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codeName="ThisWorkbook" defaultThemeVersion="124226"/>
  <xr:revisionPtr revIDLastSave="0" documentId="13_ncr:1_{F742A223-A1CD-408B-B236-BBA8AD8410A0}" xr6:coauthVersionLast="45" xr6:coauthVersionMax="45" xr10:uidLastSave="{00000000-0000-0000-0000-000000000000}"/>
  <bookViews>
    <workbookView xWindow="-108" yWindow="-108" windowWidth="23256" windowHeight="12576" tabRatio="684" activeTab="3"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F11" i="103"/>
  <c r="C132" i="82" s="1"/>
  <c r="H9" i="129"/>
  <c r="C91" i="82" s="1"/>
  <c r="I9" i="128"/>
  <c r="K9" i="128"/>
  <c r="M9" i="128"/>
  <c r="I9" i="130"/>
  <c r="C104" i="82" s="1"/>
  <c r="G11" i="103"/>
  <c r="C133" i="82" s="1"/>
  <c r="I9" i="129"/>
  <c r="C92" i="82" s="1"/>
  <c r="J9" i="128"/>
  <c r="L9" i="128"/>
  <c r="N9" i="128"/>
  <c r="C109"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F31" i="104" s="1"/>
  <c r="I30" i="104"/>
  <c r="H30" i="104"/>
  <c r="G30" i="104"/>
  <c r="I29" i="104"/>
  <c r="H29" i="104"/>
  <c r="G29" i="104"/>
  <c r="F29" i="104" s="1"/>
  <c r="I28" i="104"/>
  <c r="H28" i="104"/>
  <c r="G28" i="104"/>
  <c r="I27" i="104"/>
  <c r="H27" i="104"/>
  <c r="G27" i="104"/>
  <c r="I26" i="104"/>
  <c r="H26" i="104"/>
  <c r="G26" i="104"/>
  <c r="F26" i="104" s="1"/>
  <c r="I25" i="104"/>
  <c r="H25" i="104"/>
  <c r="G25" i="104"/>
  <c r="I24" i="104"/>
  <c r="H24" i="104"/>
  <c r="G24" i="104"/>
  <c r="F24" i="104" s="1"/>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A3" i="101"/>
  <c r="A2" i="101"/>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E29" i="100" s="1"/>
  <c r="H28" i="100"/>
  <c r="G28" i="100"/>
  <c r="F28" i="100"/>
  <c r="E28" i="100" s="1"/>
  <c r="H27" i="100"/>
  <c r="G27" i="100"/>
  <c r="F27" i="100"/>
  <c r="E27" i="100" s="1"/>
  <c r="H26" i="100"/>
  <c r="G26" i="100"/>
  <c r="F26" i="100"/>
  <c r="E26" i="100" s="1"/>
  <c r="H25" i="100"/>
  <c r="G25" i="100"/>
  <c r="F25" i="100"/>
  <c r="E25" i="100" s="1"/>
  <c r="H24" i="100"/>
  <c r="G24" i="100"/>
  <c r="F24" i="100"/>
  <c r="E24" i="100" s="1"/>
  <c r="H23" i="100"/>
  <c r="G23" i="100"/>
  <c r="F23" i="100"/>
  <c r="E23" i="100" s="1"/>
  <c r="H22" i="100"/>
  <c r="G22" i="100"/>
  <c r="F22" i="100"/>
  <c r="E22" i="100" s="1"/>
  <c r="H21" i="100"/>
  <c r="G21" i="100"/>
  <c r="F21" i="100"/>
  <c r="E21" i="100" s="1"/>
  <c r="H20" i="100"/>
  <c r="G20" i="100"/>
  <c r="F20" i="100"/>
  <c r="E20" i="100" s="1"/>
  <c r="H19" i="100"/>
  <c r="G19" i="100"/>
  <c r="F19" i="100"/>
  <c r="E19" i="100" s="1"/>
  <c r="H18" i="100"/>
  <c r="G18" i="100"/>
  <c r="F18" i="100"/>
  <c r="E18" i="100" s="1"/>
  <c r="H17" i="100"/>
  <c r="G17" i="100"/>
  <c r="F17" i="100"/>
  <c r="E17" i="100" s="1"/>
  <c r="H16" i="100"/>
  <c r="G16" i="100"/>
  <c r="F16" i="100"/>
  <c r="E16" i="100" s="1"/>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M33" i="104" l="1"/>
  <c r="N33" i="104"/>
  <c r="J33" i="104"/>
  <c r="L33" i="104"/>
  <c r="O33" i="104"/>
  <c r="K33" i="104"/>
  <c r="F33" i="104"/>
  <c r="N32" i="104"/>
  <c r="L32" i="104"/>
  <c r="J32" i="104"/>
  <c r="O32" i="104"/>
  <c r="M32" i="104"/>
  <c r="K32" i="104"/>
  <c r="F32" i="104"/>
  <c r="M31" i="104"/>
  <c r="O31" i="104"/>
  <c r="K31" i="104"/>
  <c r="N31" i="104"/>
  <c r="J31" i="104"/>
  <c r="L31" i="104"/>
  <c r="O30" i="104"/>
  <c r="N30" i="104"/>
  <c r="M30" i="104"/>
  <c r="L30" i="104"/>
  <c r="K30" i="104"/>
  <c r="J30" i="104"/>
  <c r="F30" i="104"/>
  <c r="M29" i="104"/>
  <c r="O29" i="104"/>
  <c r="L29" i="104"/>
  <c r="K29" i="104"/>
  <c r="N29" i="104"/>
  <c r="J29" i="104"/>
  <c r="N28" i="104"/>
  <c r="L28" i="104"/>
  <c r="J28" i="104"/>
  <c r="O28" i="104"/>
  <c r="M28" i="104"/>
  <c r="K28" i="104"/>
  <c r="F28" i="104"/>
  <c r="M27" i="104"/>
  <c r="K27" i="104"/>
  <c r="N27" i="104"/>
  <c r="J27" i="104"/>
  <c r="O27" i="104"/>
  <c r="L27" i="104"/>
  <c r="F27" i="104"/>
  <c r="M25" i="104"/>
  <c r="L25" i="104"/>
  <c r="O25" i="104"/>
  <c r="K25" i="104"/>
  <c r="N25" i="104"/>
  <c r="J25" i="104"/>
  <c r="F25" i="104"/>
  <c r="N26" i="104"/>
  <c r="J26" i="104"/>
  <c r="M26" i="104"/>
  <c r="L26" i="104"/>
  <c r="O26" i="104"/>
  <c r="K26" i="104"/>
  <c r="N24" i="104"/>
  <c r="L24" i="104"/>
  <c r="J24" i="104"/>
  <c r="O24" i="104"/>
  <c r="M24" i="104"/>
  <c r="K24" i="104"/>
  <c r="M23" i="104"/>
  <c r="N23" i="104"/>
  <c r="J23" i="104"/>
  <c r="O23" i="104"/>
  <c r="K23" i="104"/>
  <c r="L23" i="104"/>
  <c r="F23" i="104"/>
  <c r="O22" i="104"/>
  <c r="N22" i="104"/>
  <c r="M22" i="104"/>
  <c r="L22" i="104"/>
  <c r="K22" i="104"/>
  <c r="J22" i="104"/>
  <c r="F22" i="104"/>
  <c r="M21" i="104"/>
  <c r="L21" i="104"/>
  <c r="O21" i="104"/>
  <c r="K21" i="104"/>
  <c r="N21" i="104"/>
  <c r="J21" i="104"/>
  <c r="F21" i="104"/>
  <c r="N20" i="104"/>
  <c r="L20" i="104"/>
  <c r="J20" i="104"/>
  <c r="O20" i="104"/>
  <c r="M20" i="104"/>
  <c r="K20" i="104"/>
  <c r="F20" i="104"/>
  <c r="M19" i="104"/>
  <c r="N19" i="104"/>
  <c r="J19" i="104"/>
  <c r="L19" i="104"/>
  <c r="O19" i="104"/>
  <c r="K19" i="104"/>
  <c r="F19" i="104"/>
  <c r="O18" i="104"/>
  <c r="N18" i="104"/>
  <c r="M18" i="104"/>
  <c r="L18" i="104"/>
  <c r="K18" i="104"/>
  <c r="J18" i="104"/>
  <c r="F18" i="104"/>
  <c r="M17" i="104"/>
  <c r="L17" i="104"/>
  <c r="O17" i="104"/>
  <c r="K17" i="104"/>
  <c r="N17" i="104"/>
  <c r="J17" i="104"/>
  <c r="F17" i="104"/>
  <c r="L16" i="104"/>
  <c r="O16" i="104"/>
  <c r="K16" i="104"/>
  <c r="M16" i="104"/>
  <c r="N16" i="104"/>
  <c r="J16" i="104"/>
  <c r="M15" i="104"/>
  <c r="L15" i="104"/>
  <c r="N15" i="104"/>
  <c r="J15" i="104"/>
  <c r="O15" i="104"/>
  <c r="K15" i="104"/>
  <c r="F16" i="104"/>
  <c r="F15" i="104"/>
  <c r="E11" i="111"/>
  <c r="C150" i="82" s="1"/>
  <c r="G11" i="101"/>
  <c r="G11" i="104"/>
  <c r="F12" i="98"/>
  <c r="F11" i="98" s="1"/>
  <c r="C122" i="82" s="1"/>
  <c r="G11" i="98"/>
  <c r="G11" i="97"/>
  <c r="E11" i="107"/>
  <c r="E12" i="109"/>
  <c r="F11" i="109"/>
  <c r="F11" i="110"/>
  <c r="D12" i="113"/>
  <c r="D11" i="113" s="1"/>
  <c r="C151" i="82" s="1"/>
  <c r="E11" i="113"/>
  <c r="F11" i="100"/>
  <c r="E11" i="106"/>
  <c r="E11" i="99"/>
  <c r="G11" i="102"/>
  <c r="F11" i="105"/>
  <c r="D12" i="108"/>
  <c r="D11" i="108" s="1"/>
  <c r="F11" i="108"/>
  <c r="G11" i="111"/>
  <c r="H9" i="115"/>
  <c r="F11" i="94"/>
  <c r="C28" i="82" s="1"/>
  <c r="D11" i="96"/>
  <c r="C30" i="82" s="1"/>
  <c r="E11" i="90"/>
  <c r="E11" i="95"/>
  <c r="C29" i="82" s="1"/>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C147" i="82"/>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E11" i="105"/>
  <c r="C142" i="82" s="1"/>
  <c r="K11" i="104"/>
  <c r="F11" i="104"/>
  <c r="C134" i="82" s="1"/>
  <c r="J11" i="104"/>
  <c r="I11" i="105"/>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3"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N12" i="76" l="1"/>
  <c r="I9" i="77"/>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<sst xmlns="http://schemas.openxmlformats.org/spreadsheetml/2006/main" count="3665" uniqueCount="1469">
  <si>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</si>
  <si>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</si>
  <si>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</si>
  <si>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</si>
  <si>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</si>
  <si>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</si>
  <si>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</si>
  <si>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</si>
  <si>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</si>
  <si>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</si>
  <si>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</si>
  <si>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</si>
  <si>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</si>
  <si>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</si>
  <si>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</si>
  <si>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</si>
  <si>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</si>
  <si>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</si>
  <si>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</si>
  <si>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</si>
  <si>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</si>
  <si>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</si>
  <si>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</si>
  <si>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</si>
  <si>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</si>
  <si>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</si>
  <si>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</si>
  <si>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</si>
  <si>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</si>
  <si>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</si>
  <si>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</si>
  <si>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</si>
  <si>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</si>
  <si>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</si>
  <si>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</si>
  <si>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</si>
  <si>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</si>
  <si>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</si>
  <si>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</si>
  <si>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</si>
  <si>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</si>
  <si>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</si>
  <si>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</si>
  <si>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</si>
  <si>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</si>
  <si>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</si>
  <si>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</si>
  <si>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</si>
  <si>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</si>
  <si>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</si>
  <si>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</si>
  <si>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</si>
  <si>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</si>
  <si>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</si>
  <si>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</si>
  <si>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</si>
  <si>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</si>
  <si>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</si>
  <si>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</si>
  <si>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</si>
  <si>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</si>
  <si>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</si>
  <si>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</si>
  <si>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</si>
  <si>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</si>
  <si>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</si>
  <si>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</si>
  <si>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</si>
  <si>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</si>
  <si>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</si>
  <si>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</si>
  <si>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</si>
  <si>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</si>
  <si>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</si>
  <si>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</si>
  <si>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</si>
  <si>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</si>
  <si>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</si>
  <si>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</si>
  <si>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</si>
  <si>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</si>
  <si>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</si>
  <si>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</si>
  <si>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</si>
  <si>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</si>
  <si>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</si>
  <si>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</si>
  <si>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</si>
  <si>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</si>
  <si>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</si>
  <si>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</si>
  <si>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</si>
  <si>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</si>
  <si>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</si>
  <si>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</si>
  <si>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</si>
  <si>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</si>
  <si>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</si>
  <si>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</si>
  <si>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</si>
  <si>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</si>
  <si>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</si>
  <si>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</si>
  <si>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</si>
  <si>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</si>
  <si>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</si>
  <si>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</si>
  <si>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</si>
  <si>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</si>
  <si>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</si>
  <si>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</si>
  <si>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</si>
  <si>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</si>
  <si>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</si>
  <si>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</si>
  <si>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</si>
  <si>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</si>
  <si>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</si>
  <si>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</si>
  <si>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</si>
  <si>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</si>
  <si>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</si>
  <si>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</si>
  <si>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</si>
  <si>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</si>
  <si>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</si>
  <si>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</si>
  <si>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</si>
  <si>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</si>
  <si>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</si>
  <si>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</si>
  <si>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</si>
  <si>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</si>
  <si>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</si>
  <si>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</si>
  <si>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</si>
  <si>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</si>
  <si>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</si>
  <si>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</si>
  <si>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</si>
  <si>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</si>
  <si>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</si>
  <si>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</si>
  <si>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</si>
  <si>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</si>
  <si>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</si>
  <si>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</si>
  <si>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</si>
  <si>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</si>
  <si>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</si>
  <si>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</si>
  <si>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</si>
  <si>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</si>
  <si>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</si>
  <si>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</si>
  <si>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</si>
  <si>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</si>
  <si>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</si>
  <si>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</si>
  <si>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</si>
  <si>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</si>
  <si>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</si>
  <si>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</si>
  <si>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</si>
  <si>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</si>
  <si>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</si>
  <si>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</si>
  <si>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</si>
  <si>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</si>
  <si>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</si>
  <si>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</si>
  <si>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</si>
  <si>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</si>
  <si>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</si>
  <si>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</si>
  <si>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</si>
  <si>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</si>
  <si>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</si>
  <si>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</si>
  <si>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</si>
  <si>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</si>
  <si>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</si>
  <si>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</si>
  <si>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</si>
  <si>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</si>
  <si>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</si>
  <si>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</si>
  <si>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</si>
  <si>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</si>
  <si>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</si>
  <si>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</si>
  <si>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</si>
  <si>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</si>
  <si>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</si>
  <si>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</si>
  <si>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</si>
  <si>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</si>
  <si>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</si>
  <si>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</si>
  <si>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</si>
  <si>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</si>
  <si>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</si>
  <si>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</si>
  <si>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</si>
  <si>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</si>
  <si>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</si>
  <si>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</si>
  <si>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</si>
  <si>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</si>
  <si>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</si>
  <si>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</si>
  <si>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</si>
  <si>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</si>
  <si>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</si>
  <si>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</si>
  <si>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</si>
  <si>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</si>
  <si>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</si>
  <si>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</si>
  <si>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</si>
  <si>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</si>
  <si>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</si>
  <si>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</si>
  <si>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</si>
  <si>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</si>
  <si>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</si>
  <si>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</si>
  <si>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</si>
  <si>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</si>
  <si>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</si>
  <si>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</si>
  <si>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</si>
  <si>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</si>
  <si>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</si>
  <si>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</si>
  <si>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</si>
  <si>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</si>
  <si>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</si>
  <si>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</si>
  <si>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</si>
  <si>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</si>
  <si>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</si>
  <si>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</si>
  <si>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</si>
  <si>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</si>
  <si>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</si>
  <si>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</si>
  <si>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</si>
  <si>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</si>
  <si>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</si>
  <si>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</si>
  <si>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</si>
  <si>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</si>
  <si>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</si>
  <si>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</si>
  <si>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</si>
  <si>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</si>
  <si>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</si>
  <si>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</si>
  <si>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</si>
  <si>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</si>
  <si>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</si>
  <si>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</si>
  <si>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</si>
  <si>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</si>
  <si>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</si>
  <si>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</si>
  <si>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</si>
  <si>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</si>
  <si>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</si>
  <si>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</si>
  <si>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</si>
  <si>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</si>
  <si>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</si>
  <si>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</si>
  <si>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</si>
  <si>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</si>
  <si>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</si>
  <si>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</si>
  <si>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</si>
  <si>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</si>
  <si>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</si>
  <si>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</si>
  <si>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</si>
  <si>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</si>
  <si>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</si>
  <si>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</si>
  <si>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</si>
  <si>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</si>
  <si>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</si>
  <si>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</si>
  <si>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</si>
  <si>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</si>
  <si>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</si>
  <si>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</si>
  <si>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</si>
  <si>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</si>
  <si>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</si>
  <si>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</si>
  <si>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</si>
  <si>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</si>
  <si>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</si>
  <si>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</si>
  <si>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</si>
  <si>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</si>
  <si>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</si>
  <si>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</si>
  <si>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</si>
  <si>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</si>
  <si>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</si>
  <si>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</si>
  <si>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</si>
  <si>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</si>
  <si>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</si>
  <si>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</si>
  <si>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</si>
  <si>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</si>
  <si>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</si>
  <si>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</si>
  <si>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</si>
  <si>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</si>
  <si>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</si>
  <si>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</si>
  <si>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</si>
  <si>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</si>
  <si>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</si>
  <si>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</si>
  <si>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</si>
  <si>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</si>
  <si>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</si>
  <si>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</si>
  <si>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</si>
  <si>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</si>
  <si>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</si>
  <si>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</si>
  <si>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</si>
  <si>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</si>
  <si>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</si>
  <si>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</si>
  <si>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</si>
  <si>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</si>
  <si>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</si>
  <si>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</si>
  <si>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</si>
  <si>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</si>
  <si>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</si>
  <si>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</si>
  <si>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</si>
  <si>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</si>
  <si>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</si>
  <si>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</si>
  <si>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</si>
  <si>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</si>
  <si>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</si>
  <si>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</si>
  <si>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</si>
  <si>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</si>
  <si>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</si>
  <si>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</si>
  <si>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</si>
  <si>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</si>
  <si>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</si>
  <si>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</si>
  <si>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</si>
  <si>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</si>
  <si>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</si>
  <si>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</si>
  <si>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</si>
  <si>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</si>
  <si>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</si>
  <si>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</si>
  <si>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</si>
  <si>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</si>
  <si>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</si>
  <si>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</si>
  <si>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</si>
  <si>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</si>
  <si>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</si>
  <si>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</si>
  <si>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</si>
  <si>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</si>
  <si>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</si>
  <si>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</si>
  <si>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</si>
  <si>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</si>
  <si>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</si>
  <si>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</si>
  <si>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</si>
  <si>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</si>
  <si>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</si>
  <si>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</si>
  <si>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</si>
  <si>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</si>
  <si>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</si>
  <si>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</si>
  <si>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</si>
  <si>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</si>
  <si>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</si>
  <si>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</si>
  <si>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</si>
  <si>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</si>
  <si>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</si>
  <si>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</si>
  <si>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</si>
  <si>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</si>
  <si>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</si>
  <si>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</si>
  <si>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</si>
  <si>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</si>
  <si>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</si>
  <si>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</si>
  <si>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</si>
  <si>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</si>
  <si>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</si>
  <si>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</si>
  <si>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</si>
  <si>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</si>
  <si>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</si>
  <si>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</si>
  <si>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</si>
  <si>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</si>
  <si>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</si>
  <si>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</si>
  <si>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</si>
  <si>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</si>
  <si>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</si>
  <si>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</si>
  <si>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</si>
  <si>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</si>
  <si>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</si>
  <si>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</si>
  <si>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</si>
  <si>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</si>
  <si>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</si>
  <si>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</si>
  <si>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</si>
  <si>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</si>
  <si>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</si>
  <si>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</si>
  <si>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</si>
  <si>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</si>
  <si>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</si>
  <si>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</si>
  <si>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</si>
  <si>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</si>
  <si>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</si>
  <si>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</si>
  <si>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</si>
  <si>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</si>
  <si>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</si>
  <si>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</si>
  <si>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</si>
  <si>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</si>
  <si>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</si>
  <si>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</si>
  <si>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</si>
  <si>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</si>
  <si>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</si>
  <si>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</si>
  <si>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</si>
  <si>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</si>
  <si>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</si>
  <si>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</si>
  <si>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</si>
  <si>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</si>
  <si>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</si>
  <si>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</si>
  <si>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</si>
  <si>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</si>
  <si>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</si>
  <si>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</si>
  <si>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</si>
  <si>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</si>
  <si>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</si>
  <si>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</si>
  <si>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</si>
  <si>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</si>
  <si>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</si>
  <si>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</si>
  <si>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</si>
  <si>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</si>
  <si>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</si>
  <si>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</si>
  <si>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</si>
  <si>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</si>
  <si>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</si>
  <si>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</si>
  <si>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</si>
  <si>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</si>
  <si>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</si>
  <si>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</si>
  <si>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</si>
  <si>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</si>
  <si>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</si>
  <si>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</si>
  <si>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</si>
  <si>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</si>
  <si>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</si>
  <si>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</si>
  <si>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</si>
  <si>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</si>
  <si>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</si>
  <si>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</si>
  <si>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</si>
  <si>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</si>
  <si>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</si>
  <si>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</si>
  <si>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</si>
  <si>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</si>
  <si>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</si>
  <si>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</si>
  <si>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</si>
  <si>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</si>
  <si>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</si>
  <si>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</si>
  <si>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</si>
  <si>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</si>
  <si>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</si>
  <si>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</si>
  <si>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</si>
  <si>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</si>
  <si>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</si>
  <si>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</si>
  <si>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</si>
  <si>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</si>
  <si>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</si>
  <si>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</si>
  <si>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</si>
  <si>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</si>
  <si>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</si>
  <si>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</si>
  <si>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</si>
  <si>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</si>
  <si>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</si>
  <si>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</si>
  <si>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</si>
  <si>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</si>
  <si>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</si>
  <si>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</si>
  <si>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</si>
  <si>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</si>
  <si>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</si>
  <si>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</si>
  <si>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</si>
  <si>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</si>
  <si>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</si>
  <si>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</si>
  <si>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</si>
  <si>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</si>
  <si>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</si>
  <si>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</si>
  <si>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</si>
  <si>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</si>
  <si>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</si>
  <si>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</si>
  <si>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</si>
  <si>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</si>
  <si>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</si>
  <si>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</si>
  <si>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</si>
  <si>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</si>
  <si>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</si>
  <si>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</si>
  <si>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</si>
  <si>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</si>
  <si>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</si>
  <si>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</si>
  <si>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</si>
  <si>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</si>
  <si>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</si>
  <si>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</si>
  <si>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</si>
  <si>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</si>
  <si>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</si>
  <si>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</si>
  <si>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</si>
  <si>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</si>
  <si>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</si>
  <si>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</si>
  <si>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</si>
  <si>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</si>
  <si>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</si>
  <si>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</si>
  <si>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</si>
  <si>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</si>
  <si>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</si>
  <si>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</si>
  <si>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</si>
  <si>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</si>
  <si>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</si>
  <si>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</si>
  <si>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</si>
  <si>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</si>
  <si>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</si>
  <si>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</si>
  <si>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</si>
  <si>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</si>
  <si>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</si>
  <si>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</si>
  <si>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</si>
  <si>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</si>
  <si>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</si>
  <si>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</si>
  <si>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</si>
  <si>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</si>
  <si>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</si>
  <si>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</si>
  <si>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</si>
  <si>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</si>
  <si>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</si>
  <si>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</si>
  <si>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</si>
  <si>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</si>
  <si>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</si>
  <si>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</si>
  <si>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</si>
  <si>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</si>
  <si>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</si>
  <si>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</si>
  <si>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</si>
  <si>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</si>
  <si>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</si>
  <si>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</si>
  <si>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</si>
  <si>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</si>
  <si>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</si>
  <si>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</si>
  <si>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</si>
  <si>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</si>
  <si>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</si>
  <si>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</si>
  <si>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</si>
  <si>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</si>
  <si>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</si>
  <si>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</si>
  <si>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</si>
  <si>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</si>
  <si>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</si>
  <si>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</si>
  <si>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</si>
  <si>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</si>
  <si>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</si>
  <si>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</si>
  <si>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</si>
  <si>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</si>
  <si>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</si>
  <si>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</si>
  <si>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</si>
  <si>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</si>
  <si>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</si>
  <si>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</si>
  <si>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</si>
  <si>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</si>
  <si>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</si>
  <si>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</si>
  <si>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</si>
  <si>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</si>
  <si>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</si>
  <si>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</si>
  <si>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</si>
  <si>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</si>
  <si>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</si>
  <si>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</si>
  <si>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</si>
  <si>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</si>
  <si>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</si>
  <si>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</si>
  <si>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</si>
  <si>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</si>
  <si>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</si>
  <si>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</si>
  <si>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</si>
  <si>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</si>
  <si>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</si>
  <si>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</si>
  <si>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</si>
  <si>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</si>
  <si>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</si>
  <si>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</si>
  <si>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</si>
  <si>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</si>
  <si>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</si>
  <si>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</si>
  <si>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</si>
  <si>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</si>
  <si>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</si>
  <si>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</si>
  <si>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</si>
  <si>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</si>
  <si>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</si>
  <si>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</si>
  <si>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</si>
  <si>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</si>
  <si>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</si>
  <si>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</si>
  <si>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</si>
  <si>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</si>
  <si>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</si>
  <si>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</si>
  <si>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</si>
  <si>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</si>
  <si>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</si>
  <si>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</si>
  <si>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</si>
  <si>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</si>
  <si>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</si>
  <si>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</si>
  <si>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</si>
  <si>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</si>
  <si>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</si>
  <si>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</si>
  <si>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</si>
  <si>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</si>
  <si>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</si>
  <si>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</si>
  <si>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</si>
  <si>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</si>
  <si>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</si>
  <si>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</si>
  <si>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</si>
  <si>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</si>
  <si>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</si>
  <si>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</si>
  <si>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</si>
  <si>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</si>
  <si>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</si>
  <si>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</si>
  <si>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</si>
  <si>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</si>
  <si>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</si>
  <si>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</si>
  <si>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</si>
  <si>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</si>
  <si>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</si>
  <si>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</si>
  <si>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</si>
  <si>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</si>
  <si>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</si>
  <si>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</si>
  <si>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</si>
  <si>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</si>
  <si>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</si>
  <si>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</si>
  <si>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</si>
  <si>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</si>
  <si>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</si>
  <si>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</si>
  <si>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</si>
  <si>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</si>
  <si>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</si>
  <si>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</si>
  <si>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</si>
  <si>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</si>
  <si>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</si>
  <si>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</si>
  <si>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</si>
  <si>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</si>
  <si>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</si>
  <si>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</si>
  <si>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</si>
  <si>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</si>
  <si>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</si>
  <si>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</si>
  <si>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</si>
  <si>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</si>
  <si>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</si>
  <si>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</si>
  <si>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</si>
  <si>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</si>
  <si>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</si>
  <si>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</si>
  <si>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</si>
  <si>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</si>
  <si>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</si>
  <si>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</si>
  <si>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</si>
  <si>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</si>
  <si>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</si>
  <si>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</si>
  <si>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</si>
  <si>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</si>
  <si>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</si>
  <si>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</si>
  <si>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</si>
  <si>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</si>
  <si>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</si>
  <si>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</si>
  <si>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</si>
  <si>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</si>
  <si>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</si>
  <si>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</si>
  <si>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</si>
  <si>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</si>
  <si>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</si>
  <si>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</si>
  <si>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</si>
  <si>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</si>
  <si>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</si>
  <si>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</si>
  <si>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</si>
  <si>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</si>
  <si>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</si>
  <si>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</si>
  <si>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</si>
  <si>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</si>
  <si>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</si>
  <si>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</si>
  <si>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</si>
  <si>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</si>
  <si>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</si>
  <si>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</si>
  <si>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</si>
  <si>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</si>
  <si>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</si>
  <si>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</si>
  <si>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</si>
  <si>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</si>
  <si>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</si>
  <si>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</si>
  <si>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</si>
  <si>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</si>
  <si>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</si>
  <si>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</si>
  <si>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</si>
  <si>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</si>
  <si>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</si>
  <si>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</si>
  <si>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</si>
  <si>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</si>
  <si>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</si>
  <si>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</si>
  <si>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</si>
  <si>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</si>
  <si>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</si>
  <si>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</si>
  <si>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</si>
  <si>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</si>
  <si>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</si>
  <si>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</si>
  <si>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</si>
  <si>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</si>
  <si>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</si>
  <si>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</si>
  <si>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</si>
  <si>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</si>
  <si>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</si>
  <si>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</si>
  <si>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</si>
  <si>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</si>
  <si>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</si>
  <si>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</si>
  <si>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</si>
  <si>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</si>
  <si>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</si>
  <si>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</si>
  <si>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</si>
  <si>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</si>
  <si>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</si>
  <si>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</si>
  <si>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</si>
  <si>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</si>
  <si>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</si>
  <si>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</si>
  <si>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</si>
  <si>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</si>
  <si>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</si>
  <si>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</si>
  <si>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</si>
  <si>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</si>
  <si>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</si>
  <si>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</si>
  <si>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</si>
  <si>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</si>
  <si>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</si>
  <si>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</si>
  <si>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</si>
  <si>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</si>
  <si>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</si>
  <si>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</si>
  <si>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</si>
  <si>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</si>
  <si>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</si>
  <si>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</si>
  <si>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</si>
  <si>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</si>
  <si>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</si>
  <si>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</si>
  <si>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</si>
  <si>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</si>
  <si>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</si>
  <si>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</si>
  <si>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</si>
  <si>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</si>
  <si>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</si>
  <si>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</si>
  <si>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</si>
  <si>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</si>
  <si>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</si>
  <si>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</si>
  <si>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</si>
  <si>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</si>
  <si>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</si>
  <si>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</si>
  <si>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</si>
  <si>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</si>
  <si>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</si>
  <si>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</si>
  <si>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</si>
  <si>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</si>
  <si>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</si>
  <si>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</si>
  <si>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</si>
  <si>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</si>
  <si>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</si>
  <si>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</si>
  <si>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</si>
  <si>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</si>
  <si>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</si>
  <si>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</si>
  <si>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</si>
  <si>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</si>
  <si>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</si>
  <si>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</si>
  <si>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</si>
  <si>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</si>
  <si>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</si>
  <si>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</si>
  <si>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</si>
  <si>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</si>
  <si>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</si>
  <si>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</si>
  <si>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</si>
  <si>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</si>
  <si>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</si>
  <si>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</si>
  <si>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</si>
  <si>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</si>
  <si>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</si>
  <si>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</si>
  <si>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</si>
  <si>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</si>
  <si>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</si>
  <si>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</si>
  <si>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</si>
  <si>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</si>
  <si>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</si>
  <si>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</si>
  <si>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</si>
  <si>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</si>
  <si>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</si>
  <si>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</si>
  <si>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</si>
  <si>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</si>
  <si>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</si>
  <si>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</si>
  <si>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</si>
  <si>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</si>
  <si>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</si>
  <si>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</si>
  <si>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</si>
  <si>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</si>
  <si>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</si>
  <si>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</si>
  <si>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</si>
  <si>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</si>
  <si>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</si>
  <si>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</si>
  <si>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</si>
  <si>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</si>
  <si>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</si>
  <si>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</si>
  <si>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</si>
  <si>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</si>
  <si>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</si>
  <si>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</si>
  <si>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</si>
  <si>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</si>
  <si>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</si>
  <si>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</si>
  <si>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</si>
  <si>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</si>
  <si>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</si>
  <si>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</si>
  <si>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</si>
  <si>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</si>
  <si>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</si>
  <si>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</si>
  <si>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</si>
  <si>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</si>
  <si>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</si>
  <si>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</si>
  <si>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</si>
  <si>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</si>
  <si>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</si>
  <si>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</si>
  <si>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</si>
  <si>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</si>
  <si>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</si>
  <si>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</si>
  <si>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</si>
  <si>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</si>
  <si>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</si>
  <si>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</si>
  <si>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</si>
  <si>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</si>
  <si>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</si>
  <si>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</si>
  <si>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</si>
  <si>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</si>
  <si>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</si>
  <si>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</si>
  <si>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</si>
  <si>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</si>
  <si>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</si>
  <si>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</si>
  <si>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</si>
  <si>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</si>
  <si>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</si>
  <si>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</si>
  <si>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</si>
  <si>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</si>
  <si>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</si>
  <si>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</si>
  <si>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</si>
  <si>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</si>
  <si>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</si>
  <si>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</si>
  <si>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</si>
  <si>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</si>
  <si>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</si>
  <si>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</si>
  <si>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</si>
  <si>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</si>
  <si>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</si>
  <si>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</si>
  <si>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</si>
  <si>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</si>
  <si>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</si>
  <si>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</si>
  <si>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</si>
  <si>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</si>
  <si>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</si>
  <si>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</si>
  <si>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</si>
  <si>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</si>
  <si>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</si>
  <si>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</si>
  <si>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</si>
  <si>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</si>
  <si>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</si>
  <si>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</si>
  <si>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</si>
  <si>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</si>
  <si>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</si>
  <si>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</si>
  <si>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</si>
  <si>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</si>
  <si>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</si>
  <si>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</si>
  <si>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</si>
  <si>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</si>
  <si>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</si>
  <si>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</si>
  <si>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</si>
  <si>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</si>
  <si>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</si>
  <si>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</si>
  <si>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</si>
  <si>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</si>
  <si>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</si>
  <si>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</si>
  <si>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</si>
  <si>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</si>
  <si>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</si>
  <si>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</si>
  <si>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</si>
  <si>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</si>
  <si>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</si>
  <si>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</si>
  <si>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</si>
  <si>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</si>
  <si>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</si>
  <si>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</si>
  <si>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</si>
  <si>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</si>
  <si>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</si>
  <si>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</si>
  <si>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</si>
  <si>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</si>
  <si>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</si>
  <si>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</si>
  <si>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</si>
  <si>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</si>
  <si>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</si>
  <si>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</si>
  <si>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</si>
  <si>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</si>
  <si>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</si>
  <si>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</si>
  <si>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</si>
  <si>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</si>
  <si>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</si>
  <si>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</si>
  <si>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</si>
  <si>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</si>
  <si>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</si>
  <si>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</si>
  <si>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</si>
  <si>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</si>
  <si>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</si>
  <si>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</si>
  <si>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</si>
  <si>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</si>
  <si>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</si>
  <si>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</si>
  <si>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</si>
  <si>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</si>
  <si>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</si>
  <si>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</si>
  <si>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</si>
  <si>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</si>
  <si>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</si>
  <si>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</si>
  <si>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</si>
  <si>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</si>
  <si>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</si>
  <si>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</si>
  <si>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</si>
  <si>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</si>
  <si>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</si>
  <si>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</si>
  <si>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</si>
  <si>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</si>
  <si>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</si>
  <si>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</si>
  <si>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</si>
  <si>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</si>
  <si>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</si>
  <si>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</si>
  <si>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</si>
  <si>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</si>
  <si>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</si>
  <si>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</si>
  <si>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</si>
  <si>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</si>
  <si>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</si>
  <si>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</si>
  <si>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</si>
  <si>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</si>
  <si>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</si>
  <si>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</si>
  <si>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</si>
  <si>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</si>
  <si>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</si>
  <si>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</si>
  <si>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</si>
  <si>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</si>
  <si>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</si>
  <si>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</si>
  <si>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</si>
  <si>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</si>
  <si>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</si>
  <si>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</si>
  <si>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</si>
  <si>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</si>
  <si>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</si>
  <si>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</si>
  <si>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</si>
  <si>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</si>
  <si>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</si>
  <si>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</si>
  <si>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</si>
  <si>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</si>
  <si>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</si>
  <si>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</si>
  <si>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</si>
  <si>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</si>
  <si>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</si>
  <si>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</si>
  <si>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</si>
  <si>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</si>
  <si>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</si>
  <si>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</si>
  <si>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</si>
  <si>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</si>
  <si>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</si>
  <si>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</si>
  <si>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</si>
  <si>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</si>
  <si>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</si>
  <si>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</si>
  <si>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</si>
  <si>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</si>
  <si>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</si>
  <si>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</si>
  <si>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</si>
  <si>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</si>
  <si>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</si>
  <si>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</si>
  <si>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</si>
  <si>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</si>
  <si>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</si>
  <si>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</si>
  <si>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</si>
  <si>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</si>
  <si>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</si>
  <si>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</si>
  <si>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</si>
  <si>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</si>
  <si>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</si>
  <si>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</si>
  <si>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</si>
  <si>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</si>
  <si>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</si>
  <si>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</si>
  <si>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</si>
  <si>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</si>
  <si>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</si>
  <si>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</si>
  <si>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</si>
  <si>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</si>
  <si>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</si>
  <si>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</si>
  <si>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</si>
  <si>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</si>
  <si>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</si>
  <si>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</si>
  <si>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</si>
  <si>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</si>
  <si>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</si>
  <si>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</si>
  <si>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</si>
  <si>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</si>
  <si>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</si>
  <si>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</si>
  <si>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Halbac-Cotoara-Zamfir Rares</t>
  </si>
  <si>
    <t>Prof. Dr. Ing. Florin BELC</t>
  </si>
  <si>
    <t>Prof. Dr. Ing. Raul ZAHARIA</t>
  </si>
  <si>
    <t>Halbac-Cotoara-Zamfir Rares, Eslamian Saeid</t>
  </si>
  <si>
    <t>Handbook of Drought and Water Scarcity, Volume 3: Management of Drought and Water Scarcity</t>
  </si>
  <si>
    <t>9781498731003</t>
  </si>
  <si>
    <t>Nicole Bauer, Boldizsár Megyesi, Halbac-Cotoara-Zamfir Rares, Cristina Halbac-Cotoara-Zamfir</t>
  </si>
  <si>
    <t>Attitudes and Environmental Citizenship</t>
  </si>
  <si>
    <t>978-3-030-20248-4</t>
  </si>
  <si>
    <t>Jelle Boeve-de Pauw, Halbac-Cotoara-Zamfir Rares</t>
  </si>
  <si>
    <t>Environmental Citizenship in the Context of Primary
Non-formal Education</t>
  </si>
  <si>
    <t>Hassan II University of Casablanca</t>
  </si>
  <si>
    <t>Università degli Studi di Palermo</t>
  </si>
  <si>
    <t>Halbac-Cotoara-Zamfir Rares, Halbac-Cotoara-Zamfir Cristina</t>
  </si>
  <si>
    <t>European SWOT Analysis on Education for Environmental Citizenship</t>
  </si>
  <si>
    <t>Institute of Education, University of Lisbon</t>
  </si>
  <si>
    <t>978-9963-9275-6-2</t>
  </si>
  <si>
    <t>Proiect disertatie Rolul infrastructurii verzi și a soluțiilor ecologice în dezvoltarea urbană durabilă</t>
  </si>
  <si>
    <t>Nicoara Flaminia Simina</t>
  </si>
  <si>
    <t>Proiect licenta Rolul spatiilor verzi in dezvoltarea urbana durabila</t>
  </si>
  <si>
    <t>Cozmaniuc Patricia Denisa</t>
  </si>
  <si>
    <t>Proiect disertatie Evaluarea unei proprietati din zona Voluntari</t>
  </si>
  <si>
    <t>Ionescu Florin Laurentiu</t>
  </si>
  <si>
    <t>Nickayin Samaneh Sadat, Halbac-Cotoara-Zamfir Rares, Clemente Matteo, Chelli Francesco Maria, Salvati Luca, Benassi Federico, Morera Antonio Gimenez</t>
  </si>
  <si>
    <t>"Qualifying Peripheries" or "Repolarizing the Center": A Comparison of Gentrification Processes in Europe</t>
  </si>
  <si>
    <t>Sustainability, Vol 12(21), 9039, DOI: 10.3390/su12219039</t>
  </si>
  <si>
    <t>Land Degradation and Mitigation Policies in the Mediterranean Region: A Brief Commentary</t>
  </si>
  <si>
    <t>Halbac-Cotoara-Zamfir Rares, Smiraglia Daniela, Quaranta Giovanni, Salvia Rosanna, Salvati Luca, Gimenez Morera Antonio</t>
  </si>
  <si>
    <t>Sustainability, Vol 12(20), 8313, DOI: 10.3390/su12208313</t>
  </si>
  <si>
    <t xml:space="preserve">
Education for Resilience: How a Combination of Systemic and Bottom-Up Changes in Educational Services Can Empower Dryland Communities in Africa and Central Asia</t>
  </si>
  <si>
    <t>van Pinxteren Bert, Emirhafizovic Mirza, Dailidiene Inga, Figurek Aleksandra, Halbac-Cotoara-Zamfir Rares, Metrak Monika</t>
  </si>
  <si>
    <t>Journal of Asian and African Studies, Article Number: 0021909620960177, DOI: 10.1177/0021909620960177</t>
  </si>
  <si>
    <t>Demographic Resilience in Local Systems: An Empirical Approach with Census Data</t>
  </si>
  <si>
    <t>Colantoni Andrea, Halbac-Cotoara-Zamfir Rares, Halbac-Cotoara-Zamfir Cristina, Cudlin Pavel, Salvati Luca, Morera Antonio Gimenez</t>
  </si>
  <si>
    <t>Systems, Vol 8(3), 34, DOI: 10.3390/systems8030034</t>
  </si>
  <si>
    <t>From Historical Narratives to Circular Economy: De-Complexifying the "Desertification" Debate</t>
  </si>
  <si>
    <t>Halbac-Cotoara-Zamfir Rares, Colantoni Andrea, Mosconi Enrico Maria, Poponi Stefano, Fortunati Simona, Salvati Luca, Gambella Filippo</t>
  </si>
  <si>
    <t>International Journal of Environmental Research and Public Health, Vol 17(15), 5398, DOI: 10.3390/ijerph17155398</t>
  </si>
  <si>
    <t>From Rural Spaces to Peri-Urban Districts: Metropolitan Growth, Sparse Settlements and Demographic Dynamics in a Mediterranean Region</t>
  </si>
  <si>
    <t>Salvia Rosanna, Halbac-Cotoara-Zamfir Rares, Cividino Sirio, Salvati Luca, Quaranta Giovanni</t>
  </si>
  <si>
    <t>Land, Vol 9(6), 200, DOI: 10.3390/land9060200</t>
  </si>
  <si>
    <t>Uncovering Demographic Trends and Recent Urban Expansion in Metropolitan Regions: A Paradigmatic Case Study</t>
  </si>
  <si>
    <t>Halbac-Cotoara-Zamfir Rares, Egidi Gianluca, Mosconi Enrico Maria, Poponi Stefano, Alhuseen Ahmed, Salvati Luca</t>
  </si>
  <si>
    <t>Sustainability, Vol. 12(9), 3937, DOI: 10.3390/su12093937</t>
  </si>
  <si>
    <t>Rapidity of Change in Population Age Structures: A Local Approach Based on Multiway Factor Analysis</t>
  </si>
  <si>
    <t>Halbac-Cotoara-Zamfir Rares, Cividino Sirio, Egidi Gianluca, Salvia Rosanna, Salvati Luca</t>
  </si>
  <si>
    <t>Sustainability, Vol. 12(7), 2828, DOI: 10.3390/su12072828</t>
  </si>
  <si>
    <t>Revisiting the "City Life Cycle": Global Urbanization and Implications for Regional Development</t>
  </si>
  <si>
    <t>Cividino Sirio, Halbac-Cotoara-Zamfir Rares, Salvati Luca</t>
  </si>
  <si>
    <t>Sustainability, Vol 12(3), 1151, DOI: 10.3390/su12031151</t>
  </si>
  <si>
    <t>Water runoff harvesting systems for restoration of degraded rangelands: A review of challenges and opportunities</t>
  </si>
  <si>
    <t>Stavi Ilan, Siad S.M., Kyriazopoulos A.P., Halbac-Cotoara-Zamfir Rares</t>
  </si>
  <si>
    <t>Journal of Environmental Management, Vol. 255, 109823, DOI: 10.1016/j.jenvman.2019.109823</t>
  </si>
  <si>
    <t xml:space="preserve">
Rural in Town: Traditional Agriculture, Population Trends, and Long-Term Urban Expansion in Metropolitan Rome</t>
  </si>
  <si>
    <t>Egidi Gianluca, Halbac-Cotoara-Zamfir Rares, Cividino Sirio, Quaranta Giovanni, Salvati Luca, Colantoni Andrea</t>
  </si>
  <si>
    <t>Land, Vol. 9(2), 53, DOI: 10.3390/land9020053</t>
  </si>
  <si>
    <t>Quantitative water management in Rabat, Sale and Timisoara drinking water system</t>
  </si>
  <si>
    <t>Environmental Engineering and Management Journal, Vol. 18(12), 2567-2577</t>
  </si>
  <si>
    <t>Imane Ziane, Ben Hachmi Mohammed Karim, Halbac-Cotoara-Zamfir Rares</t>
  </si>
  <si>
    <t xml:space="preserve">
Collapse and failure of ancient agricultural stone terraces: On-site geomorphic processes, pedogenic mechanisms, and soil quality</t>
  </si>
  <si>
    <t>Stavi Ilan, Gusarov Yulia, Halbac-Cotoara-Zamfir Rares</t>
  </si>
  <si>
    <t>Geoderma, Vol. 344, 144-152, DOI: 10.1016/j.geoderma.2019.03.007</t>
  </si>
  <si>
    <t>The impact of political, socio-economic and cultural factors on implementing environment friendly techniques for sustainable land management and climate change mitigation in Romania</t>
  </si>
  <si>
    <t>Halbac-Cotoara-Zamfir Rares, Keesstra Saskia, Kalantari Zahra</t>
  </si>
  <si>
    <t>Science of the Total Environment, Vol. 654, 418-429, DOI: 10.1016/j.scitotenv.2018.11.160</t>
  </si>
  <si>
    <t>Halbac-Cotoara-Zamfir Cristina, Halbac-Cotoara-Zamfir Rares, De Miranda Jarbas Honorio</t>
  </si>
  <si>
    <t>Economic design of drain depths and spacing using different EU and non-EU models</t>
  </si>
  <si>
    <t>47th Symposium on Actual Tasks on Agricultural Engineering</t>
  </si>
  <si>
    <t>Nature-based solutions for flood risk management: A Romanian case study</t>
  </si>
  <si>
    <t>Assessment regarding the evolution in time (1980-2014) of drought on the basis of several computation indexes. Study case Sannicolau Mare</t>
  </si>
  <si>
    <t>Armas Andrei, Man Teodor Eugen, Beilicci Robert, Halbac-Cotoara-Zamfir Rares</t>
  </si>
  <si>
    <t>17th International Technical-Scientific Conference on Modern Technologies for the 3rd Millennium</t>
  </si>
  <si>
    <t>Adapting to climate changes - a challenge for Romanian agriculture</t>
  </si>
  <si>
    <t>46th International Symposium on Actual Tasks on Agricultural Engineering (ATAE)</t>
  </si>
  <si>
    <t>Brief introduction on water harvesting and its potential in western Romania</t>
  </si>
  <si>
    <t>Halbac-Cotoara-Zamfir Rares, Herban Sorin, Petursdottir Thorunn, Finger David Christian</t>
  </si>
  <si>
    <t>Innovative sustainable land management practices for landscapes under climate change threats</t>
  </si>
  <si>
    <t>45th International Symposium on Agricultural Engineering</t>
  </si>
  <si>
    <t>Applied hydrotechnics in agriculture - an answer to water scarcity</t>
  </si>
  <si>
    <t>Integrated Water Hazards Engineering Based on Mapping, Nature-Based and Technical Solutions</t>
  </si>
  <si>
    <t>Halbac-Cotoara-Zamfir Rares, Herban Sorin, Stolte Jannes, Bozan Csaba</t>
  </si>
  <si>
    <t>World Multidisciplinary Civil Engineering-Architecture-Urban Planning Symposium (WMCAUS)</t>
  </si>
  <si>
    <t>Implementing WOCAT methodology in Romania. A case study</t>
  </si>
  <si>
    <t>Leucuta Gabriel, Halbac-Cotoara-Zamfir Rares</t>
  </si>
  <si>
    <t>16th International Multidisciplinary Scientific Geoconference (SGEM 2016)</t>
  </si>
  <si>
    <t>Innovation management in agricultural engineering</t>
  </si>
  <si>
    <t>Halbac-Cotoara-Zamfir Rares, Vladi Besarta</t>
  </si>
  <si>
    <t>Water challenges in Romania using the European perspective</t>
  </si>
  <si>
    <t>Climate changes in the last 20 years. Study case: Timis county, Romania</t>
  </si>
  <si>
    <t xml:space="preserve">
Applied Hydrotechnical Measures in Sustainable Land Management, Case Study: Timis County, Romania</t>
  </si>
  <si>
    <t xml:space="preserve">
Applied Hydrotechnics Multidisciplinary Research and Future Challenges</t>
  </si>
  <si>
    <t>Agricultural drought. Past, present and future challenges</t>
  </si>
  <si>
    <t>44th International Symposium on Actual Tasks on Agricultural Engineering Location</t>
  </si>
  <si>
    <t>Climate adaptive land reclamation and improvement systems - an integrated approach of current challenges in agriculture</t>
  </si>
  <si>
    <t>44th International Symposium on Actual Tasks on Agricultural Engineering</t>
  </si>
  <si>
    <t>Halbac-Cotoara-Zamfir Rares, Herban Sorin, Stolte Jannes, Skaalsveen Kamilla</t>
  </si>
  <si>
    <t>Managing extreme weather events in small-scale catchments: Norwegian vs Romanian approach</t>
  </si>
  <si>
    <t>16th International Multidisciplinary Scientific Geoconference, SGEM2016</t>
  </si>
  <si>
    <t>An analysis of 2006 – 2015 decade weather in Romania</t>
  </si>
  <si>
    <t>International Multidisciplinary Scientific GeoConference Surveying Geology and Mining Ecology Management, SGEM
18(4.2), pp. 291-296</t>
  </si>
  <si>
    <t>Understanding and manipulating drought - A permanent challenge</t>
  </si>
  <si>
    <t>International Multidisciplinary Scientific GeoConference Surveying Geology and Mining Ecology Management, SGEM
17(43), pp. 577-584</t>
  </si>
  <si>
    <t>Herban Sorin, Vîlceanu Clara Beatrice, Halbac-Cotoara-Zamfir Rares</t>
  </si>
  <si>
    <t>Urban green space monitoring for climate change mitigation</t>
  </si>
  <si>
    <t>International Multidisciplinary Scientific GeoConference Surveying Geology and Mining Ecology Management, SGEM
17(43), pp. 585-592</t>
  </si>
  <si>
    <t>Key aspects in realizing a climate change adaptation plan for rural areas</t>
  </si>
  <si>
    <t>Halbac-Cotoara-Zamfir Cristina, Halbac-Cotoara-Zamfir Rares, Man Eugen Teodor</t>
  </si>
  <si>
    <t>International Multidisciplinary Scientific GeoConference Surveying Geology and Mining Ecology Management, SGEM
17(43), pp. 413-420</t>
  </si>
  <si>
    <t>Halbac-Cotoara-Zamfir Rares, Stolte Jannes, Finger David Christian</t>
  </si>
  <si>
    <t>Managing water-excess in north-western Romania</t>
  </si>
  <si>
    <t>International Multidisciplinary Scientific GeoConference Surveying Geology and Mining Ecology Management, SGEM
17(31), pp. 437-444</t>
  </si>
  <si>
    <t>Drainage arrangements design using informatic tools. Case study: Satu Mare county, Romania</t>
  </si>
  <si>
    <t>Halbac-Cotoara-Zamfir Rares, Finger David Christian, Herban Sorin</t>
  </si>
  <si>
    <t>International Multidisciplinary Scientific GeoConference Surveying Geology and Mining Ecology Management, SGEM
17(32), pp. 131-138</t>
  </si>
  <si>
    <t>The influence of green facade on reducing the city warm up</t>
  </si>
  <si>
    <t>Povian Cristina Maria, Halbac-Cotoara-Zamfir Rares, Nečadová K., Thórhallsson E.R.</t>
  </si>
  <si>
    <t>International Multidisciplinary Scientific GeoConference Surveying Geology and Mining Ecology Management, SGEM
17(62), pp. 801-806</t>
  </si>
  <si>
    <t>Cojocinescu Ivona Mihaela</t>
  </si>
  <si>
    <t>Armas Andrei</t>
  </si>
  <si>
    <t>Sub îndrumarea comisiei care include Șef de lucrări Halbac-Cotoara-Zamfir Rares</t>
  </si>
  <si>
    <t>Land</t>
  </si>
  <si>
    <t>Water</t>
  </si>
  <si>
    <t>Sustainability</t>
  </si>
  <si>
    <t>Resources</t>
  </si>
  <si>
    <t>Information</t>
  </si>
  <si>
    <t>Hydrology</t>
  </si>
  <si>
    <t>Energies</t>
  </si>
  <si>
    <t>Journal of Imaging</t>
  </si>
  <si>
    <t>Applied Sciences</t>
  </si>
  <si>
    <t>Catena</t>
  </si>
  <si>
    <t>Journal of Environmental Management</t>
  </si>
  <si>
    <t>Science of the Total Environment</t>
  </si>
  <si>
    <t>Halbac-Cotoara-Zamfir Rares, Herban Sorin</t>
  </si>
  <si>
    <t>Practici inovative în managementul sustenabil al terenurilor dedicate zonelor afectate de schimbările climatice</t>
  </si>
  <si>
    <t>SEE 2009-2014, RO14 Bilaterale</t>
  </si>
  <si>
    <t>1BIL</t>
  </si>
  <si>
    <t>X</t>
  </si>
  <si>
    <t>Managementul hazardelor provocate de apă în contextul schimbărilor climatice prin implementarea unui instrument de planificare spațială și prin soluții tehnice</t>
  </si>
  <si>
    <t>2BIL</t>
  </si>
  <si>
    <t>Dezvoltarea unei rețele naționale de adaptare la schimbările climatice (RONET-ADAPT)</t>
  </si>
  <si>
    <t>9BIL</t>
  </si>
  <si>
    <t>Halbac-Cotoara-Zamfir Rares, Herban Sorin, Cadariu-Brailoiu Liviu</t>
  </si>
  <si>
    <t>Adaptarea la schimbările climatice - soluții pentru Estul Europei (ADAPT-SEE)</t>
  </si>
  <si>
    <t>10BIL</t>
  </si>
  <si>
    <t>Herban Sorin, Halbac-Cotoara-Zamfir Rares</t>
  </si>
  <si>
    <t>Managementul deseurilor - strategii de adaptare la schimbarile climatice (WASTE-CLIM-ADAPT)</t>
  </si>
  <si>
    <t>11BIL</t>
  </si>
  <si>
    <t>Solutii ecologice pentru reducerea riscurilor hidro-meteorologice si adaptarea la schimbarile climatice (ECOSOL)</t>
  </si>
  <si>
    <t>Regionalizarea parametrilor hidrologici in analiza inundatiilor in bazine hidrografice mici</t>
  </si>
  <si>
    <t>Infrastructura verde - Concepte privind sustenabilitatea urbanului si a conservarii spatiului rural (GreenInfra)</t>
  </si>
  <si>
    <t>Povian Cristina Maria, Halbac-Cotoara-Zamfir Rares</t>
  </si>
  <si>
    <t>12BIL</t>
  </si>
  <si>
    <t>20BIL</t>
  </si>
  <si>
    <t>21BIL</t>
  </si>
  <si>
    <t>Protejarea biodiversitatii si importanta serviciilor ecosistemelor - o abordare inter-generationala</t>
  </si>
  <si>
    <t>SEE 2009-2014, RO02 Mediu</t>
  </si>
  <si>
    <t>6313_GLG_30.08.2017</t>
  </si>
  <si>
    <t>x</t>
  </si>
  <si>
    <t>Mobilitate SEE</t>
  </si>
  <si>
    <t>SEE 2014 - 2021 Mobilitati</t>
  </si>
  <si>
    <t>MG 0029</t>
  </si>
  <si>
    <t>Application for Travel Support (TS)/09.08.2018</t>
  </si>
  <si>
    <t>Stabilirea unui parteneriat bilateral Romania-Islanda pentru participarea in cadrul programului “Renewable Energy, Energy Efficiency, Energy Security” Programme (RO-Energy).</t>
  </si>
  <si>
    <t>RO-CULTURA-BR1-27/2018</t>
  </si>
  <si>
    <t>SEE 2014 - 2021 RO-CULTURA</t>
  </si>
  <si>
    <t>Enhancing cultural entrepreneurship as a key factor for sustainable rural development</t>
  </si>
  <si>
    <t>Mobilitati cercetatori</t>
  </si>
  <si>
    <t>PN-III-P1-1.1-MC-2017</t>
  </si>
  <si>
    <t>PN-III-P1-1.1-MC-2018</t>
  </si>
  <si>
    <t>PN-III-P1-1.1-MC-2019</t>
  </si>
  <si>
    <t>Mobilitate vizita pregatitoare SEE MFE 2014-2021</t>
  </si>
  <si>
    <t>SEE MFE 2014-2021 ANPCDEFP</t>
  </si>
  <si>
    <t>EY-PVI-0288</t>
  </si>
  <si>
    <t xml:space="preserve">SEE 2014-2021 </t>
  </si>
  <si>
    <t>RO-NO-MG-2019-0010</t>
  </si>
  <si>
    <t>Creșterea performanței instituționale a Universității Politehnica Timișoara prin consolidarea capacității de cercetare-dezvoltare și de transfer tehnologic în domeniul "Energie, mediu și schimbări climatice"</t>
  </si>
  <si>
    <t>“Programul 1 - Dezvoltarea sistemului național de cercetare-dezvoltare, Subprogramul 1.2 – Performanță instituțională”, Planul National de Cercetare-Dezvoltare și Inovare pentru perioada 2015-2020 (PNCDI III), Proiect de dezvoltare instituțională – Proiect de finanțare a excelenței în CD.</t>
  </si>
  <si>
    <t>10PFE</t>
  </si>
  <si>
    <t>Cădariu-Brăiloiu Liviu Ioan, Șerban Viorel-Aurel, Ungureanu Viorel, Muntean Nicolae, Marșavina Liviu, Negrea Petru, Radu Bogdan, Halbac-Cotoara-Zamfir Rares, Hulea Dan, Both Ioan, Stepanian Agnes, Jurchescu Ana, Szekely Eugen, Ruset Dorina, Ivoniciu Adina, Brazdău Ioana, Micea Claudia, Cornea Octavian, Sumalan Violeta</t>
  </si>
  <si>
    <t>Taucean Ilie Mihai, Tisca Ionela, Halbac-Cotoara-Zamfir Rares, Artene Alin, Lontis Nicolae, Solomon Marinela, Albulescu Claudiu, Pana Adrian, Hulka Iosif, Molnar-Matei Florin, Marcu Marius, Belgiu George, Baloi Alexandru</t>
  </si>
  <si>
    <t>Electric, Electronic and Green Urban Transport Systems - eGUTS</t>
  </si>
  <si>
    <t>DTP1-1-454-3.1-eGUTS</t>
  </si>
  <si>
    <t>INTERREG-DANUBE</t>
  </si>
  <si>
    <t>INNOVATION NORWAY RO-ENERGY</t>
  </si>
  <si>
    <t>Ruggero Errera (mobilitate incoming de la Università degli Studi di Palermo, Italia, anul universitar 2019 - 2020)</t>
  </si>
  <si>
    <t>Giulia Calandra (mobilitate incoming de la Università degli Studi di Palermo, Italia, anul universitar 2019 - 2020)</t>
  </si>
  <si>
    <t>Alice Pace (mobilitate incoming de la Università degli Studi di Palermo, Italia, anul universitar 2019 - 2020)</t>
  </si>
  <si>
    <t>Imane Ziane (mobilitate incoming de la Hassan II University of Casablanca, Maroc, anul universitar 2017 - 2018)</t>
  </si>
  <si>
    <t>Birlea Ionela Claudia (outgoing la College of Agriculture and Rural Development (HLB), Bryne, Norvegia, anul universitar 2018 - 2019)</t>
  </si>
  <si>
    <t>Craciun Florentina Magdalena (outgoing la College of Agriculture and Rural Development (HLB), Bryne, Norvegia, anul universitar 2018 - 2019)</t>
  </si>
  <si>
    <t>Ben Hachmi Mohammed Karim (mobilitate incoming de la Hassan II University of Casablanca, Maroc, anul universitar 2017 - 2018)</t>
  </si>
  <si>
    <t>Reykjavik University</t>
  </si>
  <si>
    <t>Hogskulen for landbruk og bygdeutvikling</t>
  </si>
  <si>
    <t>European Water Resources Association (EWRA)</t>
  </si>
  <si>
    <t>Acord cadru de cooperare cu universitati din tara si strainatate 2016 - 2021</t>
  </si>
  <si>
    <t>Acord inter-institutional Program SEE 2018 - 2021</t>
  </si>
  <si>
    <t>Pop Nicolina Rodica (mobilitate outgoing la Reykjavik University, Islanda, anul universitar 2018 - 2019)</t>
  </si>
  <si>
    <t>Vilceanu Clara Beatrice (mobilitate outgoing la Reykjavik University, Islanda, anul universitar 2018 - 2019)</t>
  </si>
  <si>
    <t>Keller Alexandra Iasmina (outgoing la College of Agriculture and Rural Development (HLB), Bryne, Norvegia, anul universitar 2018 - 2019)</t>
  </si>
  <si>
    <t>Herban Sorin (outgoing la College of Agriculture and Rural Development (HLB), Bryne, Norvegia, anul universitar 2018 - 2019)</t>
  </si>
  <si>
    <t>Mosoarca Marius (outgoing la College of Agriculture and Rural Development (HLB), Bryne, Norvegia, anul universitar 2018 - 2019)</t>
  </si>
  <si>
    <t>Both Ioan (outgoing la College of Agriculture and Rural Development (HLB), Bryne, Norvegia, anul universitar 2019 - 2020)</t>
  </si>
  <si>
    <t>Dume Adrian-Ilie (outgoing la College of Agriculture and Rural Development (HLB), Bryne, Norvegia, anul universitar 2019 - 2020)</t>
  </si>
  <si>
    <t>Utu Ion-Dragos (outgoing la College of Agriculture and Rural Development (HLB), Bryne, Norvegia, anul universitar 2019 - 2020)</t>
  </si>
  <si>
    <t>Hrabalikova Michaela (incoming, Reykjavik University, Islanda, anul universitar 2018 - 2019)</t>
  </si>
  <si>
    <t>Evans Rhys (incoming, College of Agriculture and Rural Development (HLB), Bryne, Norvegia, anul universitar 2018 - 2019)</t>
  </si>
  <si>
    <t>Barstad Johan (incoming, College of Agriculture and Rural Development (HLB), Bryne, Norvegia, anul universitar 2018 - 2019)</t>
  </si>
  <si>
    <t>International Association of Computer Science and Information Technology (IACSIT)</t>
  </si>
  <si>
    <t>International Association of Engineers (IAENG)</t>
  </si>
  <si>
    <t>DesertNet International</t>
  </si>
  <si>
    <t>Marazan Vlad</t>
  </si>
  <si>
    <t>Journal of Natural Sciences Research ISSN (Paper)2224-3186 ISSN (Online)2225-0921</t>
  </si>
  <si>
    <t>Journal of Biology, Agriculture and Healthcare ISSN (Paper)2224-3208 ISSN (Online)2225-093X</t>
  </si>
  <si>
    <t>Journal of Environment and Earth Science ISSN (Paper)2224-3216 ISSN (Online)2225-0948</t>
  </si>
  <si>
    <t>Industrial Engineering Letters ISSN (Paper)2224-6096 ISSN (Online)2225-0581</t>
  </si>
  <si>
    <t>Civil and Environmental Research ISSN (Paper)2224-5790 ISSN (Online)2225-0514</t>
  </si>
  <si>
    <t>Mathematical Theory and Modeling ISSN (Paper)2224-5804 ISSN (Online)2225-0522</t>
  </si>
  <si>
    <t>Herban Sorin, Grecea Carmen, Musat Cosmin, Bala Alina, Brebu Maria, Vilceanu Clara-Beatrice, Anca Moscovici, Halbac-Cotoara-Zamfir Rares et al.</t>
  </si>
  <si>
    <t>Climate</t>
  </si>
  <si>
    <t>Agronomy for Sustainable Development</t>
  </si>
  <si>
    <t>Arid Land Research and Management</t>
  </si>
  <si>
    <t>Ambio</t>
  </si>
  <si>
    <t>Acord inter-institutional Program ERASMUS+ 2014 - 2020 (in vigoare pana in 2020)</t>
  </si>
  <si>
    <t>European Geoscience Union</t>
  </si>
  <si>
    <t>Asigură-ți Viitorul prin Educație și Antreprenoriat (AVEA)</t>
  </si>
  <si>
    <t xml:space="preserve">Proiect cofinanţat din Fondul Social European prin Programul Operaţional Capital Uman 2014-2020, Axa prioritară 6 -  Educaţie şi competenţe, POCU/379/6/21/123900 </t>
  </si>
  <si>
    <t>Cristina Halbac-Cotoara-Zamfir, Halbac-Cotoara-Zamfir Rares, Zahra Kalantari, Carla Sofia Ferreira</t>
  </si>
  <si>
    <t>Evolution of Green Areas in Europe—A Comparison Between Three Urban Areas</t>
  </si>
  <si>
    <t>Halbac-Cotoara-Zamfir Rares, Andreas Hadjichambis, Demetra Paraskeva-Hadjichambi</t>
  </si>
  <si>
    <t>Education for Environmental Citizenship—Potential Key Tool for Enhancing the Implementation of NbSs</t>
  </si>
  <si>
    <t>TerraEnVision 2019, Proceedings 2019, 30(1), 37; doi:10.3390/proceedings2019030016</t>
  </si>
  <si>
    <t>TerraEnVision 2019, Proceedings 2019, 30(1), 15; doi:10.3390/proceedings2019030037</t>
  </si>
  <si>
    <t>TerraEnVision 2019, Proceedings 2019, 30(1), 15; doi:10.3390/proceedings2019030040</t>
  </si>
  <si>
    <t>Negotiating Land for Flood Using an Environmental Citizenship Approach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</si>
</sst>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8"/>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33" fillId="5" borderId="50" applyNumberFormat="0" applyAlignment="0" applyProtection="0"/>
  </cellStyleXfs>
  <cellXfs count="60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4" fillId="0" borderId="1"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49" fontId="13" fillId="0" borderId="3"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wrapText="1"/>
      <protection locked="0"/>
    </xf>
    <xf numFmtId="0" fontId="15" fillId="0" borderId="1" xfId="0" applyFont="1" applyBorder="1" applyAlignment="1" applyProtection="1">
      <alignment horizontal="center"/>
      <protection hidden="1"/>
    </xf>
    <xf numFmtId="49" fontId="13"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3" fillId="0" borderId="1" xfId="0" applyNumberFormat="1" applyFont="1" applyBorder="1" applyAlignment="1" applyProtection="1">
      <alignment horizontal="center" vertical="center" wrapText="1"/>
      <protection hidden="1"/>
    </xf>
    <xf numFmtId="0" fontId="13" fillId="0" borderId="10"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13" fillId="0" borderId="10" xfId="0" applyFont="1" applyBorder="1" applyAlignment="1" applyProtection="1">
      <alignment vertical="center" wrapText="1"/>
      <protection locked="0"/>
    </xf>
    <xf numFmtId="0" fontId="13" fillId="0" borderId="20"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protection locked="0"/>
    </xf>
    <xf numFmtId="1" fontId="13" fillId="0" borderId="29" xfId="0" applyNumberFormat="1" applyFont="1" applyBorder="1" applyAlignment="1" applyProtection="1">
      <alignment horizontal="center" vertical="center" wrapText="1"/>
      <protection locked="0"/>
    </xf>
    <xf numFmtId="1" fontId="13" fillId="0" borderId="43" xfId="0" applyNumberFormat="1" applyFont="1" applyBorder="1" applyAlignment="1" applyProtection="1">
      <alignment horizontal="center" vertical="center" wrapText="1"/>
      <protection locked="0"/>
    </xf>
    <xf numFmtId="1" fontId="13" fillId="0" borderId="30" xfId="0" applyNumberFormat="1" applyFont="1" applyBorder="1" applyAlignment="1" applyProtection="1">
      <alignment horizontal="center" vertical="center" wrapText="1"/>
      <protection locked="0"/>
    </xf>
    <xf numFmtId="1" fontId="13" fillId="0" borderId="42" xfId="0" applyNumberFormat="1" applyFont="1" applyBorder="1" applyAlignment="1" applyProtection="1">
      <alignment horizontal="center" vertical="center" wrapText="1"/>
      <protection locked="0"/>
    </xf>
    <xf numFmtId="1" fontId="13" fillId="0" borderId="39" xfId="0" applyNumberFormat="1" applyFont="1" applyBorder="1" applyAlignment="1" applyProtection="1">
      <alignment horizontal="center" vertical="center" wrapText="1"/>
      <protection locked="0"/>
    </xf>
    <xf numFmtId="49" fontId="13" fillId="0" borderId="18"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34" xfId="0" applyNumberFormat="1" applyFont="1" applyBorder="1" applyAlignment="1" applyProtection="1">
      <alignment horizontal="center" vertical="center" wrapText="1"/>
      <protection locked="0"/>
    </xf>
    <xf numFmtId="1" fontId="13" fillId="0" borderId="37" xfId="0" applyNumberFormat="1" applyFont="1" applyBorder="1" applyAlignment="1" applyProtection="1">
      <alignment horizontal="center" vertical="center" wrapText="1"/>
      <protection locked="0"/>
    </xf>
    <xf numFmtId="0" fontId="15" fillId="0" borderId="0" xfId="0" applyFont="1" applyProtection="1">
      <protection locked="0"/>
    </xf>
    <xf numFmtId="0" fontId="0" fillId="0" borderId="0" xfId="0" applyAlignment="1">
      <alignment horizontal="left" vertical="center"/>
    </xf>
    <xf numFmtId="0" fontId="26" fillId="0" borderId="0" xfId="0" applyFont="1"/>
    <xf numFmtId="0" fontId="26" fillId="0" borderId="1" xfId="0" applyFont="1" applyBorder="1" applyAlignment="1">
      <alignment horizontal="center" vertical="center"/>
    </xf>
    <xf numFmtId="0" fontId="13" fillId="0" borderId="3" xfId="0" applyNumberFormat="1" applyFont="1" applyBorder="1" applyAlignment="1" applyProtection="1">
      <alignment horizontal="center" vertical="center" wrapText="1"/>
      <protection locked="0"/>
    </xf>
    <xf numFmtId="0" fontId="29"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3"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3" fillId="0" borderId="0" xfId="0" applyFont="1" applyProtection="1"/>
    <xf numFmtId="0" fontId="0" fillId="0" borderId="0" xfId="0" applyProtection="1">
      <protection locked="0"/>
    </xf>
    <xf numFmtId="0" fontId="11" fillId="0" borderId="0" xfId="0" applyFont="1" applyProtection="1">
      <protection locked="0" hidden="1"/>
    </xf>
    <xf numFmtId="0" fontId="11" fillId="0" borderId="0" xfId="0" applyFont="1" applyBorder="1" applyProtection="1">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horizontal="center"/>
      <protection locked="0" hidden="1"/>
    </xf>
    <xf numFmtId="0" fontId="13" fillId="0" borderId="0" xfId="0" applyFont="1" applyProtection="1">
      <protection locked="0" hidden="1"/>
    </xf>
    <xf numFmtId="0" fontId="13" fillId="0" borderId="0" xfId="0" applyFont="1" applyAlignment="1" applyProtection="1">
      <alignment horizontal="center"/>
      <protection locked="0" hidden="1"/>
    </xf>
    <xf numFmtId="49" fontId="13" fillId="0" borderId="15" xfId="0" applyNumberFormat="1" applyFont="1" applyBorder="1" applyAlignment="1" applyProtection="1">
      <alignment horizontal="center" vertical="center" wrapText="1"/>
      <protection locked="0" hidden="1"/>
    </xf>
    <xf numFmtId="0" fontId="13" fillId="0" borderId="0" xfId="0" applyFont="1" applyBorder="1" applyProtection="1">
      <protection locked="0" hidden="1"/>
    </xf>
    <xf numFmtId="1" fontId="13" fillId="0" borderId="1" xfId="0" applyNumberFormat="1" applyFont="1" applyBorder="1" applyAlignment="1" applyProtection="1">
      <alignment horizontal="center" vertical="center" wrapText="1"/>
      <protection hidden="1"/>
    </xf>
    <xf numFmtId="0" fontId="29" fillId="0" borderId="0" xfId="0" applyFont="1" applyBorder="1" applyAlignment="1" applyProtection="1">
      <alignment vertical="center"/>
      <protection locked="0"/>
    </xf>
    <xf numFmtId="0" fontId="11" fillId="0" borderId="0" xfId="0" applyFont="1" applyProtection="1">
      <protection locked="0"/>
    </xf>
    <xf numFmtId="0" fontId="11" fillId="0" borderId="0" xfId="0" applyFont="1" applyAlignment="1" applyProtection="1">
      <alignment horizontal="center"/>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3" fillId="0" borderId="0" xfId="0" applyFont="1" applyProtection="1">
      <protection locked="0"/>
    </xf>
    <xf numFmtId="49" fontId="13" fillId="0" borderId="16" xfId="0" applyNumberFormat="1" applyFont="1" applyBorder="1" applyAlignment="1" applyProtection="1">
      <alignment horizontal="left" vertical="center" wrapText="1"/>
      <protection locked="0"/>
    </xf>
    <xf numFmtId="49"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0" xfId="0" applyNumberFormat="1" applyFont="1" applyProtection="1">
      <protection locked="0"/>
    </xf>
    <xf numFmtId="0" fontId="13" fillId="0" borderId="0" xfId="0" applyFont="1" applyBorder="1" applyProtection="1">
      <protection locked="0"/>
    </xf>
    <xf numFmtId="0" fontId="13" fillId="0" borderId="0" xfId="0" applyFont="1" applyAlignment="1" applyProtection="1">
      <alignment horizontal="center"/>
      <protection locked="0"/>
    </xf>
    <xf numFmtId="0" fontId="15" fillId="0" borderId="1" xfId="0" applyFont="1" applyBorder="1" applyAlignment="1" applyProtection="1">
      <alignment horizontal="center" vertical="center"/>
    </xf>
    <xf numFmtId="49" fontId="13" fillId="0" borderId="0" xfId="0" applyNumberFormat="1" applyFont="1" applyProtection="1"/>
    <xf numFmtId="49" fontId="13" fillId="0" borderId="17"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xf>
    <xf numFmtId="1" fontId="13" fillId="0" borderId="1" xfId="0" applyNumberFormat="1" applyFont="1" applyBorder="1" applyAlignment="1" applyProtection="1">
      <alignment horizontal="center" vertical="center" wrapText="1"/>
    </xf>
    <xf numFmtId="3" fontId="13" fillId="0" borderId="3"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13" fillId="0" borderId="0" xfId="0" applyFont="1" applyAlignment="1" applyProtection="1">
      <alignment horizontal="left"/>
      <protection locked="0"/>
    </xf>
    <xf numFmtId="0" fontId="11" fillId="0" borderId="0" xfId="0" applyFont="1" applyAlignment="1" applyProtection="1">
      <alignment horizontal="left"/>
      <protection locked="0"/>
    </xf>
    <xf numFmtId="49" fontId="13" fillId="0" borderId="0" xfId="0" applyNumberFormat="1" applyFont="1" applyProtection="1">
      <protection locked="0"/>
    </xf>
    <xf numFmtId="0" fontId="15" fillId="0" borderId="0" xfId="0" applyFont="1" applyAlignment="1" applyProtection="1">
      <alignment horizontal="center"/>
      <protection locked="0"/>
    </xf>
    <xf numFmtId="0" fontId="10" fillId="0" borderId="0" xfId="0" applyFont="1" applyProtection="1">
      <protection locked="0"/>
    </xf>
    <xf numFmtId="0" fontId="13" fillId="0" borderId="0" xfId="0" applyFont="1" applyAlignment="1" applyProtection="1">
      <protection locked="0"/>
    </xf>
    <xf numFmtId="49"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49" fontId="13" fillId="0" borderId="15" xfId="0" applyNumberFormat="1" applyFont="1" applyBorder="1" applyAlignment="1" applyProtection="1">
      <alignment horizontal="center" vertical="center" wrapText="1"/>
      <protection locked="0"/>
    </xf>
    <xf numFmtId="0" fontId="26" fillId="0" borderId="0" xfId="0" applyFont="1" applyAlignment="1" applyProtection="1">
      <alignment horizontal="right" vertical="center"/>
      <protection locked="0"/>
    </xf>
    <xf numFmtId="0" fontId="0" fillId="0" borderId="1" xfId="0" applyBorder="1" applyProtection="1">
      <protection locked="0"/>
    </xf>
    <xf numFmtId="49" fontId="30" fillId="0" borderId="0" xfId="0" applyNumberFormat="1" applyFont="1" applyAlignment="1" applyProtection="1">
      <alignment wrapText="1"/>
    </xf>
    <xf numFmtId="0" fontId="29" fillId="0" borderId="0" xfId="0" applyFont="1" applyProtection="1"/>
    <xf numFmtId="49" fontId="29" fillId="0" borderId="0" xfId="0" applyNumberFormat="1" applyFont="1" applyBorder="1" applyAlignment="1" applyProtection="1">
      <alignment wrapText="1"/>
    </xf>
    <xf numFmtId="49" fontId="29" fillId="0" borderId="0" xfId="0" applyNumberFormat="1" applyFont="1" applyAlignment="1" applyProtection="1">
      <alignment wrapText="1"/>
    </xf>
    <xf numFmtId="0" fontId="26" fillId="0" borderId="8" xfId="0" applyFont="1" applyBorder="1" applyAlignment="1" applyProtection="1">
      <alignment vertical="center"/>
      <protection hidden="1"/>
    </xf>
    <xf numFmtId="0" fontId="26" fillId="0" borderId="4" xfId="0" applyFont="1" applyBorder="1" applyAlignment="1" applyProtection="1">
      <alignment horizontal="center" vertical="center"/>
      <protection hidden="1"/>
    </xf>
    <xf numFmtId="0" fontId="26"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20" fillId="4" borderId="0" xfId="0" applyFont="1" applyFill="1" applyAlignment="1" applyProtection="1">
      <alignment wrapText="1"/>
      <protection hidden="1"/>
    </xf>
    <xf numFmtId="1" fontId="26" fillId="0" borderId="1" xfId="0" applyNumberFormat="1" applyFont="1" applyBorder="1" applyAlignment="1" applyProtection="1">
      <alignment horizontal="center" vertical="center" wrapText="1"/>
      <protection hidden="1"/>
    </xf>
    <xf numFmtId="0" fontId="26" fillId="0" borderId="1" xfId="0" applyFont="1" applyBorder="1" applyAlignment="1" applyProtection="1">
      <alignment horizontal="center" vertical="center"/>
      <protection hidden="1"/>
    </xf>
    <xf numFmtId="0" fontId="24" fillId="0" borderId="1" xfId="0" applyFont="1" applyBorder="1" applyProtection="1">
      <protection hidden="1"/>
    </xf>
    <xf numFmtId="0" fontId="25" fillId="0" borderId="1" xfId="0" applyFont="1" applyFill="1" applyBorder="1" applyAlignment="1" applyProtection="1">
      <alignment horizontal="left"/>
      <protection hidden="1"/>
    </xf>
    <xf numFmtId="0" fontId="25" fillId="0" borderId="1" xfId="0" applyFont="1" applyBorder="1" applyAlignment="1" applyProtection="1">
      <alignment horizontal="left"/>
      <protection hidden="1"/>
    </xf>
    <xf numFmtId="0" fontId="9" fillId="0" borderId="1" xfId="0" applyFont="1" applyFill="1" applyBorder="1" applyAlignment="1" applyProtection="1">
      <alignment horizontal="left"/>
      <protection hidden="1"/>
    </xf>
    <xf numFmtId="0" fontId="13" fillId="0" borderId="1" xfId="0" applyNumberFormat="1" applyFont="1" applyBorder="1" applyAlignment="1" applyProtection="1">
      <alignment horizontal="center" vertical="center" wrapText="1"/>
      <protection locked="0"/>
    </xf>
    <xf numFmtId="0" fontId="13" fillId="0" borderId="1" xfId="0" applyFont="1" applyBorder="1" applyProtection="1">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Protection="1">
      <protection locked="0"/>
    </xf>
    <xf numFmtId="49" fontId="13" fillId="0" borderId="1" xfId="1" applyNumberFormat="1" applyFont="1" applyBorder="1" applyAlignment="1" applyProtection="1">
      <alignment horizontal="left" vertical="center" wrapText="1"/>
      <protection locked="0"/>
    </xf>
    <xf numFmtId="4" fontId="14" fillId="0" borderId="1" xfId="0" applyNumberFormat="1" applyFont="1" applyBorder="1" applyAlignment="1" applyProtection="1">
      <alignment horizontal="center" vertical="center" wrapText="1"/>
      <protection hidden="1"/>
    </xf>
    <xf numFmtId="4" fontId="14" fillId="0" borderId="1" xfId="0" applyNumberFormat="1"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0" fontId="29" fillId="0" borderId="0" xfId="0" applyFont="1" applyBorder="1" applyAlignment="1" applyProtection="1">
      <alignment vertical="center"/>
    </xf>
    <xf numFmtId="49" fontId="13" fillId="0" borderId="9" xfId="0" applyNumberFormat="1"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49" fontId="13" fillId="0" borderId="0" xfId="0" applyNumberFormat="1" applyFont="1" applyAlignment="1" applyProtection="1">
      <alignment horizontal="center" vertical="center"/>
      <protection locked="0"/>
    </xf>
    <xf numFmtId="0" fontId="33" fillId="5" borderId="50" xfId="2" applyProtection="1">
      <protection locked="0" hidden="1"/>
    </xf>
    <xf numFmtId="0" fontId="0" fillId="0" borderId="1" xfId="0" applyNumberFormat="1" applyBorder="1" applyAlignment="1" applyProtection="1">
      <alignment horizontal="center"/>
      <protection hidden="1"/>
    </xf>
    <xf numFmtId="0" fontId="37" fillId="0" borderId="1" xfId="0" applyFont="1" applyBorder="1" applyAlignment="1">
      <alignment wrapText="1"/>
    </xf>
    <xf numFmtId="0" fontId="38" fillId="0" borderId="1" xfId="0" applyFont="1" applyBorder="1" applyAlignment="1">
      <alignment wrapText="1"/>
    </xf>
    <xf numFmtId="0" fontId="0" fillId="0" borderId="0" xfId="0" applyFont="1" applyBorder="1" applyAlignment="1" applyProtection="1">
      <alignment horizontal="left" vertical="center"/>
    </xf>
    <xf numFmtId="0" fontId="13" fillId="0" borderId="1" xfId="0" applyFont="1" applyBorder="1" applyAlignment="1" applyProtection="1">
      <alignment horizontal="left" vertical="center"/>
      <protection locked="0"/>
    </xf>
    <xf numFmtId="0" fontId="13" fillId="0" borderId="0" xfId="0" applyFont="1" applyAlignment="1" applyProtection="1">
      <alignment horizontal="left" vertical="center"/>
      <protection locked="0" hidden="1"/>
    </xf>
    <xf numFmtId="0" fontId="13" fillId="0" borderId="16" xfId="0" applyFont="1" applyBorder="1" applyAlignment="1" applyProtection="1">
      <alignment horizontal="center" vertical="center" wrapText="1"/>
      <protection locked="0"/>
    </xf>
    <xf numFmtId="0" fontId="13" fillId="0" borderId="3" xfId="0" applyNumberFormat="1" applyFont="1" applyBorder="1" applyAlignment="1" applyProtection="1">
      <alignment horizontal="left" vertical="center" wrapText="1"/>
      <protection locked="0"/>
    </xf>
    <xf numFmtId="0" fontId="45"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5" fillId="0" borderId="0"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5"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6" fillId="0" borderId="0" xfId="0" applyFont="1" applyAlignment="1">
      <alignment wrapText="1"/>
    </xf>
    <xf numFmtId="0" fontId="0" fillId="0" borderId="0" xfId="0" applyBorder="1"/>
    <xf numFmtId="0" fontId="0" fillId="0" borderId="34" xfId="0" applyBorder="1"/>
    <xf numFmtId="0" fontId="13" fillId="0" borderId="1" xfId="0" applyNumberFormat="1" applyFont="1" applyBorder="1" applyAlignment="1" applyProtection="1">
      <alignment horizontal="left" vertical="center" wrapText="1"/>
      <protection locked="0"/>
    </xf>
    <xf numFmtId="0" fontId="26" fillId="0" borderId="1" xfId="0" applyFont="1" applyBorder="1" applyAlignment="1">
      <alignment vertical="center" wrapText="1"/>
    </xf>
    <xf numFmtId="0" fontId="8" fillId="0" borderId="1" xfId="0" applyFont="1" applyBorder="1" applyAlignment="1">
      <alignment vertical="center" wrapText="1"/>
    </xf>
    <xf numFmtId="0" fontId="45" fillId="0" borderId="22" xfId="0" applyFont="1" applyBorder="1" applyAlignment="1">
      <alignment wrapText="1"/>
    </xf>
    <xf numFmtId="0" fontId="45" fillId="0" borderId="34" xfId="0" applyFont="1" applyBorder="1" applyAlignment="1">
      <alignment wrapText="1"/>
    </xf>
    <xf numFmtId="0" fontId="45" fillId="0" borderId="36" xfId="0" applyFont="1" applyBorder="1" applyAlignment="1">
      <alignment wrapText="1"/>
    </xf>
    <xf numFmtId="0" fontId="0" fillId="0" borderId="40" xfId="0" applyBorder="1" applyAlignment="1"/>
    <xf numFmtId="0" fontId="45" fillId="0" borderId="1" xfId="0" applyFont="1" applyBorder="1" applyAlignment="1">
      <alignment wrapText="1"/>
    </xf>
    <xf numFmtId="3" fontId="13" fillId="0" borderId="3"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protection locked="0"/>
    </xf>
    <xf numFmtId="0" fontId="13" fillId="0" borderId="0" xfId="0" applyFont="1" applyAlignment="1" applyProtection="1">
      <alignment horizontal="left" vertical="center"/>
      <protection locked="0" hidden="1"/>
    </xf>
    <xf numFmtId="0" fontId="13" fillId="0" borderId="3" xfId="0" applyFont="1" applyBorder="1" applyAlignment="1" applyProtection="1">
      <alignment horizontal="left" vertical="center" wrapText="1"/>
      <protection locked="0"/>
    </xf>
    <xf numFmtId="0" fontId="51" fillId="0" borderId="0" xfId="0" applyFont="1" applyAlignment="1">
      <alignment wrapText="1"/>
    </xf>
    <xf numFmtId="0" fontId="13" fillId="0" borderId="0" xfId="0" applyFont="1" applyAlignment="1" applyProtection="1">
      <alignment horizontal="left" vertical="center" wrapText="1"/>
      <protection locked="0" hidden="1"/>
    </xf>
    <xf numFmtId="0" fontId="13" fillId="3" borderId="0" xfId="0" applyFont="1" applyFill="1" applyAlignment="1" applyProtection="1">
      <alignment horizontal="left" vertical="center" wrapText="1"/>
      <protection locked="0" hidden="1"/>
    </xf>
    <xf numFmtId="0" fontId="13" fillId="3" borderId="1" xfId="0" applyFont="1" applyFill="1" applyBorder="1" applyAlignment="1" applyProtection="1">
      <alignment horizontal="center" vertical="center" wrapText="1"/>
      <protection locked="0" hidden="1"/>
    </xf>
    <xf numFmtId="0" fontId="50" fillId="3" borderId="0" xfId="0" applyFont="1" applyFill="1" applyAlignment="1">
      <alignment wrapText="1"/>
    </xf>
    <xf numFmtId="0" fontId="0" fillId="3" borderId="0" xfId="0" applyFill="1"/>
    <xf numFmtId="49" fontId="13" fillId="0" borderId="36"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protection locked="0"/>
    </xf>
    <xf numFmtId="0" fontId="45" fillId="0" borderId="2" xfId="0" applyFont="1" applyBorder="1" applyAlignment="1">
      <alignment wrapText="1"/>
    </xf>
    <xf numFmtId="0" fontId="45" fillId="0" borderId="12" xfId="0" applyFont="1" applyBorder="1" applyAlignment="1">
      <alignment wrapText="1"/>
    </xf>
    <xf numFmtId="0" fontId="45" fillId="0" borderId="3" xfId="0" applyFont="1" applyBorder="1" applyAlignment="1">
      <alignment wrapText="1"/>
    </xf>
    <xf numFmtId="0" fontId="6" fillId="0" borderId="2" xfId="0" applyFont="1" applyBorder="1" applyAlignment="1">
      <alignment vertical="center" wrapText="1"/>
    </xf>
    <xf numFmtId="0" fontId="6" fillId="0" borderId="12" xfId="0" applyFont="1" applyBorder="1" applyAlignment="1">
      <alignment vertical="center" wrapText="1"/>
    </xf>
    <xf numFmtId="0" fontId="6" fillId="0" borderId="3" xfId="0" applyFont="1" applyBorder="1" applyAlignment="1">
      <alignment vertical="center" wrapText="1"/>
    </xf>
    <xf numFmtId="0" fontId="53" fillId="0" borderId="3" xfId="0" applyFont="1" applyBorder="1" applyAlignment="1">
      <alignment wrapText="1"/>
    </xf>
    <xf numFmtId="0" fontId="6" fillId="0" borderId="1" xfId="0" applyFont="1" applyBorder="1" applyAlignment="1">
      <alignment vertical="center" wrapText="1"/>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2" fillId="0" borderId="0" xfId="0" applyNumberFormat="1" applyFont="1" applyAlignment="1" applyProtection="1">
      <alignment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vertical="center"/>
      <protection locked="0"/>
    </xf>
    <xf numFmtId="22" fontId="32" fillId="0" borderId="0" xfId="0" applyNumberFormat="1" applyFont="1" applyFill="1" applyBorder="1" applyAlignment="1" applyProtection="1">
      <alignment horizontal="left" vertical="center"/>
      <protection locked="0"/>
    </xf>
    <xf numFmtId="0" fontId="13" fillId="0" borderId="0" xfId="0" applyFont="1" applyAlignment="1" applyProtection="1">
      <alignment vertical="center"/>
      <protection locked="0"/>
    </xf>
    <xf numFmtId="0" fontId="19" fillId="8" borderId="1" xfId="0" applyFont="1" applyFill="1" applyBorder="1" applyAlignment="1" applyProtection="1">
      <alignment horizontal="center" vertical="center" wrapText="1"/>
      <protection locked="0"/>
    </xf>
    <xf numFmtId="0" fontId="19"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9" fillId="0" borderId="2" xfId="0" applyFont="1" applyBorder="1" applyAlignment="1" applyProtection="1">
      <alignment horizontal="center" vertical="center" wrapText="1"/>
      <protection locked="0"/>
    </xf>
    <xf numFmtId="0" fontId="19" fillId="0" borderId="2" xfId="0" applyFont="1" applyBorder="1" applyAlignment="1" applyProtection="1">
      <alignment vertical="center" wrapText="1"/>
      <protection locked="0"/>
    </xf>
    <xf numFmtId="0" fontId="19"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1" fillId="0" borderId="1" xfId="0" applyFont="1" applyBorder="1" applyAlignment="1" applyProtection="1">
      <alignment vertical="center" wrapText="1"/>
      <protection locked="0"/>
    </xf>
    <xf numFmtId="0" fontId="19" fillId="7" borderId="2" xfId="0" applyFont="1" applyFill="1" applyBorder="1" applyAlignment="1" applyProtection="1">
      <alignment horizontal="center" vertical="center" wrapText="1"/>
      <protection locked="0"/>
    </xf>
    <xf numFmtId="0" fontId="19"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9"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8" fillId="6" borderId="1" xfId="0" applyFont="1" applyFill="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8" fillId="0" borderId="1" xfId="0" applyFont="1" applyBorder="1" applyAlignment="1" applyProtection="1">
      <alignment vertical="center" wrapText="1"/>
      <protection locked="0"/>
    </xf>
    <xf numFmtId="0" fontId="8" fillId="0" borderId="2" xfId="0" applyFont="1" applyBorder="1" applyAlignment="1" applyProtection="1">
      <alignment horizontal="center" vertical="center" wrapText="1"/>
      <protection locked="0"/>
    </xf>
    <xf numFmtId="0" fontId="8" fillId="0" borderId="2"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center" wrapText="1"/>
      <protection locked="0"/>
    </xf>
    <xf numFmtId="0" fontId="8"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26" fillId="0" borderId="2"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7" borderId="2" xfId="0" applyFont="1" applyFill="1" applyBorder="1" applyAlignment="1" applyProtection="1">
      <alignment horizontal="center" vertical="center" wrapText="1"/>
      <protection locked="0"/>
    </xf>
    <xf numFmtId="0" fontId="26" fillId="7" borderId="2" xfId="0" applyFont="1" applyFill="1" applyBorder="1" applyAlignment="1" applyProtection="1">
      <alignment vertical="center" wrapText="1"/>
      <protection locked="0"/>
    </xf>
    <xf numFmtId="0" fontId="8" fillId="7" borderId="2" xfId="0" applyFont="1" applyFill="1" applyBorder="1" applyAlignment="1" applyProtection="1">
      <alignment vertical="center" wrapText="1"/>
      <protection locked="0"/>
    </xf>
    <xf numFmtId="0" fontId="8" fillId="7" borderId="12" xfId="0" applyFont="1" applyFill="1" applyBorder="1" applyAlignment="1" applyProtection="1">
      <alignment horizontal="center" vertical="center" wrapText="1"/>
      <protection locked="0"/>
    </xf>
    <xf numFmtId="0" fontId="26" fillId="7" borderId="12" xfId="0" applyFont="1" applyFill="1" applyBorder="1" applyAlignment="1" applyProtection="1">
      <alignment vertical="center" wrapText="1"/>
      <protection locked="0"/>
    </xf>
    <xf numFmtId="0" fontId="8" fillId="7" borderId="12" xfId="0" applyFont="1" applyFill="1" applyBorder="1" applyAlignment="1" applyProtection="1">
      <alignment vertical="center" wrapText="1"/>
      <protection locked="0"/>
    </xf>
    <xf numFmtId="0" fontId="8" fillId="7" borderId="3" xfId="0" applyFont="1" applyFill="1" applyBorder="1" applyAlignment="1" applyProtection="1">
      <alignment horizontal="center" vertical="center" wrapText="1"/>
      <protection locked="0"/>
    </xf>
    <xf numFmtId="0" fontId="8" fillId="7" borderId="3"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0" fontId="26" fillId="8" borderId="1" xfId="0" applyFont="1" applyFill="1" applyBorder="1" applyAlignment="1" applyProtection="1">
      <alignment vertical="center" wrapText="1"/>
      <protection locked="0"/>
    </xf>
    <xf numFmtId="0" fontId="26" fillId="6" borderId="1" xfId="0" applyFont="1" applyFill="1" applyBorder="1" applyAlignment="1" applyProtection="1">
      <alignment vertical="center" wrapText="1"/>
      <protection locked="0"/>
    </xf>
    <xf numFmtId="0" fontId="26" fillId="0" borderId="1" xfId="0" applyFont="1" applyBorder="1" applyAlignment="1" applyProtection="1">
      <alignment horizontal="left" vertical="center" wrapText="1"/>
      <protection locked="0"/>
    </xf>
    <xf numFmtId="0" fontId="26" fillId="0" borderId="15" xfId="0" applyFont="1" applyBorder="1" applyAlignment="1" applyProtection="1">
      <alignment horizontal="center" vertical="center" wrapText="1"/>
      <protection locked="0"/>
    </xf>
    <xf numFmtId="0" fontId="26" fillId="0" borderId="16" xfId="0" applyFont="1" applyBorder="1" applyAlignment="1" applyProtection="1">
      <alignment vertical="center" wrapText="1"/>
      <protection locked="0"/>
    </xf>
    <xf numFmtId="0" fontId="8" fillId="0" borderId="17" xfId="0" applyFont="1" applyBorder="1" applyAlignment="1" applyProtection="1">
      <alignment vertical="center" wrapText="1"/>
      <protection locked="0"/>
    </xf>
    <xf numFmtId="0" fontId="8" fillId="6" borderId="2" xfId="0" applyFont="1" applyFill="1" applyBorder="1" applyAlignment="1" applyProtection="1">
      <alignment horizontal="center" vertical="center" wrapText="1"/>
      <protection locked="0"/>
    </xf>
    <xf numFmtId="0" fontId="26" fillId="6" borderId="2" xfId="0" applyFont="1" applyFill="1" applyBorder="1" applyAlignment="1" applyProtection="1">
      <alignment vertical="center" wrapText="1"/>
      <protection locked="0"/>
    </xf>
    <xf numFmtId="0" fontId="8" fillId="6" borderId="2" xfId="0" applyFont="1" applyFill="1" applyBorder="1" applyAlignment="1" applyProtection="1">
      <alignment vertical="center" wrapText="1"/>
      <protection locked="0"/>
    </xf>
    <xf numFmtId="0" fontId="8" fillId="6" borderId="12" xfId="0" applyFont="1" applyFill="1" applyBorder="1" applyAlignment="1" applyProtection="1">
      <alignment horizontal="center" vertical="center" wrapText="1"/>
      <protection locked="0"/>
    </xf>
    <xf numFmtId="0" fontId="8" fillId="6" borderId="12" xfId="0" applyFont="1" applyFill="1" applyBorder="1" applyAlignment="1" applyProtection="1">
      <alignment vertical="center" wrapText="1"/>
      <protection locked="0"/>
    </xf>
    <xf numFmtId="0" fontId="8" fillId="6" borderId="3" xfId="0" applyFont="1" applyFill="1" applyBorder="1" applyAlignment="1" applyProtection="1">
      <alignment horizontal="center" vertical="center" wrapText="1"/>
      <protection locked="0"/>
    </xf>
    <xf numFmtId="0" fontId="8"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2" fillId="0" borderId="0" xfId="0" applyFont="1" applyFill="1" applyAlignment="1" applyProtection="1">
      <alignment horizontal="right" vertical="center" readingOrder="2"/>
    </xf>
    <xf numFmtId="0" fontId="11" fillId="0" borderId="0" xfId="0" applyFont="1" applyBorder="1" applyProtection="1">
      <protection locked="0"/>
    </xf>
    <xf numFmtId="0" fontId="13" fillId="0" borderId="0" xfId="0" applyFont="1" applyAlignment="1" applyProtection="1">
      <alignment horizontal="center" vertical="center"/>
      <protection locked="0"/>
    </xf>
    <xf numFmtId="0" fontId="13" fillId="0" borderId="0" xfId="0" applyFont="1" applyFill="1" applyAlignment="1" applyProtection="1">
      <alignment horizontal="center"/>
      <protection locked="0"/>
    </xf>
    <xf numFmtId="0" fontId="13" fillId="0" borderId="0" xfId="0" applyFont="1" applyBorder="1" applyAlignment="1" applyProtection="1">
      <alignment horizontal="center" vertical="center" wrapText="1"/>
      <protection locked="0"/>
    </xf>
    <xf numFmtId="49" fontId="13" fillId="0" borderId="0" xfId="0" applyNumberFormat="1" applyFont="1" applyBorder="1" applyAlignment="1" applyProtection="1">
      <alignment horizontal="center" vertical="center" wrapText="1"/>
      <protection locked="0"/>
    </xf>
    <xf numFmtId="1" fontId="14" fillId="0" borderId="1" xfId="0" applyNumberFormat="1" applyFont="1" applyBorder="1" applyAlignment="1" applyProtection="1">
      <alignment horizontal="center" vertical="center" wrapText="1"/>
      <protection locked="0"/>
    </xf>
    <xf numFmtId="2" fontId="14" fillId="0" borderId="0"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protection locked="0"/>
    </xf>
    <xf numFmtId="0" fontId="13" fillId="0" borderId="0" xfId="0" applyFont="1" applyAlignment="1" applyProtection="1">
      <alignment horizontal="right" vertical="center"/>
    </xf>
    <xf numFmtId="0" fontId="13" fillId="0" borderId="1" xfId="0" applyFont="1" applyBorder="1" applyAlignment="1" applyProtection="1">
      <alignment horizontal="center" vertical="center" wrapText="1"/>
    </xf>
    <xf numFmtId="0" fontId="13" fillId="0" borderId="0" xfId="0" applyFont="1" applyAlignment="1" applyProtection="1">
      <alignment horizontal="right" vertical="center"/>
      <protection locked="0"/>
    </xf>
    <xf numFmtId="2" fontId="14" fillId="0" borderId="1"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locked="0"/>
    </xf>
    <xf numFmtId="2" fontId="16" fillId="0" borderId="1" xfId="0" applyNumberFormat="1" applyFont="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Fill="1" applyAlignment="1" applyProtection="1">
      <alignment horizontal="center"/>
      <protection locked="0"/>
    </xf>
    <xf numFmtId="0" fontId="15" fillId="0" borderId="0" xfId="0" applyFont="1" applyBorder="1" applyAlignment="1" applyProtection="1">
      <alignment horizontal="center" vertical="center"/>
      <protection locked="0"/>
    </xf>
    <xf numFmtId="0" fontId="15" fillId="0" borderId="15" xfId="0"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textRotation="90" wrapText="1"/>
      <protection locked="0"/>
    </xf>
    <xf numFmtId="2" fontId="12" fillId="0" borderId="1" xfId="0" applyNumberFormat="1"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3" fontId="13" fillId="0" borderId="0" xfId="0" applyNumberFormat="1"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1" fontId="13" fillId="0" borderId="48" xfId="0" applyNumberFormat="1" applyFont="1" applyBorder="1" applyAlignment="1" applyProtection="1">
      <alignment horizontal="center" vertical="center" textRotation="90" wrapText="1"/>
      <protection locked="0"/>
    </xf>
    <xf numFmtId="0" fontId="13" fillId="0" borderId="0" xfId="0" applyFont="1" applyAlignment="1" applyProtection="1">
      <alignment wrapText="1"/>
      <protection locked="0"/>
    </xf>
    <xf numFmtId="49" fontId="13" fillId="0" borderId="8" xfId="0" applyNumberFormat="1" applyFont="1" applyBorder="1" applyAlignment="1" applyProtection="1">
      <alignment horizontal="center" vertical="center" wrapText="1"/>
      <protection locked="0"/>
    </xf>
    <xf numFmtId="49" fontId="13" fillId="0" borderId="38" xfId="0" applyNumberFormat="1" applyFont="1" applyBorder="1" applyAlignment="1" applyProtection="1">
      <alignment horizontal="left" vertical="center" wrapText="1"/>
      <protection locked="0"/>
    </xf>
    <xf numFmtId="49" fontId="13" fillId="0" borderId="8" xfId="0" applyNumberFormat="1" applyFont="1" applyBorder="1" applyAlignment="1" applyProtection="1">
      <alignment horizontal="left" vertical="center" wrapText="1"/>
      <protection locked="0"/>
    </xf>
    <xf numFmtId="49" fontId="13" fillId="0" borderId="38" xfId="0" applyNumberFormat="1" applyFont="1" applyBorder="1" applyAlignment="1" applyProtection="1">
      <alignment horizontal="center" vertical="center" wrapText="1"/>
      <protection locked="0"/>
    </xf>
    <xf numFmtId="1" fontId="13" fillId="0" borderId="38" xfId="0" applyNumberFormat="1" applyFont="1" applyBorder="1" applyAlignment="1" applyProtection="1">
      <alignment horizontal="center" vertical="center" wrapText="1"/>
      <protection locked="0"/>
    </xf>
    <xf numFmtId="3" fontId="13" fillId="0" borderId="24" xfId="0" applyNumberFormat="1" applyFont="1" applyBorder="1" applyAlignment="1" applyProtection="1">
      <alignment horizontal="center" vertical="center" wrapText="1"/>
      <protection locked="0"/>
    </xf>
    <xf numFmtId="1" fontId="13" fillId="0" borderId="24" xfId="0"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horizontal="center" vertical="center" wrapText="1"/>
      <protection locked="0"/>
    </xf>
    <xf numFmtId="2" fontId="14" fillId="0" borderId="13"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protection locked="0"/>
    </xf>
    <xf numFmtId="3" fontId="13" fillId="0" borderId="30" xfId="0" applyNumberFormat="1" applyFont="1" applyBorder="1" applyAlignment="1" applyProtection="1">
      <alignment horizontal="center" vertical="center" wrapText="1"/>
      <protection locked="0"/>
    </xf>
    <xf numFmtId="2" fontId="13" fillId="0" borderId="36" xfId="0" applyNumberFormat="1" applyFont="1" applyBorder="1" applyAlignment="1" applyProtection="1">
      <alignment horizontal="center" vertical="center" wrapText="1"/>
      <protection locked="0"/>
    </xf>
    <xf numFmtId="2" fontId="13" fillId="0" borderId="17" xfId="0" applyNumberFormat="1" applyFont="1" applyBorder="1" applyAlignment="1" applyProtection="1">
      <alignment horizontal="center" vertical="center" wrapText="1"/>
      <protection locked="0"/>
    </xf>
    <xf numFmtId="49" fontId="13" fillId="0" borderId="40" xfId="0" applyNumberFormat="1" applyFont="1" applyBorder="1" applyAlignment="1" applyProtection="1">
      <alignment horizontal="center" vertical="center" wrapText="1"/>
      <protection locked="0"/>
    </xf>
    <xf numFmtId="0" fontId="26" fillId="0" borderId="0" xfId="0" applyFont="1" applyProtection="1">
      <protection locked="0"/>
    </xf>
    <xf numFmtId="0" fontId="29" fillId="0" borderId="0"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hidden="1"/>
    </xf>
    <xf numFmtId="0" fontId="34" fillId="0" borderId="3" xfId="0" applyFont="1" applyBorder="1" applyAlignment="1" applyProtection="1">
      <alignment wrapText="1"/>
      <protection hidden="1"/>
    </xf>
    <xf numFmtId="0" fontId="34" fillId="0" borderId="36" xfId="0" applyFont="1" applyBorder="1" applyAlignment="1" applyProtection="1">
      <alignment wrapText="1"/>
      <protection hidden="1"/>
    </xf>
    <xf numFmtId="0" fontId="18" fillId="0" borderId="36" xfId="1" applyFont="1" applyBorder="1" applyAlignment="1" applyProtection="1">
      <alignment wrapText="1"/>
      <protection hidden="1"/>
    </xf>
    <xf numFmtId="0" fontId="35" fillId="0" borderId="36" xfId="0" applyFont="1" applyBorder="1" applyAlignment="1" applyProtection="1">
      <alignment wrapText="1"/>
      <protection hidden="1"/>
    </xf>
    <xf numFmtId="0" fontId="36" fillId="0" borderId="36" xfId="0" applyFont="1" applyBorder="1" applyAlignment="1" applyProtection="1">
      <alignment wrapText="1"/>
      <protection hidden="1"/>
    </xf>
    <xf numFmtId="0" fontId="36" fillId="0" borderId="3" xfId="0" applyFont="1" applyBorder="1" applyAlignment="1" applyProtection="1">
      <alignment wrapText="1"/>
      <protection hidden="1"/>
    </xf>
    <xf numFmtId="0" fontId="19"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3" fillId="0" borderId="0" xfId="0" applyFont="1" applyAlignment="1" applyProtection="1">
      <alignment horizontal="left" vertical="center"/>
      <protection locked="0" hidden="1"/>
    </xf>
    <xf numFmtId="0" fontId="13" fillId="0" borderId="0" xfId="0" applyFont="1" applyAlignment="1" applyProtection="1">
      <alignment horizontal="center" vertical="center"/>
      <protection locked="0" hidden="1"/>
    </xf>
    <xf numFmtId="4" fontId="14" fillId="0" borderId="1" xfId="0" applyNumberFormat="1" applyFont="1" applyBorder="1" applyAlignment="1" applyProtection="1">
      <alignment horizontal="right" vertical="center" wrapText="1"/>
    </xf>
    <xf numFmtId="4" fontId="13" fillId="0" borderId="1" xfId="0" applyNumberFormat="1" applyFont="1" applyBorder="1" applyAlignment="1" applyProtection="1">
      <alignment horizontal="right" vertical="center" wrapText="1"/>
    </xf>
    <xf numFmtId="0" fontId="29" fillId="0" borderId="0" xfId="0" applyFont="1" applyBorder="1" applyAlignment="1" applyProtection="1">
      <alignment vertical="center"/>
      <protection hidden="1"/>
    </xf>
    <xf numFmtId="0" fontId="13" fillId="0" borderId="0" xfId="0" applyFont="1" applyAlignment="1" applyProtection="1">
      <alignment horizontal="right" vertical="center"/>
      <protection hidden="1"/>
    </xf>
    <xf numFmtId="0" fontId="13" fillId="0" borderId="1"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protection hidden="1"/>
    </xf>
    <xf numFmtId="49" fontId="13" fillId="0" borderId="0" xfId="0" applyNumberFormat="1" applyFont="1" applyProtection="1">
      <protection hidden="1"/>
    </xf>
    <xf numFmtId="1" fontId="14" fillId="0" borderId="1" xfId="0" applyNumberFormat="1" applyFont="1" applyBorder="1" applyAlignment="1" applyProtection="1">
      <alignment horizontal="center" vertical="center" wrapText="1"/>
      <protection hidden="1"/>
    </xf>
    <xf numFmtId="4" fontId="26" fillId="0" borderId="0" xfId="0" applyNumberFormat="1" applyFont="1" applyAlignment="1" applyProtection="1">
      <alignment horizontal="right" vertical="center"/>
      <protection hidden="1"/>
    </xf>
    <xf numFmtId="4" fontId="26" fillId="0" borderId="1" xfId="0" applyNumberFormat="1" applyFont="1" applyBorder="1" applyProtection="1">
      <protection hidden="1"/>
    </xf>
    <xf numFmtId="0" fontId="13" fillId="0" borderId="1" xfId="0" applyFont="1" applyBorder="1" applyAlignment="1" applyProtection="1">
      <alignment horizontal="center" vertical="center"/>
      <protection hidden="1"/>
    </xf>
    <xf numFmtId="0" fontId="13" fillId="0" borderId="0" xfId="0" applyFont="1" applyProtection="1">
      <protection hidden="1"/>
    </xf>
    <xf numFmtId="4" fontId="27" fillId="0" borderId="1" xfId="0" applyNumberFormat="1" applyFont="1" applyBorder="1" applyAlignment="1" applyProtection="1">
      <alignment horizontal="center" vertical="center" wrapText="1"/>
      <protection hidden="1"/>
    </xf>
    <xf numFmtId="49" fontId="15" fillId="0" borderId="1" xfId="0" applyNumberFormat="1" applyFont="1" applyBorder="1" applyAlignment="1" applyProtection="1">
      <alignment vertical="center"/>
      <protection hidden="1"/>
    </xf>
    <xf numFmtId="3" fontId="14" fillId="0" borderId="8" xfId="0" applyNumberFormat="1" applyFont="1" applyBorder="1" applyAlignment="1" applyProtection="1">
      <alignment horizontal="center" vertical="center" wrapText="1"/>
      <protection hidden="1"/>
    </xf>
    <xf numFmtId="3" fontId="13" fillId="0" borderId="18" xfId="0" applyNumberFormat="1" applyFont="1" applyBorder="1" applyAlignment="1" applyProtection="1">
      <alignment horizontal="center" vertical="center" wrapText="1"/>
      <protection hidden="1"/>
    </xf>
    <xf numFmtId="0" fontId="15" fillId="0" borderId="17" xfId="0" applyFont="1" applyBorder="1" applyAlignment="1" applyProtection="1">
      <alignment horizontal="center" vertical="center"/>
      <protection hidden="1"/>
    </xf>
    <xf numFmtId="49" fontId="13" fillId="0" borderId="1" xfId="0" applyNumberFormat="1" applyFont="1" applyBorder="1" applyAlignment="1" applyProtection="1">
      <protection hidden="1"/>
    </xf>
    <xf numFmtId="4" fontId="23" fillId="0" borderId="28" xfId="0" applyNumberFormat="1" applyFont="1" applyBorder="1" applyAlignment="1" applyProtection="1">
      <alignment horizontal="center" vertical="center" wrapText="1"/>
      <protection hidden="1"/>
    </xf>
    <xf numFmtId="4" fontId="22" fillId="0" borderId="30" xfId="0" applyNumberFormat="1" applyFont="1" applyBorder="1" applyAlignment="1" applyProtection="1">
      <alignment horizontal="center" vertical="center" wrapText="1"/>
      <protection hidden="1"/>
    </xf>
    <xf numFmtId="49" fontId="11" fillId="0" borderId="1" xfId="0" applyNumberFormat="1" applyFont="1" applyBorder="1" applyProtection="1">
      <protection hidden="1"/>
    </xf>
    <xf numFmtId="4" fontId="21" fillId="0" borderId="1" xfId="0" applyNumberFormat="1" applyFont="1" applyBorder="1" applyAlignment="1" applyProtection="1">
      <alignment horizontal="center" vertical="center" wrapText="1"/>
      <protection hidden="1"/>
    </xf>
    <xf numFmtId="1" fontId="15" fillId="0" borderId="1" xfId="0" applyNumberFormat="1" applyFont="1" applyBorder="1" applyAlignment="1" applyProtection="1">
      <alignment horizontal="center" vertical="center" wrapText="1"/>
      <protection hidden="1"/>
    </xf>
    <xf numFmtId="2" fontId="15" fillId="0" borderId="1" xfId="0" applyNumberFormat="1" applyFont="1" applyBorder="1" applyAlignment="1" applyProtection="1">
      <alignment horizontal="center" vertical="center" wrapText="1"/>
      <protection hidden="1"/>
    </xf>
    <xf numFmtId="49" fontId="15" fillId="0" borderId="1" xfId="0" applyNumberFormat="1" applyFont="1" applyBorder="1" applyProtection="1">
      <protection hidden="1"/>
    </xf>
    <xf numFmtId="0" fontId="27" fillId="0" borderId="0" xfId="0" applyFont="1" applyAlignment="1" applyProtection="1">
      <alignment horizontal="right" vertical="center"/>
      <protection hidden="1"/>
    </xf>
    <xf numFmtId="0" fontId="27" fillId="0" borderId="1" xfId="0"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1" fontId="27" fillId="0" borderId="1" xfId="0" applyNumberFormat="1" applyFont="1" applyBorder="1" applyAlignment="1" applyProtection="1">
      <alignment horizontal="center" vertical="center" wrapText="1"/>
      <protection hidden="1"/>
    </xf>
    <xf numFmtId="0" fontId="54" fillId="0" borderId="1" xfId="0" applyFont="1" applyBorder="1" applyAlignment="1" applyProtection="1">
      <alignment horizontal="center" vertical="center"/>
      <protection hidden="1"/>
    </xf>
    <xf numFmtId="49" fontId="54" fillId="0" borderId="1" xfId="0" applyNumberFormat="1" applyFont="1" applyBorder="1" applyAlignment="1" applyProtection="1">
      <alignment vertical="center"/>
      <protection hidden="1"/>
    </xf>
    <xf numFmtId="1" fontId="13" fillId="0" borderId="17"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4" fontId="14" fillId="0" borderId="17"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left" vertical="center" wrapText="1"/>
      <protection locked="0"/>
    </xf>
    <xf numFmtId="1" fontId="13" fillId="0" borderId="3" xfId="0" applyNumberFormat="1" applyFont="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protection locked="0"/>
    </xf>
    <xf numFmtId="0" fontId="11" fillId="0" borderId="0" xfId="0" applyFont="1" applyAlignment="1" applyProtection="1">
      <alignment wrapText="1"/>
      <protection locked="0"/>
    </xf>
    <xf numFmtId="0" fontId="13" fillId="0" borderId="36" xfId="0" applyNumberFormat="1" applyFont="1" applyBorder="1" applyAlignment="1" applyProtection="1">
      <alignment horizontal="center" vertical="center" wrapText="1"/>
      <protection locked="0"/>
    </xf>
    <xf numFmtId="0" fontId="13" fillId="0" borderId="22"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0" fontId="13"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1" fillId="0" borderId="0" xfId="0" applyFont="1" applyBorder="1" applyAlignment="1" applyProtection="1">
      <alignment vertical="center"/>
      <protection hidden="1"/>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1" fontId="13" fillId="0" borderId="0" xfId="0" applyNumberFormat="1" applyFont="1" applyBorder="1" applyAlignment="1" applyProtection="1">
      <alignment horizontal="center" vertical="center" wrapText="1"/>
      <protection locked="0"/>
    </xf>
    <xf numFmtId="1" fontId="56" fillId="0" borderId="27" xfId="0" applyNumberFormat="1" applyFont="1" applyBorder="1" applyAlignment="1" applyProtection="1">
      <alignment horizontal="center" vertical="center" textRotation="90" wrapText="1"/>
      <protection locked="0"/>
    </xf>
    <xf numFmtId="1" fontId="56" fillId="0" borderId="12" xfId="0" applyNumberFormat="1" applyFont="1" applyBorder="1" applyAlignment="1" applyProtection="1">
      <alignment horizontal="center" vertical="center" textRotation="90" wrapText="1"/>
      <protection locked="0"/>
    </xf>
    <xf numFmtId="1" fontId="13"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3" fillId="0" borderId="53" xfId="0" applyNumberFormat="1" applyFont="1" applyBorder="1" applyAlignment="1" applyProtection="1">
      <alignment horizontal="center" vertical="center" wrapText="1"/>
      <protection locked="0"/>
    </xf>
    <xf numFmtId="1" fontId="13" fillId="0" borderId="27"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59" fillId="7" borderId="12" xfId="0" applyFont="1" applyFill="1" applyBorder="1" applyAlignment="1" applyProtection="1">
      <alignment vertical="center" wrapText="1"/>
      <protection locked="0"/>
    </xf>
    <xf numFmtId="1" fontId="22" fillId="0" borderId="48"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2" fillId="12" borderId="3" xfId="0" applyNumberFormat="1" applyFont="1" applyFill="1" applyBorder="1" applyAlignment="1" applyProtection="1">
      <alignment horizontal="center" vertical="center" wrapText="1"/>
      <protection locked="0"/>
    </xf>
    <xf numFmtId="49" fontId="22" fillId="12" borderId="3" xfId="0" applyNumberFormat="1" applyFont="1" applyFill="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22" fillId="0" borderId="0" xfId="0" applyFont="1" applyAlignment="1" applyProtection="1">
      <alignment horizontal="center" vertical="center"/>
      <protection locked="0"/>
    </xf>
    <xf numFmtId="0" fontId="13"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3" fillId="0" borderId="1" xfId="0" applyNumberFormat="1" applyFont="1" applyBorder="1" applyAlignment="1" applyProtection="1">
      <alignment horizontal="center" vertical="center" wrapText="1"/>
      <protection locked="0" hidden="1"/>
    </xf>
    <xf numFmtId="0" fontId="22" fillId="0" borderId="3" xfId="0" applyNumberFormat="1" applyFont="1" applyFill="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2" fillId="0" borderId="0" xfId="0" applyFont="1" applyAlignment="1" applyProtection="1">
      <alignment horizontal="right" vertical="center" indent="1"/>
      <protection locked="0"/>
    </xf>
    <xf numFmtId="4" fontId="47" fillId="8" borderId="1" xfId="0" applyNumberFormat="1" applyFont="1" applyFill="1" applyBorder="1" applyAlignment="1" applyProtection="1">
      <alignment horizontal="right" vertical="center" wrapText="1" indent="1"/>
      <protection locked="0"/>
    </xf>
    <xf numFmtId="4" fontId="48" fillId="0" borderId="1" xfId="0" applyNumberFormat="1" applyFont="1" applyBorder="1" applyAlignment="1" applyProtection="1">
      <alignment horizontal="right" vertical="center" wrapText="1" indent="1"/>
    </xf>
    <xf numFmtId="4" fontId="48" fillId="0" borderId="2" xfId="0" applyNumberFormat="1" applyFont="1" applyBorder="1" applyAlignment="1" applyProtection="1">
      <alignment horizontal="right" vertical="center" wrapText="1" indent="1"/>
    </xf>
    <xf numFmtId="4" fontId="47" fillId="0" borderId="1" xfId="0" applyNumberFormat="1" applyFont="1" applyBorder="1" applyAlignment="1" applyProtection="1">
      <alignment horizontal="right" vertical="center" wrapText="1" indent="1"/>
    </xf>
    <xf numFmtId="4" fontId="49" fillId="0" borderId="43" xfId="0" applyNumberFormat="1" applyFont="1" applyBorder="1" applyAlignment="1" applyProtection="1">
      <alignment horizontal="right" vertical="center" wrapText="1" indent="1"/>
    </xf>
    <xf numFmtId="4" fontId="47" fillId="0" borderId="12"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xf>
    <xf numFmtId="4" fontId="48" fillId="8" borderId="1" xfId="0" applyNumberFormat="1" applyFont="1" applyFill="1" applyBorder="1" applyAlignment="1" applyProtection="1">
      <alignment horizontal="right" vertical="center" wrapText="1" indent="1"/>
      <protection locked="0"/>
    </xf>
    <xf numFmtId="4" fontId="48" fillId="8" borderId="1" xfId="0" applyNumberFormat="1" applyFont="1" applyFill="1" applyBorder="1" applyAlignment="1" applyProtection="1">
      <alignment horizontal="right" vertical="center" wrapText="1" indent="1"/>
    </xf>
    <xf numFmtId="0" fontId="26" fillId="0" borderId="16" xfId="0" applyFont="1" applyBorder="1" applyAlignment="1" applyProtection="1">
      <alignment horizontal="right" vertical="center" wrapText="1" indent="1"/>
      <protection locked="0"/>
    </xf>
    <xf numFmtId="0" fontId="16" fillId="0" borderId="0" xfId="0" applyFont="1" applyAlignment="1" applyProtection="1">
      <alignment horizontal="right" vertical="center" indent="1"/>
    </xf>
    <xf numFmtId="0" fontId="16"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9" fillId="7" borderId="2" xfId="0" applyFont="1" applyFill="1" applyBorder="1" applyAlignment="1" applyProtection="1">
      <alignment horizontal="left" vertical="center" wrapText="1" indent="1"/>
      <protection locked="0"/>
    </xf>
    <xf numFmtId="0" fontId="19" fillId="7" borderId="12" xfId="0" applyFont="1" applyFill="1" applyBorder="1" applyAlignment="1" applyProtection="1">
      <alignment horizontal="left" vertical="center" wrapText="1" indent="1"/>
      <protection locked="0"/>
    </xf>
    <xf numFmtId="0" fontId="19" fillId="7" borderId="3" xfId="0" applyFont="1" applyFill="1" applyBorder="1" applyAlignment="1" applyProtection="1">
      <alignment horizontal="left" vertical="center" wrapText="1" indent="1"/>
      <protection locked="0"/>
    </xf>
    <xf numFmtId="0" fontId="26" fillId="7" borderId="2" xfId="0" applyFont="1" applyFill="1" applyBorder="1" applyAlignment="1" applyProtection="1">
      <alignment horizontal="left" vertical="center" wrapText="1" indent="1"/>
      <protection locked="0"/>
    </xf>
    <xf numFmtId="0" fontId="26" fillId="7" borderId="12" xfId="0" applyFont="1" applyFill="1" applyBorder="1" applyAlignment="1" applyProtection="1">
      <alignment horizontal="left" vertical="center" wrapText="1" indent="1"/>
      <protection locked="0"/>
    </xf>
    <xf numFmtId="0" fontId="26" fillId="7" borderId="3" xfId="0" applyFont="1" applyFill="1" applyBorder="1" applyAlignment="1" applyProtection="1">
      <alignment horizontal="left" vertical="center" wrapText="1" indent="1"/>
      <protection locked="0"/>
    </xf>
    <xf numFmtId="0" fontId="26" fillId="6" borderId="2" xfId="0" applyFont="1" applyFill="1" applyBorder="1" applyAlignment="1" applyProtection="1">
      <alignment horizontal="left" vertical="center" wrapText="1" indent="1"/>
      <protection locked="0"/>
    </xf>
    <xf numFmtId="0" fontId="26" fillId="6" borderId="12" xfId="0" applyFont="1" applyFill="1" applyBorder="1" applyAlignment="1" applyProtection="1">
      <alignment horizontal="left" vertical="center" wrapText="1" indent="1"/>
      <protection locked="0"/>
    </xf>
    <xf numFmtId="0" fontId="26" fillId="6" borderId="3" xfId="0" applyFont="1" applyFill="1" applyBorder="1" applyAlignment="1" applyProtection="1">
      <alignment horizontal="left" vertical="center" wrapText="1" indent="1"/>
      <protection locked="0"/>
    </xf>
    <xf numFmtId="0" fontId="3" fillId="0" borderId="2" xfId="0" applyFont="1" applyFill="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2" fillId="0" borderId="0" xfId="0" applyFont="1" applyAlignment="1" applyProtection="1">
      <alignment horizontal="left" vertical="center"/>
      <protection locked="0"/>
    </xf>
    <xf numFmtId="49" fontId="32"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1"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8"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8" fillId="7" borderId="2" xfId="0" applyFont="1" applyFill="1" applyBorder="1" applyAlignment="1" applyProtection="1">
      <alignment horizontal="left" vertical="center" wrapText="1"/>
      <protection locked="0"/>
    </xf>
    <xf numFmtId="0" fontId="8" fillId="7" borderId="12"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26" fillId="6" borderId="1"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39" fillId="6" borderId="2" xfId="0" applyFont="1" applyFill="1" applyBorder="1" applyAlignment="1" applyProtection="1">
      <alignment horizontal="left" vertical="center" wrapText="1"/>
      <protection locked="0"/>
    </xf>
    <xf numFmtId="0" fontId="8" fillId="6" borderId="12" xfId="0" applyFont="1" applyFill="1" applyBorder="1" applyAlignment="1" applyProtection="1">
      <alignment horizontal="left" vertical="center" wrapText="1"/>
      <protection locked="0"/>
    </xf>
    <xf numFmtId="0" fontId="8"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3" fillId="0" borderId="2" xfId="0" quotePrefix="1" applyFont="1" applyBorder="1" applyAlignment="1" applyProtection="1">
      <alignment horizontal="center" vertical="center" wrapText="1"/>
      <protection locked="0"/>
    </xf>
    <xf numFmtId="0" fontId="63" fillId="13" borderId="0" xfId="0" applyFont="1" applyFill="1" applyBorder="1" applyAlignment="1" applyProtection="1">
      <alignment horizontal="left" vertical="center" indent="1"/>
      <protection hidden="1"/>
    </xf>
    <xf numFmtId="0" fontId="13" fillId="0" borderId="1" xfId="0" applyFont="1" applyBorder="1" applyAlignment="1" applyProtection="1">
      <alignment horizontal="center" vertical="center" shrinkToFit="1"/>
      <protection hidden="1"/>
    </xf>
    <xf numFmtId="0" fontId="13" fillId="0" borderId="0" xfId="0" applyFont="1" applyAlignment="1" applyProtection="1">
      <alignment horizontal="right" vertical="center"/>
      <protection locked="0" hidden="1"/>
    </xf>
    <xf numFmtId="1"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58" fillId="9" borderId="33" xfId="0" applyFont="1" applyFill="1" applyBorder="1" applyAlignment="1" applyProtection="1">
      <alignment horizontal="center"/>
      <protection hidden="1"/>
    </xf>
    <xf numFmtId="0" fontId="57" fillId="9" borderId="49" xfId="0" applyFont="1" applyFill="1" applyBorder="1" applyAlignment="1" applyProtection="1">
      <alignment horizontal="center" vertical="center"/>
      <protection hidden="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61" fillId="0" borderId="2" xfId="0" applyFont="1" applyFill="1" applyBorder="1" applyAlignment="1" applyProtection="1">
      <alignment horizontal="left" vertical="center" wrapText="1" indent="1"/>
      <protection locked="0"/>
    </xf>
    <xf numFmtId="0" fontId="61" fillId="0" borderId="12" xfId="0" applyFont="1" applyFill="1" applyBorder="1" applyAlignment="1" applyProtection="1">
      <alignment horizontal="left" vertical="center" wrapText="1" indent="1"/>
      <protection locked="0"/>
    </xf>
    <xf numFmtId="0" fontId="61" fillId="0" borderId="3" xfId="0" applyFont="1" applyFill="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3" fillId="0" borderId="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protection locked="0"/>
    </xf>
    <xf numFmtId="0" fontId="13" fillId="0" borderId="0" xfId="0" applyFont="1" applyAlignment="1" applyProtection="1">
      <alignment horizontal="center" vertical="center" wrapText="1"/>
      <protection locked="0"/>
    </xf>
    <xf numFmtId="2" fontId="13" fillId="0" borderId="21" xfId="0" applyNumberFormat="1" applyFont="1" applyBorder="1" applyAlignment="1" applyProtection="1">
      <alignment horizontal="center" vertical="center"/>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2"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hidden="1"/>
    </xf>
    <xf numFmtId="0" fontId="15" fillId="0" borderId="12" xfId="0" applyFont="1" applyBorder="1" applyAlignment="1" applyProtection="1">
      <alignment horizontal="center" vertical="center" wrapText="1"/>
      <protection locked="0" hidden="1"/>
    </xf>
    <xf numFmtId="0" fontId="15" fillId="0" borderId="3" xfId="0" applyFont="1" applyBorder="1" applyAlignment="1" applyProtection="1">
      <alignment horizontal="center" vertical="center" wrapText="1"/>
      <protection locked="0" hidden="1"/>
    </xf>
    <xf numFmtId="0" fontId="15" fillId="0" borderId="2"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22" fillId="12"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13" fillId="0" borderId="40" xfId="0" applyFont="1" applyBorder="1" applyAlignment="1" applyProtection="1">
      <alignment horizontal="center" vertical="center" wrapText="1"/>
      <protection locked="0"/>
    </xf>
    <xf numFmtId="0" fontId="13" fillId="0" borderId="37" xfId="0" applyFont="1" applyBorder="1" applyAlignment="1" applyProtection="1">
      <alignment horizontal="center" vertical="center" wrapText="1"/>
      <protection locked="0"/>
    </xf>
    <xf numFmtId="0" fontId="13" fillId="0" borderId="41" xfId="0" applyFont="1" applyBorder="1" applyAlignment="1" applyProtection="1">
      <alignment horizontal="center" vertical="center" wrapText="1"/>
      <protection locked="0"/>
    </xf>
    <xf numFmtId="0" fontId="22" fillId="10" borderId="2" xfId="0" applyFont="1" applyFill="1" applyBorder="1" applyAlignment="1" applyProtection="1">
      <alignment horizontal="center" vertical="center" wrapText="1"/>
      <protection locked="0"/>
    </xf>
    <xf numFmtId="0" fontId="22" fillId="10" borderId="3" xfId="0" applyFont="1" applyFill="1" applyBorder="1" applyAlignment="1" applyProtection="1">
      <alignment horizontal="center" vertical="center" wrapText="1"/>
      <protection locked="0"/>
    </xf>
    <xf numFmtId="1" fontId="14" fillId="0" borderId="15" xfId="0" applyNumberFormat="1" applyFont="1" applyBorder="1" applyAlignment="1" applyProtection="1">
      <alignment horizontal="center" vertical="center" wrapText="1"/>
      <protection locked="0"/>
    </xf>
    <xf numFmtId="1" fontId="14" fillId="0" borderId="16" xfId="0" applyNumberFormat="1" applyFont="1" applyBorder="1" applyAlignment="1" applyProtection="1">
      <alignment horizontal="center" vertical="center" wrapText="1"/>
      <protection locked="0"/>
    </xf>
    <xf numFmtId="1" fontId="14" fillId="0" borderId="17" xfId="0" applyNumberFormat="1" applyFont="1" applyBorder="1" applyAlignment="1" applyProtection="1">
      <alignment horizontal="center" vertical="center" wrapText="1"/>
      <protection locked="0"/>
    </xf>
    <xf numFmtId="1" fontId="22" fillId="11" borderId="2" xfId="0" applyNumberFormat="1" applyFont="1" applyFill="1" applyBorder="1" applyAlignment="1" applyProtection="1">
      <alignment horizontal="center" vertical="center" textRotation="90" wrapText="1"/>
      <protection locked="0"/>
    </xf>
    <xf numFmtId="1" fontId="22" fillId="11" borderId="3" xfId="0" applyNumberFormat="1" applyFont="1" applyFill="1" applyBorder="1" applyAlignment="1" applyProtection="1">
      <alignment horizontal="center" vertical="center" textRotation="90" wrapText="1"/>
      <protection locked="0"/>
    </xf>
    <xf numFmtId="0" fontId="55" fillId="11" borderId="26" xfId="0" applyFont="1" applyFill="1" applyBorder="1" applyAlignment="1" applyProtection="1">
      <alignment horizontal="center" vertical="center" wrapText="1"/>
      <protection locked="0"/>
    </xf>
    <xf numFmtId="0" fontId="55" fillId="11" borderId="5" xfId="0" applyFont="1" applyFill="1" applyBorder="1" applyAlignment="1" applyProtection="1">
      <alignment horizontal="center" vertical="center" wrapText="1"/>
      <protection locked="0"/>
    </xf>
    <xf numFmtId="0" fontId="22" fillId="10" borderId="51" xfId="0" applyFont="1" applyFill="1" applyBorder="1" applyAlignment="1" applyProtection="1">
      <alignment horizontal="center" vertical="center" wrapText="1"/>
      <protection locked="0"/>
    </xf>
    <xf numFmtId="0" fontId="22" fillId="10" borderId="52" xfId="0" applyFont="1" applyFill="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1" fontId="13" fillId="0" borderId="47" xfId="0" applyNumberFormat="1" applyFont="1" applyBorder="1" applyAlignment="1" applyProtection="1">
      <alignment horizontal="center" vertical="center" wrapText="1"/>
      <protection locked="0"/>
    </xf>
    <xf numFmtId="1" fontId="13" fillId="0" borderId="37" xfId="0" applyNumberFormat="1" applyFont="1" applyBorder="1" applyAlignment="1" applyProtection="1">
      <alignment horizontal="center" vertical="center" wrapText="1"/>
      <protection locked="0"/>
    </xf>
    <xf numFmtId="3" fontId="13" fillId="0" borderId="19" xfId="0" applyNumberFormat="1" applyFont="1" applyBorder="1" applyAlignment="1" applyProtection="1">
      <alignment horizontal="center" vertical="center" wrapText="1"/>
      <protection locked="0"/>
    </xf>
    <xf numFmtId="3" fontId="13" fillId="0" borderId="23" xfId="0" applyNumberFormat="1" applyFont="1" applyBorder="1" applyAlignment="1" applyProtection="1">
      <alignment horizontal="center" vertical="center" wrapText="1"/>
      <protection locked="0"/>
    </xf>
    <xf numFmtId="49" fontId="13" fillId="0" borderId="19" xfId="0" applyNumberFormat="1" applyFont="1" applyBorder="1" applyAlignment="1" applyProtection="1">
      <alignment horizontal="center" vertical="center" wrapText="1"/>
      <protection locked="0"/>
    </xf>
    <xf numFmtId="49" fontId="13" fillId="0" borderId="31" xfId="0" applyNumberFormat="1" applyFont="1" applyBorder="1" applyAlignment="1" applyProtection="1">
      <alignment horizontal="center" vertical="center" wrapText="1"/>
      <protection locked="0"/>
    </xf>
    <xf numFmtId="0" fontId="13" fillId="0" borderId="49"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1" fontId="16" fillId="0" borderId="26" xfId="0" applyNumberFormat="1" applyFont="1" applyBorder="1" applyAlignment="1" applyProtection="1">
      <alignment horizontal="center" vertical="center" wrapText="1"/>
      <protection locked="0"/>
    </xf>
    <xf numFmtId="1" fontId="16" fillId="0" borderId="47" xfId="0" applyNumberFormat="1" applyFont="1" applyBorder="1" applyAlignment="1" applyProtection="1">
      <alignment horizontal="center" vertical="center" wrapText="1"/>
      <protection locked="0"/>
    </xf>
    <xf numFmtId="1" fontId="16" fillId="0" borderId="5" xfId="0" applyNumberFormat="1" applyFont="1" applyBorder="1" applyAlignment="1" applyProtection="1">
      <alignment horizontal="center" vertical="center" wrapText="1"/>
      <protection locked="0"/>
    </xf>
    <xf numFmtId="1" fontId="22" fillId="11" borderId="19" xfId="0" applyNumberFormat="1" applyFont="1" applyFill="1" applyBorder="1" applyAlignment="1" applyProtection="1">
      <alignment horizontal="center" vertical="center" textRotation="90" wrapText="1"/>
      <protection locked="0"/>
    </xf>
    <xf numFmtId="1" fontId="22" fillId="11" borderId="31" xfId="0" applyNumberFormat="1" applyFont="1" applyFill="1" applyBorder="1" applyAlignment="1" applyProtection="1">
      <alignment horizontal="center" vertical="center" textRotation="90" wrapText="1"/>
      <protection locked="0"/>
    </xf>
    <xf numFmtId="0" fontId="13" fillId="0" borderId="1" xfId="0" applyFont="1" applyBorder="1" applyAlignment="1" applyProtection="1">
      <alignment horizontal="center" vertical="center" wrapText="1"/>
      <protection hidden="1"/>
    </xf>
    <xf numFmtId="0" fontId="13" fillId="0" borderId="15" xfId="0" applyNumberFormat="1" applyFont="1" applyBorder="1" applyAlignment="1" applyProtection="1">
      <alignment horizontal="center" vertical="center" wrapText="1"/>
      <protection locked="0"/>
    </xf>
    <xf numFmtId="0"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left" vertical="center"/>
      <protection locked="0"/>
    </xf>
    <xf numFmtId="49" fontId="13" fillId="0" borderId="0" xfId="0" applyNumberFormat="1" applyFont="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1" fontId="27" fillId="0" borderId="1" xfId="0" applyNumberFormat="1" applyFont="1" applyBorder="1" applyAlignment="1" applyProtection="1">
      <alignment horizontal="center" vertical="center" wrapText="1"/>
      <protection locked="0"/>
    </xf>
    <xf numFmtId="0" fontId="13" fillId="0" borderId="16" xfId="0" applyNumberFormat="1" applyFont="1" applyBorder="1" applyAlignment="1" applyProtection="1">
      <alignment horizontal="center" vertical="center" wrapText="1"/>
      <protection locked="0"/>
    </xf>
    <xf numFmtId="1" fontId="13" fillId="0" borderId="40" xfId="0" applyNumberFormat="1" applyFont="1" applyBorder="1" applyAlignment="1" applyProtection="1">
      <alignment horizontal="center" vertical="center" wrapText="1"/>
      <protection locked="0"/>
    </xf>
    <xf numFmtId="1" fontId="13" fillId="0" borderId="41"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2" xfId="0" applyNumberFormat="1" applyFont="1" applyBorder="1" applyAlignment="1" applyProtection="1">
      <alignment horizontal="center" vertical="center" wrapText="1"/>
      <protection locked="0"/>
    </xf>
    <xf numFmtId="1" fontId="13" fillId="0" borderId="36" xfId="0" applyNumberFormat="1" applyFont="1" applyBorder="1" applyAlignment="1" applyProtection="1">
      <alignment horizontal="center" vertical="center" wrapText="1"/>
      <protection locked="0"/>
    </xf>
    <xf numFmtId="0" fontId="13" fillId="0" borderId="2" xfId="0" quotePrefix="1" applyFont="1" applyBorder="1" applyAlignment="1" applyProtection="1">
      <alignment horizontal="center" vertical="center"/>
      <protection locked="0"/>
    </xf>
    <xf numFmtId="0" fontId="13" fillId="0" borderId="2" xfId="0" applyFont="1" applyBorder="1" applyAlignment="1" applyProtection="1">
      <alignment horizontal="center" vertical="center" wrapText="1" shrinkToFit="1"/>
      <protection locked="0"/>
    </xf>
    <xf numFmtId="0" fontId="13" fillId="0" borderId="3" xfId="0" applyFont="1" applyBorder="1" applyAlignment="1" applyProtection="1">
      <alignment horizontal="center" vertical="center" wrapText="1" shrinkToFit="1"/>
      <protection locked="0"/>
    </xf>
    <xf numFmtId="0" fontId="13" fillId="0" borderId="2" xfId="0" quotePrefix="1" applyFont="1" applyBorder="1" applyAlignment="1" applyProtection="1">
      <alignment horizontal="center" vertical="center" wrapText="1" shrinkToFit="1"/>
      <protection locked="0"/>
    </xf>
    <xf numFmtId="0" fontId="60" fillId="12" borderId="0" xfId="0" applyFont="1" applyFill="1" applyAlignment="1" applyProtection="1">
      <alignment horizontal="center" vertical="center"/>
      <protection locked="0"/>
    </xf>
    <xf numFmtId="0" fontId="19" fillId="0" borderId="0" xfId="0" applyFont="1" applyAlignment="1">
      <alignment horizontal="left"/>
    </xf>
    <xf numFmtId="0" fontId="18" fillId="0" borderId="15" xfId="1" applyBorder="1" applyAlignment="1" applyProtection="1">
      <alignment horizontal="center"/>
    </xf>
    <xf numFmtId="0" fontId="18" fillId="0" borderId="16" xfId="1" applyBorder="1" applyAlignment="1" applyProtection="1">
      <alignment horizontal="center"/>
    </xf>
    <xf numFmtId="0" fontId="18"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09375" defaultRowHeight="15.6"/>
  <cols>
    <col min="1" max="1" width="117.109375" style="92" customWidth="1"/>
    <col min="2" max="16384" width="9.109375" style="90"/>
  </cols>
  <sheetData>
    <row r="1" spans="1:1">
      <c r="A1" s="89" t="s">
        <v>494</v>
      </c>
    </row>
    <row r="2" spans="1:1">
      <c r="A2" s="91" t="s">
        <v>492</v>
      </c>
    </row>
    <row r="3" spans="1:1">
      <c r="A3" s="92" t="s">
        <v>493</v>
      </c>
    </row>
    <row r="4" spans="1:1">
      <c r="A4" s="92" t="s">
        <v>538</v>
      </c>
    </row>
    <row r="5" spans="1:1">
      <c r="A5" s="92" t="s">
        <v>551</v>
      </c>
    </row>
    <row r="6" spans="1:1">
      <c r="A6" s="92" t="s">
        <v>1011</v>
      </c>
    </row>
    <row r="7" spans="1:1" ht="14.25" customHeight="1">
      <c r="A7" s="92" t="s">
        <v>1012</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H11" sqref="H11"/>
    </sheetView>
  </sheetViews>
  <sheetFormatPr defaultColWidth="9.109375" defaultRowHeight="15.6"/>
  <cols>
    <col min="1" max="1" width="5.6640625" style="58" customWidth="1"/>
    <col min="2" max="3" width="35.6640625" style="62" customWidth="1"/>
    <col min="4" max="4" width="18.6640625" style="62" customWidth="1"/>
    <col min="5" max="5" width="18.6640625" style="288" customWidth="1"/>
    <col min="6" max="6" width="10.6640625" style="67" customWidth="1"/>
    <col min="7" max="7" width="10.6640625" style="62" customWidth="1"/>
    <col min="8" max="8" width="12.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1" t="s">
        <v>652</v>
      </c>
      <c r="B5" s="531"/>
      <c r="C5" s="531"/>
      <c r="D5" s="531"/>
      <c r="E5" s="531"/>
      <c r="F5" s="531"/>
      <c r="G5" s="531"/>
      <c r="H5" s="531"/>
      <c r="I5" s="531"/>
      <c r="J5" s="224"/>
      <c r="K5" s="224"/>
      <c r="L5" s="224"/>
      <c r="M5" s="224"/>
      <c r="N5" s="62"/>
    </row>
    <row r="6" spans="1:16" ht="13.5" customHeight="1">
      <c r="E6" s="62"/>
      <c r="F6" s="62"/>
      <c r="H6" s="62"/>
      <c r="I6" s="299"/>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5.7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72"/>
      <c r="H9" s="65"/>
      <c r="I9" s="146">
        <f>SUMIF(I10:I1010,"&gt;0")</f>
        <v>9</v>
      </c>
      <c r="J9" s="146">
        <f t="shared" ref="J9:N9" si="0">SUMIF(J10:J214,"&gt;0")</f>
        <v>9</v>
      </c>
      <c r="K9" s="4">
        <f t="shared" si="0"/>
        <v>1</v>
      </c>
      <c r="L9" s="4">
        <f t="shared" si="0"/>
        <v>1</v>
      </c>
      <c r="M9" s="4">
        <f t="shared" si="0"/>
        <v>6</v>
      </c>
      <c r="N9" s="4">
        <f t="shared" si="0"/>
        <v>6</v>
      </c>
      <c r="O9" s="296"/>
    </row>
    <row r="10" spans="1:16" ht="62.4">
      <c r="A10" s="35">
        <v>1</v>
      </c>
      <c r="B10" s="7" t="s">
        <v>1248</v>
      </c>
      <c r="C10" s="7" t="s">
        <v>1249</v>
      </c>
      <c r="D10" s="63" t="s">
        <v>1250</v>
      </c>
      <c r="E10" s="5" t="s">
        <v>1251</v>
      </c>
      <c r="F10" s="218">
        <v>2019</v>
      </c>
      <c r="G10" s="218">
        <v>278</v>
      </c>
      <c r="H10" s="218">
        <v>6</v>
      </c>
      <c r="I10" s="16">
        <f t="shared" ref="I10:I73" si="1">IF(OR($B10="",$C10="",$D10="",$E10="",$F10&lt;an_initial,$F10&gt;an_final,$O10=FALSE),"",IF($H10="",CS_STR_ALTE*$G10/P10,CS_STR_ALTE*$H10))</f>
        <v>9</v>
      </c>
      <c r="J10" s="16">
        <f t="shared" ref="J10:J73" si="2">IF(OR($B10="",$C10="",$D10="",$E10="",$F10="",$F10&gt;an_final,$O10=FALSE),"",IF($H10="",CS_STR_ALTE*$G10/P10,CS_STR_ALTE*$H10))</f>
        <v>9</v>
      </c>
      <c r="K10" s="56">
        <f t="shared" ref="K10:K175" si="3">IF(OR($B10="",$C10="",$D10="",$E10="",$F10="",$F10&gt;an_final,$O10=FALSE),"",IF($F10&gt;=an_initial,1,""))</f>
        <v>1</v>
      </c>
      <c r="L10" s="56">
        <f t="shared" ref="L10:L175" si="4">IF(OR($B10="",$C10="",$D10="",$E10="",$F10="",$F10&gt;an_final,$O10=FALSE),"",1)</f>
        <v>1</v>
      </c>
      <c r="M10" s="374">
        <f t="shared" ref="M10:M175" si="5">IF(OR($B10="",$C10="",$D10="",$E10="",$F10="",$F10&gt;an_final,$O10=FALSE),"",IF($H10="",$G10/P10,$H10))</f>
        <v>6</v>
      </c>
      <c r="N10" s="56">
        <f t="shared" ref="N10:N175" si="6">IF(OR($B10="",$C10="",$D10="",$E10="",$F10="",$F10&lt;an_initial,$F10&gt;an_final,$O10=FALSE),"",IF($H10="",$G10/P10,$H10))</f>
        <v>6</v>
      </c>
      <c r="O10" s="347" t="b">
        <f t="shared" ref="O10:O175" si="7">IF(nume_candidat="",FALSE,ISNUMBER(SEARCH(nume_candidat,$B10)))</f>
        <v>1</v>
      </c>
      <c r="P10" s="348">
        <f t="shared" ref="P10:P175" si="8">LEN(B10)-LEN(SUBSTITUTE(B10,",",""))+1</f>
        <v>2</v>
      </c>
    </row>
    <row r="11" spans="1:16">
      <c r="A11" s="35">
        <v>2</v>
      </c>
      <c r="B11" s="7"/>
      <c r="C11" s="7"/>
      <c r="D11" s="63"/>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63"/>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3"/>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141">
        <v>5</v>
      </c>
      <c r="B14" s="6"/>
      <c r="C14" s="6"/>
      <c r="D14" s="63"/>
      <c r="E14" s="215"/>
      <c r="F14" s="214"/>
      <c r="G14" s="214"/>
      <c r="H14" s="214"/>
      <c r="I14" s="16" t="str">
        <f t="shared" si="1"/>
        <v/>
      </c>
      <c r="J14" s="16" t="str">
        <f t="shared" si="2"/>
        <v/>
      </c>
      <c r="K14" s="373" t="str">
        <f t="shared" si="3"/>
        <v/>
      </c>
      <c r="L14" s="56" t="str">
        <f t="shared" si="4"/>
        <v/>
      </c>
      <c r="M14" s="374" t="str">
        <f t="shared" si="5"/>
        <v/>
      </c>
      <c r="N14" s="56" t="str">
        <f t="shared" si="6"/>
        <v/>
      </c>
      <c r="O14" s="347" t="b">
        <f t="shared" si="7"/>
        <v>0</v>
      </c>
      <c r="P14" s="348">
        <f t="shared" si="8"/>
        <v>1</v>
      </c>
    </row>
    <row r="15" spans="1:16">
      <c r="A15" s="141">
        <v>6</v>
      </c>
      <c r="B15" s="6"/>
      <c r="C15" s="6"/>
      <c r="D15" s="63"/>
      <c r="E15" s="215"/>
      <c r="F15" s="214"/>
      <c r="G15" s="214"/>
      <c r="H15" s="214"/>
      <c r="I15" s="16" t="str">
        <f t="shared" si="1"/>
        <v/>
      </c>
      <c r="J15" s="16" t="str">
        <f t="shared" si="2"/>
        <v/>
      </c>
      <c r="K15" s="373" t="str">
        <f t="shared" si="3"/>
        <v/>
      </c>
      <c r="L15" s="56" t="str">
        <f t="shared" si="4"/>
        <v/>
      </c>
      <c r="M15" s="374" t="str">
        <f t="shared" si="5"/>
        <v/>
      </c>
      <c r="N15" s="56" t="str">
        <f t="shared" si="6"/>
        <v/>
      </c>
      <c r="O15" s="347" t="b">
        <f t="shared" si="7"/>
        <v>0</v>
      </c>
      <c r="P15" s="348">
        <f t="shared" si="8"/>
        <v>1</v>
      </c>
    </row>
    <row r="16" spans="1:16">
      <c r="A16" s="141">
        <v>7</v>
      </c>
      <c r="B16" s="6"/>
      <c r="C16" s="6"/>
      <c r="D16" s="63"/>
      <c r="E16" s="215"/>
      <c r="F16" s="214"/>
      <c r="G16" s="214"/>
      <c r="H16" s="214"/>
      <c r="I16" s="16" t="str">
        <f t="shared" si="1"/>
        <v/>
      </c>
      <c r="J16" s="16" t="str">
        <f t="shared" si="2"/>
        <v/>
      </c>
      <c r="K16" s="373" t="str">
        <f t="shared" si="3"/>
        <v/>
      </c>
      <c r="L16" s="56" t="str">
        <f t="shared" si="4"/>
        <v/>
      </c>
      <c r="M16" s="374" t="str">
        <f t="shared" si="5"/>
        <v/>
      </c>
      <c r="N16" s="56" t="str">
        <f t="shared" si="6"/>
        <v/>
      </c>
      <c r="O16" s="347" t="b">
        <f t="shared" si="7"/>
        <v>0</v>
      </c>
      <c r="P16" s="348">
        <f t="shared" si="8"/>
        <v>1</v>
      </c>
    </row>
    <row r="17" spans="1:16">
      <c r="A17" s="141">
        <v>8</v>
      </c>
      <c r="B17" s="6"/>
      <c r="C17" s="6"/>
      <c r="D17" s="63"/>
      <c r="E17" s="215"/>
      <c r="F17" s="214"/>
      <c r="G17" s="214"/>
      <c r="H17" s="214"/>
      <c r="I17" s="16" t="str">
        <f t="shared" si="1"/>
        <v/>
      </c>
      <c r="J17" s="16" t="str">
        <f t="shared" si="2"/>
        <v/>
      </c>
      <c r="K17" s="373" t="str">
        <f t="shared" si="3"/>
        <v/>
      </c>
      <c r="L17" s="56" t="str">
        <f t="shared" si="4"/>
        <v/>
      </c>
      <c r="M17" s="374" t="str">
        <f t="shared" si="5"/>
        <v/>
      </c>
      <c r="N17" s="56" t="str">
        <f t="shared" si="6"/>
        <v/>
      </c>
      <c r="O17" s="347" t="b">
        <f t="shared" si="7"/>
        <v>0</v>
      </c>
      <c r="P17" s="348">
        <f t="shared" si="8"/>
        <v>1</v>
      </c>
    </row>
    <row r="18" spans="1:16">
      <c r="A18" s="141">
        <v>9</v>
      </c>
      <c r="B18" s="6"/>
      <c r="C18" s="6"/>
      <c r="D18" s="63"/>
      <c r="E18" s="215"/>
      <c r="F18" s="214"/>
      <c r="G18" s="214"/>
      <c r="H18" s="214"/>
      <c r="I18" s="16" t="str">
        <f t="shared" si="1"/>
        <v/>
      </c>
      <c r="J18" s="16" t="str">
        <f t="shared" si="2"/>
        <v/>
      </c>
      <c r="K18" s="373" t="str">
        <f t="shared" si="3"/>
        <v/>
      </c>
      <c r="L18" s="56" t="str">
        <f t="shared" si="4"/>
        <v/>
      </c>
      <c r="M18" s="374" t="str">
        <f t="shared" si="5"/>
        <v/>
      </c>
      <c r="N18" s="56" t="str">
        <f t="shared" si="6"/>
        <v/>
      </c>
      <c r="O18" s="347" t="b">
        <f t="shared" si="7"/>
        <v>0</v>
      </c>
      <c r="P18" s="348">
        <f t="shared" si="8"/>
        <v>1</v>
      </c>
    </row>
    <row r="19" spans="1:16">
      <c r="A19" s="141">
        <v>10</v>
      </c>
      <c r="B19" s="6"/>
      <c r="C19" s="6"/>
      <c r="D19" s="63"/>
      <c r="E19" s="215"/>
      <c r="F19" s="214"/>
      <c r="G19" s="214"/>
      <c r="H19" s="214"/>
      <c r="I19" s="16" t="str">
        <f t="shared" si="1"/>
        <v/>
      </c>
      <c r="J19" s="16" t="str">
        <f t="shared" si="2"/>
        <v/>
      </c>
      <c r="K19" s="373" t="str">
        <f t="shared" si="3"/>
        <v/>
      </c>
      <c r="L19" s="56" t="str">
        <f t="shared" si="4"/>
        <v/>
      </c>
      <c r="M19" s="374" t="str">
        <f t="shared" si="5"/>
        <v/>
      </c>
      <c r="N19" s="56" t="str">
        <f t="shared" si="6"/>
        <v/>
      </c>
      <c r="O19" s="347" t="b">
        <f t="shared" si="7"/>
        <v>0</v>
      </c>
      <c r="P19" s="348">
        <f t="shared" si="8"/>
        <v>1</v>
      </c>
    </row>
    <row r="20" spans="1:16">
      <c r="A20" s="141">
        <v>11</v>
      </c>
      <c r="B20" s="6"/>
      <c r="C20" s="6"/>
      <c r="D20" s="63"/>
      <c r="E20" s="215"/>
      <c r="F20" s="214"/>
      <c r="G20" s="214"/>
      <c r="H20" s="214"/>
      <c r="I20" s="16" t="str">
        <f t="shared" si="1"/>
        <v/>
      </c>
      <c r="J20" s="16" t="str">
        <f t="shared" si="2"/>
        <v/>
      </c>
      <c r="K20" s="373" t="str">
        <f t="shared" si="3"/>
        <v/>
      </c>
      <c r="L20" s="56" t="str">
        <f t="shared" si="4"/>
        <v/>
      </c>
      <c r="M20" s="374" t="str">
        <f t="shared" si="5"/>
        <v/>
      </c>
      <c r="N20" s="56" t="str">
        <f t="shared" si="6"/>
        <v/>
      </c>
      <c r="O20" s="347" t="b">
        <f t="shared" si="7"/>
        <v>0</v>
      </c>
      <c r="P20" s="348">
        <f t="shared" si="8"/>
        <v>1</v>
      </c>
    </row>
    <row r="21" spans="1:16">
      <c r="A21" s="141">
        <v>12</v>
      </c>
      <c r="B21" s="6"/>
      <c r="C21" s="6"/>
      <c r="D21" s="63"/>
      <c r="E21" s="215"/>
      <c r="F21" s="214"/>
      <c r="G21" s="214"/>
      <c r="H21" s="214"/>
      <c r="I21" s="16" t="str">
        <f t="shared" si="1"/>
        <v/>
      </c>
      <c r="J21" s="16" t="str">
        <f t="shared" si="2"/>
        <v/>
      </c>
      <c r="K21" s="373" t="str">
        <f t="shared" si="3"/>
        <v/>
      </c>
      <c r="L21" s="56" t="str">
        <f t="shared" si="4"/>
        <v/>
      </c>
      <c r="M21" s="374" t="str">
        <f t="shared" si="5"/>
        <v/>
      </c>
      <c r="N21" s="56" t="str">
        <f t="shared" si="6"/>
        <v/>
      </c>
      <c r="O21" s="347" t="b">
        <f t="shared" si="7"/>
        <v>0</v>
      </c>
      <c r="P21" s="348">
        <f t="shared" si="8"/>
        <v>1</v>
      </c>
    </row>
    <row r="22" spans="1:16">
      <c r="A22" s="141">
        <v>13</v>
      </c>
      <c r="B22" s="6"/>
      <c r="C22" s="6"/>
      <c r="D22" s="63"/>
      <c r="E22" s="215"/>
      <c r="F22" s="214"/>
      <c r="G22" s="214"/>
      <c r="H22" s="214"/>
      <c r="I22" s="16" t="str">
        <f t="shared" si="1"/>
        <v/>
      </c>
      <c r="J22" s="16" t="str">
        <f t="shared" si="2"/>
        <v/>
      </c>
      <c r="K22" s="373" t="str">
        <f t="shared" si="3"/>
        <v/>
      </c>
      <c r="L22" s="56" t="str">
        <f t="shared" si="4"/>
        <v/>
      </c>
      <c r="M22" s="374" t="str">
        <f t="shared" si="5"/>
        <v/>
      </c>
      <c r="N22" s="56" t="str">
        <f t="shared" si="6"/>
        <v/>
      </c>
      <c r="O22" s="347" t="b">
        <f t="shared" si="7"/>
        <v>0</v>
      </c>
      <c r="P22" s="348">
        <f t="shared" si="8"/>
        <v>1</v>
      </c>
    </row>
    <row r="23" spans="1:16">
      <c r="A23" s="141">
        <v>14</v>
      </c>
      <c r="B23" s="6"/>
      <c r="C23" s="6"/>
      <c r="D23" s="63"/>
      <c r="E23" s="215"/>
      <c r="F23" s="214"/>
      <c r="G23" s="214"/>
      <c r="H23" s="214"/>
      <c r="I23" s="16" t="str">
        <f t="shared" si="1"/>
        <v/>
      </c>
      <c r="J23" s="16" t="str">
        <f t="shared" si="2"/>
        <v/>
      </c>
      <c r="K23" s="373" t="str">
        <f t="shared" si="3"/>
        <v/>
      </c>
      <c r="L23" s="56" t="str">
        <f t="shared" si="4"/>
        <v/>
      </c>
      <c r="M23" s="374" t="str">
        <f t="shared" si="5"/>
        <v/>
      </c>
      <c r="N23" s="56" t="str">
        <f t="shared" si="6"/>
        <v/>
      </c>
      <c r="O23" s="347" t="b">
        <f t="shared" si="7"/>
        <v>0</v>
      </c>
      <c r="P23" s="348">
        <f t="shared" si="8"/>
        <v>1</v>
      </c>
    </row>
    <row r="24" spans="1:16">
      <c r="A24" s="141">
        <v>15</v>
      </c>
      <c r="B24" s="6"/>
      <c r="C24" s="6"/>
      <c r="D24" s="63"/>
      <c r="E24" s="215"/>
      <c r="F24" s="214"/>
      <c r="G24" s="214"/>
      <c r="H24" s="214"/>
      <c r="I24" s="16" t="str">
        <f t="shared" si="1"/>
        <v/>
      </c>
      <c r="J24" s="16" t="str">
        <f t="shared" si="2"/>
        <v/>
      </c>
      <c r="K24" s="373" t="str">
        <f t="shared" si="3"/>
        <v/>
      </c>
      <c r="L24" s="56" t="str">
        <f t="shared" si="4"/>
        <v/>
      </c>
      <c r="M24" s="374" t="str">
        <f t="shared" si="5"/>
        <v/>
      </c>
      <c r="N24" s="56" t="str">
        <f t="shared" si="6"/>
        <v/>
      </c>
      <c r="O24" s="347" t="b">
        <f t="shared" si="7"/>
        <v>0</v>
      </c>
      <c r="P24" s="348">
        <f t="shared" si="8"/>
        <v>1</v>
      </c>
    </row>
    <row r="25" spans="1:16">
      <c r="A25" s="141">
        <v>16</v>
      </c>
      <c r="B25" s="6"/>
      <c r="C25" s="6"/>
      <c r="D25" s="63"/>
      <c r="E25" s="215"/>
      <c r="F25" s="214"/>
      <c r="G25" s="214"/>
      <c r="H25" s="214"/>
      <c r="I25" s="16" t="str">
        <f t="shared" si="1"/>
        <v/>
      </c>
      <c r="J25" s="16" t="str">
        <f t="shared" si="2"/>
        <v/>
      </c>
      <c r="K25" s="373" t="str">
        <f t="shared" si="3"/>
        <v/>
      </c>
      <c r="L25" s="56" t="str">
        <f t="shared" si="4"/>
        <v/>
      </c>
      <c r="M25" s="374" t="str">
        <f t="shared" si="5"/>
        <v/>
      </c>
      <c r="N25" s="56" t="str">
        <f t="shared" si="6"/>
        <v/>
      </c>
      <c r="O25" s="347" t="b">
        <f t="shared" si="7"/>
        <v>0</v>
      </c>
      <c r="P25" s="348">
        <f t="shared" si="8"/>
        <v>1</v>
      </c>
    </row>
    <row r="26" spans="1:16">
      <c r="A26" s="141">
        <v>17</v>
      </c>
      <c r="B26" s="6"/>
      <c r="C26" s="6"/>
      <c r="D26" s="63"/>
      <c r="E26" s="215"/>
      <c r="F26" s="214"/>
      <c r="G26" s="214"/>
      <c r="H26" s="214"/>
      <c r="I26" s="16" t="str">
        <f t="shared" si="1"/>
        <v/>
      </c>
      <c r="J26" s="16" t="str">
        <f t="shared" si="2"/>
        <v/>
      </c>
      <c r="K26" s="373" t="str">
        <f t="shared" si="3"/>
        <v/>
      </c>
      <c r="L26" s="56" t="str">
        <f t="shared" si="4"/>
        <v/>
      </c>
      <c r="M26" s="374" t="str">
        <f t="shared" si="5"/>
        <v/>
      </c>
      <c r="N26" s="56" t="str">
        <f t="shared" si="6"/>
        <v/>
      </c>
      <c r="O26" s="347" t="b">
        <f t="shared" si="7"/>
        <v>0</v>
      </c>
      <c r="P26" s="348">
        <f t="shared" si="8"/>
        <v>1</v>
      </c>
    </row>
    <row r="27" spans="1:16">
      <c r="A27" s="141">
        <v>18</v>
      </c>
      <c r="B27" s="6"/>
      <c r="C27" s="6"/>
      <c r="D27" s="63"/>
      <c r="E27" s="215"/>
      <c r="F27" s="214"/>
      <c r="G27" s="214"/>
      <c r="H27" s="214"/>
      <c r="I27" s="16" t="str">
        <f t="shared" si="1"/>
        <v/>
      </c>
      <c r="J27" s="16" t="str">
        <f t="shared" si="2"/>
        <v/>
      </c>
      <c r="K27" s="373" t="str">
        <f t="shared" si="3"/>
        <v/>
      </c>
      <c r="L27" s="56" t="str">
        <f t="shared" si="4"/>
        <v/>
      </c>
      <c r="M27" s="374" t="str">
        <f t="shared" si="5"/>
        <v/>
      </c>
      <c r="N27" s="56" t="str">
        <f t="shared" si="6"/>
        <v/>
      </c>
      <c r="O27" s="347" t="b">
        <f t="shared" si="7"/>
        <v>0</v>
      </c>
      <c r="P27" s="348">
        <f t="shared" si="8"/>
        <v>1</v>
      </c>
    </row>
    <row r="28" spans="1:16">
      <c r="A28" s="141">
        <v>19</v>
      </c>
      <c r="B28" s="6"/>
      <c r="C28" s="6"/>
      <c r="D28" s="63"/>
      <c r="E28" s="215"/>
      <c r="F28" s="214"/>
      <c r="G28" s="214"/>
      <c r="H28" s="214"/>
      <c r="I28" s="16" t="str">
        <f t="shared" si="1"/>
        <v/>
      </c>
      <c r="J28" s="16" t="str">
        <f t="shared" si="2"/>
        <v/>
      </c>
      <c r="K28" s="373" t="str">
        <f t="shared" si="3"/>
        <v/>
      </c>
      <c r="L28" s="56" t="str">
        <f t="shared" si="4"/>
        <v/>
      </c>
      <c r="M28" s="374" t="str">
        <f t="shared" si="5"/>
        <v/>
      </c>
      <c r="N28" s="56" t="str">
        <f t="shared" si="6"/>
        <v/>
      </c>
      <c r="O28" s="347" t="b">
        <f t="shared" si="7"/>
        <v>0</v>
      </c>
      <c r="P28" s="348">
        <f t="shared" si="8"/>
        <v>1</v>
      </c>
    </row>
    <row r="29" spans="1:16">
      <c r="A29" s="141">
        <v>20</v>
      </c>
      <c r="B29" s="6"/>
      <c r="C29" s="6"/>
      <c r="D29" s="63"/>
      <c r="E29" s="215"/>
      <c r="F29" s="214"/>
      <c r="G29" s="214"/>
      <c r="H29" s="214"/>
      <c r="I29" s="16" t="str">
        <f t="shared" si="1"/>
        <v/>
      </c>
      <c r="J29" s="16" t="str">
        <f t="shared" si="2"/>
        <v/>
      </c>
      <c r="K29" s="373" t="str">
        <f t="shared" si="3"/>
        <v/>
      </c>
      <c r="L29" s="56" t="str">
        <f t="shared" si="4"/>
        <v/>
      </c>
      <c r="M29" s="374" t="str">
        <f t="shared" si="5"/>
        <v/>
      </c>
      <c r="N29" s="56" t="str">
        <f t="shared" si="6"/>
        <v/>
      </c>
      <c r="O29" s="347" t="b">
        <f t="shared" si="7"/>
        <v>0</v>
      </c>
      <c r="P29" s="348">
        <f t="shared" si="8"/>
        <v>1</v>
      </c>
    </row>
    <row r="30" spans="1:16">
      <c r="A30" s="141">
        <v>21</v>
      </c>
      <c r="B30" s="6"/>
      <c r="C30" s="6"/>
      <c r="D30" s="63"/>
      <c r="E30" s="215"/>
      <c r="F30" s="214"/>
      <c r="G30" s="214"/>
      <c r="H30" s="214"/>
      <c r="I30" s="16" t="str">
        <f t="shared" si="1"/>
        <v/>
      </c>
      <c r="J30" s="16" t="str">
        <f t="shared" si="2"/>
        <v/>
      </c>
      <c r="K30" s="373" t="str">
        <f t="shared" si="3"/>
        <v/>
      </c>
      <c r="L30" s="56" t="str">
        <f t="shared" si="4"/>
        <v/>
      </c>
      <c r="M30" s="374" t="str">
        <f t="shared" si="5"/>
        <v/>
      </c>
      <c r="N30" s="56" t="str">
        <f t="shared" si="6"/>
        <v/>
      </c>
      <c r="O30" s="347" t="b">
        <f t="shared" si="7"/>
        <v>0</v>
      </c>
      <c r="P30" s="348">
        <f t="shared" si="8"/>
        <v>1</v>
      </c>
    </row>
    <row r="31" spans="1:16">
      <c r="A31" s="141">
        <v>22</v>
      </c>
      <c r="B31" s="6"/>
      <c r="C31" s="6"/>
      <c r="D31" s="63"/>
      <c r="E31" s="215"/>
      <c r="F31" s="214"/>
      <c r="G31" s="214"/>
      <c r="H31" s="214"/>
      <c r="I31" s="16" t="str">
        <f t="shared" si="1"/>
        <v/>
      </c>
      <c r="J31" s="16" t="str">
        <f t="shared" si="2"/>
        <v/>
      </c>
      <c r="K31" s="373" t="str">
        <f t="shared" si="3"/>
        <v/>
      </c>
      <c r="L31" s="56" t="str">
        <f t="shared" si="4"/>
        <v/>
      </c>
      <c r="M31" s="374" t="str">
        <f t="shared" si="5"/>
        <v/>
      </c>
      <c r="N31" s="56" t="str">
        <f t="shared" si="6"/>
        <v/>
      </c>
      <c r="O31" s="347" t="b">
        <f t="shared" si="7"/>
        <v>0</v>
      </c>
      <c r="P31" s="348">
        <f t="shared" si="8"/>
        <v>1</v>
      </c>
    </row>
    <row r="32" spans="1:16">
      <c r="A32" s="141">
        <v>23</v>
      </c>
      <c r="B32" s="6"/>
      <c r="C32" s="6"/>
      <c r="D32" s="63"/>
      <c r="E32" s="215"/>
      <c r="F32" s="214"/>
      <c r="G32" s="214"/>
      <c r="H32" s="214"/>
      <c r="I32" s="16" t="str">
        <f t="shared" si="1"/>
        <v/>
      </c>
      <c r="J32" s="16" t="str">
        <f t="shared" si="2"/>
        <v/>
      </c>
      <c r="K32" s="373" t="str">
        <f t="shared" si="3"/>
        <v/>
      </c>
      <c r="L32" s="56" t="str">
        <f t="shared" si="4"/>
        <v/>
      </c>
      <c r="M32" s="374" t="str">
        <f t="shared" si="5"/>
        <v/>
      </c>
      <c r="N32" s="56" t="str">
        <f t="shared" si="6"/>
        <v/>
      </c>
      <c r="O32" s="347" t="b">
        <f t="shared" si="7"/>
        <v>0</v>
      </c>
      <c r="P32" s="348">
        <f t="shared" si="8"/>
        <v>1</v>
      </c>
    </row>
    <row r="33" spans="1:16">
      <c r="A33" s="141">
        <v>24</v>
      </c>
      <c r="B33" s="6"/>
      <c r="C33" s="6"/>
      <c r="D33" s="63"/>
      <c r="E33" s="215"/>
      <c r="F33" s="214"/>
      <c r="G33" s="214"/>
      <c r="H33" s="214"/>
      <c r="I33" s="16" t="str">
        <f t="shared" si="1"/>
        <v/>
      </c>
      <c r="J33" s="16" t="str">
        <f t="shared" si="2"/>
        <v/>
      </c>
      <c r="K33" s="373" t="str">
        <f t="shared" si="3"/>
        <v/>
      </c>
      <c r="L33" s="56" t="str">
        <f t="shared" si="4"/>
        <v/>
      </c>
      <c r="M33" s="374" t="str">
        <f t="shared" si="5"/>
        <v/>
      </c>
      <c r="N33" s="56" t="str">
        <f t="shared" si="6"/>
        <v/>
      </c>
      <c r="O33" s="347" t="b">
        <f t="shared" si="7"/>
        <v>0</v>
      </c>
      <c r="P33" s="348">
        <f t="shared" si="8"/>
        <v>1</v>
      </c>
    </row>
    <row r="34" spans="1:16">
      <c r="A34" s="141">
        <v>25</v>
      </c>
      <c r="B34" s="6"/>
      <c r="C34" s="6"/>
      <c r="D34" s="63"/>
      <c r="E34" s="215"/>
      <c r="F34" s="214"/>
      <c r="G34" s="214"/>
      <c r="H34" s="214"/>
      <c r="I34" s="16" t="str">
        <f t="shared" si="1"/>
        <v/>
      </c>
      <c r="J34" s="16" t="str">
        <f t="shared" si="2"/>
        <v/>
      </c>
      <c r="K34" s="373" t="str">
        <f t="shared" si="3"/>
        <v/>
      </c>
      <c r="L34" s="56" t="str">
        <f t="shared" si="4"/>
        <v/>
      </c>
      <c r="M34" s="374" t="str">
        <f t="shared" si="5"/>
        <v/>
      </c>
      <c r="N34" s="56" t="str">
        <f t="shared" si="6"/>
        <v/>
      </c>
      <c r="O34" s="347" t="b">
        <f t="shared" si="7"/>
        <v>0</v>
      </c>
      <c r="P34" s="348">
        <f t="shared" si="8"/>
        <v>1</v>
      </c>
    </row>
    <row r="35" spans="1:16">
      <c r="A35" s="141">
        <v>26</v>
      </c>
      <c r="B35" s="6"/>
      <c r="C35" s="6"/>
      <c r="D35" s="63"/>
      <c r="E35" s="215"/>
      <c r="F35" s="214"/>
      <c r="G35" s="214"/>
      <c r="H35" s="214"/>
      <c r="I35" s="16" t="str">
        <f t="shared" si="1"/>
        <v/>
      </c>
      <c r="J35" s="16" t="str">
        <f t="shared" si="2"/>
        <v/>
      </c>
      <c r="K35" s="373" t="str">
        <f t="shared" si="3"/>
        <v/>
      </c>
      <c r="L35" s="56" t="str">
        <f t="shared" si="4"/>
        <v/>
      </c>
      <c r="M35" s="374" t="str">
        <f t="shared" si="5"/>
        <v/>
      </c>
      <c r="N35" s="56" t="str">
        <f t="shared" si="6"/>
        <v/>
      </c>
      <c r="O35" s="347" t="b">
        <f t="shared" si="7"/>
        <v>0</v>
      </c>
      <c r="P35" s="348">
        <f t="shared" si="8"/>
        <v>1</v>
      </c>
    </row>
    <row r="36" spans="1:16">
      <c r="A36" s="141">
        <v>27</v>
      </c>
      <c r="B36" s="6"/>
      <c r="C36" s="6"/>
      <c r="D36" s="63"/>
      <c r="E36" s="215"/>
      <c r="F36" s="214"/>
      <c r="G36" s="214"/>
      <c r="H36" s="214"/>
      <c r="I36" s="16" t="str">
        <f t="shared" si="1"/>
        <v/>
      </c>
      <c r="J36" s="16" t="str">
        <f t="shared" si="2"/>
        <v/>
      </c>
      <c r="K36" s="373" t="str">
        <f t="shared" si="3"/>
        <v/>
      </c>
      <c r="L36" s="56" t="str">
        <f t="shared" si="4"/>
        <v/>
      </c>
      <c r="M36" s="374" t="str">
        <f t="shared" si="5"/>
        <v/>
      </c>
      <c r="N36" s="56" t="str">
        <f t="shared" si="6"/>
        <v/>
      </c>
      <c r="O36" s="347" t="b">
        <f t="shared" si="7"/>
        <v>0</v>
      </c>
      <c r="P36" s="348">
        <f t="shared" si="8"/>
        <v>1</v>
      </c>
    </row>
    <row r="37" spans="1:16">
      <c r="A37" s="141">
        <v>28</v>
      </c>
      <c r="B37" s="6"/>
      <c r="C37" s="6"/>
      <c r="D37" s="63"/>
      <c r="E37" s="215"/>
      <c r="F37" s="214"/>
      <c r="G37" s="214"/>
      <c r="H37" s="214"/>
      <c r="I37" s="16" t="str">
        <f t="shared" si="1"/>
        <v/>
      </c>
      <c r="J37" s="16" t="str">
        <f t="shared" si="2"/>
        <v/>
      </c>
      <c r="K37" s="373" t="str">
        <f t="shared" si="3"/>
        <v/>
      </c>
      <c r="L37" s="56" t="str">
        <f t="shared" si="4"/>
        <v/>
      </c>
      <c r="M37" s="374" t="str">
        <f t="shared" si="5"/>
        <v/>
      </c>
      <c r="N37" s="56" t="str">
        <f t="shared" si="6"/>
        <v/>
      </c>
      <c r="O37" s="347" t="b">
        <f t="shared" si="7"/>
        <v>0</v>
      </c>
      <c r="P37" s="348">
        <f t="shared" si="8"/>
        <v>1</v>
      </c>
    </row>
    <row r="38" spans="1:16">
      <c r="A38" s="141">
        <v>29</v>
      </c>
      <c r="B38" s="6"/>
      <c r="C38" s="6"/>
      <c r="D38" s="63"/>
      <c r="E38" s="215"/>
      <c r="F38" s="214"/>
      <c r="G38" s="214"/>
      <c r="H38" s="214"/>
      <c r="I38" s="16" t="str">
        <f t="shared" si="1"/>
        <v/>
      </c>
      <c r="J38" s="16" t="str">
        <f t="shared" si="2"/>
        <v/>
      </c>
      <c r="K38" s="373" t="str">
        <f t="shared" si="3"/>
        <v/>
      </c>
      <c r="L38" s="56" t="str">
        <f t="shared" si="4"/>
        <v/>
      </c>
      <c r="M38" s="374" t="str">
        <f t="shared" si="5"/>
        <v/>
      </c>
      <c r="N38" s="56" t="str">
        <f t="shared" si="6"/>
        <v/>
      </c>
      <c r="O38" s="347" t="b">
        <f t="shared" si="7"/>
        <v>0</v>
      </c>
      <c r="P38" s="348">
        <f t="shared" si="8"/>
        <v>1</v>
      </c>
    </row>
    <row r="39" spans="1:16">
      <c r="A39" s="141">
        <v>30</v>
      </c>
      <c r="B39" s="6"/>
      <c r="C39" s="6"/>
      <c r="D39" s="63"/>
      <c r="E39" s="215"/>
      <c r="F39" s="214"/>
      <c r="G39" s="214"/>
      <c r="H39" s="214"/>
      <c r="I39" s="16" t="str">
        <f t="shared" si="1"/>
        <v/>
      </c>
      <c r="J39" s="16" t="str">
        <f t="shared" si="2"/>
        <v/>
      </c>
      <c r="K39" s="373" t="str">
        <f t="shared" si="3"/>
        <v/>
      </c>
      <c r="L39" s="56" t="str">
        <f t="shared" si="4"/>
        <v/>
      </c>
      <c r="M39" s="374" t="str">
        <f t="shared" si="5"/>
        <v/>
      </c>
      <c r="N39" s="56" t="str">
        <f t="shared" si="6"/>
        <v/>
      </c>
      <c r="O39" s="347" t="b">
        <f t="shared" si="7"/>
        <v>0</v>
      </c>
      <c r="P39" s="348">
        <f t="shared" si="8"/>
        <v>1</v>
      </c>
    </row>
    <row r="40" spans="1:16">
      <c r="A40" s="141">
        <v>31</v>
      </c>
      <c r="B40" s="6"/>
      <c r="C40" s="6"/>
      <c r="D40" s="63"/>
      <c r="E40" s="215"/>
      <c r="F40" s="214"/>
      <c r="G40" s="214"/>
      <c r="H40" s="214"/>
      <c r="I40" s="16" t="str">
        <f t="shared" si="1"/>
        <v/>
      </c>
      <c r="J40" s="16" t="str">
        <f t="shared" si="2"/>
        <v/>
      </c>
      <c r="K40" s="373" t="str">
        <f t="shared" si="3"/>
        <v/>
      </c>
      <c r="L40" s="56" t="str">
        <f t="shared" si="4"/>
        <v/>
      </c>
      <c r="M40" s="374" t="str">
        <f t="shared" si="5"/>
        <v/>
      </c>
      <c r="N40" s="56" t="str">
        <f t="shared" si="6"/>
        <v/>
      </c>
      <c r="O40" s="347" t="b">
        <f t="shared" si="7"/>
        <v>0</v>
      </c>
      <c r="P40" s="348">
        <f t="shared" si="8"/>
        <v>1</v>
      </c>
    </row>
    <row r="41" spans="1:16">
      <c r="A41" s="141">
        <v>32</v>
      </c>
      <c r="B41" s="6"/>
      <c r="C41" s="6"/>
      <c r="D41" s="63"/>
      <c r="E41" s="215"/>
      <c r="F41" s="214"/>
      <c r="G41" s="214"/>
      <c r="H41" s="214"/>
      <c r="I41" s="16" t="str">
        <f t="shared" si="1"/>
        <v/>
      </c>
      <c r="J41" s="16" t="str">
        <f t="shared" si="2"/>
        <v/>
      </c>
      <c r="K41" s="373" t="str">
        <f t="shared" si="3"/>
        <v/>
      </c>
      <c r="L41" s="56" t="str">
        <f t="shared" si="4"/>
        <v/>
      </c>
      <c r="M41" s="374" t="str">
        <f t="shared" si="5"/>
        <v/>
      </c>
      <c r="N41" s="56" t="str">
        <f t="shared" si="6"/>
        <v/>
      </c>
      <c r="O41" s="347" t="b">
        <f t="shared" si="7"/>
        <v>0</v>
      </c>
      <c r="P41" s="348">
        <f t="shared" si="8"/>
        <v>1</v>
      </c>
    </row>
    <row r="42" spans="1:16">
      <c r="A42" s="141">
        <v>33</v>
      </c>
      <c r="B42" s="6"/>
      <c r="C42" s="6"/>
      <c r="D42" s="63"/>
      <c r="E42" s="215"/>
      <c r="F42" s="214"/>
      <c r="G42" s="214"/>
      <c r="H42" s="214"/>
      <c r="I42" s="16" t="str">
        <f t="shared" si="1"/>
        <v/>
      </c>
      <c r="J42" s="16" t="str">
        <f t="shared" si="2"/>
        <v/>
      </c>
      <c r="K42" s="373" t="str">
        <f t="shared" si="3"/>
        <v/>
      </c>
      <c r="L42" s="56" t="str">
        <f t="shared" si="4"/>
        <v/>
      </c>
      <c r="M42" s="374" t="str">
        <f t="shared" si="5"/>
        <v/>
      </c>
      <c r="N42" s="56" t="str">
        <f t="shared" si="6"/>
        <v/>
      </c>
      <c r="O42" s="347" t="b">
        <f t="shared" si="7"/>
        <v>0</v>
      </c>
      <c r="P42" s="348">
        <f t="shared" si="8"/>
        <v>1</v>
      </c>
    </row>
    <row r="43" spans="1:16">
      <c r="A43" s="141">
        <v>34</v>
      </c>
      <c r="B43" s="6"/>
      <c r="C43" s="6"/>
      <c r="D43" s="63"/>
      <c r="E43" s="215"/>
      <c r="F43" s="214"/>
      <c r="G43" s="214"/>
      <c r="H43" s="214"/>
      <c r="I43" s="16" t="str">
        <f t="shared" si="1"/>
        <v/>
      </c>
      <c r="J43" s="16" t="str">
        <f t="shared" si="2"/>
        <v/>
      </c>
      <c r="K43" s="373" t="str">
        <f t="shared" si="3"/>
        <v/>
      </c>
      <c r="L43" s="56" t="str">
        <f t="shared" si="4"/>
        <v/>
      </c>
      <c r="M43" s="374" t="str">
        <f t="shared" si="5"/>
        <v/>
      </c>
      <c r="N43" s="56" t="str">
        <f t="shared" si="6"/>
        <v/>
      </c>
      <c r="O43" s="347" t="b">
        <f t="shared" si="7"/>
        <v>0</v>
      </c>
      <c r="P43" s="348">
        <f t="shared" si="8"/>
        <v>1</v>
      </c>
    </row>
    <row r="44" spans="1:16">
      <c r="A44" s="141">
        <v>35</v>
      </c>
      <c r="B44" s="6"/>
      <c r="C44" s="6"/>
      <c r="D44" s="63"/>
      <c r="E44" s="215"/>
      <c r="F44" s="214"/>
      <c r="G44" s="214"/>
      <c r="H44" s="214"/>
      <c r="I44" s="16" t="str">
        <f t="shared" si="1"/>
        <v/>
      </c>
      <c r="J44" s="16" t="str">
        <f t="shared" si="2"/>
        <v/>
      </c>
      <c r="K44" s="373" t="str">
        <f t="shared" si="3"/>
        <v/>
      </c>
      <c r="L44" s="56" t="str">
        <f t="shared" si="4"/>
        <v/>
      </c>
      <c r="M44" s="374" t="str">
        <f t="shared" si="5"/>
        <v/>
      </c>
      <c r="N44" s="56" t="str">
        <f t="shared" si="6"/>
        <v/>
      </c>
      <c r="O44" s="347" t="b">
        <f t="shared" si="7"/>
        <v>0</v>
      </c>
      <c r="P44" s="348">
        <f t="shared" si="8"/>
        <v>1</v>
      </c>
    </row>
    <row r="45" spans="1:16">
      <c r="A45" s="141">
        <v>36</v>
      </c>
      <c r="B45" s="6"/>
      <c r="C45" s="6"/>
      <c r="D45" s="63"/>
      <c r="E45" s="215"/>
      <c r="F45" s="214"/>
      <c r="G45" s="214"/>
      <c r="H45" s="214"/>
      <c r="I45" s="16" t="str">
        <f t="shared" si="1"/>
        <v/>
      </c>
      <c r="J45" s="16" t="str">
        <f t="shared" si="2"/>
        <v/>
      </c>
      <c r="K45" s="373" t="str">
        <f t="shared" si="3"/>
        <v/>
      </c>
      <c r="L45" s="56" t="str">
        <f t="shared" si="4"/>
        <v/>
      </c>
      <c r="M45" s="374" t="str">
        <f t="shared" si="5"/>
        <v/>
      </c>
      <c r="N45" s="56" t="str">
        <f t="shared" si="6"/>
        <v/>
      </c>
      <c r="O45" s="347" t="b">
        <f t="shared" si="7"/>
        <v>0</v>
      </c>
      <c r="P45" s="348">
        <f t="shared" si="8"/>
        <v>1</v>
      </c>
    </row>
    <row r="46" spans="1:16">
      <c r="A46" s="141">
        <v>37</v>
      </c>
      <c r="B46" s="6"/>
      <c r="C46" s="6"/>
      <c r="D46" s="63"/>
      <c r="E46" s="215"/>
      <c r="F46" s="214"/>
      <c r="G46" s="214"/>
      <c r="H46" s="214"/>
      <c r="I46" s="16" t="str">
        <f t="shared" si="1"/>
        <v/>
      </c>
      <c r="J46" s="16" t="str">
        <f t="shared" si="2"/>
        <v/>
      </c>
      <c r="K46" s="373" t="str">
        <f t="shared" si="3"/>
        <v/>
      </c>
      <c r="L46" s="56" t="str">
        <f t="shared" si="4"/>
        <v/>
      </c>
      <c r="M46" s="374" t="str">
        <f t="shared" si="5"/>
        <v/>
      </c>
      <c r="N46" s="56" t="str">
        <f t="shared" si="6"/>
        <v/>
      </c>
      <c r="O46" s="347" t="b">
        <f t="shared" si="7"/>
        <v>0</v>
      </c>
      <c r="P46" s="348">
        <f t="shared" si="8"/>
        <v>1</v>
      </c>
    </row>
    <row r="47" spans="1:16">
      <c r="A47" s="141">
        <v>38</v>
      </c>
      <c r="B47" s="6"/>
      <c r="C47" s="6"/>
      <c r="D47" s="63"/>
      <c r="E47" s="215"/>
      <c r="F47" s="214"/>
      <c r="G47" s="214"/>
      <c r="H47" s="214"/>
      <c r="I47" s="16" t="str">
        <f t="shared" si="1"/>
        <v/>
      </c>
      <c r="J47" s="16" t="str">
        <f t="shared" si="2"/>
        <v/>
      </c>
      <c r="K47" s="373" t="str">
        <f t="shared" si="3"/>
        <v/>
      </c>
      <c r="L47" s="56" t="str">
        <f t="shared" si="4"/>
        <v/>
      </c>
      <c r="M47" s="374" t="str">
        <f t="shared" si="5"/>
        <v/>
      </c>
      <c r="N47" s="56" t="str">
        <f t="shared" si="6"/>
        <v/>
      </c>
      <c r="O47" s="347" t="b">
        <f t="shared" si="7"/>
        <v>0</v>
      </c>
      <c r="P47" s="348">
        <f t="shared" si="8"/>
        <v>1</v>
      </c>
    </row>
    <row r="48" spans="1:16">
      <c r="A48" s="141">
        <v>39</v>
      </c>
      <c r="B48" s="6"/>
      <c r="C48" s="6"/>
      <c r="D48" s="63"/>
      <c r="E48" s="215"/>
      <c r="F48" s="214"/>
      <c r="G48" s="214"/>
      <c r="H48" s="214"/>
      <c r="I48" s="16" t="str">
        <f t="shared" si="1"/>
        <v/>
      </c>
      <c r="J48" s="16" t="str">
        <f t="shared" si="2"/>
        <v/>
      </c>
      <c r="K48" s="373" t="str">
        <f t="shared" si="3"/>
        <v/>
      </c>
      <c r="L48" s="56" t="str">
        <f t="shared" si="4"/>
        <v/>
      </c>
      <c r="M48" s="374" t="str">
        <f t="shared" si="5"/>
        <v/>
      </c>
      <c r="N48" s="56" t="str">
        <f t="shared" si="6"/>
        <v/>
      </c>
      <c r="O48" s="347" t="b">
        <f t="shared" si="7"/>
        <v>0</v>
      </c>
      <c r="P48" s="348">
        <f t="shared" si="8"/>
        <v>1</v>
      </c>
    </row>
    <row r="49" spans="1:16">
      <c r="A49" s="141">
        <v>40</v>
      </c>
      <c r="B49" s="6"/>
      <c r="C49" s="6"/>
      <c r="D49" s="63"/>
      <c r="E49" s="215"/>
      <c r="F49" s="214"/>
      <c r="G49" s="214"/>
      <c r="H49" s="214"/>
      <c r="I49" s="16" t="str">
        <f t="shared" si="1"/>
        <v/>
      </c>
      <c r="J49" s="16" t="str">
        <f t="shared" si="2"/>
        <v/>
      </c>
      <c r="K49" s="373" t="str">
        <f t="shared" si="3"/>
        <v/>
      </c>
      <c r="L49" s="56" t="str">
        <f t="shared" si="4"/>
        <v/>
      </c>
      <c r="M49" s="374" t="str">
        <f t="shared" si="5"/>
        <v/>
      </c>
      <c r="N49" s="56" t="str">
        <f t="shared" si="6"/>
        <v/>
      </c>
      <c r="O49" s="347" t="b">
        <f t="shared" si="7"/>
        <v>0</v>
      </c>
      <c r="P49" s="348">
        <f t="shared" si="8"/>
        <v>1</v>
      </c>
    </row>
    <row r="50" spans="1:16">
      <c r="A50" s="141">
        <v>41</v>
      </c>
      <c r="B50" s="6"/>
      <c r="C50" s="6"/>
      <c r="D50" s="63"/>
      <c r="E50" s="215"/>
      <c r="F50" s="214"/>
      <c r="G50" s="214"/>
      <c r="H50" s="214"/>
      <c r="I50" s="16" t="str">
        <f t="shared" si="1"/>
        <v/>
      </c>
      <c r="J50" s="16" t="str">
        <f t="shared" si="2"/>
        <v/>
      </c>
      <c r="K50" s="373" t="str">
        <f t="shared" si="3"/>
        <v/>
      </c>
      <c r="L50" s="56" t="str">
        <f t="shared" si="4"/>
        <v/>
      </c>
      <c r="M50" s="374" t="str">
        <f t="shared" si="5"/>
        <v/>
      </c>
      <c r="N50" s="56" t="str">
        <f t="shared" si="6"/>
        <v/>
      </c>
      <c r="O50" s="347" t="b">
        <f t="shared" si="7"/>
        <v>0</v>
      </c>
      <c r="P50" s="348">
        <f t="shared" si="8"/>
        <v>1</v>
      </c>
    </row>
    <row r="51" spans="1:16">
      <c r="A51" s="141">
        <v>42</v>
      </c>
      <c r="B51" s="6"/>
      <c r="C51" s="6"/>
      <c r="D51" s="63"/>
      <c r="E51" s="215"/>
      <c r="F51" s="214"/>
      <c r="G51" s="214"/>
      <c r="H51" s="214"/>
      <c r="I51" s="16" t="str">
        <f t="shared" si="1"/>
        <v/>
      </c>
      <c r="J51" s="16" t="str">
        <f t="shared" si="2"/>
        <v/>
      </c>
      <c r="K51" s="373" t="str">
        <f t="shared" si="3"/>
        <v/>
      </c>
      <c r="L51" s="56" t="str">
        <f t="shared" si="4"/>
        <v/>
      </c>
      <c r="M51" s="374" t="str">
        <f t="shared" si="5"/>
        <v/>
      </c>
      <c r="N51" s="56" t="str">
        <f t="shared" si="6"/>
        <v/>
      </c>
      <c r="O51" s="347" t="b">
        <f t="shared" si="7"/>
        <v>0</v>
      </c>
      <c r="P51" s="348">
        <f t="shared" si="8"/>
        <v>1</v>
      </c>
    </row>
    <row r="52" spans="1:16">
      <c r="A52" s="141">
        <v>43</v>
      </c>
      <c r="B52" s="6"/>
      <c r="C52" s="6"/>
      <c r="D52" s="63"/>
      <c r="E52" s="215"/>
      <c r="F52" s="214"/>
      <c r="G52" s="214"/>
      <c r="H52" s="214"/>
      <c r="I52" s="16" t="str">
        <f t="shared" si="1"/>
        <v/>
      </c>
      <c r="J52" s="16" t="str">
        <f t="shared" si="2"/>
        <v/>
      </c>
      <c r="K52" s="373" t="str">
        <f t="shared" si="3"/>
        <v/>
      </c>
      <c r="L52" s="56" t="str">
        <f t="shared" si="4"/>
        <v/>
      </c>
      <c r="M52" s="374" t="str">
        <f t="shared" si="5"/>
        <v/>
      </c>
      <c r="N52" s="56" t="str">
        <f t="shared" si="6"/>
        <v/>
      </c>
      <c r="O52" s="347" t="b">
        <f t="shared" si="7"/>
        <v>0</v>
      </c>
      <c r="P52" s="348">
        <f t="shared" si="8"/>
        <v>1</v>
      </c>
    </row>
    <row r="53" spans="1:16">
      <c r="A53" s="141">
        <v>44</v>
      </c>
      <c r="B53" s="6"/>
      <c r="C53" s="6"/>
      <c r="D53" s="63"/>
      <c r="E53" s="215"/>
      <c r="F53" s="214"/>
      <c r="G53" s="214"/>
      <c r="H53" s="214"/>
      <c r="I53" s="16" t="str">
        <f t="shared" si="1"/>
        <v/>
      </c>
      <c r="J53" s="16" t="str">
        <f t="shared" si="2"/>
        <v/>
      </c>
      <c r="K53" s="373" t="str">
        <f t="shared" si="3"/>
        <v/>
      </c>
      <c r="L53" s="56" t="str">
        <f t="shared" si="4"/>
        <v/>
      </c>
      <c r="M53" s="374" t="str">
        <f t="shared" si="5"/>
        <v/>
      </c>
      <c r="N53" s="56" t="str">
        <f t="shared" si="6"/>
        <v/>
      </c>
      <c r="O53" s="347" t="b">
        <f t="shared" si="7"/>
        <v>0</v>
      </c>
      <c r="P53" s="348">
        <f t="shared" si="8"/>
        <v>1</v>
      </c>
    </row>
    <row r="54" spans="1:16">
      <c r="A54" s="141">
        <v>45</v>
      </c>
      <c r="B54" s="6"/>
      <c r="C54" s="6"/>
      <c r="D54" s="63"/>
      <c r="E54" s="215"/>
      <c r="F54" s="214"/>
      <c r="G54" s="214"/>
      <c r="H54" s="214"/>
      <c r="I54" s="16" t="str">
        <f t="shared" si="1"/>
        <v/>
      </c>
      <c r="J54" s="16" t="str">
        <f t="shared" si="2"/>
        <v/>
      </c>
      <c r="K54" s="373" t="str">
        <f t="shared" si="3"/>
        <v/>
      </c>
      <c r="L54" s="56" t="str">
        <f t="shared" si="4"/>
        <v/>
      </c>
      <c r="M54" s="374" t="str">
        <f t="shared" si="5"/>
        <v/>
      </c>
      <c r="N54" s="56" t="str">
        <f t="shared" si="6"/>
        <v/>
      </c>
      <c r="O54" s="347" t="b">
        <f t="shared" si="7"/>
        <v>0</v>
      </c>
      <c r="P54" s="348">
        <f t="shared" si="8"/>
        <v>1</v>
      </c>
    </row>
    <row r="55" spans="1:16">
      <c r="A55" s="141">
        <v>46</v>
      </c>
      <c r="B55" s="6"/>
      <c r="C55" s="6"/>
      <c r="D55" s="63"/>
      <c r="E55" s="215"/>
      <c r="F55" s="214"/>
      <c r="G55" s="214"/>
      <c r="H55" s="214"/>
      <c r="I55" s="16" t="str">
        <f t="shared" si="1"/>
        <v/>
      </c>
      <c r="J55" s="16" t="str">
        <f t="shared" si="2"/>
        <v/>
      </c>
      <c r="K55" s="373" t="str">
        <f t="shared" si="3"/>
        <v/>
      </c>
      <c r="L55" s="56" t="str">
        <f t="shared" si="4"/>
        <v/>
      </c>
      <c r="M55" s="374" t="str">
        <f t="shared" si="5"/>
        <v/>
      </c>
      <c r="N55" s="56" t="str">
        <f t="shared" si="6"/>
        <v/>
      </c>
      <c r="O55" s="347" t="b">
        <f t="shared" si="7"/>
        <v>0</v>
      </c>
      <c r="P55" s="348">
        <f t="shared" si="8"/>
        <v>1</v>
      </c>
    </row>
    <row r="56" spans="1:16">
      <c r="A56" s="141">
        <v>47</v>
      </c>
      <c r="B56" s="6"/>
      <c r="C56" s="6"/>
      <c r="D56" s="63"/>
      <c r="E56" s="215"/>
      <c r="F56" s="214"/>
      <c r="G56" s="214"/>
      <c r="H56" s="214"/>
      <c r="I56" s="16" t="str">
        <f t="shared" si="1"/>
        <v/>
      </c>
      <c r="J56" s="16" t="str">
        <f t="shared" si="2"/>
        <v/>
      </c>
      <c r="K56" s="373" t="str">
        <f t="shared" si="3"/>
        <v/>
      </c>
      <c r="L56" s="56" t="str">
        <f t="shared" si="4"/>
        <v/>
      </c>
      <c r="M56" s="374" t="str">
        <f t="shared" si="5"/>
        <v/>
      </c>
      <c r="N56" s="56" t="str">
        <f t="shared" si="6"/>
        <v/>
      </c>
      <c r="O56" s="347" t="b">
        <f t="shared" si="7"/>
        <v>0</v>
      </c>
      <c r="P56" s="348">
        <f t="shared" si="8"/>
        <v>1</v>
      </c>
    </row>
    <row r="57" spans="1:16">
      <c r="A57" s="141">
        <v>48</v>
      </c>
      <c r="B57" s="6"/>
      <c r="C57" s="6"/>
      <c r="D57" s="63"/>
      <c r="E57" s="215"/>
      <c r="F57" s="214"/>
      <c r="G57" s="214"/>
      <c r="H57" s="214"/>
      <c r="I57" s="16" t="str">
        <f t="shared" si="1"/>
        <v/>
      </c>
      <c r="J57" s="16" t="str">
        <f t="shared" si="2"/>
        <v/>
      </c>
      <c r="K57" s="373" t="str">
        <f t="shared" si="3"/>
        <v/>
      </c>
      <c r="L57" s="56" t="str">
        <f t="shared" si="4"/>
        <v/>
      </c>
      <c r="M57" s="374" t="str">
        <f t="shared" si="5"/>
        <v/>
      </c>
      <c r="N57" s="56" t="str">
        <f t="shared" si="6"/>
        <v/>
      </c>
      <c r="O57" s="347" t="b">
        <f t="shared" si="7"/>
        <v>0</v>
      </c>
      <c r="P57" s="348">
        <f t="shared" si="8"/>
        <v>1</v>
      </c>
    </row>
    <row r="58" spans="1:16">
      <c r="A58" s="141">
        <v>49</v>
      </c>
      <c r="B58" s="6"/>
      <c r="C58" s="6"/>
      <c r="D58" s="63"/>
      <c r="E58" s="215"/>
      <c r="F58" s="214"/>
      <c r="G58" s="214"/>
      <c r="H58" s="214"/>
      <c r="I58" s="16" t="str">
        <f t="shared" si="1"/>
        <v/>
      </c>
      <c r="J58" s="16" t="str">
        <f t="shared" si="2"/>
        <v/>
      </c>
      <c r="K58" s="373" t="str">
        <f t="shared" si="3"/>
        <v/>
      </c>
      <c r="L58" s="56" t="str">
        <f t="shared" si="4"/>
        <v/>
      </c>
      <c r="M58" s="374" t="str">
        <f t="shared" si="5"/>
        <v/>
      </c>
      <c r="N58" s="56" t="str">
        <f t="shared" si="6"/>
        <v/>
      </c>
      <c r="O58" s="347" t="b">
        <f t="shared" si="7"/>
        <v>0</v>
      </c>
      <c r="P58" s="348">
        <f t="shared" si="8"/>
        <v>1</v>
      </c>
    </row>
    <row r="59" spans="1:16">
      <c r="A59" s="141">
        <v>50</v>
      </c>
      <c r="B59" s="6"/>
      <c r="C59" s="6"/>
      <c r="D59" s="63"/>
      <c r="E59" s="215"/>
      <c r="F59" s="214"/>
      <c r="G59" s="214"/>
      <c r="H59" s="214"/>
      <c r="I59" s="16" t="str">
        <f t="shared" si="1"/>
        <v/>
      </c>
      <c r="J59" s="16" t="str">
        <f t="shared" si="2"/>
        <v/>
      </c>
      <c r="K59" s="373" t="str">
        <f t="shared" si="3"/>
        <v/>
      </c>
      <c r="L59" s="56" t="str">
        <f t="shared" si="4"/>
        <v/>
      </c>
      <c r="M59" s="374" t="str">
        <f t="shared" si="5"/>
        <v/>
      </c>
      <c r="N59" s="56" t="str">
        <f t="shared" si="6"/>
        <v/>
      </c>
      <c r="O59" s="347" t="b">
        <f t="shared" si="7"/>
        <v>0</v>
      </c>
      <c r="P59" s="348">
        <f t="shared" si="8"/>
        <v>1</v>
      </c>
    </row>
    <row r="60" spans="1:16">
      <c r="A60" s="141">
        <v>51</v>
      </c>
      <c r="B60" s="6"/>
      <c r="C60" s="6"/>
      <c r="D60" s="63"/>
      <c r="E60" s="215"/>
      <c r="F60" s="214"/>
      <c r="G60" s="214"/>
      <c r="H60" s="214"/>
      <c r="I60" s="16" t="str">
        <f t="shared" si="1"/>
        <v/>
      </c>
      <c r="J60" s="16" t="str">
        <f t="shared" si="2"/>
        <v/>
      </c>
      <c r="K60" s="373" t="str">
        <f t="shared" si="3"/>
        <v/>
      </c>
      <c r="L60" s="56" t="str">
        <f t="shared" si="4"/>
        <v/>
      </c>
      <c r="M60" s="374" t="str">
        <f t="shared" si="5"/>
        <v/>
      </c>
      <c r="N60" s="56" t="str">
        <f t="shared" si="6"/>
        <v/>
      </c>
      <c r="O60" s="347" t="b">
        <f t="shared" si="7"/>
        <v>0</v>
      </c>
      <c r="P60" s="348">
        <f t="shared" si="8"/>
        <v>1</v>
      </c>
    </row>
    <row r="61" spans="1:16">
      <c r="A61" s="141">
        <v>52</v>
      </c>
      <c r="B61" s="6"/>
      <c r="C61" s="6"/>
      <c r="D61" s="63"/>
      <c r="E61" s="215"/>
      <c r="F61" s="214"/>
      <c r="G61" s="214"/>
      <c r="H61" s="214"/>
      <c r="I61" s="16" t="str">
        <f t="shared" si="1"/>
        <v/>
      </c>
      <c r="J61" s="16" t="str">
        <f t="shared" si="2"/>
        <v/>
      </c>
      <c r="K61" s="373" t="str">
        <f t="shared" si="3"/>
        <v/>
      </c>
      <c r="L61" s="56" t="str">
        <f t="shared" si="4"/>
        <v/>
      </c>
      <c r="M61" s="374" t="str">
        <f t="shared" si="5"/>
        <v/>
      </c>
      <c r="N61" s="56" t="str">
        <f t="shared" si="6"/>
        <v/>
      </c>
      <c r="O61" s="347" t="b">
        <f t="shared" si="7"/>
        <v>0</v>
      </c>
      <c r="P61" s="348">
        <f t="shared" si="8"/>
        <v>1</v>
      </c>
    </row>
    <row r="62" spans="1:16">
      <c r="A62" s="141">
        <v>53</v>
      </c>
      <c r="B62" s="6"/>
      <c r="C62" s="6"/>
      <c r="D62" s="63"/>
      <c r="E62" s="215"/>
      <c r="F62" s="214"/>
      <c r="G62" s="214"/>
      <c r="H62" s="214"/>
      <c r="I62" s="16" t="str">
        <f t="shared" si="1"/>
        <v/>
      </c>
      <c r="J62" s="16" t="str">
        <f t="shared" si="2"/>
        <v/>
      </c>
      <c r="K62" s="373" t="str">
        <f t="shared" si="3"/>
        <v/>
      </c>
      <c r="L62" s="56" t="str">
        <f t="shared" si="4"/>
        <v/>
      </c>
      <c r="M62" s="374" t="str">
        <f t="shared" si="5"/>
        <v/>
      </c>
      <c r="N62" s="56" t="str">
        <f t="shared" si="6"/>
        <v/>
      </c>
      <c r="O62" s="347" t="b">
        <f t="shared" si="7"/>
        <v>0</v>
      </c>
      <c r="P62" s="348">
        <f t="shared" si="8"/>
        <v>1</v>
      </c>
    </row>
    <row r="63" spans="1:16">
      <c r="A63" s="141">
        <v>54</v>
      </c>
      <c r="B63" s="6"/>
      <c r="C63" s="6"/>
      <c r="D63" s="63"/>
      <c r="E63" s="215"/>
      <c r="F63" s="214"/>
      <c r="G63" s="214"/>
      <c r="H63" s="214"/>
      <c r="I63" s="16" t="str">
        <f t="shared" si="1"/>
        <v/>
      </c>
      <c r="J63" s="16" t="str">
        <f t="shared" si="2"/>
        <v/>
      </c>
      <c r="K63" s="373" t="str">
        <f t="shared" si="3"/>
        <v/>
      </c>
      <c r="L63" s="56" t="str">
        <f t="shared" si="4"/>
        <v/>
      </c>
      <c r="M63" s="374" t="str">
        <f t="shared" si="5"/>
        <v/>
      </c>
      <c r="N63" s="56" t="str">
        <f t="shared" si="6"/>
        <v/>
      </c>
      <c r="O63" s="347" t="b">
        <f t="shared" si="7"/>
        <v>0</v>
      </c>
      <c r="P63" s="348">
        <f t="shared" si="8"/>
        <v>1</v>
      </c>
    </row>
    <row r="64" spans="1:16">
      <c r="A64" s="141">
        <v>55</v>
      </c>
      <c r="B64" s="6"/>
      <c r="C64" s="6"/>
      <c r="D64" s="63"/>
      <c r="E64" s="215"/>
      <c r="F64" s="214"/>
      <c r="G64" s="214"/>
      <c r="H64" s="214"/>
      <c r="I64" s="16" t="str">
        <f t="shared" si="1"/>
        <v/>
      </c>
      <c r="J64" s="16" t="str">
        <f t="shared" si="2"/>
        <v/>
      </c>
      <c r="K64" s="373" t="str">
        <f t="shared" si="3"/>
        <v/>
      </c>
      <c r="L64" s="56" t="str">
        <f t="shared" si="4"/>
        <v/>
      </c>
      <c r="M64" s="374" t="str">
        <f t="shared" si="5"/>
        <v/>
      </c>
      <c r="N64" s="56" t="str">
        <f t="shared" si="6"/>
        <v/>
      </c>
      <c r="O64" s="347" t="b">
        <f t="shared" si="7"/>
        <v>0</v>
      </c>
      <c r="P64" s="348">
        <f t="shared" si="8"/>
        <v>1</v>
      </c>
    </row>
    <row r="65" spans="1:16">
      <c r="A65" s="141">
        <v>56</v>
      </c>
      <c r="B65" s="6"/>
      <c r="C65" s="6"/>
      <c r="D65" s="63"/>
      <c r="E65" s="215"/>
      <c r="F65" s="214"/>
      <c r="G65" s="214"/>
      <c r="H65" s="214"/>
      <c r="I65" s="16" t="str">
        <f t="shared" si="1"/>
        <v/>
      </c>
      <c r="J65" s="16" t="str">
        <f t="shared" si="2"/>
        <v/>
      </c>
      <c r="K65" s="373" t="str">
        <f t="shared" si="3"/>
        <v/>
      </c>
      <c r="L65" s="56" t="str">
        <f t="shared" si="4"/>
        <v/>
      </c>
      <c r="M65" s="374" t="str">
        <f t="shared" si="5"/>
        <v/>
      </c>
      <c r="N65" s="56" t="str">
        <f t="shared" si="6"/>
        <v/>
      </c>
      <c r="O65" s="347" t="b">
        <f t="shared" si="7"/>
        <v>0</v>
      </c>
      <c r="P65" s="348">
        <f t="shared" si="8"/>
        <v>1</v>
      </c>
    </row>
    <row r="66" spans="1:16">
      <c r="A66" s="141">
        <v>57</v>
      </c>
      <c r="B66" s="6"/>
      <c r="C66" s="6"/>
      <c r="D66" s="63"/>
      <c r="E66" s="215"/>
      <c r="F66" s="214"/>
      <c r="G66" s="214"/>
      <c r="H66" s="214"/>
      <c r="I66" s="16" t="str">
        <f t="shared" si="1"/>
        <v/>
      </c>
      <c r="J66" s="16" t="str">
        <f t="shared" si="2"/>
        <v/>
      </c>
      <c r="K66" s="373" t="str">
        <f t="shared" si="3"/>
        <v/>
      </c>
      <c r="L66" s="56" t="str">
        <f t="shared" si="4"/>
        <v/>
      </c>
      <c r="M66" s="374" t="str">
        <f t="shared" si="5"/>
        <v/>
      </c>
      <c r="N66" s="56" t="str">
        <f t="shared" si="6"/>
        <v/>
      </c>
      <c r="O66" s="347" t="b">
        <f t="shared" si="7"/>
        <v>0</v>
      </c>
      <c r="P66" s="348">
        <f t="shared" si="8"/>
        <v>1</v>
      </c>
    </row>
    <row r="67" spans="1:16">
      <c r="A67" s="141">
        <v>58</v>
      </c>
      <c r="B67" s="6"/>
      <c r="C67" s="6"/>
      <c r="D67" s="63"/>
      <c r="E67" s="215"/>
      <c r="F67" s="214"/>
      <c r="G67" s="214"/>
      <c r="H67" s="214"/>
      <c r="I67" s="16" t="str">
        <f t="shared" si="1"/>
        <v/>
      </c>
      <c r="J67" s="16" t="str">
        <f t="shared" si="2"/>
        <v/>
      </c>
      <c r="K67" s="373" t="str">
        <f t="shared" si="3"/>
        <v/>
      </c>
      <c r="L67" s="56" t="str">
        <f t="shared" si="4"/>
        <v/>
      </c>
      <c r="M67" s="374" t="str">
        <f t="shared" si="5"/>
        <v/>
      </c>
      <c r="N67" s="56" t="str">
        <f t="shared" si="6"/>
        <v/>
      </c>
      <c r="O67" s="347" t="b">
        <f t="shared" si="7"/>
        <v>0</v>
      </c>
      <c r="P67" s="348">
        <f t="shared" si="8"/>
        <v>1</v>
      </c>
    </row>
    <row r="68" spans="1:16">
      <c r="A68" s="141">
        <v>59</v>
      </c>
      <c r="B68" s="6"/>
      <c r="C68" s="6"/>
      <c r="D68" s="63"/>
      <c r="E68" s="215"/>
      <c r="F68" s="214"/>
      <c r="G68" s="214"/>
      <c r="H68" s="214"/>
      <c r="I68" s="16" t="str">
        <f t="shared" si="1"/>
        <v/>
      </c>
      <c r="J68" s="16" t="str">
        <f t="shared" si="2"/>
        <v/>
      </c>
      <c r="K68" s="373" t="str">
        <f t="shared" si="3"/>
        <v/>
      </c>
      <c r="L68" s="56" t="str">
        <f t="shared" si="4"/>
        <v/>
      </c>
      <c r="M68" s="374" t="str">
        <f t="shared" si="5"/>
        <v/>
      </c>
      <c r="N68" s="56" t="str">
        <f t="shared" si="6"/>
        <v/>
      </c>
      <c r="O68" s="347" t="b">
        <f t="shared" si="7"/>
        <v>0</v>
      </c>
      <c r="P68" s="348">
        <f t="shared" si="8"/>
        <v>1</v>
      </c>
    </row>
    <row r="69" spans="1:16">
      <c r="A69" s="141">
        <v>60</v>
      </c>
      <c r="B69" s="6"/>
      <c r="C69" s="6"/>
      <c r="D69" s="63"/>
      <c r="E69" s="215"/>
      <c r="F69" s="214"/>
      <c r="G69" s="214"/>
      <c r="H69" s="214"/>
      <c r="I69" s="16" t="str">
        <f t="shared" si="1"/>
        <v/>
      </c>
      <c r="J69" s="16" t="str">
        <f t="shared" si="2"/>
        <v/>
      </c>
      <c r="K69" s="373" t="str">
        <f t="shared" si="3"/>
        <v/>
      </c>
      <c r="L69" s="56" t="str">
        <f t="shared" si="4"/>
        <v/>
      </c>
      <c r="M69" s="374" t="str">
        <f t="shared" si="5"/>
        <v/>
      </c>
      <c r="N69" s="56" t="str">
        <f t="shared" si="6"/>
        <v/>
      </c>
      <c r="O69" s="347" t="b">
        <f t="shared" si="7"/>
        <v>0</v>
      </c>
      <c r="P69" s="348">
        <f t="shared" si="8"/>
        <v>1</v>
      </c>
    </row>
    <row r="70" spans="1:16">
      <c r="A70" s="141">
        <v>61</v>
      </c>
      <c r="B70" s="6"/>
      <c r="C70" s="6"/>
      <c r="D70" s="63"/>
      <c r="E70" s="215"/>
      <c r="F70" s="214"/>
      <c r="G70" s="214"/>
      <c r="H70" s="214"/>
      <c r="I70" s="16" t="str">
        <f t="shared" si="1"/>
        <v/>
      </c>
      <c r="J70" s="16" t="str">
        <f t="shared" si="2"/>
        <v/>
      </c>
      <c r="K70" s="373" t="str">
        <f t="shared" si="3"/>
        <v/>
      </c>
      <c r="L70" s="56" t="str">
        <f t="shared" si="4"/>
        <v/>
      </c>
      <c r="M70" s="374" t="str">
        <f t="shared" si="5"/>
        <v/>
      </c>
      <c r="N70" s="56" t="str">
        <f t="shared" si="6"/>
        <v/>
      </c>
      <c r="O70" s="347" t="b">
        <f t="shared" si="7"/>
        <v>0</v>
      </c>
      <c r="P70" s="348">
        <f t="shared" si="8"/>
        <v>1</v>
      </c>
    </row>
    <row r="71" spans="1:16">
      <c r="A71" s="141">
        <v>62</v>
      </c>
      <c r="B71" s="6"/>
      <c r="C71" s="6"/>
      <c r="D71" s="63"/>
      <c r="E71" s="215"/>
      <c r="F71" s="214"/>
      <c r="G71" s="214"/>
      <c r="H71" s="214"/>
      <c r="I71" s="16" t="str">
        <f t="shared" si="1"/>
        <v/>
      </c>
      <c r="J71" s="16" t="str">
        <f t="shared" si="2"/>
        <v/>
      </c>
      <c r="K71" s="373" t="str">
        <f t="shared" si="3"/>
        <v/>
      </c>
      <c r="L71" s="56" t="str">
        <f t="shared" si="4"/>
        <v/>
      </c>
      <c r="M71" s="374" t="str">
        <f t="shared" si="5"/>
        <v/>
      </c>
      <c r="N71" s="56" t="str">
        <f t="shared" si="6"/>
        <v/>
      </c>
      <c r="O71" s="347" t="b">
        <f t="shared" si="7"/>
        <v>0</v>
      </c>
      <c r="P71" s="348">
        <f t="shared" si="8"/>
        <v>1</v>
      </c>
    </row>
    <row r="72" spans="1:16">
      <c r="A72" s="141">
        <v>63</v>
      </c>
      <c r="B72" s="6"/>
      <c r="C72" s="6"/>
      <c r="D72" s="63"/>
      <c r="E72" s="215"/>
      <c r="F72" s="214"/>
      <c r="G72" s="214"/>
      <c r="H72" s="214"/>
      <c r="I72" s="16" t="str">
        <f t="shared" si="1"/>
        <v/>
      </c>
      <c r="J72" s="16" t="str">
        <f t="shared" si="2"/>
        <v/>
      </c>
      <c r="K72" s="373" t="str">
        <f t="shared" si="3"/>
        <v/>
      </c>
      <c r="L72" s="56" t="str">
        <f t="shared" si="4"/>
        <v/>
      </c>
      <c r="M72" s="374" t="str">
        <f t="shared" si="5"/>
        <v/>
      </c>
      <c r="N72" s="56" t="str">
        <f t="shared" si="6"/>
        <v/>
      </c>
      <c r="O72" s="347" t="b">
        <f t="shared" si="7"/>
        <v>0</v>
      </c>
      <c r="P72" s="348">
        <f t="shared" si="8"/>
        <v>1</v>
      </c>
    </row>
    <row r="73" spans="1:16">
      <c r="A73" s="141">
        <v>64</v>
      </c>
      <c r="B73" s="6"/>
      <c r="C73" s="6"/>
      <c r="D73" s="63"/>
      <c r="E73" s="215"/>
      <c r="F73" s="214"/>
      <c r="G73" s="214"/>
      <c r="H73" s="214"/>
      <c r="I73" s="16" t="str">
        <f t="shared" si="1"/>
        <v/>
      </c>
      <c r="J73" s="16" t="str">
        <f t="shared" si="2"/>
        <v/>
      </c>
      <c r="K73" s="373" t="str">
        <f t="shared" si="3"/>
        <v/>
      </c>
      <c r="L73" s="56" t="str">
        <f t="shared" si="4"/>
        <v/>
      </c>
      <c r="M73" s="374" t="str">
        <f t="shared" si="5"/>
        <v/>
      </c>
      <c r="N73" s="56" t="str">
        <f t="shared" si="6"/>
        <v/>
      </c>
      <c r="O73" s="347" t="b">
        <f t="shared" si="7"/>
        <v>0</v>
      </c>
      <c r="P73" s="348">
        <f t="shared" si="8"/>
        <v>1</v>
      </c>
    </row>
    <row r="74" spans="1:16">
      <c r="A74" s="141">
        <v>65</v>
      </c>
      <c r="B74" s="6"/>
      <c r="C74" s="6"/>
      <c r="D74" s="63"/>
      <c r="E74" s="215"/>
      <c r="F74" s="214"/>
      <c r="G74" s="214"/>
      <c r="H74" s="214"/>
      <c r="I74" s="16" t="str">
        <f t="shared" ref="I74:I137" si="9">IF(OR($B74="",$C74="",$D74="",$E74="",$F74&lt;an_initial,$F74&gt;an_final,$O74=FALSE),"",IF($H74="",CS_STR_ALTE*$G74/P74,CS_STR_ALTE*$H74))</f>
        <v/>
      </c>
      <c r="J74" s="16" t="str">
        <f t="shared" ref="J74:J137" si="10">IF(OR($B74="",$C74="",$D74="",$E74="",$F74="",$F74&gt;an_final,$O74=FALSE),"",IF($H74="",CS_STR_ALTE*$G74/P74,CS_STR_ALTE*$H74))</f>
        <v/>
      </c>
      <c r="K74" s="373" t="str">
        <f t="shared" si="3"/>
        <v/>
      </c>
      <c r="L74" s="56" t="str">
        <f t="shared" si="4"/>
        <v/>
      </c>
      <c r="M74" s="374" t="str">
        <f t="shared" si="5"/>
        <v/>
      </c>
      <c r="N74" s="56" t="str">
        <f t="shared" si="6"/>
        <v/>
      </c>
      <c r="O74" s="347" t="b">
        <f t="shared" si="7"/>
        <v>0</v>
      </c>
      <c r="P74" s="348">
        <f t="shared" si="8"/>
        <v>1</v>
      </c>
    </row>
    <row r="75" spans="1:16">
      <c r="A75" s="141">
        <v>66</v>
      </c>
      <c r="B75" s="6"/>
      <c r="C75" s="6"/>
      <c r="D75" s="63"/>
      <c r="E75" s="215"/>
      <c r="F75" s="214"/>
      <c r="G75" s="214"/>
      <c r="H75" s="214"/>
      <c r="I75" s="16" t="str">
        <f t="shared" si="9"/>
        <v/>
      </c>
      <c r="J75" s="16" t="str">
        <f t="shared" si="10"/>
        <v/>
      </c>
      <c r="K75" s="373" t="str">
        <f t="shared" si="3"/>
        <v/>
      </c>
      <c r="L75" s="56" t="str">
        <f t="shared" si="4"/>
        <v/>
      </c>
      <c r="M75" s="374" t="str">
        <f t="shared" si="5"/>
        <v/>
      </c>
      <c r="N75" s="56" t="str">
        <f t="shared" si="6"/>
        <v/>
      </c>
      <c r="O75" s="347" t="b">
        <f t="shared" si="7"/>
        <v>0</v>
      </c>
      <c r="P75" s="348">
        <f t="shared" si="8"/>
        <v>1</v>
      </c>
    </row>
    <row r="76" spans="1:16">
      <c r="A76" s="141">
        <v>67</v>
      </c>
      <c r="B76" s="6"/>
      <c r="C76" s="6"/>
      <c r="D76" s="63"/>
      <c r="E76" s="215"/>
      <c r="F76" s="214"/>
      <c r="G76" s="214"/>
      <c r="H76" s="214"/>
      <c r="I76" s="16" t="str">
        <f t="shared" si="9"/>
        <v/>
      </c>
      <c r="J76" s="16" t="str">
        <f t="shared" si="10"/>
        <v/>
      </c>
      <c r="K76" s="373" t="str">
        <f t="shared" si="3"/>
        <v/>
      </c>
      <c r="L76" s="56" t="str">
        <f t="shared" si="4"/>
        <v/>
      </c>
      <c r="M76" s="374" t="str">
        <f t="shared" si="5"/>
        <v/>
      </c>
      <c r="N76" s="56" t="str">
        <f t="shared" si="6"/>
        <v/>
      </c>
      <c r="O76" s="347" t="b">
        <f t="shared" si="7"/>
        <v>0</v>
      </c>
      <c r="P76" s="348">
        <f t="shared" si="8"/>
        <v>1</v>
      </c>
    </row>
    <row r="77" spans="1:16">
      <c r="A77" s="141">
        <v>68</v>
      </c>
      <c r="B77" s="6"/>
      <c r="C77" s="6"/>
      <c r="D77" s="63"/>
      <c r="E77" s="215"/>
      <c r="F77" s="214"/>
      <c r="G77" s="214"/>
      <c r="H77" s="214"/>
      <c r="I77" s="16" t="str">
        <f t="shared" si="9"/>
        <v/>
      </c>
      <c r="J77" s="16" t="str">
        <f t="shared" si="10"/>
        <v/>
      </c>
      <c r="K77" s="373" t="str">
        <f t="shared" si="3"/>
        <v/>
      </c>
      <c r="L77" s="56" t="str">
        <f t="shared" si="4"/>
        <v/>
      </c>
      <c r="M77" s="374" t="str">
        <f t="shared" si="5"/>
        <v/>
      </c>
      <c r="N77" s="56" t="str">
        <f t="shared" si="6"/>
        <v/>
      </c>
      <c r="O77" s="347" t="b">
        <f t="shared" si="7"/>
        <v>0</v>
      </c>
      <c r="P77" s="348">
        <f t="shared" si="8"/>
        <v>1</v>
      </c>
    </row>
    <row r="78" spans="1:16">
      <c r="A78" s="141">
        <v>69</v>
      </c>
      <c r="B78" s="6"/>
      <c r="C78" s="6"/>
      <c r="D78" s="63"/>
      <c r="E78" s="215"/>
      <c r="F78" s="214"/>
      <c r="G78" s="214"/>
      <c r="H78" s="214"/>
      <c r="I78" s="16" t="str">
        <f t="shared" si="9"/>
        <v/>
      </c>
      <c r="J78" s="16" t="str">
        <f t="shared" si="10"/>
        <v/>
      </c>
      <c r="K78" s="373" t="str">
        <f t="shared" si="3"/>
        <v/>
      </c>
      <c r="L78" s="56" t="str">
        <f t="shared" si="4"/>
        <v/>
      </c>
      <c r="M78" s="374" t="str">
        <f t="shared" si="5"/>
        <v/>
      </c>
      <c r="N78" s="56" t="str">
        <f t="shared" si="6"/>
        <v/>
      </c>
      <c r="O78" s="347" t="b">
        <f t="shared" si="7"/>
        <v>0</v>
      </c>
      <c r="P78" s="348">
        <f t="shared" si="8"/>
        <v>1</v>
      </c>
    </row>
    <row r="79" spans="1:16">
      <c r="A79" s="141">
        <v>70</v>
      </c>
      <c r="B79" s="6"/>
      <c r="C79" s="6"/>
      <c r="D79" s="63"/>
      <c r="E79" s="215"/>
      <c r="F79" s="214"/>
      <c r="G79" s="214"/>
      <c r="H79" s="214"/>
      <c r="I79" s="16" t="str">
        <f t="shared" si="9"/>
        <v/>
      </c>
      <c r="J79" s="16" t="str">
        <f t="shared" si="10"/>
        <v/>
      </c>
      <c r="K79" s="373" t="str">
        <f t="shared" si="3"/>
        <v/>
      </c>
      <c r="L79" s="56" t="str">
        <f t="shared" si="4"/>
        <v/>
      </c>
      <c r="M79" s="374" t="str">
        <f t="shared" si="5"/>
        <v/>
      </c>
      <c r="N79" s="56" t="str">
        <f t="shared" si="6"/>
        <v/>
      </c>
      <c r="O79" s="347" t="b">
        <f t="shared" si="7"/>
        <v>0</v>
      </c>
      <c r="P79" s="348">
        <f t="shared" si="8"/>
        <v>1</v>
      </c>
    </row>
    <row r="80" spans="1:16">
      <c r="A80" s="141">
        <v>71</v>
      </c>
      <c r="B80" s="6"/>
      <c r="C80" s="6"/>
      <c r="D80" s="63"/>
      <c r="E80" s="215"/>
      <c r="F80" s="214"/>
      <c r="G80" s="214"/>
      <c r="H80" s="214"/>
      <c r="I80" s="16" t="str">
        <f t="shared" si="9"/>
        <v/>
      </c>
      <c r="J80" s="16" t="str">
        <f t="shared" si="10"/>
        <v/>
      </c>
      <c r="K80" s="373" t="str">
        <f t="shared" si="3"/>
        <v/>
      </c>
      <c r="L80" s="56" t="str">
        <f t="shared" si="4"/>
        <v/>
      </c>
      <c r="M80" s="374" t="str">
        <f t="shared" si="5"/>
        <v/>
      </c>
      <c r="N80" s="56" t="str">
        <f t="shared" si="6"/>
        <v/>
      </c>
      <c r="O80" s="347" t="b">
        <f t="shared" si="7"/>
        <v>0</v>
      </c>
      <c r="P80" s="348">
        <f t="shared" si="8"/>
        <v>1</v>
      </c>
    </row>
    <row r="81" spans="1:16">
      <c r="A81" s="141">
        <v>72</v>
      </c>
      <c r="B81" s="6"/>
      <c r="C81" s="6"/>
      <c r="D81" s="63"/>
      <c r="E81" s="215"/>
      <c r="F81" s="214"/>
      <c r="G81" s="214"/>
      <c r="H81" s="214"/>
      <c r="I81" s="16" t="str">
        <f t="shared" si="9"/>
        <v/>
      </c>
      <c r="J81" s="16" t="str">
        <f t="shared" si="10"/>
        <v/>
      </c>
      <c r="K81" s="373" t="str">
        <f t="shared" si="3"/>
        <v/>
      </c>
      <c r="L81" s="56" t="str">
        <f t="shared" si="4"/>
        <v/>
      </c>
      <c r="M81" s="374" t="str">
        <f t="shared" si="5"/>
        <v/>
      </c>
      <c r="N81" s="56" t="str">
        <f t="shared" si="6"/>
        <v/>
      </c>
      <c r="O81" s="347" t="b">
        <f t="shared" si="7"/>
        <v>0</v>
      </c>
      <c r="P81" s="348">
        <f t="shared" si="8"/>
        <v>1</v>
      </c>
    </row>
    <row r="82" spans="1:16">
      <c r="A82" s="141">
        <v>73</v>
      </c>
      <c r="B82" s="6"/>
      <c r="C82" s="6"/>
      <c r="D82" s="63"/>
      <c r="E82" s="215"/>
      <c r="F82" s="214"/>
      <c r="G82" s="214"/>
      <c r="H82" s="214"/>
      <c r="I82" s="16" t="str">
        <f t="shared" si="9"/>
        <v/>
      </c>
      <c r="J82" s="16" t="str">
        <f t="shared" si="10"/>
        <v/>
      </c>
      <c r="K82" s="373" t="str">
        <f t="shared" si="3"/>
        <v/>
      </c>
      <c r="L82" s="56" t="str">
        <f t="shared" si="4"/>
        <v/>
      </c>
      <c r="M82" s="374" t="str">
        <f t="shared" si="5"/>
        <v/>
      </c>
      <c r="N82" s="56" t="str">
        <f t="shared" si="6"/>
        <v/>
      </c>
      <c r="O82" s="347" t="b">
        <f t="shared" si="7"/>
        <v>0</v>
      </c>
      <c r="P82" s="348">
        <f t="shared" si="8"/>
        <v>1</v>
      </c>
    </row>
    <row r="83" spans="1:16">
      <c r="A83" s="141">
        <v>74</v>
      </c>
      <c r="B83" s="6"/>
      <c r="C83" s="6"/>
      <c r="D83" s="63"/>
      <c r="E83" s="215"/>
      <c r="F83" s="214"/>
      <c r="G83" s="214"/>
      <c r="H83" s="214"/>
      <c r="I83" s="16" t="str">
        <f t="shared" si="9"/>
        <v/>
      </c>
      <c r="J83" s="16" t="str">
        <f t="shared" si="10"/>
        <v/>
      </c>
      <c r="K83" s="373" t="str">
        <f t="shared" si="3"/>
        <v/>
      </c>
      <c r="L83" s="56" t="str">
        <f t="shared" si="4"/>
        <v/>
      </c>
      <c r="M83" s="374" t="str">
        <f t="shared" si="5"/>
        <v/>
      </c>
      <c r="N83" s="56" t="str">
        <f t="shared" si="6"/>
        <v/>
      </c>
      <c r="O83" s="347" t="b">
        <f t="shared" si="7"/>
        <v>0</v>
      </c>
      <c r="P83" s="348">
        <f t="shared" si="8"/>
        <v>1</v>
      </c>
    </row>
    <row r="84" spans="1:16">
      <c r="A84" s="141">
        <v>75</v>
      </c>
      <c r="B84" s="6"/>
      <c r="C84" s="6"/>
      <c r="D84" s="63"/>
      <c r="E84" s="215"/>
      <c r="F84" s="214"/>
      <c r="G84" s="214"/>
      <c r="H84" s="214"/>
      <c r="I84" s="16" t="str">
        <f t="shared" si="9"/>
        <v/>
      </c>
      <c r="J84" s="16" t="str">
        <f t="shared" si="10"/>
        <v/>
      </c>
      <c r="K84" s="373" t="str">
        <f t="shared" si="3"/>
        <v/>
      </c>
      <c r="L84" s="56" t="str">
        <f t="shared" si="4"/>
        <v/>
      </c>
      <c r="M84" s="374" t="str">
        <f t="shared" si="5"/>
        <v/>
      </c>
      <c r="N84" s="56" t="str">
        <f t="shared" si="6"/>
        <v/>
      </c>
      <c r="O84" s="347" t="b">
        <f t="shared" si="7"/>
        <v>0</v>
      </c>
      <c r="P84" s="348">
        <f t="shared" si="8"/>
        <v>1</v>
      </c>
    </row>
    <row r="85" spans="1:16">
      <c r="A85" s="141">
        <v>76</v>
      </c>
      <c r="B85" s="6"/>
      <c r="C85" s="6"/>
      <c r="D85" s="63"/>
      <c r="E85" s="215"/>
      <c r="F85" s="214"/>
      <c r="G85" s="214"/>
      <c r="H85" s="214"/>
      <c r="I85" s="16" t="str">
        <f t="shared" si="9"/>
        <v/>
      </c>
      <c r="J85" s="16" t="str">
        <f t="shared" si="10"/>
        <v/>
      </c>
      <c r="K85" s="373" t="str">
        <f t="shared" si="3"/>
        <v/>
      </c>
      <c r="L85" s="56" t="str">
        <f t="shared" si="4"/>
        <v/>
      </c>
      <c r="M85" s="374" t="str">
        <f t="shared" si="5"/>
        <v/>
      </c>
      <c r="N85" s="56" t="str">
        <f t="shared" si="6"/>
        <v/>
      </c>
      <c r="O85" s="347" t="b">
        <f t="shared" si="7"/>
        <v>0</v>
      </c>
      <c r="P85" s="348">
        <f t="shared" si="8"/>
        <v>1</v>
      </c>
    </row>
    <row r="86" spans="1:16">
      <c r="A86" s="141">
        <v>77</v>
      </c>
      <c r="B86" s="6"/>
      <c r="C86" s="6"/>
      <c r="D86" s="63"/>
      <c r="E86" s="215"/>
      <c r="F86" s="214"/>
      <c r="G86" s="214"/>
      <c r="H86" s="214"/>
      <c r="I86" s="16" t="str">
        <f t="shared" si="9"/>
        <v/>
      </c>
      <c r="J86" s="16" t="str">
        <f t="shared" si="10"/>
        <v/>
      </c>
      <c r="K86" s="373" t="str">
        <f t="shared" si="3"/>
        <v/>
      </c>
      <c r="L86" s="56" t="str">
        <f t="shared" si="4"/>
        <v/>
      </c>
      <c r="M86" s="374" t="str">
        <f t="shared" si="5"/>
        <v/>
      </c>
      <c r="N86" s="56" t="str">
        <f t="shared" si="6"/>
        <v/>
      </c>
      <c r="O86" s="347" t="b">
        <f t="shared" si="7"/>
        <v>0</v>
      </c>
      <c r="P86" s="348">
        <f t="shared" si="8"/>
        <v>1</v>
      </c>
    </row>
    <row r="87" spans="1:16">
      <c r="A87" s="141">
        <v>78</v>
      </c>
      <c r="B87" s="6"/>
      <c r="C87" s="6"/>
      <c r="D87" s="63"/>
      <c r="E87" s="215"/>
      <c r="F87" s="214"/>
      <c r="G87" s="214"/>
      <c r="H87" s="214"/>
      <c r="I87" s="16" t="str">
        <f t="shared" si="9"/>
        <v/>
      </c>
      <c r="J87" s="16" t="str">
        <f t="shared" si="10"/>
        <v/>
      </c>
      <c r="K87" s="373" t="str">
        <f t="shared" si="3"/>
        <v/>
      </c>
      <c r="L87" s="56" t="str">
        <f t="shared" si="4"/>
        <v/>
      </c>
      <c r="M87" s="374" t="str">
        <f t="shared" si="5"/>
        <v/>
      </c>
      <c r="N87" s="56" t="str">
        <f t="shared" si="6"/>
        <v/>
      </c>
      <c r="O87" s="347" t="b">
        <f t="shared" si="7"/>
        <v>0</v>
      </c>
      <c r="P87" s="348">
        <f t="shared" si="8"/>
        <v>1</v>
      </c>
    </row>
    <row r="88" spans="1:16">
      <c r="A88" s="141">
        <v>79</v>
      </c>
      <c r="B88" s="6"/>
      <c r="C88" s="6"/>
      <c r="D88" s="63"/>
      <c r="E88" s="215"/>
      <c r="F88" s="214"/>
      <c r="G88" s="214"/>
      <c r="H88" s="214"/>
      <c r="I88" s="16" t="str">
        <f t="shared" si="9"/>
        <v/>
      </c>
      <c r="J88" s="16" t="str">
        <f t="shared" si="10"/>
        <v/>
      </c>
      <c r="K88" s="373" t="str">
        <f t="shared" si="3"/>
        <v/>
      </c>
      <c r="L88" s="56" t="str">
        <f t="shared" si="4"/>
        <v/>
      </c>
      <c r="M88" s="374" t="str">
        <f t="shared" si="5"/>
        <v/>
      </c>
      <c r="N88" s="56" t="str">
        <f t="shared" si="6"/>
        <v/>
      </c>
      <c r="O88" s="347" t="b">
        <f t="shared" si="7"/>
        <v>0</v>
      </c>
      <c r="P88" s="348">
        <f t="shared" si="8"/>
        <v>1</v>
      </c>
    </row>
    <row r="89" spans="1:16">
      <c r="A89" s="141">
        <v>80</v>
      </c>
      <c r="B89" s="6"/>
      <c r="C89" s="6"/>
      <c r="D89" s="63"/>
      <c r="E89" s="215"/>
      <c r="F89" s="214"/>
      <c r="G89" s="214"/>
      <c r="H89" s="214"/>
      <c r="I89" s="16" t="str">
        <f t="shared" si="9"/>
        <v/>
      </c>
      <c r="J89" s="16" t="str">
        <f t="shared" si="10"/>
        <v/>
      </c>
      <c r="K89" s="373" t="str">
        <f t="shared" si="3"/>
        <v/>
      </c>
      <c r="L89" s="56" t="str">
        <f t="shared" si="4"/>
        <v/>
      </c>
      <c r="M89" s="374" t="str">
        <f t="shared" si="5"/>
        <v/>
      </c>
      <c r="N89" s="56" t="str">
        <f t="shared" si="6"/>
        <v/>
      </c>
      <c r="O89" s="347" t="b">
        <f t="shared" si="7"/>
        <v>0</v>
      </c>
      <c r="P89" s="348">
        <f t="shared" si="8"/>
        <v>1</v>
      </c>
    </row>
    <row r="90" spans="1:16">
      <c r="A90" s="141">
        <v>81</v>
      </c>
      <c r="B90" s="6"/>
      <c r="C90" s="6"/>
      <c r="D90" s="63"/>
      <c r="E90" s="215"/>
      <c r="F90" s="214"/>
      <c r="G90" s="214"/>
      <c r="H90" s="214"/>
      <c r="I90" s="16" t="str">
        <f t="shared" si="9"/>
        <v/>
      </c>
      <c r="J90" s="16" t="str">
        <f t="shared" si="10"/>
        <v/>
      </c>
      <c r="K90" s="373" t="str">
        <f t="shared" si="3"/>
        <v/>
      </c>
      <c r="L90" s="56" t="str">
        <f t="shared" si="4"/>
        <v/>
      </c>
      <c r="M90" s="374" t="str">
        <f t="shared" si="5"/>
        <v/>
      </c>
      <c r="N90" s="56" t="str">
        <f t="shared" si="6"/>
        <v/>
      </c>
      <c r="O90" s="347" t="b">
        <f t="shared" si="7"/>
        <v>0</v>
      </c>
      <c r="P90" s="348">
        <f t="shared" si="8"/>
        <v>1</v>
      </c>
    </row>
    <row r="91" spans="1:16">
      <c r="A91" s="141">
        <v>82</v>
      </c>
      <c r="B91" s="6"/>
      <c r="C91" s="6"/>
      <c r="D91" s="63"/>
      <c r="E91" s="215"/>
      <c r="F91" s="214"/>
      <c r="G91" s="214"/>
      <c r="H91" s="214"/>
      <c r="I91" s="16" t="str">
        <f t="shared" si="9"/>
        <v/>
      </c>
      <c r="J91" s="16" t="str">
        <f t="shared" si="10"/>
        <v/>
      </c>
      <c r="K91" s="373" t="str">
        <f t="shared" si="3"/>
        <v/>
      </c>
      <c r="L91" s="56" t="str">
        <f t="shared" si="4"/>
        <v/>
      </c>
      <c r="M91" s="374" t="str">
        <f t="shared" si="5"/>
        <v/>
      </c>
      <c r="N91" s="56" t="str">
        <f t="shared" si="6"/>
        <v/>
      </c>
      <c r="O91" s="347" t="b">
        <f t="shared" si="7"/>
        <v>0</v>
      </c>
      <c r="P91" s="348">
        <f t="shared" si="8"/>
        <v>1</v>
      </c>
    </row>
    <row r="92" spans="1:16">
      <c r="A92" s="141">
        <v>83</v>
      </c>
      <c r="B92" s="6"/>
      <c r="C92" s="6"/>
      <c r="D92" s="63"/>
      <c r="E92" s="215"/>
      <c r="F92" s="214"/>
      <c r="G92" s="214"/>
      <c r="H92" s="214"/>
      <c r="I92" s="16" t="str">
        <f t="shared" si="9"/>
        <v/>
      </c>
      <c r="J92" s="16" t="str">
        <f t="shared" si="10"/>
        <v/>
      </c>
      <c r="K92" s="373" t="str">
        <f t="shared" si="3"/>
        <v/>
      </c>
      <c r="L92" s="56" t="str">
        <f t="shared" si="4"/>
        <v/>
      </c>
      <c r="M92" s="374" t="str">
        <f t="shared" si="5"/>
        <v/>
      </c>
      <c r="N92" s="56" t="str">
        <f t="shared" si="6"/>
        <v/>
      </c>
      <c r="O92" s="347" t="b">
        <f t="shared" si="7"/>
        <v>0</v>
      </c>
      <c r="P92" s="348">
        <f t="shared" si="8"/>
        <v>1</v>
      </c>
    </row>
    <row r="93" spans="1:16">
      <c r="A93" s="141">
        <v>84</v>
      </c>
      <c r="B93" s="6"/>
      <c r="C93" s="6"/>
      <c r="D93" s="63"/>
      <c r="E93" s="215"/>
      <c r="F93" s="214"/>
      <c r="G93" s="214"/>
      <c r="H93" s="214"/>
      <c r="I93" s="16" t="str">
        <f t="shared" si="9"/>
        <v/>
      </c>
      <c r="J93" s="16" t="str">
        <f t="shared" si="10"/>
        <v/>
      </c>
      <c r="K93" s="373" t="str">
        <f t="shared" si="3"/>
        <v/>
      </c>
      <c r="L93" s="56" t="str">
        <f t="shared" si="4"/>
        <v/>
      </c>
      <c r="M93" s="374" t="str">
        <f t="shared" si="5"/>
        <v/>
      </c>
      <c r="N93" s="56" t="str">
        <f t="shared" si="6"/>
        <v/>
      </c>
      <c r="O93" s="347" t="b">
        <f t="shared" si="7"/>
        <v>0</v>
      </c>
      <c r="P93" s="348">
        <f t="shared" si="8"/>
        <v>1</v>
      </c>
    </row>
    <row r="94" spans="1:16">
      <c r="A94" s="141">
        <v>85</v>
      </c>
      <c r="B94" s="6"/>
      <c r="C94" s="6"/>
      <c r="D94" s="63"/>
      <c r="E94" s="215"/>
      <c r="F94" s="214"/>
      <c r="G94" s="214"/>
      <c r="H94" s="214"/>
      <c r="I94" s="16" t="str">
        <f t="shared" si="9"/>
        <v/>
      </c>
      <c r="J94" s="16" t="str">
        <f t="shared" si="10"/>
        <v/>
      </c>
      <c r="K94" s="373" t="str">
        <f t="shared" si="3"/>
        <v/>
      </c>
      <c r="L94" s="56" t="str">
        <f t="shared" si="4"/>
        <v/>
      </c>
      <c r="M94" s="374" t="str">
        <f t="shared" si="5"/>
        <v/>
      </c>
      <c r="N94" s="56" t="str">
        <f t="shared" si="6"/>
        <v/>
      </c>
      <c r="O94" s="347" t="b">
        <f t="shared" si="7"/>
        <v>0</v>
      </c>
      <c r="P94" s="348">
        <f t="shared" si="8"/>
        <v>1</v>
      </c>
    </row>
    <row r="95" spans="1:16">
      <c r="A95" s="141">
        <v>86</v>
      </c>
      <c r="B95" s="6"/>
      <c r="C95" s="6"/>
      <c r="D95" s="63"/>
      <c r="E95" s="215"/>
      <c r="F95" s="214"/>
      <c r="G95" s="214"/>
      <c r="H95" s="214"/>
      <c r="I95" s="16" t="str">
        <f t="shared" si="9"/>
        <v/>
      </c>
      <c r="J95" s="16" t="str">
        <f t="shared" si="10"/>
        <v/>
      </c>
      <c r="K95" s="373" t="str">
        <f t="shared" si="3"/>
        <v/>
      </c>
      <c r="L95" s="56" t="str">
        <f t="shared" si="4"/>
        <v/>
      </c>
      <c r="M95" s="374" t="str">
        <f t="shared" si="5"/>
        <v/>
      </c>
      <c r="N95" s="56" t="str">
        <f t="shared" si="6"/>
        <v/>
      </c>
      <c r="O95" s="347" t="b">
        <f t="shared" si="7"/>
        <v>0</v>
      </c>
      <c r="P95" s="348">
        <f t="shared" si="8"/>
        <v>1</v>
      </c>
    </row>
    <row r="96" spans="1:16">
      <c r="A96" s="141">
        <v>87</v>
      </c>
      <c r="B96" s="6"/>
      <c r="C96" s="6"/>
      <c r="D96" s="63"/>
      <c r="E96" s="215"/>
      <c r="F96" s="214"/>
      <c r="G96" s="214"/>
      <c r="H96" s="214"/>
      <c r="I96" s="16" t="str">
        <f t="shared" si="9"/>
        <v/>
      </c>
      <c r="J96" s="16" t="str">
        <f t="shared" si="10"/>
        <v/>
      </c>
      <c r="K96" s="373" t="str">
        <f t="shared" si="3"/>
        <v/>
      </c>
      <c r="L96" s="56" t="str">
        <f t="shared" si="4"/>
        <v/>
      </c>
      <c r="M96" s="374" t="str">
        <f t="shared" si="5"/>
        <v/>
      </c>
      <c r="N96" s="56" t="str">
        <f t="shared" si="6"/>
        <v/>
      </c>
      <c r="O96" s="347" t="b">
        <f t="shared" si="7"/>
        <v>0</v>
      </c>
      <c r="P96" s="348">
        <f t="shared" si="8"/>
        <v>1</v>
      </c>
    </row>
    <row r="97" spans="1:16">
      <c r="A97" s="141">
        <v>88</v>
      </c>
      <c r="B97" s="6"/>
      <c r="C97" s="6"/>
      <c r="D97" s="63"/>
      <c r="E97" s="215"/>
      <c r="F97" s="214"/>
      <c r="G97" s="214"/>
      <c r="H97" s="214"/>
      <c r="I97" s="16" t="str">
        <f t="shared" si="9"/>
        <v/>
      </c>
      <c r="J97" s="16" t="str">
        <f t="shared" si="10"/>
        <v/>
      </c>
      <c r="K97" s="373" t="str">
        <f t="shared" si="3"/>
        <v/>
      </c>
      <c r="L97" s="56" t="str">
        <f t="shared" si="4"/>
        <v/>
      </c>
      <c r="M97" s="374" t="str">
        <f t="shared" si="5"/>
        <v/>
      </c>
      <c r="N97" s="56" t="str">
        <f t="shared" si="6"/>
        <v/>
      </c>
      <c r="O97" s="347" t="b">
        <f t="shared" si="7"/>
        <v>0</v>
      </c>
      <c r="P97" s="348">
        <f t="shared" si="8"/>
        <v>1</v>
      </c>
    </row>
    <row r="98" spans="1:16">
      <c r="A98" s="141">
        <v>89</v>
      </c>
      <c r="B98" s="6"/>
      <c r="C98" s="6"/>
      <c r="D98" s="63"/>
      <c r="E98" s="215"/>
      <c r="F98" s="214"/>
      <c r="G98" s="214"/>
      <c r="H98" s="214"/>
      <c r="I98" s="16" t="str">
        <f t="shared" si="9"/>
        <v/>
      </c>
      <c r="J98" s="16" t="str">
        <f t="shared" si="10"/>
        <v/>
      </c>
      <c r="K98" s="373" t="str">
        <f t="shared" si="3"/>
        <v/>
      </c>
      <c r="L98" s="56" t="str">
        <f t="shared" si="4"/>
        <v/>
      </c>
      <c r="M98" s="374" t="str">
        <f t="shared" si="5"/>
        <v/>
      </c>
      <c r="N98" s="56" t="str">
        <f t="shared" si="6"/>
        <v/>
      </c>
      <c r="O98" s="347" t="b">
        <f t="shared" si="7"/>
        <v>0</v>
      </c>
      <c r="P98" s="348">
        <f t="shared" si="8"/>
        <v>1</v>
      </c>
    </row>
    <row r="99" spans="1:16">
      <c r="A99" s="141">
        <v>90</v>
      </c>
      <c r="B99" s="6"/>
      <c r="C99" s="6"/>
      <c r="D99" s="63"/>
      <c r="E99" s="215"/>
      <c r="F99" s="214"/>
      <c r="G99" s="214"/>
      <c r="H99" s="214"/>
      <c r="I99" s="16" t="str">
        <f t="shared" si="9"/>
        <v/>
      </c>
      <c r="J99" s="16" t="str">
        <f t="shared" si="10"/>
        <v/>
      </c>
      <c r="K99" s="373" t="str">
        <f t="shared" si="3"/>
        <v/>
      </c>
      <c r="L99" s="56" t="str">
        <f t="shared" si="4"/>
        <v/>
      </c>
      <c r="M99" s="374" t="str">
        <f t="shared" si="5"/>
        <v/>
      </c>
      <c r="N99" s="56" t="str">
        <f t="shared" si="6"/>
        <v/>
      </c>
      <c r="O99" s="347" t="b">
        <f t="shared" si="7"/>
        <v>0</v>
      </c>
      <c r="P99" s="348">
        <f t="shared" si="8"/>
        <v>1</v>
      </c>
    </row>
    <row r="100" spans="1:16">
      <c r="A100" s="141">
        <v>91</v>
      </c>
      <c r="B100" s="6"/>
      <c r="C100" s="6"/>
      <c r="D100" s="63"/>
      <c r="E100" s="215"/>
      <c r="F100" s="214"/>
      <c r="G100" s="214"/>
      <c r="H100" s="214"/>
      <c r="I100" s="16" t="str">
        <f t="shared" si="9"/>
        <v/>
      </c>
      <c r="J100" s="16" t="str">
        <f t="shared" si="10"/>
        <v/>
      </c>
      <c r="K100" s="373" t="str">
        <f t="shared" si="3"/>
        <v/>
      </c>
      <c r="L100" s="56" t="str">
        <f t="shared" si="4"/>
        <v/>
      </c>
      <c r="M100" s="374" t="str">
        <f t="shared" ref="M100:M150" si="11">IF(OR($B100="",$C100="",$D100="",$E100="",$F100="",$F100&gt;an_final,$O100=FALSE),"",IF($H100="",$G100/P100,$H100))</f>
        <v/>
      </c>
      <c r="N100" s="56" t="str">
        <f t="shared" ref="N100:N150" si="12">IF(OR($B100="",$C100="",$D100="",$E100="",$F100="",$F100&lt;an_initial,$F100&gt;an_final,$O100=FALSE),"",IF($H100="",$G100/P100,$H100))</f>
        <v/>
      </c>
      <c r="O100" s="347" t="b">
        <f t="shared" si="7"/>
        <v>0</v>
      </c>
      <c r="P100" s="348">
        <f t="shared" ref="P100:P150" si="13">LEN(B100)-LEN(SUBSTITUTE(B100,",",""))+1</f>
        <v>1</v>
      </c>
    </row>
    <row r="101" spans="1:16">
      <c r="A101" s="141">
        <v>92</v>
      </c>
      <c r="B101" s="6"/>
      <c r="C101" s="6"/>
      <c r="D101" s="63"/>
      <c r="E101" s="215"/>
      <c r="F101" s="214"/>
      <c r="G101" s="214"/>
      <c r="H101" s="214"/>
      <c r="I101" s="16" t="str">
        <f t="shared" si="9"/>
        <v/>
      </c>
      <c r="J101" s="16" t="str">
        <f t="shared" si="10"/>
        <v/>
      </c>
      <c r="K101" s="373" t="str">
        <f t="shared" si="3"/>
        <v/>
      </c>
      <c r="L101" s="56" t="str">
        <f t="shared" si="4"/>
        <v/>
      </c>
      <c r="M101" s="374" t="str">
        <f t="shared" si="11"/>
        <v/>
      </c>
      <c r="N101" s="56" t="str">
        <f t="shared" si="12"/>
        <v/>
      </c>
      <c r="O101" s="347" t="b">
        <f t="shared" si="7"/>
        <v>0</v>
      </c>
      <c r="P101" s="348">
        <f t="shared" si="13"/>
        <v>1</v>
      </c>
    </row>
    <row r="102" spans="1:16">
      <c r="A102" s="141">
        <v>93</v>
      </c>
      <c r="B102" s="6"/>
      <c r="C102" s="6"/>
      <c r="D102" s="63"/>
      <c r="E102" s="215"/>
      <c r="F102" s="214"/>
      <c r="G102" s="214"/>
      <c r="H102" s="214"/>
      <c r="I102" s="16" t="str">
        <f t="shared" si="9"/>
        <v/>
      </c>
      <c r="J102" s="16" t="str">
        <f t="shared" si="10"/>
        <v/>
      </c>
      <c r="K102" s="373" t="str">
        <f t="shared" si="3"/>
        <v/>
      </c>
      <c r="L102" s="56" t="str">
        <f t="shared" si="4"/>
        <v/>
      </c>
      <c r="M102" s="374" t="str">
        <f t="shared" si="11"/>
        <v/>
      </c>
      <c r="N102" s="56" t="str">
        <f t="shared" si="12"/>
        <v/>
      </c>
      <c r="O102" s="347" t="b">
        <f t="shared" si="7"/>
        <v>0</v>
      </c>
      <c r="P102" s="348">
        <f t="shared" si="13"/>
        <v>1</v>
      </c>
    </row>
    <row r="103" spans="1:16">
      <c r="A103" s="141">
        <v>94</v>
      </c>
      <c r="B103" s="6"/>
      <c r="C103" s="6"/>
      <c r="D103" s="63"/>
      <c r="E103" s="215"/>
      <c r="F103" s="214"/>
      <c r="G103" s="214"/>
      <c r="H103" s="214"/>
      <c r="I103" s="16" t="str">
        <f t="shared" si="9"/>
        <v/>
      </c>
      <c r="J103" s="16" t="str">
        <f t="shared" si="10"/>
        <v/>
      </c>
      <c r="K103" s="373" t="str">
        <f t="shared" si="3"/>
        <v/>
      </c>
      <c r="L103" s="56" t="str">
        <f t="shared" si="4"/>
        <v/>
      </c>
      <c r="M103" s="374" t="str">
        <f t="shared" si="11"/>
        <v/>
      </c>
      <c r="N103" s="56" t="str">
        <f t="shared" si="12"/>
        <v/>
      </c>
      <c r="O103" s="347" t="b">
        <f t="shared" si="7"/>
        <v>0</v>
      </c>
      <c r="P103" s="348">
        <f t="shared" si="13"/>
        <v>1</v>
      </c>
    </row>
    <row r="104" spans="1:16">
      <c r="A104" s="141">
        <v>95</v>
      </c>
      <c r="B104" s="6"/>
      <c r="C104" s="6"/>
      <c r="D104" s="63"/>
      <c r="E104" s="215"/>
      <c r="F104" s="214"/>
      <c r="G104" s="214"/>
      <c r="H104" s="214"/>
      <c r="I104" s="16" t="str">
        <f t="shared" si="9"/>
        <v/>
      </c>
      <c r="J104" s="16" t="str">
        <f t="shared" si="10"/>
        <v/>
      </c>
      <c r="K104" s="373" t="str">
        <f t="shared" si="3"/>
        <v/>
      </c>
      <c r="L104" s="56" t="str">
        <f t="shared" si="4"/>
        <v/>
      </c>
      <c r="M104" s="374" t="str">
        <f t="shared" si="11"/>
        <v/>
      </c>
      <c r="N104" s="56" t="str">
        <f t="shared" si="12"/>
        <v/>
      </c>
      <c r="O104" s="347" t="b">
        <f t="shared" si="7"/>
        <v>0</v>
      </c>
      <c r="P104" s="348">
        <f t="shared" si="13"/>
        <v>1</v>
      </c>
    </row>
    <row r="105" spans="1:16">
      <c r="A105" s="141">
        <v>96</v>
      </c>
      <c r="B105" s="6"/>
      <c r="C105" s="6"/>
      <c r="D105" s="63"/>
      <c r="E105" s="215"/>
      <c r="F105" s="214"/>
      <c r="G105" s="214"/>
      <c r="H105" s="214"/>
      <c r="I105" s="16" t="str">
        <f t="shared" si="9"/>
        <v/>
      </c>
      <c r="J105" s="16" t="str">
        <f t="shared" si="10"/>
        <v/>
      </c>
      <c r="K105" s="373" t="str">
        <f t="shared" si="3"/>
        <v/>
      </c>
      <c r="L105" s="56" t="str">
        <f t="shared" si="4"/>
        <v/>
      </c>
      <c r="M105" s="374" t="str">
        <f t="shared" si="11"/>
        <v/>
      </c>
      <c r="N105" s="56" t="str">
        <f t="shared" si="12"/>
        <v/>
      </c>
      <c r="O105" s="347" t="b">
        <f t="shared" si="7"/>
        <v>0</v>
      </c>
      <c r="P105" s="348">
        <f t="shared" si="13"/>
        <v>1</v>
      </c>
    </row>
    <row r="106" spans="1:16">
      <c r="A106" s="141">
        <v>97</v>
      </c>
      <c r="B106" s="6"/>
      <c r="C106" s="6"/>
      <c r="D106" s="63"/>
      <c r="E106" s="215"/>
      <c r="F106" s="214"/>
      <c r="G106" s="214"/>
      <c r="H106" s="214"/>
      <c r="I106" s="16" t="str">
        <f t="shared" si="9"/>
        <v/>
      </c>
      <c r="J106" s="16" t="str">
        <f t="shared" si="10"/>
        <v/>
      </c>
      <c r="K106" s="373" t="str">
        <f t="shared" si="3"/>
        <v/>
      </c>
      <c r="L106" s="56" t="str">
        <f t="shared" si="4"/>
        <v/>
      </c>
      <c r="M106" s="374" t="str">
        <f t="shared" si="11"/>
        <v/>
      </c>
      <c r="N106" s="56" t="str">
        <f t="shared" si="12"/>
        <v/>
      </c>
      <c r="O106" s="347" t="b">
        <f t="shared" si="7"/>
        <v>0</v>
      </c>
      <c r="P106" s="348">
        <f t="shared" si="13"/>
        <v>1</v>
      </c>
    </row>
    <row r="107" spans="1:16">
      <c r="A107" s="141">
        <v>98</v>
      </c>
      <c r="B107" s="6"/>
      <c r="C107" s="6"/>
      <c r="D107" s="63"/>
      <c r="E107" s="215"/>
      <c r="F107" s="214"/>
      <c r="G107" s="214"/>
      <c r="H107" s="214"/>
      <c r="I107" s="16" t="str">
        <f t="shared" si="9"/>
        <v/>
      </c>
      <c r="J107" s="16" t="str">
        <f t="shared" si="10"/>
        <v/>
      </c>
      <c r="K107" s="373" t="str">
        <f t="shared" si="3"/>
        <v/>
      </c>
      <c r="L107" s="56" t="str">
        <f t="shared" si="4"/>
        <v/>
      </c>
      <c r="M107" s="374" t="str">
        <f t="shared" si="11"/>
        <v/>
      </c>
      <c r="N107" s="56" t="str">
        <f t="shared" si="12"/>
        <v/>
      </c>
      <c r="O107" s="347" t="b">
        <f t="shared" si="7"/>
        <v>0</v>
      </c>
      <c r="P107" s="348">
        <f t="shared" si="13"/>
        <v>1</v>
      </c>
    </row>
    <row r="108" spans="1:16">
      <c r="A108" s="141">
        <v>99</v>
      </c>
      <c r="B108" s="6"/>
      <c r="C108" s="6"/>
      <c r="D108" s="63"/>
      <c r="E108" s="215"/>
      <c r="F108" s="214"/>
      <c r="G108" s="214"/>
      <c r="H108" s="214"/>
      <c r="I108" s="16" t="str">
        <f t="shared" si="9"/>
        <v/>
      </c>
      <c r="J108" s="16" t="str">
        <f t="shared" si="10"/>
        <v/>
      </c>
      <c r="K108" s="373" t="str">
        <f t="shared" si="3"/>
        <v/>
      </c>
      <c r="L108" s="56" t="str">
        <f t="shared" si="4"/>
        <v/>
      </c>
      <c r="M108" s="374" t="str">
        <f t="shared" si="11"/>
        <v/>
      </c>
      <c r="N108" s="56" t="str">
        <f t="shared" si="12"/>
        <v/>
      </c>
      <c r="O108" s="347" t="b">
        <f t="shared" si="7"/>
        <v>0</v>
      </c>
      <c r="P108" s="348">
        <f t="shared" si="13"/>
        <v>1</v>
      </c>
    </row>
    <row r="109" spans="1:16">
      <c r="A109" s="141">
        <v>100</v>
      </c>
      <c r="B109" s="6"/>
      <c r="C109" s="6"/>
      <c r="D109" s="63"/>
      <c r="E109" s="215"/>
      <c r="F109" s="214"/>
      <c r="G109" s="214"/>
      <c r="H109" s="214"/>
      <c r="I109" s="16" t="str">
        <f t="shared" si="9"/>
        <v/>
      </c>
      <c r="J109" s="16" t="str">
        <f t="shared" si="10"/>
        <v/>
      </c>
      <c r="K109" s="373" t="str">
        <f t="shared" si="3"/>
        <v/>
      </c>
      <c r="L109" s="56" t="str">
        <f t="shared" si="4"/>
        <v/>
      </c>
      <c r="M109" s="374" t="str">
        <f t="shared" si="11"/>
        <v/>
      </c>
      <c r="N109" s="56" t="str">
        <f t="shared" si="12"/>
        <v/>
      </c>
      <c r="O109" s="347" t="b">
        <f t="shared" si="7"/>
        <v>0</v>
      </c>
      <c r="P109" s="348">
        <f t="shared" si="13"/>
        <v>1</v>
      </c>
    </row>
    <row r="110" spans="1:16">
      <c r="A110" s="141">
        <v>101</v>
      </c>
      <c r="B110" s="6"/>
      <c r="C110" s="6"/>
      <c r="D110" s="63"/>
      <c r="E110" s="215"/>
      <c r="F110" s="214"/>
      <c r="G110" s="214"/>
      <c r="H110" s="214"/>
      <c r="I110" s="16" t="str">
        <f t="shared" si="9"/>
        <v/>
      </c>
      <c r="J110" s="16" t="str">
        <f t="shared" si="10"/>
        <v/>
      </c>
      <c r="K110" s="373" t="str">
        <f t="shared" si="3"/>
        <v/>
      </c>
      <c r="L110" s="56" t="str">
        <f t="shared" si="4"/>
        <v/>
      </c>
      <c r="M110" s="374" t="str">
        <f t="shared" si="11"/>
        <v/>
      </c>
      <c r="N110" s="56" t="str">
        <f t="shared" si="12"/>
        <v/>
      </c>
      <c r="O110" s="347" t="b">
        <f t="shared" si="7"/>
        <v>0</v>
      </c>
      <c r="P110" s="348">
        <f t="shared" si="13"/>
        <v>1</v>
      </c>
    </row>
    <row r="111" spans="1:16">
      <c r="A111" s="141">
        <v>102</v>
      </c>
      <c r="B111" s="6"/>
      <c r="C111" s="6"/>
      <c r="D111" s="63"/>
      <c r="E111" s="215"/>
      <c r="F111" s="214"/>
      <c r="G111" s="214"/>
      <c r="H111" s="214"/>
      <c r="I111" s="16" t="str">
        <f t="shared" si="9"/>
        <v/>
      </c>
      <c r="J111" s="16" t="str">
        <f t="shared" si="10"/>
        <v/>
      </c>
      <c r="K111" s="373" t="str">
        <f t="shared" si="3"/>
        <v/>
      </c>
      <c r="L111" s="56" t="str">
        <f t="shared" si="4"/>
        <v/>
      </c>
      <c r="M111" s="374" t="str">
        <f t="shared" si="11"/>
        <v/>
      </c>
      <c r="N111" s="56" t="str">
        <f t="shared" si="12"/>
        <v/>
      </c>
      <c r="O111" s="347" t="b">
        <f t="shared" si="7"/>
        <v>0</v>
      </c>
      <c r="P111" s="348">
        <f t="shared" si="13"/>
        <v>1</v>
      </c>
    </row>
    <row r="112" spans="1:16">
      <c r="A112" s="141">
        <v>103</v>
      </c>
      <c r="B112" s="6"/>
      <c r="C112" s="6"/>
      <c r="D112" s="63"/>
      <c r="E112" s="215"/>
      <c r="F112" s="214"/>
      <c r="G112" s="214"/>
      <c r="H112" s="214"/>
      <c r="I112" s="16" t="str">
        <f t="shared" si="9"/>
        <v/>
      </c>
      <c r="J112" s="16" t="str">
        <f t="shared" si="10"/>
        <v/>
      </c>
      <c r="K112" s="373" t="str">
        <f t="shared" si="3"/>
        <v/>
      </c>
      <c r="L112" s="56" t="str">
        <f t="shared" si="4"/>
        <v/>
      </c>
      <c r="M112" s="374" t="str">
        <f t="shared" si="11"/>
        <v/>
      </c>
      <c r="N112" s="56" t="str">
        <f t="shared" si="12"/>
        <v/>
      </c>
      <c r="O112" s="347" t="b">
        <f t="shared" si="7"/>
        <v>0</v>
      </c>
      <c r="P112" s="348">
        <f t="shared" si="13"/>
        <v>1</v>
      </c>
    </row>
    <row r="113" spans="1:16">
      <c r="A113" s="141">
        <v>104</v>
      </c>
      <c r="B113" s="6"/>
      <c r="C113" s="6"/>
      <c r="D113" s="63"/>
      <c r="E113" s="215"/>
      <c r="F113" s="214"/>
      <c r="G113" s="214"/>
      <c r="H113" s="214"/>
      <c r="I113" s="16" t="str">
        <f t="shared" si="9"/>
        <v/>
      </c>
      <c r="J113" s="16" t="str">
        <f t="shared" si="10"/>
        <v/>
      </c>
      <c r="K113" s="373" t="str">
        <f t="shared" si="3"/>
        <v/>
      </c>
      <c r="L113" s="56" t="str">
        <f t="shared" si="4"/>
        <v/>
      </c>
      <c r="M113" s="374" t="str">
        <f t="shared" si="11"/>
        <v/>
      </c>
      <c r="N113" s="56" t="str">
        <f t="shared" si="12"/>
        <v/>
      </c>
      <c r="O113" s="347" t="b">
        <f t="shared" si="7"/>
        <v>0</v>
      </c>
      <c r="P113" s="348">
        <f t="shared" si="13"/>
        <v>1</v>
      </c>
    </row>
    <row r="114" spans="1:16">
      <c r="A114" s="141">
        <v>105</v>
      </c>
      <c r="B114" s="6"/>
      <c r="C114" s="6"/>
      <c r="D114" s="63"/>
      <c r="E114" s="215"/>
      <c r="F114" s="214"/>
      <c r="G114" s="214"/>
      <c r="H114" s="214"/>
      <c r="I114" s="16" t="str">
        <f t="shared" si="9"/>
        <v/>
      </c>
      <c r="J114" s="16" t="str">
        <f t="shared" si="10"/>
        <v/>
      </c>
      <c r="K114" s="373" t="str">
        <f t="shared" si="3"/>
        <v/>
      </c>
      <c r="L114" s="56" t="str">
        <f t="shared" si="4"/>
        <v/>
      </c>
      <c r="M114" s="374" t="str">
        <f t="shared" si="11"/>
        <v/>
      </c>
      <c r="N114" s="56" t="str">
        <f t="shared" si="12"/>
        <v/>
      </c>
      <c r="O114" s="347" t="b">
        <f t="shared" si="7"/>
        <v>0</v>
      </c>
      <c r="P114" s="348">
        <f t="shared" si="13"/>
        <v>1</v>
      </c>
    </row>
    <row r="115" spans="1:16">
      <c r="A115" s="141">
        <v>106</v>
      </c>
      <c r="B115" s="6"/>
      <c r="C115" s="6"/>
      <c r="D115" s="63"/>
      <c r="E115" s="215"/>
      <c r="F115" s="214"/>
      <c r="G115" s="214"/>
      <c r="H115" s="214"/>
      <c r="I115" s="16" t="str">
        <f t="shared" si="9"/>
        <v/>
      </c>
      <c r="J115" s="16" t="str">
        <f t="shared" si="10"/>
        <v/>
      </c>
      <c r="K115" s="373" t="str">
        <f t="shared" si="3"/>
        <v/>
      </c>
      <c r="L115" s="56" t="str">
        <f t="shared" si="4"/>
        <v/>
      </c>
      <c r="M115" s="374" t="str">
        <f t="shared" si="11"/>
        <v/>
      </c>
      <c r="N115" s="56" t="str">
        <f t="shared" si="12"/>
        <v/>
      </c>
      <c r="O115" s="347" t="b">
        <f t="shared" si="7"/>
        <v>0</v>
      </c>
      <c r="P115" s="348">
        <f t="shared" si="13"/>
        <v>1</v>
      </c>
    </row>
    <row r="116" spans="1:16">
      <c r="A116" s="141">
        <v>107</v>
      </c>
      <c r="B116" s="6"/>
      <c r="C116" s="6"/>
      <c r="D116" s="63"/>
      <c r="E116" s="215"/>
      <c r="F116" s="214"/>
      <c r="G116" s="214"/>
      <c r="H116" s="214"/>
      <c r="I116" s="16" t="str">
        <f t="shared" si="9"/>
        <v/>
      </c>
      <c r="J116" s="16" t="str">
        <f t="shared" si="10"/>
        <v/>
      </c>
      <c r="K116" s="373" t="str">
        <f t="shared" si="3"/>
        <v/>
      </c>
      <c r="L116" s="56" t="str">
        <f t="shared" si="4"/>
        <v/>
      </c>
      <c r="M116" s="374" t="str">
        <f t="shared" si="11"/>
        <v/>
      </c>
      <c r="N116" s="56" t="str">
        <f t="shared" si="12"/>
        <v/>
      </c>
      <c r="O116" s="347" t="b">
        <f t="shared" si="7"/>
        <v>0</v>
      </c>
      <c r="P116" s="348">
        <f t="shared" si="13"/>
        <v>1</v>
      </c>
    </row>
    <row r="117" spans="1:16">
      <c r="A117" s="141">
        <v>108</v>
      </c>
      <c r="B117" s="6"/>
      <c r="C117" s="6"/>
      <c r="D117" s="63"/>
      <c r="E117" s="215"/>
      <c r="F117" s="214"/>
      <c r="G117" s="214"/>
      <c r="H117" s="214"/>
      <c r="I117" s="16" t="str">
        <f t="shared" si="9"/>
        <v/>
      </c>
      <c r="J117" s="16" t="str">
        <f t="shared" si="10"/>
        <v/>
      </c>
      <c r="K117" s="373" t="str">
        <f t="shared" si="3"/>
        <v/>
      </c>
      <c r="L117" s="56" t="str">
        <f t="shared" si="4"/>
        <v/>
      </c>
      <c r="M117" s="374" t="str">
        <f t="shared" si="11"/>
        <v/>
      </c>
      <c r="N117" s="56" t="str">
        <f t="shared" si="12"/>
        <v/>
      </c>
      <c r="O117" s="347" t="b">
        <f t="shared" si="7"/>
        <v>0</v>
      </c>
      <c r="P117" s="348">
        <f t="shared" si="13"/>
        <v>1</v>
      </c>
    </row>
    <row r="118" spans="1:16">
      <c r="A118" s="141">
        <v>109</v>
      </c>
      <c r="B118" s="6"/>
      <c r="C118" s="6"/>
      <c r="D118" s="63"/>
      <c r="E118" s="215"/>
      <c r="F118" s="214"/>
      <c r="G118" s="214"/>
      <c r="H118" s="214"/>
      <c r="I118" s="16" t="str">
        <f t="shared" si="9"/>
        <v/>
      </c>
      <c r="J118" s="16" t="str">
        <f t="shared" si="10"/>
        <v/>
      </c>
      <c r="K118" s="373" t="str">
        <f t="shared" si="3"/>
        <v/>
      </c>
      <c r="L118" s="56" t="str">
        <f t="shared" si="4"/>
        <v/>
      </c>
      <c r="M118" s="374" t="str">
        <f t="shared" si="11"/>
        <v/>
      </c>
      <c r="N118" s="56" t="str">
        <f t="shared" si="12"/>
        <v/>
      </c>
      <c r="O118" s="347" t="b">
        <f t="shared" si="7"/>
        <v>0</v>
      </c>
      <c r="P118" s="348">
        <f t="shared" si="13"/>
        <v>1</v>
      </c>
    </row>
    <row r="119" spans="1:16">
      <c r="A119" s="141">
        <v>110</v>
      </c>
      <c r="B119" s="6"/>
      <c r="C119" s="6"/>
      <c r="D119" s="63"/>
      <c r="E119" s="215"/>
      <c r="F119" s="214"/>
      <c r="G119" s="214"/>
      <c r="H119" s="214"/>
      <c r="I119" s="16" t="str">
        <f t="shared" si="9"/>
        <v/>
      </c>
      <c r="J119" s="16" t="str">
        <f t="shared" si="10"/>
        <v/>
      </c>
      <c r="K119" s="373" t="str">
        <f t="shared" si="3"/>
        <v/>
      </c>
      <c r="L119" s="56" t="str">
        <f t="shared" si="4"/>
        <v/>
      </c>
      <c r="M119" s="374" t="str">
        <f t="shared" si="11"/>
        <v/>
      </c>
      <c r="N119" s="56" t="str">
        <f t="shared" si="12"/>
        <v/>
      </c>
      <c r="O119" s="347" t="b">
        <f t="shared" si="7"/>
        <v>0</v>
      </c>
      <c r="P119" s="348">
        <f t="shared" si="13"/>
        <v>1</v>
      </c>
    </row>
    <row r="120" spans="1:16">
      <c r="A120" s="141">
        <v>111</v>
      </c>
      <c r="B120" s="6"/>
      <c r="C120" s="6"/>
      <c r="D120" s="63"/>
      <c r="E120" s="215"/>
      <c r="F120" s="214"/>
      <c r="G120" s="214"/>
      <c r="H120" s="214"/>
      <c r="I120" s="16" t="str">
        <f t="shared" si="9"/>
        <v/>
      </c>
      <c r="J120" s="16" t="str">
        <f t="shared" si="10"/>
        <v/>
      </c>
      <c r="K120" s="373" t="str">
        <f t="shared" si="3"/>
        <v/>
      </c>
      <c r="L120" s="56" t="str">
        <f t="shared" si="4"/>
        <v/>
      </c>
      <c r="M120" s="374" t="str">
        <f t="shared" si="11"/>
        <v/>
      </c>
      <c r="N120" s="56" t="str">
        <f t="shared" si="12"/>
        <v/>
      </c>
      <c r="O120" s="347" t="b">
        <f t="shared" si="7"/>
        <v>0</v>
      </c>
      <c r="P120" s="348">
        <f t="shared" si="13"/>
        <v>1</v>
      </c>
    </row>
    <row r="121" spans="1:16">
      <c r="A121" s="141">
        <v>112</v>
      </c>
      <c r="B121" s="6"/>
      <c r="C121" s="6"/>
      <c r="D121" s="63"/>
      <c r="E121" s="215"/>
      <c r="F121" s="214"/>
      <c r="G121" s="214"/>
      <c r="H121" s="214"/>
      <c r="I121" s="16" t="str">
        <f t="shared" si="9"/>
        <v/>
      </c>
      <c r="J121" s="16" t="str">
        <f t="shared" si="10"/>
        <v/>
      </c>
      <c r="K121" s="373" t="str">
        <f t="shared" si="3"/>
        <v/>
      </c>
      <c r="L121" s="56" t="str">
        <f t="shared" si="4"/>
        <v/>
      </c>
      <c r="M121" s="374" t="str">
        <f t="shared" si="11"/>
        <v/>
      </c>
      <c r="N121" s="56" t="str">
        <f t="shared" si="12"/>
        <v/>
      </c>
      <c r="O121" s="347" t="b">
        <f t="shared" si="7"/>
        <v>0</v>
      </c>
      <c r="P121" s="348">
        <f t="shared" si="13"/>
        <v>1</v>
      </c>
    </row>
    <row r="122" spans="1:16">
      <c r="A122" s="141">
        <v>113</v>
      </c>
      <c r="B122" s="6"/>
      <c r="C122" s="6"/>
      <c r="D122" s="63"/>
      <c r="E122" s="215"/>
      <c r="F122" s="214"/>
      <c r="G122" s="214"/>
      <c r="H122" s="214"/>
      <c r="I122" s="16" t="str">
        <f t="shared" si="9"/>
        <v/>
      </c>
      <c r="J122" s="16" t="str">
        <f t="shared" si="10"/>
        <v/>
      </c>
      <c r="K122" s="373" t="str">
        <f t="shared" si="3"/>
        <v/>
      </c>
      <c r="L122" s="56" t="str">
        <f t="shared" si="4"/>
        <v/>
      </c>
      <c r="M122" s="374" t="str">
        <f t="shared" si="11"/>
        <v/>
      </c>
      <c r="N122" s="56" t="str">
        <f t="shared" si="12"/>
        <v/>
      </c>
      <c r="O122" s="347" t="b">
        <f t="shared" si="7"/>
        <v>0</v>
      </c>
      <c r="P122" s="348">
        <f t="shared" si="13"/>
        <v>1</v>
      </c>
    </row>
    <row r="123" spans="1:16">
      <c r="A123" s="141">
        <v>114</v>
      </c>
      <c r="B123" s="6"/>
      <c r="C123" s="6"/>
      <c r="D123" s="63"/>
      <c r="E123" s="215"/>
      <c r="F123" s="214"/>
      <c r="G123" s="214"/>
      <c r="H123" s="214"/>
      <c r="I123" s="16" t="str">
        <f t="shared" si="9"/>
        <v/>
      </c>
      <c r="J123" s="16" t="str">
        <f t="shared" si="10"/>
        <v/>
      </c>
      <c r="K123" s="373" t="str">
        <f t="shared" si="3"/>
        <v/>
      </c>
      <c r="L123" s="56" t="str">
        <f t="shared" si="4"/>
        <v/>
      </c>
      <c r="M123" s="374" t="str">
        <f t="shared" si="11"/>
        <v/>
      </c>
      <c r="N123" s="56" t="str">
        <f t="shared" si="12"/>
        <v/>
      </c>
      <c r="O123" s="347" t="b">
        <f t="shared" si="7"/>
        <v>0</v>
      </c>
      <c r="P123" s="348">
        <f t="shared" si="13"/>
        <v>1</v>
      </c>
    </row>
    <row r="124" spans="1:16">
      <c r="A124" s="141">
        <v>115</v>
      </c>
      <c r="B124" s="6"/>
      <c r="C124" s="6"/>
      <c r="D124" s="63"/>
      <c r="E124" s="215"/>
      <c r="F124" s="214"/>
      <c r="G124" s="214"/>
      <c r="H124" s="214"/>
      <c r="I124" s="16" t="str">
        <f t="shared" si="9"/>
        <v/>
      </c>
      <c r="J124" s="16" t="str">
        <f t="shared" si="10"/>
        <v/>
      </c>
      <c r="K124" s="373" t="str">
        <f t="shared" si="3"/>
        <v/>
      </c>
      <c r="L124" s="56" t="str">
        <f t="shared" si="4"/>
        <v/>
      </c>
      <c r="M124" s="374" t="str">
        <f t="shared" si="11"/>
        <v/>
      </c>
      <c r="N124" s="56" t="str">
        <f t="shared" si="12"/>
        <v/>
      </c>
      <c r="O124" s="347" t="b">
        <f t="shared" si="7"/>
        <v>0</v>
      </c>
      <c r="P124" s="348">
        <f t="shared" si="13"/>
        <v>1</v>
      </c>
    </row>
    <row r="125" spans="1:16">
      <c r="A125" s="141">
        <v>116</v>
      </c>
      <c r="B125" s="6"/>
      <c r="C125" s="6"/>
      <c r="D125" s="63"/>
      <c r="E125" s="215"/>
      <c r="F125" s="214"/>
      <c r="G125" s="214"/>
      <c r="H125" s="214"/>
      <c r="I125" s="16" t="str">
        <f t="shared" si="9"/>
        <v/>
      </c>
      <c r="J125" s="16" t="str">
        <f t="shared" si="10"/>
        <v/>
      </c>
      <c r="K125" s="373" t="str">
        <f t="shared" si="3"/>
        <v/>
      </c>
      <c r="L125" s="56" t="str">
        <f t="shared" si="4"/>
        <v/>
      </c>
      <c r="M125" s="374" t="str">
        <f t="shared" si="11"/>
        <v/>
      </c>
      <c r="N125" s="56" t="str">
        <f t="shared" si="12"/>
        <v/>
      </c>
      <c r="O125" s="347" t="b">
        <f t="shared" si="7"/>
        <v>0</v>
      </c>
      <c r="P125" s="348">
        <f t="shared" si="13"/>
        <v>1</v>
      </c>
    </row>
    <row r="126" spans="1:16">
      <c r="A126" s="141">
        <v>117</v>
      </c>
      <c r="B126" s="6"/>
      <c r="C126" s="6"/>
      <c r="D126" s="63"/>
      <c r="E126" s="215"/>
      <c r="F126" s="214"/>
      <c r="G126" s="214"/>
      <c r="H126" s="214"/>
      <c r="I126" s="16" t="str">
        <f t="shared" si="9"/>
        <v/>
      </c>
      <c r="J126" s="16" t="str">
        <f t="shared" si="10"/>
        <v/>
      </c>
      <c r="K126" s="373" t="str">
        <f t="shared" si="3"/>
        <v/>
      </c>
      <c r="L126" s="56" t="str">
        <f t="shared" si="4"/>
        <v/>
      </c>
      <c r="M126" s="374" t="str">
        <f t="shared" si="11"/>
        <v/>
      </c>
      <c r="N126" s="56" t="str">
        <f t="shared" si="12"/>
        <v/>
      </c>
      <c r="O126" s="347" t="b">
        <f t="shared" si="7"/>
        <v>0</v>
      </c>
      <c r="P126" s="348">
        <f t="shared" si="13"/>
        <v>1</v>
      </c>
    </row>
    <row r="127" spans="1:16">
      <c r="A127" s="141">
        <v>118</v>
      </c>
      <c r="B127" s="6"/>
      <c r="C127" s="6"/>
      <c r="D127" s="63"/>
      <c r="E127" s="215"/>
      <c r="F127" s="214"/>
      <c r="G127" s="214"/>
      <c r="H127" s="214"/>
      <c r="I127" s="16" t="str">
        <f t="shared" si="9"/>
        <v/>
      </c>
      <c r="J127" s="16" t="str">
        <f t="shared" si="10"/>
        <v/>
      </c>
      <c r="K127" s="373" t="str">
        <f t="shared" si="3"/>
        <v/>
      </c>
      <c r="L127" s="56" t="str">
        <f t="shared" si="4"/>
        <v/>
      </c>
      <c r="M127" s="374" t="str">
        <f t="shared" si="11"/>
        <v/>
      </c>
      <c r="N127" s="56" t="str">
        <f t="shared" si="12"/>
        <v/>
      </c>
      <c r="O127" s="347" t="b">
        <f t="shared" si="7"/>
        <v>0</v>
      </c>
      <c r="P127" s="348">
        <f t="shared" si="13"/>
        <v>1</v>
      </c>
    </row>
    <row r="128" spans="1:16">
      <c r="A128" s="141">
        <v>119</v>
      </c>
      <c r="B128" s="6"/>
      <c r="C128" s="6"/>
      <c r="D128" s="63"/>
      <c r="E128" s="215"/>
      <c r="F128" s="214"/>
      <c r="G128" s="214"/>
      <c r="H128" s="214"/>
      <c r="I128" s="16" t="str">
        <f t="shared" si="9"/>
        <v/>
      </c>
      <c r="J128" s="16" t="str">
        <f t="shared" si="10"/>
        <v/>
      </c>
      <c r="K128" s="373" t="str">
        <f t="shared" si="3"/>
        <v/>
      </c>
      <c r="L128" s="56" t="str">
        <f t="shared" si="4"/>
        <v/>
      </c>
      <c r="M128" s="374" t="str">
        <f t="shared" si="11"/>
        <v/>
      </c>
      <c r="N128" s="56" t="str">
        <f t="shared" si="12"/>
        <v/>
      </c>
      <c r="O128" s="347" t="b">
        <f t="shared" si="7"/>
        <v>0</v>
      </c>
      <c r="P128" s="348">
        <f t="shared" si="13"/>
        <v>1</v>
      </c>
    </row>
    <row r="129" spans="1:16">
      <c r="A129" s="141">
        <v>120</v>
      </c>
      <c r="B129" s="6"/>
      <c r="C129" s="6"/>
      <c r="D129" s="63"/>
      <c r="E129" s="215"/>
      <c r="F129" s="214"/>
      <c r="G129" s="214"/>
      <c r="H129" s="214"/>
      <c r="I129" s="16" t="str">
        <f t="shared" si="9"/>
        <v/>
      </c>
      <c r="J129" s="16" t="str">
        <f t="shared" si="10"/>
        <v/>
      </c>
      <c r="K129" s="373" t="str">
        <f t="shared" si="3"/>
        <v/>
      </c>
      <c r="L129" s="56" t="str">
        <f t="shared" si="4"/>
        <v/>
      </c>
      <c r="M129" s="374" t="str">
        <f t="shared" si="11"/>
        <v/>
      </c>
      <c r="N129" s="56" t="str">
        <f t="shared" si="12"/>
        <v/>
      </c>
      <c r="O129" s="347" t="b">
        <f t="shared" si="7"/>
        <v>0</v>
      </c>
      <c r="P129" s="348">
        <f t="shared" si="13"/>
        <v>1</v>
      </c>
    </row>
    <row r="130" spans="1:16">
      <c r="A130" s="141">
        <v>121</v>
      </c>
      <c r="B130" s="6"/>
      <c r="C130" s="6"/>
      <c r="D130" s="63"/>
      <c r="E130" s="215"/>
      <c r="F130" s="214"/>
      <c r="G130" s="214"/>
      <c r="H130" s="214"/>
      <c r="I130" s="16" t="str">
        <f t="shared" si="9"/>
        <v/>
      </c>
      <c r="J130" s="16" t="str">
        <f t="shared" si="10"/>
        <v/>
      </c>
      <c r="K130" s="373" t="str">
        <f t="shared" si="3"/>
        <v/>
      </c>
      <c r="L130" s="56" t="str">
        <f t="shared" si="4"/>
        <v/>
      </c>
      <c r="M130" s="374" t="str">
        <f t="shared" si="11"/>
        <v/>
      </c>
      <c r="N130" s="56" t="str">
        <f t="shared" si="12"/>
        <v/>
      </c>
      <c r="O130" s="347" t="b">
        <f t="shared" si="7"/>
        <v>0</v>
      </c>
      <c r="P130" s="348">
        <f t="shared" si="13"/>
        <v>1</v>
      </c>
    </row>
    <row r="131" spans="1:16">
      <c r="A131" s="141">
        <v>122</v>
      </c>
      <c r="B131" s="6"/>
      <c r="C131" s="6"/>
      <c r="D131" s="63"/>
      <c r="E131" s="215"/>
      <c r="F131" s="214"/>
      <c r="G131" s="214"/>
      <c r="H131" s="214"/>
      <c r="I131" s="16" t="str">
        <f t="shared" si="9"/>
        <v/>
      </c>
      <c r="J131" s="16" t="str">
        <f t="shared" si="10"/>
        <v/>
      </c>
      <c r="K131" s="373" t="str">
        <f t="shared" si="3"/>
        <v/>
      </c>
      <c r="L131" s="56" t="str">
        <f t="shared" si="4"/>
        <v/>
      </c>
      <c r="M131" s="374" t="str">
        <f t="shared" si="11"/>
        <v/>
      </c>
      <c r="N131" s="56" t="str">
        <f t="shared" si="12"/>
        <v/>
      </c>
      <c r="O131" s="347" t="b">
        <f t="shared" si="7"/>
        <v>0</v>
      </c>
      <c r="P131" s="348">
        <f t="shared" si="13"/>
        <v>1</v>
      </c>
    </row>
    <row r="132" spans="1:16">
      <c r="A132" s="141">
        <v>123</v>
      </c>
      <c r="B132" s="6"/>
      <c r="C132" s="6"/>
      <c r="D132" s="63"/>
      <c r="E132" s="215"/>
      <c r="F132" s="214"/>
      <c r="G132" s="214"/>
      <c r="H132" s="214"/>
      <c r="I132" s="16" t="str">
        <f t="shared" si="9"/>
        <v/>
      </c>
      <c r="J132" s="16" t="str">
        <f t="shared" si="10"/>
        <v/>
      </c>
      <c r="K132" s="373" t="str">
        <f t="shared" si="3"/>
        <v/>
      </c>
      <c r="L132" s="56" t="str">
        <f t="shared" si="4"/>
        <v/>
      </c>
      <c r="M132" s="374" t="str">
        <f t="shared" si="11"/>
        <v/>
      </c>
      <c r="N132" s="56" t="str">
        <f t="shared" si="12"/>
        <v/>
      </c>
      <c r="O132" s="347" t="b">
        <f t="shared" si="7"/>
        <v>0</v>
      </c>
      <c r="P132" s="348">
        <f t="shared" si="13"/>
        <v>1</v>
      </c>
    </row>
    <row r="133" spans="1:16">
      <c r="A133" s="141">
        <v>124</v>
      </c>
      <c r="B133" s="6"/>
      <c r="C133" s="6"/>
      <c r="D133" s="63"/>
      <c r="E133" s="215"/>
      <c r="F133" s="214"/>
      <c r="G133" s="214"/>
      <c r="H133" s="214"/>
      <c r="I133" s="16" t="str">
        <f t="shared" si="9"/>
        <v/>
      </c>
      <c r="J133" s="16" t="str">
        <f t="shared" si="10"/>
        <v/>
      </c>
      <c r="K133" s="373" t="str">
        <f t="shared" si="3"/>
        <v/>
      </c>
      <c r="L133" s="56" t="str">
        <f t="shared" si="4"/>
        <v/>
      </c>
      <c r="M133" s="374" t="str">
        <f t="shared" si="11"/>
        <v/>
      </c>
      <c r="N133" s="56" t="str">
        <f t="shared" si="12"/>
        <v/>
      </c>
      <c r="O133" s="347" t="b">
        <f t="shared" si="7"/>
        <v>0</v>
      </c>
      <c r="P133" s="348">
        <f t="shared" si="13"/>
        <v>1</v>
      </c>
    </row>
    <row r="134" spans="1:16">
      <c r="A134" s="141">
        <v>125</v>
      </c>
      <c r="B134" s="6"/>
      <c r="C134" s="6"/>
      <c r="D134" s="63"/>
      <c r="E134" s="215"/>
      <c r="F134" s="214"/>
      <c r="G134" s="214"/>
      <c r="H134" s="214"/>
      <c r="I134" s="16" t="str">
        <f t="shared" si="9"/>
        <v/>
      </c>
      <c r="J134" s="16" t="str">
        <f t="shared" si="10"/>
        <v/>
      </c>
      <c r="K134" s="373" t="str">
        <f t="shared" si="3"/>
        <v/>
      </c>
      <c r="L134" s="56" t="str">
        <f t="shared" si="4"/>
        <v/>
      </c>
      <c r="M134" s="374" t="str">
        <f t="shared" si="11"/>
        <v/>
      </c>
      <c r="N134" s="56" t="str">
        <f t="shared" si="12"/>
        <v/>
      </c>
      <c r="O134" s="347" t="b">
        <f t="shared" si="7"/>
        <v>0</v>
      </c>
      <c r="P134" s="348">
        <f t="shared" si="13"/>
        <v>1</v>
      </c>
    </row>
    <row r="135" spans="1:16">
      <c r="A135" s="141">
        <v>126</v>
      </c>
      <c r="B135" s="6"/>
      <c r="C135" s="6"/>
      <c r="D135" s="63"/>
      <c r="E135" s="215"/>
      <c r="F135" s="214"/>
      <c r="G135" s="214"/>
      <c r="H135" s="214"/>
      <c r="I135" s="16" t="str">
        <f t="shared" si="9"/>
        <v/>
      </c>
      <c r="J135" s="16" t="str">
        <f t="shared" si="10"/>
        <v/>
      </c>
      <c r="K135" s="373" t="str">
        <f t="shared" si="3"/>
        <v/>
      </c>
      <c r="L135" s="56" t="str">
        <f t="shared" si="4"/>
        <v/>
      </c>
      <c r="M135" s="374" t="str">
        <f t="shared" si="11"/>
        <v/>
      </c>
      <c r="N135" s="56" t="str">
        <f t="shared" si="12"/>
        <v/>
      </c>
      <c r="O135" s="347" t="b">
        <f t="shared" si="7"/>
        <v>0</v>
      </c>
      <c r="P135" s="348">
        <f t="shared" si="13"/>
        <v>1</v>
      </c>
    </row>
    <row r="136" spans="1:16">
      <c r="A136" s="141">
        <v>127</v>
      </c>
      <c r="B136" s="6"/>
      <c r="C136" s="6"/>
      <c r="D136" s="63"/>
      <c r="E136" s="215"/>
      <c r="F136" s="214"/>
      <c r="G136" s="214"/>
      <c r="H136" s="214"/>
      <c r="I136" s="16" t="str">
        <f t="shared" si="9"/>
        <v/>
      </c>
      <c r="J136" s="16" t="str">
        <f t="shared" si="10"/>
        <v/>
      </c>
      <c r="K136" s="373" t="str">
        <f t="shared" si="3"/>
        <v/>
      </c>
      <c r="L136" s="56" t="str">
        <f t="shared" si="4"/>
        <v/>
      </c>
      <c r="M136" s="374" t="str">
        <f t="shared" si="11"/>
        <v/>
      </c>
      <c r="N136" s="56" t="str">
        <f t="shared" si="12"/>
        <v/>
      </c>
      <c r="O136" s="347" t="b">
        <f t="shared" si="7"/>
        <v>0</v>
      </c>
      <c r="P136" s="348">
        <f t="shared" si="13"/>
        <v>1</v>
      </c>
    </row>
    <row r="137" spans="1:16">
      <c r="A137" s="141">
        <v>128</v>
      </c>
      <c r="B137" s="6"/>
      <c r="C137" s="6"/>
      <c r="D137" s="63"/>
      <c r="E137" s="215"/>
      <c r="F137" s="214"/>
      <c r="G137" s="214"/>
      <c r="H137" s="214"/>
      <c r="I137" s="16" t="str">
        <f t="shared" si="9"/>
        <v/>
      </c>
      <c r="J137" s="16" t="str">
        <f t="shared" si="10"/>
        <v/>
      </c>
      <c r="K137" s="373" t="str">
        <f t="shared" si="3"/>
        <v/>
      </c>
      <c r="L137" s="56" t="str">
        <f t="shared" si="4"/>
        <v/>
      </c>
      <c r="M137" s="374" t="str">
        <f t="shared" si="11"/>
        <v/>
      </c>
      <c r="N137" s="56" t="str">
        <f t="shared" si="12"/>
        <v/>
      </c>
      <c r="O137" s="347" t="b">
        <f t="shared" si="7"/>
        <v>0</v>
      </c>
      <c r="P137" s="348">
        <f t="shared" si="13"/>
        <v>1</v>
      </c>
    </row>
    <row r="138" spans="1:16">
      <c r="A138" s="141">
        <v>129</v>
      </c>
      <c r="B138" s="6"/>
      <c r="C138" s="6"/>
      <c r="D138" s="63"/>
      <c r="E138" s="215"/>
      <c r="F138" s="214"/>
      <c r="G138" s="214"/>
      <c r="H138" s="214"/>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3" t="str">
        <f t="shared" si="3"/>
        <v/>
      </c>
      <c r="L138" s="56" t="str">
        <f t="shared" si="4"/>
        <v/>
      </c>
      <c r="M138" s="374" t="str">
        <f t="shared" si="11"/>
        <v/>
      </c>
      <c r="N138" s="56" t="str">
        <f t="shared" si="12"/>
        <v/>
      </c>
      <c r="O138" s="347" t="b">
        <f t="shared" si="7"/>
        <v>0</v>
      </c>
      <c r="P138" s="348">
        <f t="shared" si="13"/>
        <v>1</v>
      </c>
    </row>
    <row r="139" spans="1:16">
      <c r="A139" s="141">
        <v>130</v>
      </c>
      <c r="B139" s="6"/>
      <c r="C139" s="6"/>
      <c r="D139" s="63"/>
      <c r="E139" s="215"/>
      <c r="F139" s="214"/>
      <c r="G139" s="214"/>
      <c r="H139" s="214"/>
      <c r="I139" s="16" t="str">
        <f t="shared" si="14"/>
        <v/>
      </c>
      <c r="J139" s="16" t="str">
        <f t="shared" si="15"/>
        <v/>
      </c>
      <c r="K139" s="373" t="str">
        <f t="shared" si="3"/>
        <v/>
      </c>
      <c r="L139" s="56" t="str">
        <f t="shared" si="4"/>
        <v/>
      </c>
      <c r="M139" s="374" t="str">
        <f t="shared" si="11"/>
        <v/>
      </c>
      <c r="N139" s="56" t="str">
        <f t="shared" si="12"/>
        <v/>
      </c>
      <c r="O139" s="347" t="b">
        <f t="shared" si="7"/>
        <v>0</v>
      </c>
      <c r="P139" s="348">
        <f t="shared" si="13"/>
        <v>1</v>
      </c>
    </row>
    <row r="140" spans="1:16">
      <c r="A140" s="141">
        <v>131</v>
      </c>
      <c r="B140" s="6"/>
      <c r="C140" s="6"/>
      <c r="D140" s="63"/>
      <c r="E140" s="215"/>
      <c r="F140" s="214"/>
      <c r="G140" s="214"/>
      <c r="H140" s="214"/>
      <c r="I140" s="16" t="str">
        <f t="shared" si="14"/>
        <v/>
      </c>
      <c r="J140" s="16" t="str">
        <f t="shared" si="15"/>
        <v/>
      </c>
      <c r="K140" s="373" t="str">
        <f t="shared" si="3"/>
        <v/>
      </c>
      <c r="L140" s="56" t="str">
        <f t="shared" si="4"/>
        <v/>
      </c>
      <c r="M140" s="374" t="str">
        <f t="shared" si="11"/>
        <v/>
      </c>
      <c r="N140" s="56" t="str">
        <f t="shared" si="12"/>
        <v/>
      </c>
      <c r="O140" s="347" t="b">
        <f t="shared" si="7"/>
        <v>0</v>
      </c>
      <c r="P140" s="348">
        <f t="shared" si="13"/>
        <v>1</v>
      </c>
    </row>
    <row r="141" spans="1:16">
      <c r="A141" s="141">
        <v>132</v>
      </c>
      <c r="B141" s="6"/>
      <c r="C141" s="6"/>
      <c r="D141" s="63"/>
      <c r="E141" s="215"/>
      <c r="F141" s="214"/>
      <c r="G141" s="214"/>
      <c r="H141" s="214"/>
      <c r="I141" s="16" t="str">
        <f t="shared" si="14"/>
        <v/>
      </c>
      <c r="J141" s="16" t="str">
        <f t="shared" si="15"/>
        <v/>
      </c>
      <c r="K141" s="373" t="str">
        <f t="shared" si="3"/>
        <v/>
      </c>
      <c r="L141" s="56" t="str">
        <f t="shared" si="4"/>
        <v/>
      </c>
      <c r="M141" s="374" t="str">
        <f t="shared" si="11"/>
        <v/>
      </c>
      <c r="N141" s="56" t="str">
        <f t="shared" si="12"/>
        <v/>
      </c>
      <c r="O141" s="347" t="b">
        <f t="shared" si="7"/>
        <v>0</v>
      </c>
      <c r="P141" s="348">
        <f t="shared" si="13"/>
        <v>1</v>
      </c>
    </row>
    <row r="142" spans="1:16">
      <c r="A142" s="141">
        <v>133</v>
      </c>
      <c r="B142" s="6"/>
      <c r="C142" s="6"/>
      <c r="D142" s="63"/>
      <c r="E142" s="215"/>
      <c r="F142" s="214"/>
      <c r="G142" s="214"/>
      <c r="H142" s="214"/>
      <c r="I142" s="16" t="str">
        <f t="shared" si="14"/>
        <v/>
      </c>
      <c r="J142" s="16" t="str">
        <f t="shared" si="15"/>
        <v/>
      </c>
      <c r="K142" s="373" t="str">
        <f t="shared" si="3"/>
        <v/>
      </c>
      <c r="L142" s="56" t="str">
        <f t="shared" si="4"/>
        <v/>
      </c>
      <c r="M142" s="374" t="str">
        <f t="shared" si="11"/>
        <v/>
      </c>
      <c r="N142" s="56" t="str">
        <f t="shared" si="12"/>
        <v/>
      </c>
      <c r="O142" s="347" t="b">
        <f t="shared" si="7"/>
        <v>0</v>
      </c>
      <c r="P142" s="348">
        <f t="shared" si="13"/>
        <v>1</v>
      </c>
    </row>
    <row r="143" spans="1:16">
      <c r="A143" s="141">
        <v>134</v>
      </c>
      <c r="B143" s="6"/>
      <c r="C143" s="6"/>
      <c r="D143" s="63"/>
      <c r="E143" s="215"/>
      <c r="F143" s="214"/>
      <c r="G143" s="214"/>
      <c r="H143" s="214"/>
      <c r="I143" s="16" t="str">
        <f t="shared" si="14"/>
        <v/>
      </c>
      <c r="J143" s="16" t="str">
        <f t="shared" si="15"/>
        <v/>
      </c>
      <c r="K143" s="373" t="str">
        <f t="shared" si="3"/>
        <v/>
      </c>
      <c r="L143" s="56" t="str">
        <f t="shared" si="4"/>
        <v/>
      </c>
      <c r="M143" s="374" t="str">
        <f t="shared" si="11"/>
        <v/>
      </c>
      <c r="N143" s="56" t="str">
        <f t="shared" si="12"/>
        <v/>
      </c>
      <c r="O143" s="347" t="b">
        <f t="shared" si="7"/>
        <v>0</v>
      </c>
      <c r="P143" s="348">
        <f t="shared" si="13"/>
        <v>1</v>
      </c>
    </row>
    <row r="144" spans="1:16">
      <c r="A144" s="141">
        <v>135</v>
      </c>
      <c r="B144" s="6"/>
      <c r="C144" s="6"/>
      <c r="D144" s="63"/>
      <c r="E144" s="215"/>
      <c r="F144" s="214"/>
      <c r="G144" s="214"/>
      <c r="H144" s="214"/>
      <c r="I144" s="16" t="str">
        <f t="shared" si="14"/>
        <v/>
      </c>
      <c r="J144" s="16" t="str">
        <f t="shared" si="15"/>
        <v/>
      </c>
      <c r="K144" s="373" t="str">
        <f t="shared" si="3"/>
        <v/>
      </c>
      <c r="L144" s="56" t="str">
        <f t="shared" si="4"/>
        <v/>
      </c>
      <c r="M144" s="374" t="str">
        <f t="shared" si="11"/>
        <v/>
      </c>
      <c r="N144" s="56" t="str">
        <f t="shared" si="12"/>
        <v/>
      </c>
      <c r="O144" s="347" t="b">
        <f t="shared" si="7"/>
        <v>0</v>
      </c>
      <c r="P144" s="348">
        <f t="shared" si="13"/>
        <v>1</v>
      </c>
    </row>
    <row r="145" spans="1:16">
      <c r="A145" s="141">
        <v>136</v>
      </c>
      <c r="B145" s="6"/>
      <c r="C145" s="6"/>
      <c r="D145" s="63"/>
      <c r="E145" s="215"/>
      <c r="F145" s="214"/>
      <c r="G145" s="214"/>
      <c r="H145" s="214"/>
      <c r="I145" s="16" t="str">
        <f t="shared" si="14"/>
        <v/>
      </c>
      <c r="J145" s="16" t="str">
        <f t="shared" si="15"/>
        <v/>
      </c>
      <c r="K145" s="373" t="str">
        <f t="shared" si="3"/>
        <v/>
      </c>
      <c r="L145" s="56" t="str">
        <f t="shared" si="4"/>
        <v/>
      </c>
      <c r="M145" s="374" t="str">
        <f t="shared" si="11"/>
        <v/>
      </c>
      <c r="N145" s="56" t="str">
        <f t="shared" si="12"/>
        <v/>
      </c>
      <c r="O145" s="347" t="b">
        <f t="shared" si="7"/>
        <v>0</v>
      </c>
      <c r="P145" s="348">
        <f t="shared" si="13"/>
        <v>1</v>
      </c>
    </row>
    <row r="146" spans="1:16">
      <c r="A146" s="141">
        <v>137</v>
      </c>
      <c r="B146" s="6"/>
      <c r="C146" s="6"/>
      <c r="D146" s="63"/>
      <c r="E146" s="215"/>
      <c r="F146" s="214"/>
      <c r="G146" s="214"/>
      <c r="H146" s="214"/>
      <c r="I146" s="16" t="str">
        <f t="shared" si="14"/>
        <v/>
      </c>
      <c r="J146" s="16" t="str">
        <f t="shared" si="15"/>
        <v/>
      </c>
      <c r="K146" s="373" t="str">
        <f t="shared" si="3"/>
        <v/>
      </c>
      <c r="L146" s="56" t="str">
        <f t="shared" si="4"/>
        <v/>
      </c>
      <c r="M146" s="374" t="str">
        <f t="shared" si="11"/>
        <v/>
      </c>
      <c r="N146" s="56" t="str">
        <f t="shared" si="12"/>
        <v/>
      </c>
      <c r="O146" s="347" t="b">
        <f t="shared" si="7"/>
        <v>0</v>
      </c>
      <c r="P146" s="348">
        <f t="shared" si="13"/>
        <v>1</v>
      </c>
    </row>
    <row r="147" spans="1:16">
      <c r="A147" s="141">
        <v>138</v>
      </c>
      <c r="B147" s="6"/>
      <c r="C147" s="6"/>
      <c r="D147" s="63"/>
      <c r="E147" s="215"/>
      <c r="F147" s="214"/>
      <c r="G147" s="214"/>
      <c r="H147" s="214"/>
      <c r="I147" s="16" t="str">
        <f t="shared" si="14"/>
        <v/>
      </c>
      <c r="J147" s="16" t="str">
        <f t="shared" si="15"/>
        <v/>
      </c>
      <c r="K147" s="373" t="str">
        <f t="shared" si="3"/>
        <v/>
      </c>
      <c r="L147" s="56" t="str">
        <f t="shared" si="4"/>
        <v/>
      </c>
      <c r="M147" s="374" t="str">
        <f t="shared" si="11"/>
        <v/>
      </c>
      <c r="N147" s="56" t="str">
        <f t="shared" si="12"/>
        <v/>
      </c>
      <c r="O147" s="347" t="b">
        <f t="shared" si="7"/>
        <v>0</v>
      </c>
      <c r="P147" s="348">
        <f t="shared" si="13"/>
        <v>1</v>
      </c>
    </row>
    <row r="148" spans="1:16">
      <c r="A148" s="141">
        <v>139</v>
      </c>
      <c r="B148" s="6"/>
      <c r="C148" s="6"/>
      <c r="D148" s="63"/>
      <c r="E148" s="215"/>
      <c r="F148" s="214"/>
      <c r="G148" s="214"/>
      <c r="H148" s="214"/>
      <c r="I148" s="16" t="str">
        <f t="shared" si="14"/>
        <v/>
      </c>
      <c r="J148" s="16" t="str">
        <f t="shared" si="15"/>
        <v/>
      </c>
      <c r="K148" s="373" t="str">
        <f t="shared" si="3"/>
        <v/>
      </c>
      <c r="L148" s="56" t="str">
        <f t="shared" si="4"/>
        <v/>
      </c>
      <c r="M148" s="374" t="str">
        <f t="shared" si="11"/>
        <v/>
      </c>
      <c r="N148" s="56" t="str">
        <f t="shared" si="12"/>
        <v/>
      </c>
      <c r="O148" s="347" t="b">
        <f t="shared" si="7"/>
        <v>0</v>
      </c>
      <c r="P148" s="348">
        <f t="shared" si="13"/>
        <v>1</v>
      </c>
    </row>
    <row r="149" spans="1:16">
      <c r="A149" s="141">
        <v>140</v>
      </c>
      <c r="B149" s="6"/>
      <c r="C149" s="6"/>
      <c r="D149" s="63"/>
      <c r="E149" s="215"/>
      <c r="F149" s="214"/>
      <c r="G149" s="214"/>
      <c r="H149" s="214"/>
      <c r="I149" s="16" t="str">
        <f t="shared" si="14"/>
        <v/>
      </c>
      <c r="J149" s="16" t="str">
        <f t="shared" si="15"/>
        <v/>
      </c>
      <c r="K149" s="373" t="str">
        <f t="shared" si="3"/>
        <v/>
      </c>
      <c r="L149" s="56" t="str">
        <f t="shared" si="4"/>
        <v/>
      </c>
      <c r="M149" s="374" t="str">
        <f t="shared" si="11"/>
        <v/>
      </c>
      <c r="N149" s="56" t="str">
        <f t="shared" si="12"/>
        <v/>
      </c>
      <c r="O149" s="347" t="b">
        <f t="shared" si="7"/>
        <v>0</v>
      </c>
      <c r="P149" s="348">
        <f t="shared" si="13"/>
        <v>1</v>
      </c>
    </row>
    <row r="150" spans="1:16">
      <c r="A150" s="141">
        <v>141</v>
      </c>
      <c r="B150" s="6"/>
      <c r="C150" s="6"/>
      <c r="D150" s="63"/>
      <c r="E150" s="215"/>
      <c r="F150" s="214"/>
      <c r="G150" s="214"/>
      <c r="H150" s="214"/>
      <c r="I150" s="16" t="str">
        <f t="shared" si="14"/>
        <v/>
      </c>
      <c r="J150" s="16" t="str">
        <f t="shared" si="15"/>
        <v/>
      </c>
      <c r="K150" s="373" t="str">
        <f t="shared" si="3"/>
        <v/>
      </c>
      <c r="L150" s="56" t="str">
        <f t="shared" si="4"/>
        <v/>
      </c>
      <c r="M150" s="374" t="str">
        <f t="shared" si="11"/>
        <v/>
      </c>
      <c r="N150" s="56" t="str">
        <f t="shared" si="12"/>
        <v/>
      </c>
      <c r="O150" s="347" t="b">
        <f t="shared" si="7"/>
        <v>0</v>
      </c>
      <c r="P150" s="348">
        <f t="shared" si="13"/>
        <v>1</v>
      </c>
    </row>
    <row r="151" spans="1:16">
      <c r="A151" s="141">
        <v>142</v>
      </c>
      <c r="B151" s="6"/>
      <c r="C151" s="6"/>
      <c r="D151" s="63"/>
      <c r="E151" s="215"/>
      <c r="F151" s="214"/>
      <c r="G151" s="214"/>
      <c r="H151" s="214"/>
      <c r="I151" s="16" t="str">
        <f t="shared" si="14"/>
        <v/>
      </c>
      <c r="J151" s="16" t="str">
        <f t="shared" si="15"/>
        <v/>
      </c>
      <c r="K151" s="373" t="str">
        <f t="shared" si="3"/>
        <v/>
      </c>
      <c r="L151" s="56" t="str">
        <f t="shared" si="4"/>
        <v/>
      </c>
      <c r="M151" s="374" t="str">
        <f t="shared" si="5"/>
        <v/>
      </c>
      <c r="N151" s="56" t="str">
        <f t="shared" si="6"/>
        <v/>
      </c>
      <c r="O151" s="347" t="b">
        <f t="shared" si="7"/>
        <v>0</v>
      </c>
      <c r="P151" s="348">
        <f t="shared" si="8"/>
        <v>1</v>
      </c>
    </row>
    <row r="152" spans="1:16">
      <c r="A152" s="141">
        <v>143</v>
      </c>
      <c r="B152" s="6"/>
      <c r="C152" s="6"/>
      <c r="D152" s="63"/>
      <c r="E152" s="215"/>
      <c r="F152" s="214"/>
      <c r="G152" s="214"/>
      <c r="H152" s="214"/>
      <c r="I152" s="16" t="str">
        <f t="shared" si="14"/>
        <v/>
      </c>
      <c r="J152" s="16" t="str">
        <f t="shared" si="15"/>
        <v/>
      </c>
      <c r="K152" s="373" t="str">
        <f t="shared" si="3"/>
        <v/>
      </c>
      <c r="L152" s="56" t="str">
        <f t="shared" si="4"/>
        <v/>
      </c>
      <c r="M152" s="374" t="str">
        <f t="shared" si="5"/>
        <v/>
      </c>
      <c r="N152" s="56" t="str">
        <f t="shared" si="6"/>
        <v/>
      </c>
      <c r="O152" s="347" t="b">
        <f t="shared" si="7"/>
        <v>0</v>
      </c>
      <c r="P152" s="348">
        <f t="shared" si="8"/>
        <v>1</v>
      </c>
    </row>
    <row r="153" spans="1:16">
      <c r="A153" s="141">
        <v>144</v>
      </c>
      <c r="B153" s="6"/>
      <c r="C153" s="6"/>
      <c r="D153" s="63"/>
      <c r="E153" s="215"/>
      <c r="F153" s="214"/>
      <c r="G153" s="214"/>
      <c r="H153" s="214"/>
      <c r="I153" s="16" t="str">
        <f t="shared" si="14"/>
        <v/>
      </c>
      <c r="J153" s="16" t="str">
        <f t="shared" si="15"/>
        <v/>
      </c>
      <c r="K153" s="373" t="str">
        <f t="shared" si="3"/>
        <v/>
      </c>
      <c r="L153" s="56" t="str">
        <f t="shared" si="4"/>
        <v/>
      </c>
      <c r="M153" s="374" t="str">
        <f t="shared" si="5"/>
        <v/>
      </c>
      <c r="N153" s="56" t="str">
        <f t="shared" si="6"/>
        <v/>
      </c>
      <c r="O153" s="347" t="b">
        <f t="shared" si="7"/>
        <v>0</v>
      </c>
      <c r="P153" s="348">
        <f t="shared" si="8"/>
        <v>1</v>
      </c>
    </row>
    <row r="154" spans="1:16">
      <c r="A154" s="141">
        <v>145</v>
      </c>
      <c r="B154" s="6"/>
      <c r="C154" s="6"/>
      <c r="D154" s="63"/>
      <c r="E154" s="215"/>
      <c r="F154" s="214"/>
      <c r="G154" s="214"/>
      <c r="H154" s="214"/>
      <c r="I154" s="16" t="str">
        <f t="shared" si="14"/>
        <v/>
      </c>
      <c r="J154" s="16" t="str">
        <f t="shared" si="15"/>
        <v/>
      </c>
      <c r="K154" s="373" t="str">
        <f t="shared" si="3"/>
        <v/>
      </c>
      <c r="L154" s="56" t="str">
        <f t="shared" si="4"/>
        <v/>
      </c>
      <c r="M154" s="374" t="str">
        <f t="shared" si="5"/>
        <v/>
      </c>
      <c r="N154" s="56" t="str">
        <f t="shared" si="6"/>
        <v/>
      </c>
      <c r="O154" s="347" t="b">
        <f t="shared" si="7"/>
        <v>0</v>
      </c>
      <c r="P154" s="348">
        <f t="shared" si="8"/>
        <v>1</v>
      </c>
    </row>
    <row r="155" spans="1:16">
      <c r="A155" s="141">
        <v>146</v>
      </c>
      <c r="B155" s="6"/>
      <c r="C155" s="6"/>
      <c r="D155" s="63"/>
      <c r="E155" s="215"/>
      <c r="F155" s="214"/>
      <c r="G155" s="214"/>
      <c r="H155" s="214"/>
      <c r="I155" s="16" t="str">
        <f t="shared" si="14"/>
        <v/>
      </c>
      <c r="J155" s="16" t="str">
        <f t="shared" si="15"/>
        <v/>
      </c>
      <c r="K155" s="373" t="str">
        <f t="shared" si="3"/>
        <v/>
      </c>
      <c r="L155" s="56" t="str">
        <f t="shared" si="4"/>
        <v/>
      </c>
      <c r="M155" s="374" t="str">
        <f t="shared" si="5"/>
        <v/>
      </c>
      <c r="N155" s="56" t="str">
        <f t="shared" si="6"/>
        <v/>
      </c>
      <c r="O155" s="347" t="b">
        <f t="shared" si="7"/>
        <v>0</v>
      </c>
      <c r="P155" s="348">
        <f t="shared" si="8"/>
        <v>1</v>
      </c>
    </row>
    <row r="156" spans="1:16">
      <c r="A156" s="141">
        <v>147</v>
      </c>
      <c r="B156" s="6"/>
      <c r="C156" s="6"/>
      <c r="D156" s="63"/>
      <c r="E156" s="215"/>
      <c r="F156" s="214"/>
      <c r="G156" s="214"/>
      <c r="H156" s="214"/>
      <c r="I156" s="16" t="str">
        <f t="shared" si="14"/>
        <v/>
      </c>
      <c r="J156" s="16" t="str">
        <f t="shared" si="15"/>
        <v/>
      </c>
      <c r="K156" s="373" t="str">
        <f t="shared" si="3"/>
        <v/>
      </c>
      <c r="L156" s="56" t="str">
        <f t="shared" si="4"/>
        <v/>
      </c>
      <c r="M156" s="374" t="str">
        <f t="shared" si="5"/>
        <v/>
      </c>
      <c r="N156" s="56" t="str">
        <f t="shared" si="6"/>
        <v/>
      </c>
      <c r="O156" s="347" t="b">
        <f t="shared" si="7"/>
        <v>0</v>
      </c>
      <c r="P156" s="348">
        <f t="shared" si="8"/>
        <v>1</v>
      </c>
    </row>
    <row r="157" spans="1:16">
      <c r="A157" s="141">
        <v>148</v>
      </c>
      <c r="B157" s="6"/>
      <c r="C157" s="6"/>
      <c r="D157" s="63"/>
      <c r="E157" s="215"/>
      <c r="F157" s="214"/>
      <c r="G157" s="214"/>
      <c r="H157" s="214"/>
      <c r="I157" s="16" t="str">
        <f t="shared" si="14"/>
        <v/>
      </c>
      <c r="J157" s="16" t="str">
        <f t="shared" si="15"/>
        <v/>
      </c>
      <c r="K157" s="373" t="str">
        <f t="shared" si="3"/>
        <v/>
      </c>
      <c r="L157" s="56" t="str">
        <f t="shared" si="4"/>
        <v/>
      </c>
      <c r="M157" s="374" t="str">
        <f t="shared" si="5"/>
        <v/>
      </c>
      <c r="N157" s="56" t="str">
        <f t="shared" si="6"/>
        <v/>
      </c>
      <c r="O157" s="347" t="b">
        <f t="shared" si="7"/>
        <v>0</v>
      </c>
      <c r="P157" s="348">
        <f t="shared" si="8"/>
        <v>1</v>
      </c>
    </row>
    <row r="158" spans="1:16">
      <c r="A158" s="141">
        <v>149</v>
      </c>
      <c r="B158" s="6"/>
      <c r="C158" s="6"/>
      <c r="D158" s="63"/>
      <c r="E158" s="215"/>
      <c r="F158" s="214"/>
      <c r="G158" s="214"/>
      <c r="H158" s="214"/>
      <c r="I158" s="16" t="str">
        <f t="shared" si="14"/>
        <v/>
      </c>
      <c r="J158" s="16" t="str">
        <f t="shared" si="15"/>
        <v/>
      </c>
      <c r="K158" s="373" t="str">
        <f t="shared" si="3"/>
        <v/>
      </c>
      <c r="L158" s="56" t="str">
        <f t="shared" si="4"/>
        <v/>
      </c>
      <c r="M158" s="374" t="str">
        <f t="shared" si="5"/>
        <v/>
      </c>
      <c r="N158" s="56" t="str">
        <f t="shared" si="6"/>
        <v/>
      </c>
      <c r="O158" s="347" t="b">
        <f t="shared" si="7"/>
        <v>0</v>
      </c>
      <c r="P158" s="348">
        <f t="shared" si="8"/>
        <v>1</v>
      </c>
    </row>
    <row r="159" spans="1:16">
      <c r="A159" s="141">
        <v>150</v>
      </c>
      <c r="B159" s="6"/>
      <c r="C159" s="6"/>
      <c r="D159" s="63"/>
      <c r="E159" s="215"/>
      <c r="F159" s="214"/>
      <c r="G159" s="214"/>
      <c r="H159" s="214"/>
      <c r="I159" s="16" t="str">
        <f t="shared" si="14"/>
        <v/>
      </c>
      <c r="J159" s="16" t="str">
        <f t="shared" si="15"/>
        <v/>
      </c>
      <c r="K159" s="373" t="str">
        <f t="shared" si="3"/>
        <v/>
      </c>
      <c r="L159" s="56" t="str">
        <f t="shared" si="4"/>
        <v/>
      </c>
      <c r="M159" s="374" t="str">
        <f t="shared" si="5"/>
        <v/>
      </c>
      <c r="N159" s="56" t="str">
        <f t="shared" si="6"/>
        <v/>
      </c>
      <c r="O159" s="347" t="b">
        <f t="shared" si="7"/>
        <v>0</v>
      </c>
      <c r="P159" s="348">
        <f t="shared" si="8"/>
        <v>1</v>
      </c>
    </row>
    <row r="160" spans="1:16">
      <c r="A160" s="141">
        <v>151</v>
      </c>
      <c r="B160" s="6"/>
      <c r="C160" s="6"/>
      <c r="D160" s="63"/>
      <c r="E160" s="215"/>
      <c r="F160" s="214"/>
      <c r="G160" s="214"/>
      <c r="H160" s="214"/>
      <c r="I160" s="16" t="str">
        <f t="shared" si="14"/>
        <v/>
      </c>
      <c r="J160" s="16" t="str">
        <f t="shared" si="15"/>
        <v/>
      </c>
      <c r="K160" s="373" t="str">
        <f t="shared" si="3"/>
        <v/>
      </c>
      <c r="L160" s="56" t="str">
        <f t="shared" si="4"/>
        <v/>
      </c>
      <c r="M160" s="374" t="str">
        <f t="shared" si="5"/>
        <v/>
      </c>
      <c r="N160" s="56" t="str">
        <f t="shared" si="6"/>
        <v/>
      </c>
      <c r="O160" s="347" t="b">
        <f t="shared" si="7"/>
        <v>0</v>
      </c>
      <c r="P160" s="348">
        <f t="shared" si="8"/>
        <v>1</v>
      </c>
    </row>
    <row r="161" spans="1:16">
      <c r="A161" s="141">
        <v>152</v>
      </c>
      <c r="B161" s="6"/>
      <c r="C161" s="6"/>
      <c r="D161" s="63"/>
      <c r="E161" s="215"/>
      <c r="F161" s="214"/>
      <c r="G161" s="214"/>
      <c r="H161" s="214"/>
      <c r="I161" s="16" t="str">
        <f t="shared" si="14"/>
        <v/>
      </c>
      <c r="J161" s="16" t="str">
        <f t="shared" si="15"/>
        <v/>
      </c>
      <c r="K161" s="373" t="str">
        <f t="shared" si="3"/>
        <v/>
      </c>
      <c r="L161" s="56" t="str">
        <f t="shared" si="4"/>
        <v/>
      </c>
      <c r="M161" s="374" t="str">
        <f t="shared" si="5"/>
        <v/>
      </c>
      <c r="N161" s="56" t="str">
        <f t="shared" si="6"/>
        <v/>
      </c>
      <c r="O161" s="347" t="b">
        <f t="shared" si="7"/>
        <v>0</v>
      </c>
      <c r="P161" s="348">
        <f t="shared" si="8"/>
        <v>1</v>
      </c>
    </row>
    <row r="162" spans="1:16">
      <c r="A162" s="141">
        <v>153</v>
      </c>
      <c r="B162" s="6"/>
      <c r="C162" s="6"/>
      <c r="D162" s="63"/>
      <c r="E162" s="215"/>
      <c r="F162" s="214"/>
      <c r="G162" s="214"/>
      <c r="H162" s="214"/>
      <c r="I162" s="16" t="str">
        <f t="shared" si="14"/>
        <v/>
      </c>
      <c r="J162" s="16" t="str">
        <f t="shared" si="15"/>
        <v/>
      </c>
      <c r="K162" s="373" t="str">
        <f t="shared" si="3"/>
        <v/>
      </c>
      <c r="L162" s="56" t="str">
        <f t="shared" si="4"/>
        <v/>
      </c>
      <c r="M162" s="374" t="str">
        <f t="shared" si="5"/>
        <v/>
      </c>
      <c r="N162" s="56" t="str">
        <f t="shared" si="6"/>
        <v/>
      </c>
      <c r="O162" s="347" t="b">
        <f t="shared" si="7"/>
        <v>0</v>
      </c>
      <c r="P162" s="348">
        <f t="shared" si="8"/>
        <v>1</v>
      </c>
    </row>
    <row r="163" spans="1:16">
      <c r="A163" s="141">
        <v>154</v>
      </c>
      <c r="B163" s="6"/>
      <c r="C163" s="6"/>
      <c r="D163" s="63"/>
      <c r="E163" s="215"/>
      <c r="F163" s="214"/>
      <c r="G163" s="214"/>
      <c r="H163" s="214"/>
      <c r="I163" s="16" t="str">
        <f t="shared" si="14"/>
        <v/>
      </c>
      <c r="J163" s="16" t="str">
        <f t="shared" si="15"/>
        <v/>
      </c>
      <c r="K163" s="373" t="str">
        <f t="shared" si="3"/>
        <v/>
      </c>
      <c r="L163" s="56" t="str">
        <f t="shared" si="4"/>
        <v/>
      </c>
      <c r="M163" s="374" t="str">
        <f t="shared" si="5"/>
        <v/>
      </c>
      <c r="N163" s="56" t="str">
        <f t="shared" si="6"/>
        <v/>
      </c>
      <c r="O163" s="347" t="b">
        <f t="shared" si="7"/>
        <v>0</v>
      </c>
      <c r="P163" s="348">
        <f t="shared" si="8"/>
        <v>1</v>
      </c>
    </row>
    <row r="164" spans="1:16">
      <c r="A164" s="141">
        <v>155</v>
      </c>
      <c r="B164" s="6"/>
      <c r="C164" s="6"/>
      <c r="D164" s="63"/>
      <c r="E164" s="215"/>
      <c r="F164" s="214"/>
      <c r="G164" s="214"/>
      <c r="H164" s="214"/>
      <c r="I164" s="16" t="str">
        <f t="shared" si="14"/>
        <v/>
      </c>
      <c r="J164" s="16" t="str">
        <f t="shared" si="15"/>
        <v/>
      </c>
      <c r="K164" s="373" t="str">
        <f t="shared" si="3"/>
        <v/>
      </c>
      <c r="L164" s="56" t="str">
        <f t="shared" si="4"/>
        <v/>
      </c>
      <c r="M164" s="374" t="str">
        <f t="shared" si="5"/>
        <v/>
      </c>
      <c r="N164" s="56" t="str">
        <f t="shared" si="6"/>
        <v/>
      </c>
      <c r="O164" s="347" t="b">
        <f t="shared" si="7"/>
        <v>0</v>
      </c>
      <c r="P164" s="348">
        <f t="shared" si="8"/>
        <v>1</v>
      </c>
    </row>
    <row r="165" spans="1:16">
      <c r="A165" s="141">
        <v>156</v>
      </c>
      <c r="B165" s="6"/>
      <c r="C165" s="6"/>
      <c r="D165" s="63"/>
      <c r="E165" s="215"/>
      <c r="F165" s="214"/>
      <c r="G165" s="214"/>
      <c r="H165" s="214"/>
      <c r="I165" s="16" t="str">
        <f t="shared" si="14"/>
        <v/>
      </c>
      <c r="J165" s="16" t="str">
        <f t="shared" si="15"/>
        <v/>
      </c>
      <c r="K165" s="373" t="str">
        <f t="shared" si="3"/>
        <v/>
      </c>
      <c r="L165" s="56" t="str">
        <f t="shared" si="4"/>
        <v/>
      </c>
      <c r="M165" s="374" t="str">
        <f t="shared" si="5"/>
        <v/>
      </c>
      <c r="N165" s="56" t="str">
        <f t="shared" si="6"/>
        <v/>
      </c>
      <c r="O165" s="347" t="b">
        <f t="shared" si="7"/>
        <v>0</v>
      </c>
      <c r="P165" s="348">
        <f t="shared" si="8"/>
        <v>1</v>
      </c>
    </row>
    <row r="166" spans="1:16">
      <c r="A166" s="141">
        <v>157</v>
      </c>
      <c r="B166" s="6"/>
      <c r="C166" s="6"/>
      <c r="D166" s="63"/>
      <c r="E166" s="215"/>
      <c r="F166" s="214"/>
      <c r="G166" s="214"/>
      <c r="H166" s="214"/>
      <c r="I166" s="16" t="str">
        <f t="shared" si="14"/>
        <v/>
      </c>
      <c r="J166" s="16" t="str">
        <f t="shared" si="15"/>
        <v/>
      </c>
      <c r="K166" s="373" t="str">
        <f t="shared" si="3"/>
        <v/>
      </c>
      <c r="L166" s="56" t="str">
        <f t="shared" si="4"/>
        <v/>
      </c>
      <c r="M166" s="374" t="str">
        <f t="shared" si="5"/>
        <v/>
      </c>
      <c r="N166" s="56" t="str">
        <f t="shared" si="6"/>
        <v/>
      </c>
      <c r="O166" s="347" t="b">
        <f t="shared" si="7"/>
        <v>0</v>
      </c>
      <c r="P166" s="348">
        <f t="shared" si="8"/>
        <v>1</v>
      </c>
    </row>
    <row r="167" spans="1:16">
      <c r="A167" s="141">
        <v>158</v>
      </c>
      <c r="B167" s="6"/>
      <c r="C167" s="6"/>
      <c r="D167" s="63"/>
      <c r="E167" s="215"/>
      <c r="F167" s="214"/>
      <c r="G167" s="214"/>
      <c r="H167" s="214"/>
      <c r="I167" s="16" t="str">
        <f t="shared" si="14"/>
        <v/>
      </c>
      <c r="J167" s="16" t="str">
        <f t="shared" si="15"/>
        <v/>
      </c>
      <c r="K167" s="373" t="str">
        <f t="shared" si="3"/>
        <v/>
      </c>
      <c r="L167" s="56" t="str">
        <f t="shared" si="4"/>
        <v/>
      </c>
      <c r="M167" s="374" t="str">
        <f t="shared" si="5"/>
        <v/>
      </c>
      <c r="N167" s="56" t="str">
        <f t="shared" si="6"/>
        <v/>
      </c>
      <c r="O167" s="347" t="b">
        <f t="shared" si="7"/>
        <v>0</v>
      </c>
      <c r="P167" s="348">
        <f t="shared" si="8"/>
        <v>1</v>
      </c>
    </row>
    <row r="168" spans="1:16">
      <c r="A168" s="141">
        <v>159</v>
      </c>
      <c r="B168" s="6"/>
      <c r="C168" s="6"/>
      <c r="D168" s="63"/>
      <c r="E168" s="215"/>
      <c r="F168" s="214"/>
      <c r="G168" s="214"/>
      <c r="H168" s="214"/>
      <c r="I168" s="16" t="str">
        <f t="shared" si="14"/>
        <v/>
      </c>
      <c r="J168" s="16" t="str">
        <f t="shared" si="15"/>
        <v/>
      </c>
      <c r="K168" s="373" t="str">
        <f t="shared" si="3"/>
        <v/>
      </c>
      <c r="L168" s="56" t="str">
        <f t="shared" si="4"/>
        <v/>
      </c>
      <c r="M168" s="374" t="str">
        <f t="shared" si="5"/>
        <v/>
      </c>
      <c r="N168" s="56" t="str">
        <f t="shared" si="6"/>
        <v/>
      </c>
      <c r="O168" s="347" t="b">
        <f t="shared" si="7"/>
        <v>0</v>
      </c>
      <c r="P168" s="348">
        <f t="shared" si="8"/>
        <v>1</v>
      </c>
    </row>
    <row r="169" spans="1:16">
      <c r="A169" s="141">
        <v>160</v>
      </c>
      <c r="B169" s="6"/>
      <c r="C169" s="6"/>
      <c r="D169" s="63"/>
      <c r="E169" s="215"/>
      <c r="F169" s="214"/>
      <c r="G169" s="214"/>
      <c r="H169" s="214"/>
      <c r="I169" s="16" t="str">
        <f t="shared" si="14"/>
        <v/>
      </c>
      <c r="J169" s="16" t="str">
        <f t="shared" si="15"/>
        <v/>
      </c>
      <c r="K169" s="373" t="str">
        <f t="shared" si="3"/>
        <v/>
      </c>
      <c r="L169" s="56" t="str">
        <f t="shared" si="4"/>
        <v/>
      </c>
      <c r="M169" s="374" t="str">
        <f t="shared" si="5"/>
        <v/>
      </c>
      <c r="N169" s="56" t="str">
        <f t="shared" si="6"/>
        <v/>
      </c>
      <c r="O169" s="347" t="b">
        <f t="shared" si="7"/>
        <v>0</v>
      </c>
      <c r="P169" s="348">
        <f t="shared" si="8"/>
        <v>1</v>
      </c>
    </row>
    <row r="170" spans="1:16">
      <c r="A170" s="141">
        <v>161</v>
      </c>
      <c r="B170" s="6"/>
      <c r="C170" s="6"/>
      <c r="D170" s="63"/>
      <c r="E170" s="215"/>
      <c r="F170" s="214"/>
      <c r="G170" s="214"/>
      <c r="H170" s="214"/>
      <c r="I170" s="16" t="str">
        <f t="shared" si="14"/>
        <v/>
      </c>
      <c r="J170" s="16" t="str">
        <f t="shared" si="15"/>
        <v/>
      </c>
      <c r="K170" s="373" t="str">
        <f t="shared" si="3"/>
        <v/>
      </c>
      <c r="L170" s="56" t="str">
        <f t="shared" si="4"/>
        <v/>
      </c>
      <c r="M170" s="374" t="str">
        <f t="shared" si="5"/>
        <v/>
      </c>
      <c r="N170" s="56" t="str">
        <f t="shared" si="6"/>
        <v/>
      </c>
      <c r="O170" s="347" t="b">
        <f t="shared" si="7"/>
        <v>0</v>
      </c>
      <c r="P170" s="348">
        <f t="shared" si="8"/>
        <v>1</v>
      </c>
    </row>
    <row r="171" spans="1:16">
      <c r="A171" s="141">
        <v>162</v>
      </c>
      <c r="B171" s="6"/>
      <c r="C171" s="6"/>
      <c r="D171" s="63"/>
      <c r="E171" s="215"/>
      <c r="F171" s="214"/>
      <c r="G171" s="214"/>
      <c r="H171" s="214"/>
      <c r="I171" s="16" t="str">
        <f t="shared" si="14"/>
        <v/>
      </c>
      <c r="J171" s="16" t="str">
        <f t="shared" si="15"/>
        <v/>
      </c>
      <c r="K171" s="373" t="str">
        <f t="shared" si="3"/>
        <v/>
      </c>
      <c r="L171" s="56" t="str">
        <f t="shared" si="4"/>
        <v/>
      </c>
      <c r="M171" s="374" t="str">
        <f t="shared" si="5"/>
        <v/>
      </c>
      <c r="N171" s="56" t="str">
        <f t="shared" si="6"/>
        <v/>
      </c>
      <c r="O171" s="347" t="b">
        <f t="shared" si="7"/>
        <v>0</v>
      </c>
      <c r="P171" s="348">
        <f t="shared" si="8"/>
        <v>1</v>
      </c>
    </row>
    <row r="172" spans="1:16">
      <c r="A172" s="141">
        <v>163</v>
      </c>
      <c r="B172" s="6"/>
      <c r="C172" s="6"/>
      <c r="D172" s="63"/>
      <c r="E172" s="215"/>
      <c r="F172" s="214"/>
      <c r="G172" s="214"/>
      <c r="H172" s="214"/>
      <c r="I172" s="16" t="str">
        <f t="shared" si="14"/>
        <v/>
      </c>
      <c r="J172" s="16" t="str">
        <f t="shared" si="15"/>
        <v/>
      </c>
      <c r="K172" s="373" t="str">
        <f t="shared" si="3"/>
        <v/>
      </c>
      <c r="L172" s="56" t="str">
        <f t="shared" si="4"/>
        <v/>
      </c>
      <c r="M172" s="374" t="str">
        <f t="shared" si="5"/>
        <v/>
      </c>
      <c r="N172" s="56" t="str">
        <f t="shared" si="6"/>
        <v/>
      </c>
      <c r="O172" s="347" t="b">
        <f t="shared" si="7"/>
        <v>0</v>
      </c>
      <c r="P172" s="348">
        <f t="shared" si="8"/>
        <v>1</v>
      </c>
    </row>
    <row r="173" spans="1:16">
      <c r="A173" s="141">
        <v>164</v>
      </c>
      <c r="B173" s="6"/>
      <c r="C173" s="6"/>
      <c r="D173" s="63"/>
      <c r="E173" s="215"/>
      <c r="F173" s="214"/>
      <c r="G173" s="214"/>
      <c r="H173" s="214"/>
      <c r="I173" s="16" t="str">
        <f t="shared" si="14"/>
        <v/>
      </c>
      <c r="J173" s="16" t="str">
        <f t="shared" si="15"/>
        <v/>
      </c>
      <c r="K173" s="373" t="str">
        <f t="shared" si="3"/>
        <v/>
      </c>
      <c r="L173" s="56" t="str">
        <f t="shared" si="4"/>
        <v/>
      </c>
      <c r="M173" s="374" t="str">
        <f t="shared" si="5"/>
        <v/>
      </c>
      <c r="N173" s="56" t="str">
        <f t="shared" si="6"/>
        <v/>
      </c>
      <c r="O173" s="347" t="b">
        <f t="shared" si="7"/>
        <v>0</v>
      </c>
      <c r="P173" s="348">
        <f t="shared" si="8"/>
        <v>1</v>
      </c>
    </row>
    <row r="174" spans="1:16">
      <c r="A174" s="141">
        <v>165</v>
      </c>
      <c r="B174" s="6"/>
      <c r="C174" s="6"/>
      <c r="D174" s="63"/>
      <c r="E174" s="215"/>
      <c r="F174" s="214"/>
      <c r="G174" s="214"/>
      <c r="H174" s="214"/>
      <c r="I174" s="16" t="str">
        <f t="shared" si="14"/>
        <v/>
      </c>
      <c r="J174" s="16" t="str">
        <f t="shared" si="15"/>
        <v/>
      </c>
      <c r="K174" s="373" t="str">
        <f t="shared" si="3"/>
        <v/>
      </c>
      <c r="L174" s="56" t="str">
        <f t="shared" si="4"/>
        <v/>
      </c>
      <c r="M174" s="374" t="str">
        <f t="shared" si="5"/>
        <v/>
      </c>
      <c r="N174" s="56" t="str">
        <f t="shared" si="6"/>
        <v/>
      </c>
      <c r="O174" s="347" t="b">
        <f t="shared" si="7"/>
        <v>0</v>
      </c>
      <c r="P174" s="348">
        <f t="shared" si="8"/>
        <v>1</v>
      </c>
    </row>
    <row r="175" spans="1:16">
      <c r="A175" s="141">
        <v>166</v>
      </c>
      <c r="B175" s="6"/>
      <c r="C175" s="6"/>
      <c r="D175" s="63"/>
      <c r="E175" s="215"/>
      <c r="F175" s="214"/>
      <c r="G175" s="214"/>
      <c r="H175" s="214"/>
      <c r="I175" s="16" t="str">
        <f t="shared" si="14"/>
        <v/>
      </c>
      <c r="J175" s="16" t="str">
        <f t="shared" si="15"/>
        <v/>
      </c>
      <c r="K175" s="373" t="str">
        <f t="shared" si="3"/>
        <v/>
      </c>
      <c r="L175" s="56" t="str">
        <f t="shared" si="4"/>
        <v/>
      </c>
      <c r="M175" s="374" t="str">
        <f t="shared" si="5"/>
        <v/>
      </c>
      <c r="N175" s="56" t="str">
        <f t="shared" si="6"/>
        <v/>
      </c>
      <c r="O175" s="347" t="b">
        <f t="shared" si="7"/>
        <v>0</v>
      </c>
      <c r="P175" s="348">
        <f t="shared" si="8"/>
        <v>1</v>
      </c>
    </row>
    <row r="176" spans="1:16">
      <c r="A176" s="141">
        <v>167</v>
      </c>
      <c r="B176" s="6"/>
      <c r="C176" s="6"/>
      <c r="D176" s="63"/>
      <c r="E176" s="215"/>
      <c r="F176" s="214"/>
      <c r="G176" s="214"/>
      <c r="H176" s="214"/>
      <c r="I176" s="16" t="str">
        <f t="shared" si="14"/>
        <v/>
      </c>
      <c r="J176" s="16" t="str">
        <f t="shared" si="15"/>
        <v/>
      </c>
      <c r="K176" s="373" t="str">
        <f t="shared" ref="K176:K214" si="16">IF(OR($B176="",$C176="",$D176="",$E176="",$F176="",$F176&gt;an_final,$O176=FALSE),"",IF($F176&gt;=an_initial,1,""))</f>
        <v/>
      </c>
      <c r="L176" s="56" t="str">
        <f t="shared" ref="L176:L214" si="17">IF(OR($B176="",$C176="",$D176="",$E176="",$F176="",$F176&gt;an_final,$O176=FALSE),"",1)</f>
        <v/>
      </c>
      <c r="M176" s="374" t="str">
        <f t="shared" ref="M176:M214" si="18">IF(OR($B176="",$C176="",$D176="",$E176="",$F176="",$F176&gt;an_final,$O176=FALSE),"",IF($H176="",$G176/P176,$H176))</f>
        <v/>
      </c>
      <c r="N176" s="56" t="str">
        <f t="shared" ref="N176:N214" si="19">IF(OR($B176="",$C176="",$D176="",$E176="",$F176="",$F176&lt;an_initial,$F176&gt;an_final,$O176=FALSE),"",IF($H176="",$G176/P176,$H176))</f>
        <v/>
      </c>
      <c r="O176" s="347" t="b">
        <f t="shared" ref="O176:O214" si="20">IF(nume_candidat="",FALSE,ISNUMBER(SEARCH(nume_candidat,$B176)))</f>
        <v>0</v>
      </c>
      <c r="P176" s="348">
        <f t="shared" ref="P176:P214" si="21">LEN(B176)-LEN(SUBSTITUTE(B176,",",""))+1</f>
        <v>1</v>
      </c>
    </row>
    <row r="177" spans="1:16">
      <c r="A177" s="141">
        <v>168</v>
      </c>
      <c r="B177" s="6"/>
      <c r="C177" s="6"/>
      <c r="D177" s="63"/>
      <c r="E177" s="215"/>
      <c r="F177" s="214"/>
      <c r="G177" s="214"/>
      <c r="H177" s="214"/>
      <c r="I177" s="16" t="str">
        <f t="shared" si="14"/>
        <v/>
      </c>
      <c r="J177" s="16" t="str">
        <f t="shared" si="15"/>
        <v/>
      </c>
      <c r="K177" s="373" t="str">
        <f t="shared" si="16"/>
        <v/>
      </c>
      <c r="L177" s="56" t="str">
        <f t="shared" si="17"/>
        <v/>
      </c>
      <c r="M177" s="374" t="str">
        <f t="shared" si="18"/>
        <v/>
      </c>
      <c r="N177" s="56" t="str">
        <f t="shared" si="19"/>
        <v/>
      </c>
      <c r="O177" s="347" t="b">
        <f t="shared" si="20"/>
        <v>0</v>
      </c>
      <c r="P177" s="348">
        <f t="shared" si="21"/>
        <v>1</v>
      </c>
    </row>
    <row r="178" spans="1:16">
      <c r="A178" s="141">
        <v>169</v>
      </c>
      <c r="B178" s="6"/>
      <c r="C178" s="6"/>
      <c r="D178" s="63"/>
      <c r="E178" s="215"/>
      <c r="F178" s="214"/>
      <c r="G178" s="214"/>
      <c r="H178" s="214"/>
      <c r="I178" s="16" t="str">
        <f t="shared" si="14"/>
        <v/>
      </c>
      <c r="J178" s="16" t="str">
        <f t="shared" si="15"/>
        <v/>
      </c>
      <c r="K178" s="373" t="str">
        <f t="shared" si="16"/>
        <v/>
      </c>
      <c r="L178" s="56" t="str">
        <f t="shared" si="17"/>
        <v/>
      </c>
      <c r="M178" s="374" t="str">
        <f t="shared" si="18"/>
        <v/>
      </c>
      <c r="N178" s="56" t="str">
        <f t="shared" si="19"/>
        <v/>
      </c>
      <c r="O178" s="347" t="b">
        <f t="shared" si="20"/>
        <v>0</v>
      </c>
      <c r="P178" s="348">
        <f t="shared" si="21"/>
        <v>1</v>
      </c>
    </row>
    <row r="179" spans="1:16">
      <c r="A179" s="141">
        <v>170</v>
      </c>
      <c r="B179" s="6"/>
      <c r="C179" s="6"/>
      <c r="D179" s="63"/>
      <c r="E179" s="215"/>
      <c r="F179" s="214"/>
      <c r="G179" s="214"/>
      <c r="H179" s="214"/>
      <c r="I179" s="16" t="str">
        <f t="shared" si="14"/>
        <v/>
      </c>
      <c r="J179" s="16" t="str">
        <f t="shared" si="15"/>
        <v/>
      </c>
      <c r="K179" s="373" t="str">
        <f t="shared" si="16"/>
        <v/>
      </c>
      <c r="L179" s="56" t="str">
        <f t="shared" si="17"/>
        <v/>
      </c>
      <c r="M179" s="374" t="str">
        <f t="shared" si="18"/>
        <v/>
      </c>
      <c r="N179" s="56" t="str">
        <f t="shared" si="19"/>
        <v/>
      </c>
      <c r="O179" s="347" t="b">
        <f t="shared" si="20"/>
        <v>0</v>
      </c>
      <c r="P179" s="348">
        <f t="shared" si="21"/>
        <v>1</v>
      </c>
    </row>
    <row r="180" spans="1:16">
      <c r="A180" s="141">
        <v>171</v>
      </c>
      <c r="B180" s="6"/>
      <c r="C180" s="6"/>
      <c r="D180" s="63"/>
      <c r="E180" s="215"/>
      <c r="F180" s="214"/>
      <c r="G180" s="214"/>
      <c r="H180" s="214"/>
      <c r="I180" s="16" t="str">
        <f t="shared" si="14"/>
        <v/>
      </c>
      <c r="J180" s="16" t="str">
        <f t="shared" si="15"/>
        <v/>
      </c>
      <c r="K180" s="373" t="str">
        <f t="shared" si="16"/>
        <v/>
      </c>
      <c r="L180" s="56" t="str">
        <f t="shared" si="17"/>
        <v/>
      </c>
      <c r="M180" s="374" t="str">
        <f t="shared" si="18"/>
        <v/>
      </c>
      <c r="N180" s="56" t="str">
        <f t="shared" si="19"/>
        <v/>
      </c>
      <c r="O180" s="347" t="b">
        <f t="shared" si="20"/>
        <v>0</v>
      </c>
      <c r="P180" s="348">
        <f t="shared" si="21"/>
        <v>1</v>
      </c>
    </row>
    <row r="181" spans="1:16">
      <c r="A181" s="141">
        <v>172</v>
      </c>
      <c r="B181" s="6"/>
      <c r="C181" s="6"/>
      <c r="D181" s="63"/>
      <c r="E181" s="215"/>
      <c r="F181" s="214"/>
      <c r="G181" s="214"/>
      <c r="H181" s="214"/>
      <c r="I181" s="16" t="str">
        <f t="shared" si="14"/>
        <v/>
      </c>
      <c r="J181" s="16" t="str">
        <f t="shared" si="15"/>
        <v/>
      </c>
      <c r="K181" s="373" t="str">
        <f t="shared" si="16"/>
        <v/>
      </c>
      <c r="L181" s="56" t="str">
        <f t="shared" si="17"/>
        <v/>
      </c>
      <c r="M181" s="374" t="str">
        <f t="shared" si="18"/>
        <v/>
      </c>
      <c r="N181" s="56" t="str">
        <f t="shared" si="19"/>
        <v/>
      </c>
      <c r="O181" s="347" t="b">
        <f t="shared" si="20"/>
        <v>0</v>
      </c>
      <c r="P181" s="348">
        <f t="shared" si="21"/>
        <v>1</v>
      </c>
    </row>
    <row r="182" spans="1:16">
      <c r="A182" s="141">
        <v>173</v>
      </c>
      <c r="B182" s="6"/>
      <c r="C182" s="6"/>
      <c r="D182" s="63"/>
      <c r="E182" s="215"/>
      <c r="F182" s="214"/>
      <c r="G182" s="214"/>
      <c r="H182" s="214"/>
      <c r="I182" s="16" t="str">
        <f t="shared" si="14"/>
        <v/>
      </c>
      <c r="J182" s="16" t="str">
        <f t="shared" si="15"/>
        <v/>
      </c>
      <c r="K182" s="373" t="str">
        <f t="shared" si="16"/>
        <v/>
      </c>
      <c r="L182" s="56" t="str">
        <f t="shared" si="17"/>
        <v/>
      </c>
      <c r="M182" s="374" t="str">
        <f t="shared" si="18"/>
        <v/>
      </c>
      <c r="N182" s="56" t="str">
        <f t="shared" si="19"/>
        <v/>
      </c>
      <c r="O182" s="347" t="b">
        <f t="shared" si="20"/>
        <v>0</v>
      </c>
      <c r="P182" s="348">
        <f t="shared" si="21"/>
        <v>1</v>
      </c>
    </row>
    <row r="183" spans="1:16">
      <c r="A183" s="141">
        <v>174</v>
      </c>
      <c r="B183" s="6"/>
      <c r="C183" s="6"/>
      <c r="D183" s="63"/>
      <c r="E183" s="215"/>
      <c r="F183" s="214"/>
      <c r="G183" s="214"/>
      <c r="H183" s="214"/>
      <c r="I183" s="16" t="str">
        <f t="shared" si="14"/>
        <v/>
      </c>
      <c r="J183" s="16" t="str">
        <f t="shared" si="15"/>
        <v/>
      </c>
      <c r="K183" s="373" t="str">
        <f t="shared" si="16"/>
        <v/>
      </c>
      <c r="L183" s="56" t="str">
        <f t="shared" si="17"/>
        <v/>
      </c>
      <c r="M183" s="374" t="str">
        <f t="shared" si="18"/>
        <v/>
      </c>
      <c r="N183" s="56" t="str">
        <f t="shared" si="19"/>
        <v/>
      </c>
      <c r="O183" s="347" t="b">
        <f t="shared" si="20"/>
        <v>0</v>
      </c>
      <c r="P183" s="348">
        <f t="shared" si="21"/>
        <v>1</v>
      </c>
    </row>
    <row r="184" spans="1:16">
      <c r="A184" s="141">
        <v>175</v>
      </c>
      <c r="B184" s="6"/>
      <c r="C184" s="6"/>
      <c r="D184" s="63"/>
      <c r="E184" s="215"/>
      <c r="F184" s="214"/>
      <c r="G184" s="214"/>
      <c r="H184" s="214"/>
      <c r="I184" s="16" t="str">
        <f t="shared" si="14"/>
        <v/>
      </c>
      <c r="J184" s="16" t="str">
        <f t="shared" si="15"/>
        <v/>
      </c>
      <c r="K184" s="373" t="str">
        <f t="shared" si="16"/>
        <v/>
      </c>
      <c r="L184" s="56" t="str">
        <f t="shared" si="17"/>
        <v/>
      </c>
      <c r="M184" s="374" t="str">
        <f t="shared" si="18"/>
        <v/>
      </c>
      <c r="N184" s="56" t="str">
        <f t="shared" si="19"/>
        <v/>
      </c>
      <c r="O184" s="347" t="b">
        <f t="shared" si="20"/>
        <v>0</v>
      </c>
      <c r="P184" s="348">
        <f t="shared" si="21"/>
        <v>1</v>
      </c>
    </row>
    <row r="185" spans="1:16">
      <c r="A185" s="141">
        <v>176</v>
      </c>
      <c r="B185" s="6"/>
      <c r="C185" s="6"/>
      <c r="D185" s="63"/>
      <c r="E185" s="215"/>
      <c r="F185" s="214"/>
      <c r="G185" s="214"/>
      <c r="H185" s="214"/>
      <c r="I185" s="16" t="str">
        <f t="shared" si="14"/>
        <v/>
      </c>
      <c r="J185" s="16" t="str">
        <f t="shared" si="15"/>
        <v/>
      </c>
      <c r="K185" s="373" t="str">
        <f t="shared" si="16"/>
        <v/>
      </c>
      <c r="L185" s="56" t="str">
        <f t="shared" si="17"/>
        <v/>
      </c>
      <c r="M185" s="374" t="str">
        <f t="shared" si="18"/>
        <v/>
      </c>
      <c r="N185" s="56" t="str">
        <f t="shared" si="19"/>
        <v/>
      </c>
      <c r="O185" s="347" t="b">
        <f t="shared" si="20"/>
        <v>0</v>
      </c>
      <c r="P185" s="348">
        <f t="shared" si="21"/>
        <v>1</v>
      </c>
    </row>
    <row r="186" spans="1:16">
      <c r="A186" s="141">
        <v>177</v>
      </c>
      <c r="B186" s="6"/>
      <c r="C186" s="6"/>
      <c r="D186" s="63"/>
      <c r="E186" s="215"/>
      <c r="F186" s="214"/>
      <c r="G186" s="214"/>
      <c r="H186" s="214"/>
      <c r="I186" s="16" t="str">
        <f t="shared" si="14"/>
        <v/>
      </c>
      <c r="J186" s="16" t="str">
        <f t="shared" si="15"/>
        <v/>
      </c>
      <c r="K186" s="373" t="str">
        <f t="shared" si="16"/>
        <v/>
      </c>
      <c r="L186" s="56" t="str">
        <f t="shared" si="17"/>
        <v/>
      </c>
      <c r="M186" s="374" t="str">
        <f t="shared" si="18"/>
        <v/>
      </c>
      <c r="N186" s="56" t="str">
        <f t="shared" si="19"/>
        <v/>
      </c>
      <c r="O186" s="347" t="b">
        <f t="shared" si="20"/>
        <v>0</v>
      </c>
      <c r="P186" s="348">
        <f t="shared" si="21"/>
        <v>1</v>
      </c>
    </row>
    <row r="187" spans="1:16">
      <c r="A187" s="141">
        <v>178</v>
      </c>
      <c r="B187" s="6"/>
      <c r="C187" s="6"/>
      <c r="D187" s="63"/>
      <c r="E187" s="215"/>
      <c r="F187" s="214"/>
      <c r="G187" s="214"/>
      <c r="H187" s="214"/>
      <c r="I187" s="16" t="str">
        <f t="shared" si="14"/>
        <v/>
      </c>
      <c r="J187" s="16" t="str">
        <f t="shared" si="15"/>
        <v/>
      </c>
      <c r="K187" s="373" t="str">
        <f t="shared" si="16"/>
        <v/>
      </c>
      <c r="L187" s="56" t="str">
        <f t="shared" si="17"/>
        <v/>
      </c>
      <c r="M187" s="374" t="str">
        <f t="shared" si="18"/>
        <v/>
      </c>
      <c r="N187" s="56" t="str">
        <f t="shared" si="19"/>
        <v/>
      </c>
      <c r="O187" s="347" t="b">
        <f t="shared" si="20"/>
        <v>0</v>
      </c>
      <c r="P187" s="348">
        <f t="shared" si="21"/>
        <v>1</v>
      </c>
    </row>
    <row r="188" spans="1:16">
      <c r="A188" s="141">
        <v>179</v>
      </c>
      <c r="B188" s="6"/>
      <c r="C188" s="6"/>
      <c r="D188" s="63"/>
      <c r="E188" s="215"/>
      <c r="F188" s="214"/>
      <c r="G188" s="214"/>
      <c r="H188" s="214"/>
      <c r="I188" s="16" t="str">
        <f t="shared" si="14"/>
        <v/>
      </c>
      <c r="J188" s="16" t="str">
        <f t="shared" si="15"/>
        <v/>
      </c>
      <c r="K188" s="373" t="str">
        <f t="shared" si="16"/>
        <v/>
      </c>
      <c r="L188" s="56" t="str">
        <f t="shared" si="17"/>
        <v/>
      </c>
      <c r="M188" s="374" t="str">
        <f t="shared" si="18"/>
        <v/>
      </c>
      <c r="N188" s="56" t="str">
        <f t="shared" si="19"/>
        <v/>
      </c>
      <c r="O188" s="347" t="b">
        <f t="shared" si="20"/>
        <v>0</v>
      </c>
      <c r="P188" s="348">
        <f t="shared" si="21"/>
        <v>1</v>
      </c>
    </row>
    <row r="189" spans="1:16">
      <c r="A189" s="141">
        <v>180</v>
      </c>
      <c r="B189" s="6"/>
      <c r="C189" s="6"/>
      <c r="D189" s="63"/>
      <c r="E189" s="215"/>
      <c r="F189" s="214"/>
      <c r="G189" s="214"/>
      <c r="H189" s="214"/>
      <c r="I189" s="16" t="str">
        <f t="shared" si="14"/>
        <v/>
      </c>
      <c r="J189" s="16" t="str">
        <f t="shared" si="15"/>
        <v/>
      </c>
      <c r="K189" s="373" t="str">
        <f t="shared" si="16"/>
        <v/>
      </c>
      <c r="L189" s="56" t="str">
        <f t="shared" si="17"/>
        <v/>
      </c>
      <c r="M189" s="374" t="str">
        <f t="shared" ref="M189:M201" si="22">IF(OR($B189="",$C189="",$D189="",$E189="",$F189="",$F189&gt;an_final,$O189=FALSE),"",IF($H189="",$G189/P189,$H189))</f>
        <v/>
      </c>
      <c r="N189" s="56" t="str">
        <f t="shared" ref="N189:N201" si="23">IF(OR($B189="",$C189="",$D189="",$E189="",$F189="",$F189&lt;an_initial,$F189&gt;an_final,$O189=FALSE),"",IF($H189="",$G189/P189,$H189))</f>
        <v/>
      </c>
      <c r="O189" s="347" t="b">
        <f t="shared" si="20"/>
        <v>0</v>
      </c>
      <c r="P189" s="348">
        <f t="shared" ref="P189:P201" si="24">LEN(B189)-LEN(SUBSTITUTE(B189,",",""))+1</f>
        <v>1</v>
      </c>
    </row>
    <row r="190" spans="1:16">
      <c r="A190" s="141">
        <v>181</v>
      </c>
      <c r="B190" s="6"/>
      <c r="C190" s="6"/>
      <c r="D190" s="63"/>
      <c r="E190" s="215"/>
      <c r="F190" s="214"/>
      <c r="G190" s="214"/>
      <c r="H190" s="214"/>
      <c r="I190" s="16" t="str">
        <f t="shared" si="14"/>
        <v/>
      </c>
      <c r="J190" s="16" t="str">
        <f t="shared" si="15"/>
        <v/>
      </c>
      <c r="K190" s="373" t="str">
        <f t="shared" si="16"/>
        <v/>
      </c>
      <c r="L190" s="56" t="str">
        <f t="shared" si="17"/>
        <v/>
      </c>
      <c r="M190" s="374" t="str">
        <f t="shared" si="22"/>
        <v/>
      </c>
      <c r="N190" s="56" t="str">
        <f t="shared" si="23"/>
        <v/>
      </c>
      <c r="O190" s="347" t="b">
        <f t="shared" si="20"/>
        <v>0</v>
      </c>
      <c r="P190" s="348">
        <f t="shared" si="24"/>
        <v>1</v>
      </c>
    </row>
    <row r="191" spans="1:16">
      <c r="A191" s="141">
        <v>182</v>
      </c>
      <c r="B191" s="6"/>
      <c r="C191" s="6"/>
      <c r="D191" s="63"/>
      <c r="E191" s="215"/>
      <c r="F191" s="214"/>
      <c r="G191" s="214"/>
      <c r="H191" s="214"/>
      <c r="I191" s="16" t="str">
        <f t="shared" si="14"/>
        <v/>
      </c>
      <c r="J191" s="16" t="str">
        <f t="shared" si="15"/>
        <v/>
      </c>
      <c r="K191" s="373" t="str">
        <f t="shared" si="16"/>
        <v/>
      </c>
      <c r="L191" s="56" t="str">
        <f t="shared" si="17"/>
        <v/>
      </c>
      <c r="M191" s="374" t="str">
        <f t="shared" si="22"/>
        <v/>
      </c>
      <c r="N191" s="56" t="str">
        <f t="shared" si="23"/>
        <v/>
      </c>
      <c r="O191" s="347" t="b">
        <f t="shared" si="20"/>
        <v>0</v>
      </c>
      <c r="P191" s="348">
        <f t="shared" si="24"/>
        <v>1</v>
      </c>
    </row>
    <row r="192" spans="1:16">
      <c r="A192" s="141">
        <v>183</v>
      </c>
      <c r="B192" s="6"/>
      <c r="C192" s="6"/>
      <c r="D192" s="63"/>
      <c r="E192" s="215"/>
      <c r="F192" s="214"/>
      <c r="G192" s="214"/>
      <c r="H192" s="214"/>
      <c r="I192" s="16" t="str">
        <f t="shared" si="14"/>
        <v/>
      </c>
      <c r="J192" s="16" t="str">
        <f t="shared" si="15"/>
        <v/>
      </c>
      <c r="K192" s="373" t="str">
        <f t="shared" si="16"/>
        <v/>
      </c>
      <c r="L192" s="56" t="str">
        <f t="shared" si="17"/>
        <v/>
      </c>
      <c r="M192" s="374" t="str">
        <f t="shared" si="22"/>
        <v/>
      </c>
      <c r="N192" s="56" t="str">
        <f t="shared" si="23"/>
        <v/>
      </c>
      <c r="O192" s="347" t="b">
        <f t="shared" si="20"/>
        <v>0</v>
      </c>
      <c r="P192" s="348">
        <f t="shared" si="24"/>
        <v>1</v>
      </c>
    </row>
    <row r="193" spans="1:16">
      <c r="A193" s="141">
        <v>184</v>
      </c>
      <c r="B193" s="6"/>
      <c r="C193" s="6"/>
      <c r="D193" s="63"/>
      <c r="E193" s="215"/>
      <c r="F193" s="214"/>
      <c r="G193" s="214"/>
      <c r="H193" s="214"/>
      <c r="I193" s="16" t="str">
        <f t="shared" si="14"/>
        <v/>
      </c>
      <c r="J193" s="16" t="str">
        <f t="shared" si="15"/>
        <v/>
      </c>
      <c r="K193" s="373" t="str">
        <f t="shared" si="16"/>
        <v/>
      </c>
      <c r="L193" s="56" t="str">
        <f t="shared" si="17"/>
        <v/>
      </c>
      <c r="M193" s="374" t="str">
        <f t="shared" si="22"/>
        <v/>
      </c>
      <c r="N193" s="56" t="str">
        <f t="shared" si="23"/>
        <v/>
      </c>
      <c r="O193" s="347" t="b">
        <f t="shared" si="20"/>
        <v>0</v>
      </c>
      <c r="P193" s="348">
        <f t="shared" si="24"/>
        <v>1</v>
      </c>
    </row>
    <row r="194" spans="1:16">
      <c r="A194" s="141">
        <v>185</v>
      </c>
      <c r="B194" s="6"/>
      <c r="C194" s="6"/>
      <c r="D194" s="63"/>
      <c r="E194" s="215"/>
      <c r="F194" s="214"/>
      <c r="G194" s="214"/>
      <c r="H194" s="214"/>
      <c r="I194" s="16" t="str">
        <f t="shared" si="14"/>
        <v/>
      </c>
      <c r="J194" s="16" t="str">
        <f t="shared" si="15"/>
        <v/>
      </c>
      <c r="K194" s="373" t="str">
        <f t="shared" si="16"/>
        <v/>
      </c>
      <c r="L194" s="56" t="str">
        <f t="shared" si="17"/>
        <v/>
      </c>
      <c r="M194" s="374" t="str">
        <f t="shared" si="22"/>
        <v/>
      </c>
      <c r="N194" s="56" t="str">
        <f t="shared" si="23"/>
        <v/>
      </c>
      <c r="O194" s="347" t="b">
        <f t="shared" si="20"/>
        <v>0</v>
      </c>
      <c r="P194" s="348">
        <f t="shared" si="24"/>
        <v>1</v>
      </c>
    </row>
    <row r="195" spans="1:16">
      <c r="A195" s="141">
        <v>186</v>
      </c>
      <c r="B195" s="6"/>
      <c r="C195" s="6"/>
      <c r="D195" s="63"/>
      <c r="E195" s="215"/>
      <c r="F195" s="214"/>
      <c r="G195" s="214"/>
      <c r="H195" s="214"/>
      <c r="I195" s="16" t="str">
        <f t="shared" si="14"/>
        <v/>
      </c>
      <c r="J195" s="16" t="str">
        <f t="shared" si="15"/>
        <v/>
      </c>
      <c r="K195" s="373" t="str">
        <f t="shared" si="16"/>
        <v/>
      </c>
      <c r="L195" s="56" t="str">
        <f t="shared" si="17"/>
        <v/>
      </c>
      <c r="M195" s="374" t="str">
        <f t="shared" si="22"/>
        <v/>
      </c>
      <c r="N195" s="56" t="str">
        <f t="shared" si="23"/>
        <v/>
      </c>
      <c r="O195" s="347" t="b">
        <f t="shared" si="20"/>
        <v>0</v>
      </c>
      <c r="P195" s="348">
        <f t="shared" si="24"/>
        <v>1</v>
      </c>
    </row>
    <row r="196" spans="1:16">
      <c r="A196" s="141">
        <v>187</v>
      </c>
      <c r="B196" s="6"/>
      <c r="C196" s="6"/>
      <c r="D196" s="63"/>
      <c r="E196" s="215"/>
      <c r="F196" s="214"/>
      <c r="G196" s="214"/>
      <c r="H196" s="214"/>
      <c r="I196" s="16" t="str">
        <f t="shared" si="14"/>
        <v/>
      </c>
      <c r="J196" s="16" t="str">
        <f t="shared" si="15"/>
        <v/>
      </c>
      <c r="K196" s="373" t="str">
        <f t="shared" si="16"/>
        <v/>
      </c>
      <c r="L196" s="56" t="str">
        <f t="shared" si="17"/>
        <v/>
      </c>
      <c r="M196" s="374" t="str">
        <f t="shared" si="22"/>
        <v/>
      </c>
      <c r="N196" s="56" t="str">
        <f t="shared" si="23"/>
        <v/>
      </c>
      <c r="O196" s="347" t="b">
        <f t="shared" si="20"/>
        <v>0</v>
      </c>
      <c r="P196" s="348">
        <f t="shared" si="24"/>
        <v>1</v>
      </c>
    </row>
    <row r="197" spans="1:16">
      <c r="A197" s="141">
        <v>188</v>
      </c>
      <c r="B197" s="6"/>
      <c r="C197" s="6"/>
      <c r="D197" s="63"/>
      <c r="E197" s="215"/>
      <c r="F197" s="214"/>
      <c r="G197" s="214"/>
      <c r="H197" s="214"/>
      <c r="I197" s="16" t="str">
        <f t="shared" si="14"/>
        <v/>
      </c>
      <c r="J197" s="16" t="str">
        <f t="shared" si="15"/>
        <v/>
      </c>
      <c r="K197" s="373" t="str">
        <f t="shared" si="16"/>
        <v/>
      </c>
      <c r="L197" s="56" t="str">
        <f t="shared" si="17"/>
        <v/>
      </c>
      <c r="M197" s="374" t="str">
        <f t="shared" si="22"/>
        <v/>
      </c>
      <c r="N197" s="56" t="str">
        <f t="shared" si="23"/>
        <v/>
      </c>
      <c r="O197" s="347" t="b">
        <f t="shared" si="20"/>
        <v>0</v>
      </c>
      <c r="P197" s="348">
        <f t="shared" si="24"/>
        <v>1</v>
      </c>
    </row>
    <row r="198" spans="1:16">
      <c r="A198" s="141">
        <v>189</v>
      </c>
      <c r="B198" s="6"/>
      <c r="C198" s="6"/>
      <c r="D198" s="63"/>
      <c r="E198" s="215"/>
      <c r="F198" s="214"/>
      <c r="G198" s="214"/>
      <c r="H198" s="214"/>
      <c r="I198" s="16" t="str">
        <f t="shared" si="14"/>
        <v/>
      </c>
      <c r="J198" s="16" t="str">
        <f t="shared" si="15"/>
        <v/>
      </c>
      <c r="K198" s="373" t="str">
        <f t="shared" si="16"/>
        <v/>
      </c>
      <c r="L198" s="56" t="str">
        <f t="shared" si="17"/>
        <v/>
      </c>
      <c r="M198" s="374" t="str">
        <f t="shared" si="22"/>
        <v/>
      </c>
      <c r="N198" s="56" t="str">
        <f t="shared" si="23"/>
        <v/>
      </c>
      <c r="O198" s="347" t="b">
        <f t="shared" si="20"/>
        <v>0</v>
      </c>
      <c r="P198" s="348">
        <f t="shared" si="24"/>
        <v>1</v>
      </c>
    </row>
    <row r="199" spans="1:16">
      <c r="A199" s="141">
        <v>190</v>
      </c>
      <c r="B199" s="6"/>
      <c r="C199" s="6"/>
      <c r="D199" s="63"/>
      <c r="E199" s="215"/>
      <c r="F199" s="214"/>
      <c r="G199" s="214"/>
      <c r="H199" s="214"/>
      <c r="I199" s="16" t="str">
        <f t="shared" si="14"/>
        <v/>
      </c>
      <c r="J199" s="16" t="str">
        <f t="shared" si="15"/>
        <v/>
      </c>
      <c r="K199" s="373" t="str">
        <f t="shared" si="16"/>
        <v/>
      </c>
      <c r="L199" s="56" t="str">
        <f t="shared" si="17"/>
        <v/>
      </c>
      <c r="M199" s="374" t="str">
        <f t="shared" si="22"/>
        <v/>
      </c>
      <c r="N199" s="56" t="str">
        <f t="shared" si="23"/>
        <v/>
      </c>
      <c r="O199" s="347" t="b">
        <f t="shared" si="20"/>
        <v>0</v>
      </c>
      <c r="P199" s="348">
        <f t="shared" si="24"/>
        <v>1</v>
      </c>
    </row>
    <row r="200" spans="1:16">
      <c r="A200" s="141">
        <v>191</v>
      </c>
      <c r="B200" s="6"/>
      <c r="C200" s="6"/>
      <c r="D200" s="63"/>
      <c r="E200" s="215"/>
      <c r="F200" s="214"/>
      <c r="G200" s="214"/>
      <c r="H200" s="214"/>
      <c r="I200" s="16" t="str">
        <f t="shared" si="14"/>
        <v/>
      </c>
      <c r="J200" s="16" t="str">
        <f t="shared" si="15"/>
        <v/>
      </c>
      <c r="K200" s="373" t="str">
        <f t="shared" si="16"/>
        <v/>
      </c>
      <c r="L200" s="56" t="str">
        <f t="shared" si="17"/>
        <v/>
      </c>
      <c r="M200" s="374" t="str">
        <f t="shared" si="22"/>
        <v/>
      </c>
      <c r="N200" s="56" t="str">
        <f t="shared" si="23"/>
        <v/>
      </c>
      <c r="O200" s="347" t="b">
        <f t="shared" si="20"/>
        <v>0</v>
      </c>
      <c r="P200" s="348">
        <f t="shared" si="24"/>
        <v>1</v>
      </c>
    </row>
    <row r="201" spans="1:16">
      <c r="A201" s="141">
        <v>192</v>
      </c>
      <c r="B201" s="6"/>
      <c r="C201" s="6"/>
      <c r="D201" s="63"/>
      <c r="E201" s="215"/>
      <c r="F201" s="214"/>
      <c r="G201" s="214"/>
      <c r="H201" s="214"/>
      <c r="I201" s="16" t="str">
        <f t="shared" si="14"/>
        <v/>
      </c>
      <c r="J201" s="16" t="str">
        <f t="shared" si="15"/>
        <v/>
      </c>
      <c r="K201" s="373" t="str">
        <f t="shared" si="16"/>
        <v/>
      </c>
      <c r="L201" s="56" t="str">
        <f t="shared" si="17"/>
        <v/>
      </c>
      <c r="M201" s="374" t="str">
        <f t="shared" si="22"/>
        <v/>
      </c>
      <c r="N201" s="56" t="str">
        <f t="shared" si="23"/>
        <v/>
      </c>
      <c r="O201" s="347" t="b">
        <f t="shared" si="20"/>
        <v>0</v>
      </c>
      <c r="P201" s="348">
        <f t="shared" si="24"/>
        <v>1</v>
      </c>
    </row>
    <row r="202" spans="1:16">
      <c r="A202" s="141">
        <v>193</v>
      </c>
      <c r="B202" s="6"/>
      <c r="C202" s="6"/>
      <c r="D202" s="63"/>
      <c r="E202" s="215"/>
      <c r="F202" s="214"/>
      <c r="G202" s="214"/>
      <c r="H202" s="214"/>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3" t="str">
        <f t="shared" si="16"/>
        <v/>
      </c>
      <c r="L202" s="56" t="str">
        <f t="shared" si="17"/>
        <v/>
      </c>
      <c r="M202" s="374" t="str">
        <f t="shared" si="18"/>
        <v/>
      </c>
      <c r="N202" s="56" t="str">
        <f t="shared" si="19"/>
        <v/>
      </c>
      <c r="O202" s="347" t="b">
        <f t="shared" si="20"/>
        <v>0</v>
      </c>
      <c r="P202" s="348">
        <f t="shared" si="21"/>
        <v>1</v>
      </c>
    </row>
    <row r="203" spans="1:16">
      <c r="A203" s="141">
        <v>194</v>
      </c>
      <c r="B203" s="6"/>
      <c r="C203" s="6"/>
      <c r="D203" s="63"/>
      <c r="E203" s="215"/>
      <c r="F203" s="214"/>
      <c r="G203" s="214"/>
      <c r="H203" s="214"/>
      <c r="I203" s="16" t="str">
        <f t="shared" si="25"/>
        <v/>
      </c>
      <c r="J203" s="16" t="str">
        <f t="shared" si="26"/>
        <v/>
      </c>
      <c r="K203" s="373" t="str">
        <f t="shared" si="16"/>
        <v/>
      </c>
      <c r="L203" s="56" t="str">
        <f t="shared" si="17"/>
        <v/>
      </c>
      <c r="M203" s="374" t="str">
        <f t="shared" si="18"/>
        <v/>
      </c>
      <c r="N203" s="56" t="str">
        <f t="shared" si="19"/>
        <v/>
      </c>
      <c r="O203" s="347" t="b">
        <f t="shared" si="20"/>
        <v>0</v>
      </c>
      <c r="P203" s="348">
        <f t="shared" si="21"/>
        <v>1</v>
      </c>
    </row>
    <row r="204" spans="1:16">
      <c r="A204" s="141">
        <v>195</v>
      </c>
      <c r="B204" s="6"/>
      <c r="C204" s="6"/>
      <c r="D204" s="63"/>
      <c r="E204" s="215"/>
      <c r="F204" s="214"/>
      <c r="G204" s="214"/>
      <c r="H204" s="214"/>
      <c r="I204" s="16" t="str">
        <f t="shared" si="25"/>
        <v/>
      </c>
      <c r="J204" s="16" t="str">
        <f t="shared" si="26"/>
        <v/>
      </c>
      <c r="K204" s="373" t="str">
        <f t="shared" si="16"/>
        <v/>
      </c>
      <c r="L204" s="56" t="str">
        <f t="shared" si="17"/>
        <v/>
      </c>
      <c r="M204" s="374" t="str">
        <f t="shared" si="18"/>
        <v/>
      </c>
      <c r="N204" s="56" t="str">
        <f t="shared" si="19"/>
        <v/>
      </c>
      <c r="O204" s="347" t="b">
        <f t="shared" si="20"/>
        <v>0</v>
      </c>
      <c r="P204" s="348">
        <f t="shared" si="21"/>
        <v>1</v>
      </c>
    </row>
    <row r="205" spans="1:16">
      <c r="A205" s="141">
        <v>196</v>
      </c>
      <c r="B205" s="6"/>
      <c r="C205" s="6"/>
      <c r="D205" s="63"/>
      <c r="E205" s="215"/>
      <c r="F205" s="214"/>
      <c r="G205" s="214"/>
      <c r="H205" s="214"/>
      <c r="I205" s="16" t="str">
        <f t="shared" si="25"/>
        <v/>
      </c>
      <c r="J205" s="16" t="str">
        <f t="shared" si="26"/>
        <v/>
      </c>
      <c r="K205" s="373" t="str">
        <f t="shared" si="16"/>
        <v/>
      </c>
      <c r="L205" s="56" t="str">
        <f t="shared" si="17"/>
        <v/>
      </c>
      <c r="M205" s="374" t="str">
        <f t="shared" si="18"/>
        <v/>
      </c>
      <c r="N205" s="56" t="str">
        <f t="shared" si="19"/>
        <v/>
      </c>
      <c r="O205" s="347" t="b">
        <f t="shared" si="20"/>
        <v>0</v>
      </c>
      <c r="P205" s="348">
        <f t="shared" si="21"/>
        <v>1</v>
      </c>
    </row>
    <row r="206" spans="1:16">
      <c r="A206" s="141">
        <v>197</v>
      </c>
      <c r="B206" s="6"/>
      <c r="C206" s="6"/>
      <c r="D206" s="63"/>
      <c r="E206" s="215"/>
      <c r="F206" s="214"/>
      <c r="G206" s="214"/>
      <c r="H206" s="214"/>
      <c r="I206" s="16" t="str">
        <f t="shared" si="25"/>
        <v/>
      </c>
      <c r="J206" s="16" t="str">
        <f t="shared" si="26"/>
        <v/>
      </c>
      <c r="K206" s="373" t="str">
        <f t="shared" si="16"/>
        <v/>
      </c>
      <c r="L206" s="56" t="str">
        <f t="shared" si="17"/>
        <v/>
      </c>
      <c r="M206" s="374" t="str">
        <f t="shared" si="18"/>
        <v/>
      </c>
      <c r="N206" s="56" t="str">
        <f t="shared" si="19"/>
        <v/>
      </c>
      <c r="O206" s="347" t="b">
        <f t="shared" si="20"/>
        <v>0</v>
      </c>
      <c r="P206" s="348">
        <f t="shared" si="21"/>
        <v>1</v>
      </c>
    </row>
    <row r="207" spans="1:16">
      <c r="A207" s="141">
        <v>198</v>
      </c>
      <c r="B207" s="6"/>
      <c r="C207" s="6"/>
      <c r="D207" s="63"/>
      <c r="E207" s="215"/>
      <c r="F207" s="214"/>
      <c r="G207" s="214"/>
      <c r="H207" s="214"/>
      <c r="I207" s="16" t="str">
        <f t="shared" si="25"/>
        <v/>
      </c>
      <c r="J207" s="16" t="str">
        <f t="shared" si="26"/>
        <v/>
      </c>
      <c r="K207" s="373" t="str">
        <f t="shared" si="16"/>
        <v/>
      </c>
      <c r="L207" s="56" t="str">
        <f t="shared" si="17"/>
        <v/>
      </c>
      <c r="M207" s="374" t="str">
        <f t="shared" si="18"/>
        <v/>
      </c>
      <c r="N207" s="56" t="str">
        <f t="shared" si="19"/>
        <v/>
      </c>
      <c r="O207" s="347" t="b">
        <f t="shared" si="20"/>
        <v>0</v>
      </c>
      <c r="P207" s="348">
        <f t="shared" si="21"/>
        <v>1</v>
      </c>
    </row>
    <row r="208" spans="1:16">
      <c r="A208" s="141">
        <v>199</v>
      </c>
      <c r="B208" s="6"/>
      <c r="C208" s="6"/>
      <c r="D208" s="63"/>
      <c r="E208" s="215"/>
      <c r="F208" s="214"/>
      <c r="G208" s="214"/>
      <c r="H208" s="214"/>
      <c r="I208" s="16" t="str">
        <f t="shared" si="25"/>
        <v/>
      </c>
      <c r="J208" s="16" t="str">
        <f t="shared" si="26"/>
        <v/>
      </c>
      <c r="K208" s="373" t="str">
        <f t="shared" si="16"/>
        <v/>
      </c>
      <c r="L208" s="56" t="str">
        <f t="shared" si="17"/>
        <v/>
      </c>
      <c r="M208" s="374" t="str">
        <f t="shared" si="18"/>
        <v/>
      </c>
      <c r="N208" s="56" t="str">
        <f t="shared" si="19"/>
        <v/>
      </c>
      <c r="O208" s="347" t="b">
        <f t="shared" si="20"/>
        <v>0</v>
      </c>
      <c r="P208" s="348">
        <f t="shared" si="21"/>
        <v>1</v>
      </c>
    </row>
    <row r="209" spans="1:16">
      <c r="A209" s="141">
        <v>200</v>
      </c>
      <c r="B209" s="6"/>
      <c r="C209" s="6"/>
      <c r="D209" s="63"/>
      <c r="E209" s="215"/>
      <c r="F209" s="214"/>
      <c r="G209" s="214"/>
      <c r="H209" s="214"/>
      <c r="I209" s="16" t="str">
        <f t="shared" si="25"/>
        <v/>
      </c>
      <c r="J209" s="16" t="str">
        <f t="shared" si="26"/>
        <v/>
      </c>
      <c r="K209" s="373" t="str">
        <f t="shared" si="16"/>
        <v/>
      </c>
      <c r="L209" s="56" t="str">
        <f t="shared" si="17"/>
        <v/>
      </c>
      <c r="M209" s="374" t="str">
        <f t="shared" si="18"/>
        <v/>
      </c>
      <c r="N209" s="56" t="str">
        <f t="shared" si="19"/>
        <v/>
      </c>
      <c r="O209" s="347" t="b">
        <f t="shared" si="20"/>
        <v>0</v>
      </c>
      <c r="P209" s="348">
        <f t="shared" si="21"/>
        <v>1</v>
      </c>
    </row>
    <row r="210" spans="1:16">
      <c r="A210" s="141">
        <v>201</v>
      </c>
      <c r="B210" s="6"/>
      <c r="C210" s="6"/>
      <c r="D210" s="63"/>
      <c r="E210" s="215"/>
      <c r="F210" s="214"/>
      <c r="G210" s="214"/>
      <c r="H210" s="214"/>
      <c r="I210" s="16" t="str">
        <f t="shared" si="25"/>
        <v/>
      </c>
      <c r="J210" s="16" t="str">
        <f t="shared" si="26"/>
        <v/>
      </c>
      <c r="K210" s="373" t="str">
        <f t="shared" si="16"/>
        <v/>
      </c>
      <c r="L210" s="56" t="str">
        <f t="shared" si="17"/>
        <v/>
      </c>
      <c r="M210" s="374" t="str">
        <f t="shared" si="18"/>
        <v/>
      </c>
      <c r="N210" s="56" t="str">
        <f t="shared" si="19"/>
        <v/>
      </c>
      <c r="O210" s="347" t="b">
        <f t="shared" si="20"/>
        <v>0</v>
      </c>
      <c r="P210" s="348">
        <f t="shared" si="21"/>
        <v>1</v>
      </c>
    </row>
    <row r="211" spans="1:16">
      <c r="A211" s="141">
        <v>202</v>
      </c>
      <c r="B211" s="6"/>
      <c r="C211" s="6"/>
      <c r="D211" s="63"/>
      <c r="E211" s="215"/>
      <c r="F211" s="214"/>
      <c r="G211" s="214"/>
      <c r="H211" s="214"/>
      <c r="I211" s="16" t="str">
        <f t="shared" si="25"/>
        <v/>
      </c>
      <c r="J211" s="16" t="str">
        <f t="shared" si="26"/>
        <v/>
      </c>
      <c r="K211" s="373" t="str">
        <f t="shared" si="16"/>
        <v/>
      </c>
      <c r="L211" s="56" t="str">
        <f t="shared" si="17"/>
        <v/>
      </c>
      <c r="M211" s="374" t="str">
        <f t="shared" si="18"/>
        <v/>
      </c>
      <c r="N211" s="56" t="str">
        <f t="shared" si="19"/>
        <v/>
      </c>
      <c r="O211" s="347" t="b">
        <f t="shared" si="20"/>
        <v>0</v>
      </c>
      <c r="P211" s="348">
        <f t="shared" si="21"/>
        <v>1</v>
      </c>
    </row>
    <row r="212" spans="1:16">
      <c r="A212" s="141">
        <v>203</v>
      </c>
      <c r="B212" s="6"/>
      <c r="C212" s="6"/>
      <c r="D212" s="63"/>
      <c r="E212" s="215"/>
      <c r="F212" s="214"/>
      <c r="G212" s="214"/>
      <c r="H212" s="214"/>
      <c r="I212" s="16" t="str">
        <f t="shared" si="25"/>
        <v/>
      </c>
      <c r="J212" s="16" t="str">
        <f t="shared" si="26"/>
        <v/>
      </c>
      <c r="K212" s="373" t="str">
        <f t="shared" si="16"/>
        <v/>
      </c>
      <c r="L212" s="56" t="str">
        <f t="shared" si="17"/>
        <v/>
      </c>
      <c r="M212" s="374" t="str">
        <f t="shared" si="18"/>
        <v/>
      </c>
      <c r="N212" s="56" t="str">
        <f t="shared" si="19"/>
        <v/>
      </c>
      <c r="O212" s="347" t="b">
        <f t="shared" si="20"/>
        <v>0</v>
      </c>
      <c r="P212" s="348">
        <f t="shared" si="21"/>
        <v>1</v>
      </c>
    </row>
    <row r="213" spans="1:16">
      <c r="A213" s="141">
        <v>204</v>
      </c>
      <c r="B213" s="6"/>
      <c r="C213" s="6"/>
      <c r="D213" s="63"/>
      <c r="E213" s="215"/>
      <c r="F213" s="214"/>
      <c r="G213" s="214"/>
      <c r="H213" s="214"/>
      <c r="I213" s="16" t="str">
        <f t="shared" si="25"/>
        <v/>
      </c>
      <c r="J213" s="16" t="str">
        <f t="shared" si="26"/>
        <v/>
      </c>
      <c r="K213" s="373" t="str">
        <f t="shared" si="16"/>
        <v/>
      </c>
      <c r="L213" s="56" t="str">
        <f t="shared" si="17"/>
        <v/>
      </c>
      <c r="M213" s="374" t="str">
        <f t="shared" si="18"/>
        <v/>
      </c>
      <c r="N213" s="56" t="str">
        <f t="shared" si="19"/>
        <v/>
      </c>
      <c r="O213" s="347" t="b">
        <f t="shared" si="20"/>
        <v>0</v>
      </c>
      <c r="P213" s="348">
        <f t="shared" si="21"/>
        <v>1</v>
      </c>
    </row>
    <row r="214" spans="1:16">
      <c r="A214" s="141">
        <v>205</v>
      </c>
      <c r="B214" s="6"/>
      <c r="C214" s="6"/>
      <c r="D214" s="63"/>
      <c r="E214" s="215"/>
      <c r="F214" s="214"/>
      <c r="G214" s="214"/>
      <c r="H214" s="214"/>
      <c r="I214" s="16" t="str">
        <f t="shared" si="25"/>
        <v/>
      </c>
      <c r="J214" s="16" t="str">
        <f t="shared" si="26"/>
        <v/>
      </c>
      <c r="K214" s="373" t="str">
        <f t="shared" si="16"/>
        <v/>
      </c>
      <c r="L214" s="56" t="str">
        <f t="shared" si="17"/>
        <v/>
      </c>
      <c r="M214" s="374" t="str">
        <f t="shared" si="18"/>
        <v/>
      </c>
      <c r="N214" s="56" t="str">
        <f t="shared" si="19"/>
        <v/>
      </c>
      <c r="O214" s="347" t="b">
        <f t="shared" si="20"/>
        <v>0</v>
      </c>
      <c r="P214" s="348">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18.6640625" style="62" customWidth="1"/>
    <col min="5" max="5" width="18.6640625" style="288" customWidth="1"/>
    <col min="6" max="6" width="10.6640625" style="67" customWidth="1"/>
    <col min="7" max="7" width="10.6640625" style="62" customWidth="1"/>
    <col min="8" max="8" width="12.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ht="36.75" customHeight="1">
      <c r="A5" s="537" t="s">
        <v>654</v>
      </c>
      <c r="B5" s="537"/>
      <c r="C5" s="537"/>
      <c r="D5" s="537"/>
      <c r="E5" s="537"/>
      <c r="F5" s="537"/>
      <c r="G5" s="537"/>
      <c r="H5" s="537"/>
      <c r="I5" s="537"/>
      <c r="J5" s="224"/>
      <c r="K5" s="224"/>
      <c r="L5" s="224"/>
      <c r="M5" s="224"/>
      <c r="N5" s="62"/>
    </row>
    <row r="6" spans="1:16" ht="13.5" customHeight="1">
      <c r="E6" s="62"/>
      <c r="F6" s="62"/>
      <c r="H6" s="62"/>
      <c r="I6" s="299"/>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5.7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72"/>
      <c r="H9" s="65"/>
      <c r="I9" s="146">
        <f>SUMIF(I10:I1010,"&gt;0")</f>
        <v>0</v>
      </c>
      <c r="J9" s="146">
        <f t="shared" ref="J9:N9" si="0">SUMIF(J10:J108,"&gt;0")</f>
        <v>0</v>
      </c>
      <c r="K9" s="4">
        <f t="shared" si="0"/>
        <v>0</v>
      </c>
      <c r="L9" s="4">
        <f t="shared" si="0"/>
        <v>0</v>
      </c>
      <c r="M9" s="4">
        <f t="shared" si="0"/>
        <v>0</v>
      </c>
      <c r="N9" s="4">
        <f t="shared" si="0"/>
        <v>0</v>
      </c>
      <c r="O9" s="296"/>
    </row>
    <row r="10" spans="1:16">
      <c r="A10" s="35">
        <v>1</v>
      </c>
      <c r="B10" s="7"/>
      <c r="C10" s="7"/>
      <c r="D10" s="7"/>
      <c r="E10" s="5"/>
      <c r="F10" s="218"/>
      <c r="G10" s="218"/>
      <c r="H10" s="218"/>
      <c r="I10" s="16" t="str">
        <f t="shared" ref="I10:I73" si="1">IF(OR($B10="",$C10="",$D10="",$E10="",$F10&lt;an_initial,$F10&gt;an_final,$O10=FALSE),"",IF($H10="",CS_STR_RO*$G10/P10,CS_STR_RO*$H10))</f>
        <v/>
      </c>
      <c r="J10" s="16" t="str">
        <f t="shared" ref="J10:J73" si="2">IF(OR($B10="",$C10="",$D10="",$E10="",$F10="",$F10&gt;an_final,$O10=FALSE),"",IF($H10="",CS_STR_RO*$G10/P10,CS_STR_RO*$H10))</f>
        <v/>
      </c>
      <c r="K10" s="56" t="str">
        <f t="shared" ref="K10:K73" si="3">IF(OR($B10="",$C10="",$D10="",$E10="",$F10="",$F10&gt;an_final,$O10=FALSE),"",IF($F10&gt;=an_initial,1,""))</f>
        <v/>
      </c>
      <c r="L10" s="56" t="str">
        <f t="shared" ref="L10:L73" si="4">IF(OR($B10="",$C10="",$D10="",$E10="",$F10="",$F10&gt;an_final,$O10=FALSE),"",1)</f>
        <v/>
      </c>
      <c r="M10" s="374" t="str">
        <f t="shared" ref="M10:M73" si="5">IF(OR($B10="",$C10="",$D10="",$E10="",$F10="",$F10&gt;an_final,$O10=FALSE),"",IF($H10="",$G10/P10,$H10))</f>
        <v/>
      </c>
      <c r="N10" s="56"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5">
        <v>2</v>
      </c>
      <c r="B11" s="7"/>
      <c r="C11" s="7"/>
      <c r="D11" s="7"/>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7"/>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141">
        <v>5</v>
      </c>
      <c r="B14" s="6"/>
      <c r="C14" s="6"/>
      <c r="D14" s="6"/>
      <c r="E14" s="215"/>
      <c r="F14" s="214"/>
      <c r="G14" s="214"/>
      <c r="H14" s="214"/>
      <c r="I14" s="16" t="str">
        <f t="shared" si="1"/>
        <v/>
      </c>
      <c r="J14" s="16" t="str">
        <f t="shared" si="2"/>
        <v/>
      </c>
      <c r="K14" s="373" t="str">
        <f t="shared" si="3"/>
        <v/>
      </c>
      <c r="L14" s="56" t="str">
        <f t="shared" si="4"/>
        <v/>
      </c>
      <c r="M14" s="374" t="str">
        <f t="shared" si="5"/>
        <v/>
      </c>
      <c r="N14" s="56" t="str">
        <f t="shared" si="6"/>
        <v/>
      </c>
      <c r="O14" s="347" t="b">
        <f t="shared" si="7"/>
        <v>0</v>
      </c>
      <c r="P14" s="348">
        <f t="shared" si="8"/>
        <v>1</v>
      </c>
    </row>
    <row r="15" spans="1:16">
      <c r="A15" s="141">
        <v>6</v>
      </c>
      <c r="B15" s="6"/>
      <c r="C15" s="6"/>
      <c r="D15" s="6"/>
      <c r="E15" s="215"/>
      <c r="F15" s="214"/>
      <c r="G15" s="214"/>
      <c r="H15" s="214"/>
      <c r="I15" s="16" t="str">
        <f t="shared" si="1"/>
        <v/>
      </c>
      <c r="J15" s="16" t="str">
        <f t="shared" si="2"/>
        <v/>
      </c>
      <c r="K15" s="373" t="str">
        <f t="shared" si="3"/>
        <v/>
      </c>
      <c r="L15" s="56" t="str">
        <f t="shared" si="4"/>
        <v/>
      </c>
      <c r="M15" s="374" t="str">
        <f t="shared" si="5"/>
        <v/>
      </c>
      <c r="N15" s="56" t="str">
        <f t="shared" si="6"/>
        <v/>
      </c>
      <c r="O15" s="347" t="b">
        <f t="shared" si="7"/>
        <v>0</v>
      </c>
      <c r="P15" s="348">
        <f t="shared" si="8"/>
        <v>1</v>
      </c>
    </row>
    <row r="16" spans="1:16">
      <c r="A16" s="141">
        <v>7</v>
      </c>
      <c r="B16" s="6"/>
      <c r="C16" s="6"/>
      <c r="D16" s="6"/>
      <c r="E16" s="215"/>
      <c r="F16" s="214"/>
      <c r="G16" s="214"/>
      <c r="H16" s="214"/>
      <c r="I16" s="16" t="str">
        <f t="shared" si="1"/>
        <v/>
      </c>
      <c r="J16" s="16" t="str">
        <f t="shared" si="2"/>
        <v/>
      </c>
      <c r="K16" s="373" t="str">
        <f t="shared" si="3"/>
        <v/>
      </c>
      <c r="L16" s="56" t="str">
        <f t="shared" si="4"/>
        <v/>
      </c>
      <c r="M16" s="374" t="str">
        <f t="shared" si="5"/>
        <v/>
      </c>
      <c r="N16" s="56" t="str">
        <f t="shared" si="6"/>
        <v/>
      </c>
      <c r="O16" s="347" t="b">
        <f t="shared" si="7"/>
        <v>0</v>
      </c>
      <c r="P16" s="348">
        <f t="shared" si="8"/>
        <v>1</v>
      </c>
    </row>
    <row r="17" spans="1:16">
      <c r="A17" s="141">
        <v>8</v>
      </c>
      <c r="B17" s="6"/>
      <c r="C17" s="6"/>
      <c r="D17" s="6"/>
      <c r="E17" s="215"/>
      <c r="F17" s="214"/>
      <c r="G17" s="214"/>
      <c r="H17" s="214"/>
      <c r="I17" s="16" t="str">
        <f t="shared" si="1"/>
        <v/>
      </c>
      <c r="J17" s="16" t="str">
        <f t="shared" si="2"/>
        <v/>
      </c>
      <c r="K17" s="373" t="str">
        <f t="shared" si="3"/>
        <v/>
      </c>
      <c r="L17" s="56" t="str">
        <f t="shared" si="4"/>
        <v/>
      </c>
      <c r="M17" s="374" t="str">
        <f t="shared" si="5"/>
        <v/>
      </c>
      <c r="N17" s="56" t="str">
        <f t="shared" si="6"/>
        <v/>
      </c>
      <c r="O17" s="347" t="b">
        <f t="shared" si="7"/>
        <v>0</v>
      </c>
      <c r="P17" s="348">
        <f t="shared" si="8"/>
        <v>1</v>
      </c>
    </row>
    <row r="18" spans="1:16">
      <c r="A18" s="141">
        <v>9</v>
      </c>
      <c r="B18" s="6"/>
      <c r="C18" s="6"/>
      <c r="D18" s="6"/>
      <c r="E18" s="215"/>
      <c r="F18" s="214"/>
      <c r="G18" s="214"/>
      <c r="H18" s="214"/>
      <c r="I18" s="16" t="str">
        <f t="shared" si="1"/>
        <v/>
      </c>
      <c r="J18" s="16" t="str">
        <f t="shared" si="2"/>
        <v/>
      </c>
      <c r="K18" s="373" t="str">
        <f t="shared" si="3"/>
        <v/>
      </c>
      <c r="L18" s="56" t="str">
        <f t="shared" si="4"/>
        <v/>
      </c>
      <c r="M18" s="374" t="str">
        <f t="shared" si="5"/>
        <v/>
      </c>
      <c r="N18" s="56" t="str">
        <f t="shared" si="6"/>
        <v/>
      </c>
      <c r="O18" s="347" t="b">
        <f t="shared" si="7"/>
        <v>0</v>
      </c>
      <c r="P18" s="348">
        <f t="shared" si="8"/>
        <v>1</v>
      </c>
    </row>
    <row r="19" spans="1:16">
      <c r="A19" s="141">
        <v>10</v>
      </c>
      <c r="B19" s="6"/>
      <c r="C19" s="6"/>
      <c r="D19" s="6"/>
      <c r="E19" s="215"/>
      <c r="F19" s="214"/>
      <c r="G19" s="214"/>
      <c r="H19" s="214"/>
      <c r="I19" s="16" t="str">
        <f t="shared" si="1"/>
        <v/>
      </c>
      <c r="J19" s="16" t="str">
        <f t="shared" si="2"/>
        <v/>
      </c>
      <c r="K19" s="373" t="str">
        <f t="shared" si="3"/>
        <v/>
      </c>
      <c r="L19" s="56" t="str">
        <f t="shared" si="4"/>
        <v/>
      </c>
      <c r="M19" s="374" t="str">
        <f t="shared" si="5"/>
        <v/>
      </c>
      <c r="N19" s="56" t="str">
        <f t="shared" si="6"/>
        <v/>
      </c>
      <c r="O19" s="347" t="b">
        <f t="shared" si="7"/>
        <v>0</v>
      </c>
      <c r="P19" s="348">
        <f t="shared" si="8"/>
        <v>1</v>
      </c>
    </row>
    <row r="20" spans="1:16">
      <c r="A20" s="141">
        <v>11</v>
      </c>
      <c r="B20" s="6"/>
      <c r="C20" s="6"/>
      <c r="D20" s="6"/>
      <c r="E20" s="215"/>
      <c r="F20" s="214"/>
      <c r="G20" s="214"/>
      <c r="H20" s="214"/>
      <c r="I20" s="16" t="str">
        <f t="shared" si="1"/>
        <v/>
      </c>
      <c r="J20" s="16" t="str">
        <f t="shared" si="2"/>
        <v/>
      </c>
      <c r="K20" s="373" t="str">
        <f t="shared" si="3"/>
        <v/>
      </c>
      <c r="L20" s="56" t="str">
        <f t="shared" si="4"/>
        <v/>
      </c>
      <c r="M20" s="374" t="str">
        <f t="shared" si="5"/>
        <v/>
      </c>
      <c r="N20" s="56" t="str">
        <f t="shared" si="6"/>
        <v/>
      </c>
      <c r="O20" s="347" t="b">
        <f t="shared" si="7"/>
        <v>0</v>
      </c>
      <c r="P20" s="348">
        <f t="shared" si="8"/>
        <v>1</v>
      </c>
    </row>
    <row r="21" spans="1:16">
      <c r="A21" s="141">
        <v>12</v>
      </c>
      <c r="B21" s="6"/>
      <c r="C21" s="6"/>
      <c r="D21" s="6"/>
      <c r="E21" s="215"/>
      <c r="F21" s="214"/>
      <c r="G21" s="214"/>
      <c r="H21" s="214"/>
      <c r="I21" s="16" t="str">
        <f t="shared" si="1"/>
        <v/>
      </c>
      <c r="J21" s="16" t="str">
        <f t="shared" si="2"/>
        <v/>
      </c>
      <c r="K21" s="373" t="str">
        <f t="shared" si="3"/>
        <v/>
      </c>
      <c r="L21" s="56" t="str">
        <f t="shared" si="4"/>
        <v/>
      </c>
      <c r="M21" s="374" t="str">
        <f t="shared" si="5"/>
        <v/>
      </c>
      <c r="N21" s="56" t="str">
        <f t="shared" si="6"/>
        <v/>
      </c>
      <c r="O21" s="347" t="b">
        <f t="shared" si="7"/>
        <v>0</v>
      </c>
      <c r="P21" s="348">
        <f t="shared" si="8"/>
        <v>1</v>
      </c>
    </row>
    <row r="22" spans="1:16">
      <c r="A22" s="141">
        <v>13</v>
      </c>
      <c r="B22" s="6"/>
      <c r="C22" s="6"/>
      <c r="D22" s="6"/>
      <c r="E22" s="215"/>
      <c r="F22" s="214"/>
      <c r="G22" s="214"/>
      <c r="H22" s="214"/>
      <c r="I22" s="16" t="str">
        <f t="shared" si="1"/>
        <v/>
      </c>
      <c r="J22" s="16" t="str">
        <f t="shared" si="2"/>
        <v/>
      </c>
      <c r="K22" s="373" t="str">
        <f t="shared" si="3"/>
        <v/>
      </c>
      <c r="L22" s="56" t="str">
        <f t="shared" si="4"/>
        <v/>
      </c>
      <c r="M22" s="374" t="str">
        <f t="shared" si="5"/>
        <v/>
      </c>
      <c r="N22" s="56" t="str">
        <f t="shared" si="6"/>
        <v/>
      </c>
      <c r="O22" s="347" t="b">
        <f t="shared" si="7"/>
        <v>0</v>
      </c>
      <c r="P22" s="348">
        <f t="shared" si="8"/>
        <v>1</v>
      </c>
    </row>
    <row r="23" spans="1:16">
      <c r="A23" s="141">
        <v>14</v>
      </c>
      <c r="B23" s="6"/>
      <c r="C23" s="6"/>
      <c r="D23" s="6"/>
      <c r="E23" s="215"/>
      <c r="F23" s="214"/>
      <c r="G23" s="214"/>
      <c r="H23" s="214"/>
      <c r="I23" s="16" t="str">
        <f t="shared" si="1"/>
        <v/>
      </c>
      <c r="J23" s="16" t="str">
        <f t="shared" si="2"/>
        <v/>
      </c>
      <c r="K23" s="373" t="str">
        <f t="shared" si="3"/>
        <v/>
      </c>
      <c r="L23" s="56" t="str">
        <f t="shared" si="4"/>
        <v/>
      </c>
      <c r="M23" s="374" t="str">
        <f t="shared" si="5"/>
        <v/>
      </c>
      <c r="N23" s="56" t="str">
        <f t="shared" si="6"/>
        <v/>
      </c>
      <c r="O23" s="347" t="b">
        <f t="shared" si="7"/>
        <v>0</v>
      </c>
      <c r="P23" s="348">
        <f t="shared" si="8"/>
        <v>1</v>
      </c>
    </row>
    <row r="24" spans="1:16">
      <c r="A24" s="141">
        <v>15</v>
      </c>
      <c r="B24" s="6"/>
      <c r="C24" s="6"/>
      <c r="D24" s="6"/>
      <c r="E24" s="215"/>
      <c r="F24" s="214"/>
      <c r="G24" s="214"/>
      <c r="H24" s="214"/>
      <c r="I24" s="16" t="str">
        <f t="shared" si="1"/>
        <v/>
      </c>
      <c r="J24" s="16" t="str">
        <f t="shared" si="2"/>
        <v/>
      </c>
      <c r="K24" s="373" t="str">
        <f t="shared" si="3"/>
        <v/>
      </c>
      <c r="L24" s="56" t="str">
        <f t="shared" si="4"/>
        <v/>
      </c>
      <c r="M24" s="374" t="str">
        <f t="shared" si="5"/>
        <v/>
      </c>
      <c r="N24" s="56" t="str">
        <f t="shared" si="6"/>
        <v/>
      </c>
      <c r="O24" s="347" t="b">
        <f t="shared" si="7"/>
        <v>0</v>
      </c>
      <c r="P24" s="348">
        <f t="shared" si="8"/>
        <v>1</v>
      </c>
    </row>
    <row r="25" spans="1:16">
      <c r="A25" s="141">
        <v>16</v>
      </c>
      <c r="B25" s="6"/>
      <c r="C25" s="6"/>
      <c r="D25" s="6"/>
      <c r="E25" s="215"/>
      <c r="F25" s="214"/>
      <c r="G25" s="214"/>
      <c r="H25" s="214"/>
      <c r="I25" s="16" t="str">
        <f t="shared" si="1"/>
        <v/>
      </c>
      <c r="J25" s="16" t="str">
        <f t="shared" si="2"/>
        <v/>
      </c>
      <c r="K25" s="373" t="str">
        <f t="shared" si="3"/>
        <v/>
      </c>
      <c r="L25" s="56" t="str">
        <f t="shared" si="4"/>
        <v/>
      </c>
      <c r="M25" s="374" t="str">
        <f t="shared" si="5"/>
        <v/>
      </c>
      <c r="N25" s="56" t="str">
        <f t="shared" si="6"/>
        <v/>
      </c>
      <c r="O25" s="347" t="b">
        <f t="shared" si="7"/>
        <v>0</v>
      </c>
      <c r="P25" s="348">
        <f t="shared" si="8"/>
        <v>1</v>
      </c>
    </row>
    <row r="26" spans="1:16">
      <c r="A26" s="141">
        <v>17</v>
      </c>
      <c r="B26" s="6"/>
      <c r="C26" s="6"/>
      <c r="D26" s="6"/>
      <c r="E26" s="215"/>
      <c r="F26" s="214"/>
      <c r="G26" s="214"/>
      <c r="H26" s="214"/>
      <c r="I26" s="16" t="str">
        <f t="shared" si="1"/>
        <v/>
      </c>
      <c r="J26" s="16" t="str">
        <f t="shared" si="2"/>
        <v/>
      </c>
      <c r="K26" s="373" t="str">
        <f t="shared" si="3"/>
        <v/>
      </c>
      <c r="L26" s="56" t="str">
        <f t="shared" si="4"/>
        <v/>
      </c>
      <c r="M26" s="374" t="str">
        <f t="shared" si="5"/>
        <v/>
      </c>
      <c r="N26" s="56" t="str">
        <f t="shared" si="6"/>
        <v/>
      </c>
      <c r="O26" s="347" t="b">
        <f t="shared" si="7"/>
        <v>0</v>
      </c>
      <c r="P26" s="348">
        <f t="shared" si="8"/>
        <v>1</v>
      </c>
    </row>
    <row r="27" spans="1:16">
      <c r="A27" s="141">
        <v>18</v>
      </c>
      <c r="B27" s="6"/>
      <c r="C27" s="6"/>
      <c r="D27" s="6"/>
      <c r="E27" s="215"/>
      <c r="F27" s="214"/>
      <c r="G27" s="214"/>
      <c r="H27" s="214"/>
      <c r="I27" s="16" t="str">
        <f t="shared" si="1"/>
        <v/>
      </c>
      <c r="J27" s="16" t="str">
        <f t="shared" si="2"/>
        <v/>
      </c>
      <c r="K27" s="373" t="str">
        <f t="shared" si="3"/>
        <v/>
      </c>
      <c r="L27" s="56" t="str">
        <f t="shared" si="4"/>
        <v/>
      </c>
      <c r="M27" s="374" t="str">
        <f t="shared" si="5"/>
        <v/>
      </c>
      <c r="N27" s="56" t="str">
        <f t="shared" si="6"/>
        <v/>
      </c>
      <c r="O27" s="347" t="b">
        <f t="shared" si="7"/>
        <v>0</v>
      </c>
      <c r="P27" s="348">
        <f t="shared" si="8"/>
        <v>1</v>
      </c>
    </row>
    <row r="28" spans="1:16">
      <c r="A28" s="141">
        <v>19</v>
      </c>
      <c r="B28" s="6"/>
      <c r="C28" s="6"/>
      <c r="D28" s="6"/>
      <c r="E28" s="215"/>
      <c r="F28" s="214"/>
      <c r="G28" s="214"/>
      <c r="H28" s="214"/>
      <c r="I28" s="16" t="str">
        <f t="shared" si="1"/>
        <v/>
      </c>
      <c r="J28" s="16" t="str">
        <f t="shared" si="2"/>
        <v/>
      </c>
      <c r="K28" s="373" t="str">
        <f t="shared" si="3"/>
        <v/>
      </c>
      <c r="L28" s="56" t="str">
        <f t="shared" si="4"/>
        <v/>
      </c>
      <c r="M28" s="374" t="str">
        <f t="shared" si="5"/>
        <v/>
      </c>
      <c r="N28" s="56" t="str">
        <f t="shared" si="6"/>
        <v/>
      </c>
      <c r="O28" s="347" t="b">
        <f t="shared" si="7"/>
        <v>0</v>
      </c>
      <c r="P28" s="348">
        <f t="shared" si="8"/>
        <v>1</v>
      </c>
    </row>
    <row r="29" spans="1:16">
      <c r="A29" s="141">
        <v>20</v>
      </c>
      <c r="B29" s="6"/>
      <c r="C29" s="6"/>
      <c r="D29" s="6"/>
      <c r="E29" s="215"/>
      <c r="F29" s="214"/>
      <c r="G29" s="214"/>
      <c r="H29" s="214"/>
      <c r="I29" s="16" t="str">
        <f t="shared" si="1"/>
        <v/>
      </c>
      <c r="J29" s="16" t="str">
        <f t="shared" si="2"/>
        <v/>
      </c>
      <c r="K29" s="373" t="str">
        <f t="shared" si="3"/>
        <v/>
      </c>
      <c r="L29" s="56" t="str">
        <f t="shared" si="4"/>
        <v/>
      </c>
      <c r="M29" s="374" t="str">
        <f t="shared" si="5"/>
        <v/>
      </c>
      <c r="N29" s="56" t="str">
        <f t="shared" si="6"/>
        <v/>
      </c>
      <c r="O29" s="347" t="b">
        <f t="shared" si="7"/>
        <v>0</v>
      </c>
      <c r="P29" s="348">
        <f t="shared" si="8"/>
        <v>1</v>
      </c>
    </row>
    <row r="30" spans="1:16">
      <c r="A30" s="141">
        <v>21</v>
      </c>
      <c r="B30" s="6"/>
      <c r="C30" s="6"/>
      <c r="D30" s="6"/>
      <c r="E30" s="215"/>
      <c r="F30" s="214"/>
      <c r="G30" s="214"/>
      <c r="H30" s="214"/>
      <c r="I30" s="16" t="str">
        <f t="shared" si="1"/>
        <v/>
      </c>
      <c r="J30" s="16" t="str">
        <f t="shared" si="2"/>
        <v/>
      </c>
      <c r="K30" s="373" t="str">
        <f t="shared" si="3"/>
        <v/>
      </c>
      <c r="L30" s="56" t="str">
        <f t="shared" si="4"/>
        <v/>
      </c>
      <c r="M30" s="374" t="str">
        <f t="shared" si="5"/>
        <v/>
      </c>
      <c r="N30" s="56" t="str">
        <f t="shared" si="6"/>
        <v/>
      </c>
      <c r="O30" s="347" t="b">
        <f t="shared" si="7"/>
        <v>0</v>
      </c>
      <c r="P30" s="348">
        <f t="shared" si="8"/>
        <v>1</v>
      </c>
    </row>
    <row r="31" spans="1:16">
      <c r="A31" s="141">
        <v>22</v>
      </c>
      <c r="B31" s="6"/>
      <c r="C31" s="6"/>
      <c r="D31" s="6"/>
      <c r="E31" s="215"/>
      <c r="F31" s="214"/>
      <c r="G31" s="214"/>
      <c r="H31" s="214"/>
      <c r="I31" s="16" t="str">
        <f t="shared" si="1"/>
        <v/>
      </c>
      <c r="J31" s="16" t="str">
        <f t="shared" si="2"/>
        <v/>
      </c>
      <c r="K31" s="373" t="str">
        <f t="shared" si="3"/>
        <v/>
      </c>
      <c r="L31" s="56" t="str">
        <f t="shared" si="4"/>
        <v/>
      </c>
      <c r="M31" s="374" t="str">
        <f t="shared" si="5"/>
        <v/>
      </c>
      <c r="N31" s="56" t="str">
        <f t="shared" si="6"/>
        <v/>
      </c>
      <c r="O31" s="347" t="b">
        <f t="shared" si="7"/>
        <v>0</v>
      </c>
      <c r="P31" s="348">
        <f t="shared" si="8"/>
        <v>1</v>
      </c>
    </row>
    <row r="32" spans="1:16">
      <c r="A32" s="141">
        <v>23</v>
      </c>
      <c r="B32" s="6"/>
      <c r="C32" s="6"/>
      <c r="D32" s="6"/>
      <c r="E32" s="215"/>
      <c r="F32" s="214"/>
      <c r="G32" s="214"/>
      <c r="H32" s="214"/>
      <c r="I32" s="16" t="str">
        <f t="shared" si="1"/>
        <v/>
      </c>
      <c r="J32" s="16" t="str">
        <f t="shared" si="2"/>
        <v/>
      </c>
      <c r="K32" s="373" t="str">
        <f t="shared" si="3"/>
        <v/>
      </c>
      <c r="L32" s="56" t="str">
        <f t="shared" si="4"/>
        <v/>
      </c>
      <c r="M32" s="374" t="str">
        <f t="shared" si="5"/>
        <v/>
      </c>
      <c r="N32" s="56" t="str">
        <f t="shared" si="6"/>
        <v/>
      </c>
      <c r="O32" s="347" t="b">
        <f t="shared" si="7"/>
        <v>0</v>
      </c>
      <c r="P32" s="348">
        <f t="shared" si="8"/>
        <v>1</v>
      </c>
    </row>
    <row r="33" spans="1:16">
      <c r="A33" s="141">
        <v>24</v>
      </c>
      <c r="B33" s="6"/>
      <c r="C33" s="6"/>
      <c r="D33" s="6"/>
      <c r="E33" s="215"/>
      <c r="F33" s="214"/>
      <c r="G33" s="214"/>
      <c r="H33" s="214"/>
      <c r="I33" s="16" t="str">
        <f t="shared" si="1"/>
        <v/>
      </c>
      <c r="J33" s="16" t="str">
        <f t="shared" si="2"/>
        <v/>
      </c>
      <c r="K33" s="373" t="str">
        <f t="shared" si="3"/>
        <v/>
      </c>
      <c r="L33" s="56" t="str">
        <f t="shared" si="4"/>
        <v/>
      </c>
      <c r="M33" s="374" t="str">
        <f t="shared" si="5"/>
        <v/>
      </c>
      <c r="N33" s="56" t="str">
        <f t="shared" si="6"/>
        <v/>
      </c>
      <c r="O33" s="347" t="b">
        <f t="shared" si="7"/>
        <v>0</v>
      </c>
      <c r="P33" s="348">
        <f t="shared" si="8"/>
        <v>1</v>
      </c>
    </row>
    <row r="34" spans="1:16">
      <c r="A34" s="141">
        <v>25</v>
      </c>
      <c r="B34" s="6"/>
      <c r="C34" s="6"/>
      <c r="D34" s="6"/>
      <c r="E34" s="215"/>
      <c r="F34" s="214"/>
      <c r="G34" s="214"/>
      <c r="H34" s="214"/>
      <c r="I34" s="16" t="str">
        <f t="shared" si="1"/>
        <v/>
      </c>
      <c r="J34" s="16" t="str">
        <f t="shared" si="2"/>
        <v/>
      </c>
      <c r="K34" s="373" t="str">
        <f t="shared" si="3"/>
        <v/>
      </c>
      <c r="L34" s="56" t="str">
        <f t="shared" si="4"/>
        <v/>
      </c>
      <c r="M34" s="374" t="str">
        <f t="shared" si="5"/>
        <v/>
      </c>
      <c r="N34" s="56" t="str">
        <f t="shared" si="6"/>
        <v/>
      </c>
      <c r="O34" s="347" t="b">
        <f t="shared" si="7"/>
        <v>0</v>
      </c>
      <c r="P34" s="348">
        <f t="shared" si="8"/>
        <v>1</v>
      </c>
    </row>
    <row r="35" spans="1:16">
      <c r="A35" s="141">
        <v>26</v>
      </c>
      <c r="B35" s="6"/>
      <c r="C35" s="6"/>
      <c r="D35" s="6"/>
      <c r="E35" s="215"/>
      <c r="F35" s="214"/>
      <c r="G35" s="214"/>
      <c r="H35" s="214"/>
      <c r="I35" s="16" t="str">
        <f t="shared" si="1"/>
        <v/>
      </c>
      <c r="J35" s="16" t="str">
        <f t="shared" si="2"/>
        <v/>
      </c>
      <c r="K35" s="373" t="str">
        <f t="shared" si="3"/>
        <v/>
      </c>
      <c r="L35" s="56" t="str">
        <f t="shared" si="4"/>
        <v/>
      </c>
      <c r="M35" s="374" t="str">
        <f t="shared" si="5"/>
        <v/>
      </c>
      <c r="N35" s="56" t="str">
        <f t="shared" si="6"/>
        <v/>
      </c>
      <c r="O35" s="347" t="b">
        <f t="shared" si="7"/>
        <v>0</v>
      </c>
      <c r="P35" s="348">
        <f t="shared" si="8"/>
        <v>1</v>
      </c>
    </row>
    <row r="36" spans="1:16">
      <c r="A36" s="141">
        <v>27</v>
      </c>
      <c r="B36" s="6"/>
      <c r="C36" s="6"/>
      <c r="D36" s="6"/>
      <c r="E36" s="215"/>
      <c r="F36" s="214"/>
      <c r="G36" s="214"/>
      <c r="H36" s="214"/>
      <c r="I36" s="16" t="str">
        <f t="shared" si="1"/>
        <v/>
      </c>
      <c r="J36" s="16" t="str">
        <f t="shared" si="2"/>
        <v/>
      </c>
      <c r="K36" s="373" t="str">
        <f t="shared" si="3"/>
        <v/>
      </c>
      <c r="L36" s="56" t="str">
        <f t="shared" si="4"/>
        <v/>
      </c>
      <c r="M36" s="374" t="str">
        <f t="shared" si="5"/>
        <v/>
      </c>
      <c r="N36" s="56" t="str">
        <f t="shared" si="6"/>
        <v/>
      </c>
      <c r="O36" s="347" t="b">
        <f t="shared" si="7"/>
        <v>0</v>
      </c>
      <c r="P36" s="348">
        <f t="shared" si="8"/>
        <v>1</v>
      </c>
    </row>
    <row r="37" spans="1:16">
      <c r="A37" s="141">
        <v>28</v>
      </c>
      <c r="B37" s="6"/>
      <c r="C37" s="6"/>
      <c r="D37" s="6"/>
      <c r="E37" s="215"/>
      <c r="F37" s="214"/>
      <c r="G37" s="214"/>
      <c r="H37" s="214"/>
      <c r="I37" s="16" t="str">
        <f t="shared" si="1"/>
        <v/>
      </c>
      <c r="J37" s="16" t="str">
        <f t="shared" si="2"/>
        <v/>
      </c>
      <c r="K37" s="373" t="str">
        <f t="shared" si="3"/>
        <v/>
      </c>
      <c r="L37" s="56" t="str">
        <f t="shared" si="4"/>
        <v/>
      </c>
      <c r="M37" s="374" t="str">
        <f t="shared" si="5"/>
        <v/>
      </c>
      <c r="N37" s="56" t="str">
        <f t="shared" si="6"/>
        <v/>
      </c>
      <c r="O37" s="347" t="b">
        <f t="shared" si="7"/>
        <v>0</v>
      </c>
      <c r="P37" s="348">
        <f t="shared" si="8"/>
        <v>1</v>
      </c>
    </row>
    <row r="38" spans="1:16">
      <c r="A38" s="141">
        <v>29</v>
      </c>
      <c r="B38" s="6"/>
      <c r="C38" s="6"/>
      <c r="D38" s="6"/>
      <c r="E38" s="215"/>
      <c r="F38" s="214"/>
      <c r="G38" s="214"/>
      <c r="H38" s="214"/>
      <c r="I38" s="16" t="str">
        <f t="shared" si="1"/>
        <v/>
      </c>
      <c r="J38" s="16" t="str">
        <f t="shared" si="2"/>
        <v/>
      </c>
      <c r="K38" s="373" t="str">
        <f t="shared" si="3"/>
        <v/>
      </c>
      <c r="L38" s="56" t="str">
        <f t="shared" si="4"/>
        <v/>
      </c>
      <c r="M38" s="374" t="str">
        <f t="shared" si="5"/>
        <v/>
      </c>
      <c r="N38" s="56" t="str">
        <f t="shared" si="6"/>
        <v/>
      </c>
      <c r="O38" s="347" t="b">
        <f t="shared" si="7"/>
        <v>0</v>
      </c>
      <c r="P38" s="348">
        <f t="shared" si="8"/>
        <v>1</v>
      </c>
    </row>
    <row r="39" spans="1:16">
      <c r="A39" s="141">
        <v>30</v>
      </c>
      <c r="B39" s="6"/>
      <c r="C39" s="6"/>
      <c r="D39" s="6"/>
      <c r="E39" s="215"/>
      <c r="F39" s="214"/>
      <c r="G39" s="214"/>
      <c r="H39" s="214"/>
      <c r="I39" s="16" t="str">
        <f t="shared" si="1"/>
        <v/>
      </c>
      <c r="J39" s="16" t="str">
        <f t="shared" si="2"/>
        <v/>
      </c>
      <c r="K39" s="373" t="str">
        <f t="shared" si="3"/>
        <v/>
      </c>
      <c r="L39" s="56" t="str">
        <f t="shared" si="4"/>
        <v/>
      </c>
      <c r="M39" s="374" t="str">
        <f t="shared" si="5"/>
        <v/>
      </c>
      <c r="N39" s="56" t="str">
        <f t="shared" si="6"/>
        <v/>
      </c>
      <c r="O39" s="347" t="b">
        <f t="shared" si="7"/>
        <v>0</v>
      </c>
      <c r="P39" s="348">
        <f t="shared" si="8"/>
        <v>1</v>
      </c>
    </row>
    <row r="40" spans="1:16">
      <c r="A40" s="141">
        <v>31</v>
      </c>
      <c r="B40" s="6"/>
      <c r="C40" s="6"/>
      <c r="D40" s="6"/>
      <c r="E40" s="215"/>
      <c r="F40" s="214"/>
      <c r="G40" s="214"/>
      <c r="H40" s="214"/>
      <c r="I40" s="16" t="str">
        <f t="shared" si="1"/>
        <v/>
      </c>
      <c r="J40" s="16" t="str">
        <f t="shared" si="2"/>
        <v/>
      </c>
      <c r="K40" s="373" t="str">
        <f t="shared" si="3"/>
        <v/>
      </c>
      <c r="L40" s="56" t="str">
        <f t="shared" si="4"/>
        <v/>
      </c>
      <c r="M40" s="374" t="str">
        <f t="shared" si="5"/>
        <v/>
      </c>
      <c r="N40" s="56" t="str">
        <f t="shared" si="6"/>
        <v/>
      </c>
      <c r="O40" s="347" t="b">
        <f t="shared" si="7"/>
        <v>0</v>
      </c>
      <c r="P40" s="348">
        <f t="shared" si="8"/>
        <v>1</v>
      </c>
    </row>
    <row r="41" spans="1:16">
      <c r="A41" s="141">
        <v>32</v>
      </c>
      <c r="B41" s="6"/>
      <c r="C41" s="6"/>
      <c r="D41" s="6"/>
      <c r="E41" s="215"/>
      <c r="F41" s="214"/>
      <c r="G41" s="214"/>
      <c r="H41" s="214"/>
      <c r="I41" s="16" t="str">
        <f t="shared" si="1"/>
        <v/>
      </c>
      <c r="J41" s="16" t="str">
        <f t="shared" si="2"/>
        <v/>
      </c>
      <c r="K41" s="373" t="str">
        <f t="shared" si="3"/>
        <v/>
      </c>
      <c r="L41" s="56" t="str">
        <f t="shared" si="4"/>
        <v/>
      </c>
      <c r="M41" s="374" t="str">
        <f t="shared" si="5"/>
        <v/>
      </c>
      <c r="N41" s="56" t="str">
        <f t="shared" si="6"/>
        <v/>
      </c>
      <c r="O41" s="347" t="b">
        <f t="shared" si="7"/>
        <v>0</v>
      </c>
      <c r="P41" s="348">
        <f t="shared" si="8"/>
        <v>1</v>
      </c>
    </row>
    <row r="42" spans="1:16">
      <c r="A42" s="141">
        <v>33</v>
      </c>
      <c r="B42" s="6"/>
      <c r="C42" s="6"/>
      <c r="D42" s="6"/>
      <c r="E42" s="215"/>
      <c r="F42" s="214"/>
      <c r="G42" s="214"/>
      <c r="H42" s="214"/>
      <c r="I42" s="16" t="str">
        <f t="shared" si="1"/>
        <v/>
      </c>
      <c r="J42" s="16" t="str">
        <f t="shared" si="2"/>
        <v/>
      </c>
      <c r="K42" s="373" t="str">
        <f t="shared" si="3"/>
        <v/>
      </c>
      <c r="L42" s="56" t="str">
        <f t="shared" si="4"/>
        <v/>
      </c>
      <c r="M42" s="374" t="str">
        <f t="shared" si="5"/>
        <v/>
      </c>
      <c r="N42" s="56" t="str">
        <f t="shared" si="6"/>
        <v/>
      </c>
      <c r="O42" s="347" t="b">
        <f t="shared" si="7"/>
        <v>0</v>
      </c>
      <c r="P42" s="348">
        <f t="shared" si="8"/>
        <v>1</v>
      </c>
    </row>
    <row r="43" spans="1:16">
      <c r="A43" s="141">
        <v>34</v>
      </c>
      <c r="B43" s="6"/>
      <c r="C43" s="6"/>
      <c r="D43" s="6"/>
      <c r="E43" s="215"/>
      <c r="F43" s="214"/>
      <c r="G43" s="214"/>
      <c r="H43" s="214"/>
      <c r="I43" s="16" t="str">
        <f t="shared" si="1"/>
        <v/>
      </c>
      <c r="J43" s="16" t="str">
        <f t="shared" si="2"/>
        <v/>
      </c>
      <c r="K43" s="373" t="str">
        <f t="shared" si="3"/>
        <v/>
      </c>
      <c r="L43" s="56" t="str">
        <f t="shared" si="4"/>
        <v/>
      </c>
      <c r="M43" s="374" t="str">
        <f t="shared" si="5"/>
        <v/>
      </c>
      <c r="N43" s="56" t="str">
        <f t="shared" si="6"/>
        <v/>
      </c>
      <c r="O43" s="347" t="b">
        <f t="shared" si="7"/>
        <v>0</v>
      </c>
      <c r="P43" s="348">
        <f t="shared" si="8"/>
        <v>1</v>
      </c>
    </row>
    <row r="44" spans="1:16">
      <c r="A44" s="141">
        <v>35</v>
      </c>
      <c r="B44" s="6"/>
      <c r="C44" s="6"/>
      <c r="D44" s="6"/>
      <c r="E44" s="215"/>
      <c r="F44" s="214"/>
      <c r="G44" s="214"/>
      <c r="H44" s="214"/>
      <c r="I44" s="16" t="str">
        <f t="shared" si="1"/>
        <v/>
      </c>
      <c r="J44" s="16" t="str">
        <f t="shared" si="2"/>
        <v/>
      </c>
      <c r="K44" s="373" t="str">
        <f t="shared" si="3"/>
        <v/>
      </c>
      <c r="L44" s="56" t="str">
        <f t="shared" si="4"/>
        <v/>
      </c>
      <c r="M44" s="374" t="str">
        <f t="shared" si="5"/>
        <v/>
      </c>
      <c r="N44" s="56" t="str">
        <f t="shared" si="6"/>
        <v/>
      </c>
      <c r="O44" s="347" t="b">
        <f t="shared" si="7"/>
        <v>0</v>
      </c>
      <c r="P44" s="348">
        <f t="shared" si="8"/>
        <v>1</v>
      </c>
    </row>
    <row r="45" spans="1:16">
      <c r="A45" s="141">
        <v>36</v>
      </c>
      <c r="B45" s="6"/>
      <c r="C45" s="6"/>
      <c r="D45" s="6"/>
      <c r="E45" s="215"/>
      <c r="F45" s="214"/>
      <c r="G45" s="214"/>
      <c r="H45" s="214"/>
      <c r="I45" s="16" t="str">
        <f t="shared" si="1"/>
        <v/>
      </c>
      <c r="J45" s="16" t="str">
        <f t="shared" si="2"/>
        <v/>
      </c>
      <c r="K45" s="373" t="str">
        <f t="shared" si="3"/>
        <v/>
      </c>
      <c r="L45" s="56" t="str">
        <f t="shared" si="4"/>
        <v/>
      </c>
      <c r="M45" s="374" t="str">
        <f t="shared" si="5"/>
        <v/>
      </c>
      <c r="N45" s="56" t="str">
        <f t="shared" si="6"/>
        <v/>
      </c>
      <c r="O45" s="347" t="b">
        <f t="shared" si="7"/>
        <v>0</v>
      </c>
      <c r="P45" s="348">
        <f t="shared" si="8"/>
        <v>1</v>
      </c>
    </row>
    <row r="46" spans="1:16">
      <c r="A46" s="141">
        <v>37</v>
      </c>
      <c r="B46" s="6"/>
      <c r="C46" s="6"/>
      <c r="D46" s="6"/>
      <c r="E46" s="215"/>
      <c r="F46" s="214"/>
      <c r="G46" s="214"/>
      <c r="H46" s="214"/>
      <c r="I46" s="16" t="str">
        <f t="shared" si="1"/>
        <v/>
      </c>
      <c r="J46" s="16" t="str">
        <f t="shared" si="2"/>
        <v/>
      </c>
      <c r="K46" s="373" t="str">
        <f t="shared" si="3"/>
        <v/>
      </c>
      <c r="L46" s="56" t="str">
        <f t="shared" si="4"/>
        <v/>
      </c>
      <c r="M46" s="374" t="str">
        <f t="shared" si="5"/>
        <v/>
      </c>
      <c r="N46" s="56" t="str">
        <f t="shared" si="6"/>
        <v/>
      </c>
      <c r="O46" s="347" t="b">
        <f t="shared" si="7"/>
        <v>0</v>
      </c>
      <c r="P46" s="348">
        <f t="shared" si="8"/>
        <v>1</v>
      </c>
    </row>
    <row r="47" spans="1:16">
      <c r="A47" s="141">
        <v>38</v>
      </c>
      <c r="B47" s="6"/>
      <c r="C47" s="6"/>
      <c r="D47" s="6"/>
      <c r="E47" s="215"/>
      <c r="F47" s="214"/>
      <c r="G47" s="214"/>
      <c r="H47" s="214"/>
      <c r="I47" s="16" t="str">
        <f t="shared" si="1"/>
        <v/>
      </c>
      <c r="J47" s="16" t="str">
        <f t="shared" si="2"/>
        <v/>
      </c>
      <c r="K47" s="373" t="str">
        <f t="shared" si="3"/>
        <v/>
      </c>
      <c r="L47" s="56" t="str">
        <f t="shared" si="4"/>
        <v/>
      </c>
      <c r="M47" s="374" t="str">
        <f t="shared" si="5"/>
        <v/>
      </c>
      <c r="N47" s="56" t="str">
        <f t="shared" si="6"/>
        <v/>
      </c>
      <c r="O47" s="347" t="b">
        <f t="shared" si="7"/>
        <v>0</v>
      </c>
      <c r="P47" s="348">
        <f t="shared" si="8"/>
        <v>1</v>
      </c>
    </row>
    <row r="48" spans="1:16">
      <c r="A48" s="141">
        <v>39</v>
      </c>
      <c r="B48" s="6"/>
      <c r="C48" s="6"/>
      <c r="D48" s="6"/>
      <c r="E48" s="215"/>
      <c r="F48" s="214"/>
      <c r="G48" s="214"/>
      <c r="H48" s="214"/>
      <c r="I48" s="16" t="str">
        <f t="shared" si="1"/>
        <v/>
      </c>
      <c r="J48" s="16" t="str">
        <f t="shared" si="2"/>
        <v/>
      </c>
      <c r="K48" s="373" t="str">
        <f t="shared" si="3"/>
        <v/>
      </c>
      <c r="L48" s="56" t="str">
        <f t="shared" si="4"/>
        <v/>
      </c>
      <c r="M48" s="374" t="str">
        <f t="shared" si="5"/>
        <v/>
      </c>
      <c r="N48" s="56" t="str">
        <f t="shared" si="6"/>
        <v/>
      </c>
      <c r="O48" s="347" t="b">
        <f t="shared" si="7"/>
        <v>0</v>
      </c>
      <c r="P48" s="348">
        <f t="shared" si="8"/>
        <v>1</v>
      </c>
    </row>
    <row r="49" spans="1:16">
      <c r="A49" s="141">
        <v>40</v>
      </c>
      <c r="B49" s="6"/>
      <c r="C49" s="6"/>
      <c r="D49" s="6"/>
      <c r="E49" s="215"/>
      <c r="F49" s="214"/>
      <c r="G49" s="214"/>
      <c r="H49" s="214"/>
      <c r="I49" s="16" t="str">
        <f t="shared" si="1"/>
        <v/>
      </c>
      <c r="J49" s="16" t="str">
        <f t="shared" si="2"/>
        <v/>
      </c>
      <c r="K49" s="373" t="str">
        <f t="shared" si="3"/>
        <v/>
      </c>
      <c r="L49" s="56" t="str">
        <f t="shared" si="4"/>
        <v/>
      </c>
      <c r="M49" s="374" t="str">
        <f t="shared" si="5"/>
        <v/>
      </c>
      <c r="N49" s="56" t="str">
        <f t="shared" si="6"/>
        <v/>
      </c>
      <c r="O49" s="347" t="b">
        <f t="shared" si="7"/>
        <v>0</v>
      </c>
      <c r="P49" s="348">
        <f t="shared" si="8"/>
        <v>1</v>
      </c>
    </row>
    <row r="50" spans="1:16">
      <c r="A50" s="141">
        <v>41</v>
      </c>
      <c r="B50" s="6"/>
      <c r="C50" s="6"/>
      <c r="D50" s="6"/>
      <c r="E50" s="215"/>
      <c r="F50" s="214"/>
      <c r="G50" s="214"/>
      <c r="H50" s="214"/>
      <c r="I50" s="16" t="str">
        <f t="shared" si="1"/>
        <v/>
      </c>
      <c r="J50" s="16" t="str">
        <f t="shared" si="2"/>
        <v/>
      </c>
      <c r="K50" s="373" t="str">
        <f t="shared" si="3"/>
        <v/>
      </c>
      <c r="L50" s="56" t="str">
        <f t="shared" si="4"/>
        <v/>
      </c>
      <c r="M50" s="374" t="str">
        <f t="shared" si="5"/>
        <v/>
      </c>
      <c r="N50" s="56" t="str">
        <f t="shared" si="6"/>
        <v/>
      </c>
      <c r="O50" s="347" t="b">
        <f t="shared" si="7"/>
        <v>0</v>
      </c>
      <c r="P50" s="348">
        <f t="shared" si="8"/>
        <v>1</v>
      </c>
    </row>
    <row r="51" spans="1:16">
      <c r="A51" s="141">
        <v>42</v>
      </c>
      <c r="B51" s="6"/>
      <c r="C51" s="6"/>
      <c r="D51" s="6"/>
      <c r="E51" s="215"/>
      <c r="F51" s="214"/>
      <c r="G51" s="214"/>
      <c r="H51" s="214"/>
      <c r="I51" s="16" t="str">
        <f t="shared" si="1"/>
        <v/>
      </c>
      <c r="J51" s="16" t="str">
        <f t="shared" si="2"/>
        <v/>
      </c>
      <c r="K51" s="373" t="str">
        <f t="shared" si="3"/>
        <v/>
      </c>
      <c r="L51" s="56" t="str">
        <f t="shared" si="4"/>
        <v/>
      </c>
      <c r="M51" s="374" t="str">
        <f t="shared" si="5"/>
        <v/>
      </c>
      <c r="N51" s="56" t="str">
        <f t="shared" si="6"/>
        <v/>
      </c>
      <c r="O51" s="347" t="b">
        <f t="shared" si="7"/>
        <v>0</v>
      </c>
      <c r="P51" s="348">
        <f t="shared" si="8"/>
        <v>1</v>
      </c>
    </row>
    <row r="52" spans="1:16">
      <c r="A52" s="141">
        <v>43</v>
      </c>
      <c r="B52" s="6"/>
      <c r="C52" s="6"/>
      <c r="D52" s="6"/>
      <c r="E52" s="215"/>
      <c r="F52" s="214"/>
      <c r="G52" s="214"/>
      <c r="H52" s="214"/>
      <c r="I52" s="16" t="str">
        <f t="shared" si="1"/>
        <v/>
      </c>
      <c r="J52" s="16" t="str">
        <f t="shared" si="2"/>
        <v/>
      </c>
      <c r="K52" s="373" t="str">
        <f t="shared" si="3"/>
        <v/>
      </c>
      <c r="L52" s="56" t="str">
        <f t="shared" si="4"/>
        <v/>
      </c>
      <c r="M52" s="374" t="str">
        <f t="shared" si="5"/>
        <v/>
      </c>
      <c r="N52" s="56" t="str">
        <f t="shared" si="6"/>
        <v/>
      </c>
      <c r="O52" s="347" t="b">
        <f t="shared" si="7"/>
        <v>0</v>
      </c>
      <c r="P52" s="348">
        <f t="shared" si="8"/>
        <v>1</v>
      </c>
    </row>
    <row r="53" spans="1:16">
      <c r="A53" s="141">
        <v>44</v>
      </c>
      <c r="B53" s="6"/>
      <c r="C53" s="6"/>
      <c r="D53" s="6"/>
      <c r="E53" s="215"/>
      <c r="F53" s="214"/>
      <c r="G53" s="214"/>
      <c r="H53" s="214"/>
      <c r="I53" s="16" t="str">
        <f t="shared" si="1"/>
        <v/>
      </c>
      <c r="J53" s="16" t="str">
        <f t="shared" si="2"/>
        <v/>
      </c>
      <c r="K53" s="373" t="str">
        <f t="shared" si="3"/>
        <v/>
      </c>
      <c r="L53" s="56" t="str">
        <f t="shared" si="4"/>
        <v/>
      </c>
      <c r="M53" s="374" t="str">
        <f t="shared" si="5"/>
        <v/>
      </c>
      <c r="N53" s="56" t="str">
        <f t="shared" si="6"/>
        <v/>
      </c>
      <c r="O53" s="347" t="b">
        <f t="shared" si="7"/>
        <v>0</v>
      </c>
      <c r="P53" s="348">
        <f t="shared" si="8"/>
        <v>1</v>
      </c>
    </row>
    <row r="54" spans="1:16">
      <c r="A54" s="141">
        <v>45</v>
      </c>
      <c r="B54" s="6"/>
      <c r="C54" s="6"/>
      <c r="D54" s="6"/>
      <c r="E54" s="215"/>
      <c r="F54" s="214"/>
      <c r="G54" s="214"/>
      <c r="H54" s="214"/>
      <c r="I54" s="16" t="str">
        <f t="shared" si="1"/>
        <v/>
      </c>
      <c r="J54" s="16" t="str">
        <f t="shared" si="2"/>
        <v/>
      </c>
      <c r="K54" s="373" t="str">
        <f t="shared" si="3"/>
        <v/>
      </c>
      <c r="L54" s="56" t="str">
        <f t="shared" si="4"/>
        <v/>
      </c>
      <c r="M54" s="374" t="str">
        <f t="shared" si="5"/>
        <v/>
      </c>
      <c r="N54" s="56" t="str">
        <f t="shared" si="6"/>
        <v/>
      </c>
      <c r="O54" s="347" t="b">
        <f t="shared" si="7"/>
        <v>0</v>
      </c>
      <c r="P54" s="348">
        <f t="shared" si="8"/>
        <v>1</v>
      </c>
    </row>
    <row r="55" spans="1:16">
      <c r="A55" s="141">
        <v>46</v>
      </c>
      <c r="B55" s="6"/>
      <c r="C55" s="6"/>
      <c r="D55" s="6"/>
      <c r="E55" s="215"/>
      <c r="F55" s="214"/>
      <c r="G55" s="214"/>
      <c r="H55" s="214"/>
      <c r="I55" s="16" t="str">
        <f t="shared" si="1"/>
        <v/>
      </c>
      <c r="J55" s="16" t="str">
        <f t="shared" si="2"/>
        <v/>
      </c>
      <c r="K55" s="373" t="str">
        <f t="shared" si="3"/>
        <v/>
      </c>
      <c r="L55" s="56" t="str">
        <f t="shared" si="4"/>
        <v/>
      </c>
      <c r="M55" s="374" t="str">
        <f t="shared" si="5"/>
        <v/>
      </c>
      <c r="N55" s="56" t="str">
        <f t="shared" si="6"/>
        <v/>
      </c>
      <c r="O55" s="347" t="b">
        <f t="shared" si="7"/>
        <v>0</v>
      </c>
      <c r="P55" s="348">
        <f t="shared" si="8"/>
        <v>1</v>
      </c>
    </row>
    <row r="56" spans="1:16">
      <c r="A56" s="141">
        <v>47</v>
      </c>
      <c r="B56" s="6"/>
      <c r="C56" s="6"/>
      <c r="D56" s="6"/>
      <c r="E56" s="215"/>
      <c r="F56" s="214"/>
      <c r="G56" s="214"/>
      <c r="H56" s="214"/>
      <c r="I56" s="16" t="str">
        <f t="shared" si="1"/>
        <v/>
      </c>
      <c r="J56" s="16" t="str">
        <f t="shared" si="2"/>
        <v/>
      </c>
      <c r="K56" s="373" t="str">
        <f t="shared" si="3"/>
        <v/>
      </c>
      <c r="L56" s="56" t="str">
        <f t="shared" si="4"/>
        <v/>
      </c>
      <c r="M56" s="374" t="str">
        <f t="shared" si="5"/>
        <v/>
      </c>
      <c r="N56" s="56" t="str">
        <f t="shared" si="6"/>
        <v/>
      </c>
      <c r="O56" s="347" t="b">
        <f t="shared" si="7"/>
        <v>0</v>
      </c>
      <c r="P56" s="348">
        <f t="shared" si="8"/>
        <v>1</v>
      </c>
    </row>
    <row r="57" spans="1:16">
      <c r="A57" s="141">
        <v>48</v>
      </c>
      <c r="B57" s="6"/>
      <c r="C57" s="6"/>
      <c r="D57" s="6"/>
      <c r="E57" s="215"/>
      <c r="F57" s="214"/>
      <c r="G57" s="214"/>
      <c r="H57" s="214"/>
      <c r="I57" s="16" t="str">
        <f t="shared" si="1"/>
        <v/>
      </c>
      <c r="J57" s="16" t="str">
        <f t="shared" si="2"/>
        <v/>
      </c>
      <c r="K57" s="373" t="str">
        <f t="shared" si="3"/>
        <v/>
      </c>
      <c r="L57" s="56" t="str">
        <f t="shared" si="4"/>
        <v/>
      </c>
      <c r="M57" s="374" t="str">
        <f t="shared" si="5"/>
        <v/>
      </c>
      <c r="N57" s="56" t="str">
        <f t="shared" si="6"/>
        <v/>
      </c>
      <c r="O57" s="347" t="b">
        <f t="shared" si="7"/>
        <v>0</v>
      </c>
      <c r="P57" s="348">
        <f t="shared" si="8"/>
        <v>1</v>
      </c>
    </row>
    <row r="58" spans="1:16">
      <c r="A58" s="141">
        <v>49</v>
      </c>
      <c r="B58" s="6"/>
      <c r="C58" s="6"/>
      <c r="D58" s="6"/>
      <c r="E58" s="215"/>
      <c r="F58" s="214"/>
      <c r="G58" s="214"/>
      <c r="H58" s="214"/>
      <c r="I58" s="16" t="str">
        <f t="shared" si="1"/>
        <v/>
      </c>
      <c r="J58" s="16" t="str">
        <f t="shared" si="2"/>
        <v/>
      </c>
      <c r="K58" s="373" t="str">
        <f t="shared" si="3"/>
        <v/>
      </c>
      <c r="L58" s="56" t="str">
        <f t="shared" si="4"/>
        <v/>
      </c>
      <c r="M58" s="374" t="str">
        <f t="shared" si="5"/>
        <v/>
      </c>
      <c r="N58" s="56" t="str">
        <f t="shared" si="6"/>
        <v/>
      </c>
      <c r="O58" s="347" t="b">
        <f t="shared" si="7"/>
        <v>0</v>
      </c>
      <c r="P58" s="348">
        <f t="shared" si="8"/>
        <v>1</v>
      </c>
    </row>
    <row r="59" spans="1:16">
      <c r="A59" s="141">
        <v>50</v>
      </c>
      <c r="B59" s="6"/>
      <c r="C59" s="6"/>
      <c r="D59" s="6"/>
      <c r="E59" s="215"/>
      <c r="F59" s="214"/>
      <c r="G59" s="214"/>
      <c r="H59" s="214"/>
      <c r="I59" s="16" t="str">
        <f t="shared" si="1"/>
        <v/>
      </c>
      <c r="J59" s="16" t="str">
        <f t="shared" si="2"/>
        <v/>
      </c>
      <c r="K59" s="373" t="str">
        <f t="shared" si="3"/>
        <v/>
      </c>
      <c r="L59" s="56" t="str">
        <f t="shared" si="4"/>
        <v/>
      </c>
      <c r="M59" s="374" t="str">
        <f t="shared" si="5"/>
        <v/>
      </c>
      <c r="N59" s="56" t="str">
        <f t="shared" si="6"/>
        <v/>
      </c>
      <c r="O59" s="347" t="b">
        <f t="shared" si="7"/>
        <v>0</v>
      </c>
      <c r="P59" s="348">
        <f t="shared" si="8"/>
        <v>1</v>
      </c>
    </row>
    <row r="60" spans="1:16">
      <c r="A60" s="141">
        <v>51</v>
      </c>
      <c r="B60" s="6"/>
      <c r="C60" s="6"/>
      <c r="D60" s="6"/>
      <c r="E60" s="215"/>
      <c r="F60" s="214"/>
      <c r="G60" s="214"/>
      <c r="H60" s="214"/>
      <c r="I60" s="16" t="str">
        <f t="shared" si="1"/>
        <v/>
      </c>
      <c r="J60" s="16" t="str">
        <f t="shared" si="2"/>
        <v/>
      </c>
      <c r="K60" s="373" t="str">
        <f t="shared" si="3"/>
        <v/>
      </c>
      <c r="L60" s="56" t="str">
        <f t="shared" si="4"/>
        <v/>
      </c>
      <c r="M60" s="374" t="str">
        <f t="shared" si="5"/>
        <v/>
      </c>
      <c r="N60" s="56" t="str">
        <f t="shared" si="6"/>
        <v/>
      </c>
      <c r="O60" s="347" t="b">
        <f t="shared" si="7"/>
        <v>0</v>
      </c>
      <c r="P60" s="348">
        <f t="shared" si="8"/>
        <v>1</v>
      </c>
    </row>
    <row r="61" spans="1:16">
      <c r="A61" s="141">
        <v>52</v>
      </c>
      <c r="B61" s="6"/>
      <c r="C61" s="6"/>
      <c r="D61" s="6"/>
      <c r="E61" s="215"/>
      <c r="F61" s="214"/>
      <c r="G61" s="214"/>
      <c r="H61" s="214"/>
      <c r="I61" s="16" t="str">
        <f t="shared" si="1"/>
        <v/>
      </c>
      <c r="J61" s="16" t="str">
        <f t="shared" si="2"/>
        <v/>
      </c>
      <c r="K61" s="373" t="str">
        <f t="shared" si="3"/>
        <v/>
      </c>
      <c r="L61" s="56" t="str">
        <f t="shared" si="4"/>
        <v/>
      </c>
      <c r="M61" s="374" t="str">
        <f t="shared" si="5"/>
        <v/>
      </c>
      <c r="N61" s="56" t="str">
        <f t="shared" si="6"/>
        <v/>
      </c>
      <c r="O61" s="347" t="b">
        <f t="shared" si="7"/>
        <v>0</v>
      </c>
      <c r="P61" s="348">
        <f t="shared" si="8"/>
        <v>1</v>
      </c>
    </row>
    <row r="62" spans="1:16">
      <c r="A62" s="141">
        <v>53</v>
      </c>
      <c r="B62" s="6"/>
      <c r="C62" s="6"/>
      <c r="D62" s="6"/>
      <c r="E62" s="215"/>
      <c r="F62" s="214"/>
      <c r="G62" s="214"/>
      <c r="H62" s="214"/>
      <c r="I62" s="16" t="str">
        <f t="shared" si="1"/>
        <v/>
      </c>
      <c r="J62" s="16" t="str">
        <f t="shared" si="2"/>
        <v/>
      </c>
      <c r="K62" s="373" t="str">
        <f t="shared" si="3"/>
        <v/>
      </c>
      <c r="L62" s="56" t="str">
        <f t="shared" si="4"/>
        <v/>
      </c>
      <c r="M62" s="374" t="str">
        <f t="shared" si="5"/>
        <v/>
      </c>
      <c r="N62" s="56" t="str">
        <f t="shared" si="6"/>
        <v/>
      </c>
      <c r="O62" s="347" t="b">
        <f t="shared" si="7"/>
        <v>0</v>
      </c>
      <c r="P62" s="348">
        <f t="shared" si="8"/>
        <v>1</v>
      </c>
    </row>
    <row r="63" spans="1:16">
      <c r="A63" s="141">
        <v>54</v>
      </c>
      <c r="B63" s="6"/>
      <c r="C63" s="6"/>
      <c r="D63" s="6"/>
      <c r="E63" s="215"/>
      <c r="F63" s="214"/>
      <c r="G63" s="214"/>
      <c r="H63" s="214"/>
      <c r="I63" s="16" t="str">
        <f t="shared" si="1"/>
        <v/>
      </c>
      <c r="J63" s="16" t="str">
        <f t="shared" si="2"/>
        <v/>
      </c>
      <c r="K63" s="373" t="str">
        <f t="shared" si="3"/>
        <v/>
      </c>
      <c r="L63" s="56" t="str">
        <f t="shared" si="4"/>
        <v/>
      </c>
      <c r="M63" s="374" t="str">
        <f t="shared" si="5"/>
        <v/>
      </c>
      <c r="N63" s="56" t="str">
        <f t="shared" si="6"/>
        <v/>
      </c>
      <c r="O63" s="347" t="b">
        <f t="shared" si="7"/>
        <v>0</v>
      </c>
      <c r="P63" s="348">
        <f t="shared" si="8"/>
        <v>1</v>
      </c>
    </row>
    <row r="64" spans="1:16">
      <c r="A64" s="141">
        <v>55</v>
      </c>
      <c r="B64" s="6"/>
      <c r="C64" s="6"/>
      <c r="D64" s="6"/>
      <c r="E64" s="215"/>
      <c r="F64" s="214"/>
      <c r="G64" s="214"/>
      <c r="H64" s="214"/>
      <c r="I64" s="16" t="str">
        <f t="shared" si="1"/>
        <v/>
      </c>
      <c r="J64" s="16" t="str">
        <f t="shared" si="2"/>
        <v/>
      </c>
      <c r="K64" s="373" t="str">
        <f t="shared" si="3"/>
        <v/>
      </c>
      <c r="L64" s="56" t="str">
        <f t="shared" si="4"/>
        <v/>
      </c>
      <c r="M64" s="374" t="str">
        <f t="shared" si="5"/>
        <v/>
      </c>
      <c r="N64" s="56" t="str">
        <f t="shared" si="6"/>
        <v/>
      </c>
      <c r="O64" s="347" t="b">
        <f t="shared" si="7"/>
        <v>0</v>
      </c>
      <c r="P64" s="348">
        <f t="shared" si="8"/>
        <v>1</v>
      </c>
    </row>
    <row r="65" spans="1:16">
      <c r="A65" s="141">
        <v>56</v>
      </c>
      <c r="B65" s="6"/>
      <c r="C65" s="6"/>
      <c r="D65" s="6"/>
      <c r="E65" s="215"/>
      <c r="F65" s="214"/>
      <c r="G65" s="214"/>
      <c r="H65" s="214"/>
      <c r="I65" s="16" t="str">
        <f t="shared" si="1"/>
        <v/>
      </c>
      <c r="J65" s="16" t="str">
        <f t="shared" si="2"/>
        <v/>
      </c>
      <c r="K65" s="373" t="str">
        <f t="shared" si="3"/>
        <v/>
      </c>
      <c r="L65" s="56" t="str">
        <f t="shared" si="4"/>
        <v/>
      </c>
      <c r="M65" s="374" t="str">
        <f t="shared" si="5"/>
        <v/>
      </c>
      <c r="N65" s="56" t="str">
        <f t="shared" si="6"/>
        <v/>
      </c>
      <c r="O65" s="347" t="b">
        <f t="shared" si="7"/>
        <v>0</v>
      </c>
      <c r="P65" s="348">
        <f t="shared" si="8"/>
        <v>1</v>
      </c>
    </row>
    <row r="66" spans="1:16">
      <c r="A66" s="141">
        <v>57</v>
      </c>
      <c r="B66" s="6"/>
      <c r="C66" s="6"/>
      <c r="D66" s="6"/>
      <c r="E66" s="215"/>
      <c r="F66" s="214"/>
      <c r="G66" s="214"/>
      <c r="H66" s="214"/>
      <c r="I66" s="16" t="str">
        <f t="shared" si="1"/>
        <v/>
      </c>
      <c r="J66" s="16" t="str">
        <f t="shared" si="2"/>
        <v/>
      </c>
      <c r="K66" s="373" t="str">
        <f t="shared" si="3"/>
        <v/>
      </c>
      <c r="L66" s="56" t="str">
        <f t="shared" si="4"/>
        <v/>
      </c>
      <c r="M66" s="374" t="str">
        <f t="shared" si="5"/>
        <v/>
      </c>
      <c r="N66" s="56" t="str">
        <f t="shared" si="6"/>
        <v/>
      </c>
      <c r="O66" s="347" t="b">
        <f t="shared" si="7"/>
        <v>0</v>
      </c>
      <c r="P66" s="348">
        <f t="shared" si="8"/>
        <v>1</v>
      </c>
    </row>
    <row r="67" spans="1:16">
      <c r="A67" s="141">
        <v>58</v>
      </c>
      <c r="B67" s="6"/>
      <c r="C67" s="6"/>
      <c r="D67" s="6"/>
      <c r="E67" s="215"/>
      <c r="F67" s="214"/>
      <c r="G67" s="214"/>
      <c r="H67" s="214"/>
      <c r="I67" s="16" t="str">
        <f t="shared" si="1"/>
        <v/>
      </c>
      <c r="J67" s="16" t="str">
        <f t="shared" si="2"/>
        <v/>
      </c>
      <c r="K67" s="373" t="str">
        <f t="shared" si="3"/>
        <v/>
      </c>
      <c r="L67" s="56" t="str">
        <f t="shared" si="4"/>
        <v/>
      </c>
      <c r="M67" s="374" t="str">
        <f t="shared" si="5"/>
        <v/>
      </c>
      <c r="N67" s="56" t="str">
        <f t="shared" si="6"/>
        <v/>
      </c>
      <c r="O67" s="347" t="b">
        <f t="shared" si="7"/>
        <v>0</v>
      </c>
      <c r="P67" s="348">
        <f t="shared" si="8"/>
        <v>1</v>
      </c>
    </row>
    <row r="68" spans="1:16">
      <c r="A68" s="141">
        <v>59</v>
      </c>
      <c r="B68" s="6"/>
      <c r="C68" s="6"/>
      <c r="D68" s="6"/>
      <c r="E68" s="215"/>
      <c r="F68" s="214"/>
      <c r="G68" s="214"/>
      <c r="H68" s="214"/>
      <c r="I68" s="16" t="str">
        <f t="shared" si="1"/>
        <v/>
      </c>
      <c r="J68" s="16" t="str">
        <f t="shared" si="2"/>
        <v/>
      </c>
      <c r="K68" s="373" t="str">
        <f t="shared" si="3"/>
        <v/>
      </c>
      <c r="L68" s="56" t="str">
        <f t="shared" si="4"/>
        <v/>
      </c>
      <c r="M68" s="374" t="str">
        <f t="shared" si="5"/>
        <v/>
      </c>
      <c r="N68" s="56" t="str">
        <f t="shared" si="6"/>
        <v/>
      </c>
      <c r="O68" s="347" t="b">
        <f t="shared" si="7"/>
        <v>0</v>
      </c>
      <c r="P68" s="348">
        <f t="shared" si="8"/>
        <v>1</v>
      </c>
    </row>
    <row r="69" spans="1:16">
      <c r="A69" s="141">
        <v>60</v>
      </c>
      <c r="B69" s="6"/>
      <c r="C69" s="6"/>
      <c r="D69" s="6"/>
      <c r="E69" s="215"/>
      <c r="F69" s="214"/>
      <c r="G69" s="214"/>
      <c r="H69" s="214"/>
      <c r="I69" s="16" t="str">
        <f t="shared" si="1"/>
        <v/>
      </c>
      <c r="J69" s="16" t="str">
        <f t="shared" si="2"/>
        <v/>
      </c>
      <c r="K69" s="373" t="str">
        <f t="shared" si="3"/>
        <v/>
      </c>
      <c r="L69" s="56" t="str">
        <f t="shared" si="4"/>
        <v/>
      </c>
      <c r="M69" s="374" t="str">
        <f t="shared" si="5"/>
        <v/>
      </c>
      <c r="N69" s="56" t="str">
        <f t="shared" si="6"/>
        <v/>
      </c>
      <c r="O69" s="347" t="b">
        <f t="shared" si="7"/>
        <v>0</v>
      </c>
      <c r="P69" s="348">
        <f t="shared" si="8"/>
        <v>1</v>
      </c>
    </row>
    <row r="70" spans="1:16">
      <c r="A70" s="141">
        <v>61</v>
      </c>
      <c r="B70" s="6"/>
      <c r="C70" s="6"/>
      <c r="D70" s="6"/>
      <c r="E70" s="215"/>
      <c r="F70" s="214"/>
      <c r="G70" s="214"/>
      <c r="H70" s="214"/>
      <c r="I70" s="16" t="str">
        <f t="shared" si="1"/>
        <v/>
      </c>
      <c r="J70" s="16" t="str">
        <f t="shared" si="2"/>
        <v/>
      </c>
      <c r="K70" s="373" t="str">
        <f t="shared" si="3"/>
        <v/>
      </c>
      <c r="L70" s="56" t="str">
        <f t="shared" si="4"/>
        <v/>
      </c>
      <c r="M70" s="374" t="str">
        <f t="shared" si="5"/>
        <v/>
      </c>
      <c r="N70" s="56" t="str">
        <f t="shared" si="6"/>
        <v/>
      </c>
      <c r="O70" s="347" t="b">
        <f t="shared" si="7"/>
        <v>0</v>
      </c>
      <c r="P70" s="348">
        <f t="shared" si="8"/>
        <v>1</v>
      </c>
    </row>
    <row r="71" spans="1:16">
      <c r="A71" s="141">
        <v>62</v>
      </c>
      <c r="B71" s="6"/>
      <c r="C71" s="6"/>
      <c r="D71" s="6"/>
      <c r="E71" s="215"/>
      <c r="F71" s="214"/>
      <c r="G71" s="214"/>
      <c r="H71" s="214"/>
      <c r="I71" s="16" t="str">
        <f t="shared" si="1"/>
        <v/>
      </c>
      <c r="J71" s="16" t="str">
        <f t="shared" si="2"/>
        <v/>
      </c>
      <c r="K71" s="373" t="str">
        <f t="shared" si="3"/>
        <v/>
      </c>
      <c r="L71" s="56" t="str">
        <f t="shared" si="4"/>
        <v/>
      </c>
      <c r="M71" s="374" t="str">
        <f t="shared" si="5"/>
        <v/>
      </c>
      <c r="N71" s="56" t="str">
        <f t="shared" si="6"/>
        <v/>
      </c>
      <c r="O71" s="347" t="b">
        <f t="shared" si="7"/>
        <v>0</v>
      </c>
      <c r="P71" s="348">
        <f t="shared" si="8"/>
        <v>1</v>
      </c>
    </row>
    <row r="72" spans="1:16">
      <c r="A72" s="141">
        <v>63</v>
      </c>
      <c r="B72" s="6"/>
      <c r="C72" s="6"/>
      <c r="D72" s="6"/>
      <c r="E72" s="215"/>
      <c r="F72" s="214"/>
      <c r="G72" s="214"/>
      <c r="H72" s="214"/>
      <c r="I72" s="16" t="str">
        <f t="shared" si="1"/>
        <v/>
      </c>
      <c r="J72" s="16" t="str">
        <f t="shared" si="2"/>
        <v/>
      </c>
      <c r="K72" s="373" t="str">
        <f t="shared" si="3"/>
        <v/>
      </c>
      <c r="L72" s="56" t="str">
        <f t="shared" si="4"/>
        <v/>
      </c>
      <c r="M72" s="374" t="str">
        <f t="shared" si="5"/>
        <v/>
      </c>
      <c r="N72" s="56" t="str">
        <f t="shared" si="6"/>
        <v/>
      </c>
      <c r="O72" s="347" t="b">
        <f t="shared" si="7"/>
        <v>0</v>
      </c>
      <c r="P72" s="348">
        <f t="shared" si="8"/>
        <v>1</v>
      </c>
    </row>
    <row r="73" spans="1:16">
      <c r="A73" s="141">
        <v>64</v>
      </c>
      <c r="B73" s="6"/>
      <c r="C73" s="6"/>
      <c r="D73" s="6"/>
      <c r="E73" s="215"/>
      <c r="F73" s="214"/>
      <c r="G73" s="214"/>
      <c r="H73" s="214"/>
      <c r="I73" s="16" t="str">
        <f t="shared" si="1"/>
        <v/>
      </c>
      <c r="J73" s="16" t="str">
        <f t="shared" si="2"/>
        <v/>
      </c>
      <c r="K73" s="373" t="str">
        <f t="shared" si="3"/>
        <v/>
      </c>
      <c r="L73" s="56" t="str">
        <f t="shared" si="4"/>
        <v/>
      </c>
      <c r="M73" s="374" t="str">
        <f t="shared" si="5"/>
        <v/>
      </c>
      <c r="N73" s="56" t="str">
        <f t="shared" si="6"/>
        <v/>
      </c>
      <c r="O73" s="347" t="b">
        <f t="shared" si="7"/>
        <v>0</v>
      </c>
      <c r="P73" s="348">
        <f t="shared" si="8"/>
        <v>1</v>
      </c>
    </row>
    <row r="74" spans="1:16">
      <c r="A74" s="141">
        <v>65</v>
      </c>
      <c r="B74" s="6"/>
      <c r="C74" s="6"/>
      <c r="D74" s="6"/>
      <c r="E74" s="215"/>
      <c r="F74" s="214"/>
      <c r="G74" s="214"/>
      <c r="H74" s="214"/>
      <c r="I74" s="16" t="str">
        <f t="shared" ref="I74:I137" si="9">IF(OR($B74="",$C74="",$D74="",$E74="",$F74&lt;an_initial,$F74&gt;an_final,$O74=FALSE),"",IF($H74="",CS_STR_RO*$G74/P74,CS_STR_RO*$H74))</f>
        <v/>
      </c>
      <c r="J74" s="16" t="str">
        <f t="shared" ref="J74:J137" si="10">IF(OR($B74="",$C74="",$D74="",$E74="",$F74="",$F74&gt;an_final,$O74=FALSE),"",IF($H74="",CS_STR_RO*$G74/P74,CS_STR_RO*$H74))</f>
        <v/>
      </c>
      <c r="K74" s="373" t="str">
        <f t="shared" ref="K74:K108" si="11">IF(OR($B74="",$C74="",$D74="",$E74="",$F74="",$F74&gt;an_final,$O74=FALSE),"",IF($F74&gt;=an_initial,1,""))</f>
        <v/>
      </c>
      <c r="L74" s="56" t="str">
        <f t="shared" ref="L74:L108" si="12">IF(OR($B74="",$C74="",$D74="",$E74="",$F74="",$F74&gt;an_final,$O74=FALSE),"",1)</f>
        <v/>
      </c>
      <c r="M74" s="374" t="str">
        <f t="shared" ref="M74:M108" si="13">IF(OR($B74="",$C74="",$D74="",$E74="",$F74="",$F74&gt;an_final,$O74=FALSE),"",IF($H74="",$G74/P74,$H74))</f>
        <v/>
      </c>
      <c r="N74" s="56"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1">
        <v>66</v>
      </c>
      <c r="B75" s="6"/>
      <c r="C75" s="6"/>
      <c r="D75" s="6"/>
      <c r="E75" s="215"/>
      <c r="F75" s="214"/>
      <c r="G75" s="214"/>
      <c r="H75" s="214"/>
      <c r="I75" s="16" t="str">
        <f t="shared" si="9"/>
        <v/>
      </c>
      <c r="J75" s="16" t="str">
        <f t="shared" si="10"/>
        <v/>
      </c>
      <c r="K75" s="373" t="str">
        <f t="shared" si="11"/>
        <v/>
      </c>
      <c r="L75" s="56" t="str">
        <f t="shared" si="12"/>
        <v/>
      </c>
      <c r="M75" s="374" t="str">
        <f t="shared" si="13"/>
        <v/>
      </c>
      <c r="N75" s="56" t="str">
        <f t="shared" si="14"/>
        <v/>
      </c>
      <c r="O75" s="347" t="b">
        <f t="shared" si="15"/>
        <v>0</v>
      </c>
      <c r="P75" s="348">
        <f t="shared" si="16"/>
        <v>1</v>
      </c>
    </row>
    <row r="76" spans="1:16">
      <c r="A76" s="141">
        <v>67</v>
      </c>
      <c r="B76" s="6"/>
      <c r="C76" s="6"/>
      <c r="D76" s="6"/>
      <c r="E76" s="215"/>
      <c r="F76" s="214"/>
      <c r="G76" s="214"/>
      <c r="H76" s="214"/>
      <c r="I76" s="16" t="str">
        <f t="shared" si="9"/>
        <v/>
      </c>
      <c r="J76" s="16" t="str">
        <f t="shared" si="10"/>
        <v/>
      </c>
      <c r="K76" s="373" t="str">
        <f t="shared" si="11"/>
        <v/>
      </c>
      <c r="L76" s="56" t="str">
        <f t="shared" si="12"/>
        <v/>
      </c>
      <c r="M76" s="374" t="str">
        <f t="shared" si="13"/>
        <v/>
      </c>
      <c r="N76" s="56" t="str">
        <f t="shared" si="14"/>
        <v/>
      </c>
      <c r="O76" s="347" t="b">
        <f t="shared" si="15"/>
        <v>0</v>
      </c>
      <c r="P76" s="348">
        <f t="shared" si="16"/>
        <v>1</v>
      </c>
    </row>
    <row r="77" spans="1:16">
      <c r="A77" s="141">
        <v>68</v>
      </c>
      <c r="B77" s="6"/>
      <c r="C77" s="6"/>
      <c r="D77" s="6"/>
      <c r="E77" s="215"/>
      <c r="F77" s="214"/>
      <c r="G77" s="214"/>
      <c r="H77" s="214"/>
      <c r="I77" s="16" t="str">
        <f t="shared" si="9"/>
        <v/>
      </c>
      <c r="J77" s="16" t="str">
        <f t="shared" si="10"/>
        <v/>
      </c>
      <c r="K77" s="373" t="str">
        <f t="shared" si="11"/>
        <v/>
      </c>
      <c r="L77" s="56" t="str">
        <f t="shared" si="12"/>
        <v/>
      </c>
      <c r="M77" s="374" t="str">
        <f t="shared" si="13"/>
        <v/>
      </c>
      <c r="N77" s="56" t="str">
        <f t="shared" si="14"/>
        <v/>
      </c>
      <c r="O77" s="347" t="b">
        <f t="shared" si="15"/>
        <v>0</v>
      </c>
      <c r="P77" s="348">
        <f t="shared" si="16"/>
        <v>1</v>
      </c>
    </row>
    <row r="78" spans="1:16">
      <c r="A78" s="141">
        <v>69</v>
      </c>
      <c r="B78" s="6"/>
      <c r="C78" s="6"/>
      <c r="D78" s="6"/>
      <c r="E78" s="215"/>
      <c r="F78" s="214"/>
      <c r="G78" s="214"/>
      <c r="H78" s="214"/>
      <c r="I78" s="16" t="str">
        <f t="shared" si="9"/>
        <v/>
      </c>
      <c r="J78" s="16" t="str">
        <f t="shared" si="10"/>
        <v/>
      </c>
      <c r="K78" s="373" t="str">
        <f t="shared" si="11"/>
        <v/>
      </c>
      <c r="L78" s="56" t="str">
        <f t="shared" si="12"/>
        <v/>
      </c>
      <c r="M78" s="374" t="str">
        <f t="shared" si="13"/>
        <v/>
      </c>
      <c r="N78" s="56" t="str">
        <f t="shared" si="14"/>
        <v/>
      </c>
      <c r="O78" s="347" t="b">
        <f t="shared" si="15"/>
        <v>0</v>
      </c>
      <c r="P78" s="348">
        <f t="shared" si="16"/>
        <v>1</v>
      </c>
    </row>
    <row r="79" spans="1:16">
      <c r="A79" s="141">
        <v>70</v>
      </c>
      <c r="B79" s="6"/>
      <c r="C79" s="6"/>
      <c r="D79" s="6"/>
      <c r="E79" s="215"/>
      <c r="F79" s="214"/>
      <c r="G79" s="214"/>
      <c r="H79" s="214"/>
      <c r="I79" s="16" t="str">
        <f t="shared" si="9"/>
        <v/>
      </c>
      <c r="J79" s="16" t="str">
        <f t="shared" si="10"/>
        <v/>
      </c>
      <c r="K79" s="373" t="str">
        <f t="shared" si="11"/>
        <v/>
      </c>
      <c r="L79" s="56" t="str">
        <f t="shared" si="12"/>
        <v/>
      </c>
      <c r="M79" s="374" t="str">
        <f t="shared" si="13"/>
        <v/>
      </c>
      <c r="N79" s="56" t="str">
        <f t="shared" si="14"/>
        <v/>
      </c>
      <c r="O79" s="347" t="b">
        <f t="shared" si="15"/>
        <v>0</v>
      </c>
      <c r="P79" s="348">
        <f t="shared" si="16"/>
        <v>1</v>
      </c>
    </row>
    <row r="80" spans="1:16">
      <c r="A80" s="141">
        <v>71</v>
      </c>
      <c r="B80" s="6"/>
      <c r="C80" s="6"/>
      <c r="D80" s="6"/>
      <c r="E80" s="215"/>
      <c r="F80" s="214"/>
      <c r="G80" s="214"/>
      <c r="H80" s="214"/>
      <c r="I80" s="16" t="str">
        <f t="shared" si="9"/>
        <v/>
      </c>
      <c r="J80" s="16" t="str">
        <f t="shared" si="10"/>
        <v/>
      </c>
      <c r="K80" s="373" t="str">
        <f t="shared" si="11"/>
        <v/>
      </c>
      <c r="L80" s="56" t="str">
        <f t="shared" si="12"/>
        <v/>
      </c>
      <c r="M80" s="374" t="str">
        <f t="shared" si="13"/>
        <v/>
      </c>
      <c r="N80" s="56" t="str">
        <f t="shared" si="14"/>
        <v/>
      </c>
      <c r="O80" s="347" t="b">
        <f t="shared" si="15"/>
        <v>0</v>
      </c>
      <c r="P80" s="348">
        <f t="shared" si="16"/>
        <v>1</v>
      </c>
    </row>
    <row r="81" spans="1:16">
      <c r="A81" s="141">
        <v>72</v>
      </c>
      <c r="B81" s="6"/>
      <c r="C81" s="6"/>
      <c r="D81" s="6"/>
      <c r="E81" s="215"/>
      <c r="F81" s="214"/>
      <c r="G81" s="214"/>
      <c r="H81" s="214"/>
      <c r="I81" s="16" t="str">
        <f t="shared" si="9"/>
        <v/>
      </c>
      <c r="J81" s="16" t="str">
        <f t="shared" si="10"/>
        <v/>
      </c>
      <c r="K81" s="373" t="str">
        <f t="shared" si="11"/>
        <v/>
      </c>
      <c r="L81" s="56" t="str">
        <f t="shared" si="12"/>
        <v/>
      </c>
      <c r="M81" s="374" t="str">
        <f t="shared" si="13"/>
        <v/>
      </c>
      <c r="N81" s="56" t="str">
        <f t="shared" si="14"/>
        <v/>
      </c>
      <c r="O81" s="347" t="b">
        <f t="shared" si="15"/>
        <v>0</v>
      </c>
      <c r="P81" s="348">
        <f t="shared" si="16"/>
        <v>1</v>
      </c>
    </row>
    <row r="82" spans="1:16">
      <c r="A82" s="141">
        <v>73</v>
      </c>
      <c r="B82" s="6"/>
      <c r="C82" s="6"/>
      <c r="D82" s="6"/>
      <c r="E82" s="215"/>
      <c r="F82" s="214"/>
      <c r="G82" s="214"/>
      <c r="H82" s="214"/>
      <c r="I82" s="16" t="str">
        <f t="shared" si="9"/>
        <v/>
      </c>
      <c r="J82" s="16" t="str">
        <f t="shared" si="10"/>
        <v/>
      </c>
      <c r="K82" s="373" t="str">
        <f t="shared" si="11"/>
        <v/>
      </c>
      <c r="L82" s="56" t="str">
        <f t="shared" si="12"/>
        <v/>
      </c>
      <c r="M82" s="374" t="str">
        <f t="shared" si="13"/>
        <v/>
      </c>
      <c r="N82" s="56" t="str">
        <f t="shared" si="14"/>
        <v/>
      </c>
      <c r="O82" s="347" t="b">
        <f t="shared" si="15"/>
        <v>0</v>
      </c>
      <c r="P82" s="348">
        <f t="shared" si="16"/>
        <v>1</v>
      </c>
    </row>
    <row r="83" spans="1:16">
      <c r="A83" s="141">
        <v>74</v>
      </c>
      <c r="B83" s="6"/>
      <c r="C83" s="6"/>
      <c r="D83" s="6"/>
      <c r="E83" s="215"/>
      <c r="F83" s="214"/>
      <c r="G83" s="214"/>
      <c r="H83" s="214"/>
      <c r="I83" s="16" t="str">
        <f t="shared" si="9"/>
        <v/>
      </c>
      <c r="J83" s="16" t="str">
        <f t="shared" si="10"/>
        <v/>
      </c>
      <c r="K83" s="373" t="str">
        <f t="shared" si="11"/>
        <v/>
      </c>
      <c r="L83" s="56" t="str">
        <f t="shared" si="12"/>
        <v/>
      </c>
      <c r="M83" s="374" t="str">
        <f t="shared" si="13"/>
        <v/>
      </c>
      <c r="N83" s="56" t="str">
        <f t="shared" si="14"/>
        <v/>
      </c>
      <c r="O83" s="347" t="b">
        <f t="shared" si="15"/>
        <v>0</v>
      </c>
      <c r="P83" s="348">
        <f t="shared" si="16"/>
        <v>1</v>
      </c>
    </row>
    <row r="84" spans="1:16">
      <c r="A84" s="141">
        <v>75</v>
      </c>
      <c r="B84" s="6"/>
      <c r="C84" s="6"/>
      <c r="D84" s="6"/>
      <c r="E84" s="215"/>
      <c r="F84" s="214"/>
      <c r="G84" s="214"/>
      <c r="H84" s="214"/>
      <c r="I84" s="16" t="str">
        <f t="shared" si="9"/>
        <v/>
      </c>
      <c r="J84" s="16" t="str">
        <f t="shared" si="10"/>
        <v/>
      </c>
      <c r="K84" s="373" t="str">
        <f t="shared" si="11"/>
        <v/>
      </c>
      <c r="L84" s="56" t="str">
        <f t="shared" si="12"/>
        <v/>
      </c>
      <c r="M84" s="374" t="str">
        <f t="shared" si="13"/>
        <v/>
      </c>
      <c r="N84" s="56" t="str">
        <f t="shared" si="14"/>
        <v/>
      </c>
      <c r="O84" s="347" t="b">
        <f t="shared" si="15"/>
        <v>0</v>
      </c>
      <c r="P84" s="348">
        <f t="shared" si="16"/>
        <v>1</v>
      </c>
    </row>
    <row r="85" spans="1:16">
      <c r="A85" s="141">
        <v>76</v>
      </c>
      <c r="B85" s="6"/>
      <c r="C85" s="6"/>
      <c r="D85" s="6"/>
      <c r="E85" s="215"/>
      <c r="F85" s="214"/>
      <c r="G85" s="214"/>
      <c r="H85" s="214"/>
      <c r="I85" s="16" t="str">
        <f t="shared" si="9"/>
        <v/>
      </c>
      <c r="J85" s="16" t="str">
        <f t="shared" si="10"/>
        <v/>
      </c>
      <c r="K85" s="373" t="str">
        <f t="shared" si="11"/>
        <v/>
      </c>
      <c r="L85" s="56" t="str">
        <f t="shared" si="12"/>
        <v/>
      </c>
      <c r="M85" s="374" t="str">
        <f t="shared" si="13"/>
        <v/>
      </c>
      <c r="N85" s="56" t="str">
        <f t="shared" si="14"/>
        <v/>
      </c>
      <c r="O85" s="347" t="b">
        <f t="shared" si="15"/>
        <v>0</v>
      </c>
      <c r="P85" s="348">
        <f t="shared" si="16"/>
        <v>1</v>
      </c>
    </row>
    <row r="86" spans="1:16">
      <c r="A86" s="141">
        <v>77</v>
      </c>
      <c r="B86" s="6"/>
      <c r="C86" s="6"/>
      <c r="D86" s="6"/>
      <c r="E86" s="215"/>
      <c r="F86" s="214"/>
      <c r="G86" s="214"/>
      <c r="H86" s="214"/>
      <c r="I86" s="16" t="str">
        <f t="shared" si="9"/>
        <v/>
      </c>
      <c r="J86" s="16" t="str">
        <f t="shared" si="10"/>
        <v/>
      </c>
      <c r="K86" s="373" t="str">
        <f t="shared" si="11"/>
        <v/>
      </c>
      <c r="L86" s="56" t="str">
        <f t="shared" si="12"/>
        <v/>
      </c>
      <c r="M86" s="374" t="str">
        <f t="shared" si="13"/>
        <v/>
      </c>
      <c r="N86" s="56" t="str">
        <f t="shared" si="14"/>
        <v/>
      </c>
      <c r="O86" s="347" t="b">
        <f t="shared" si="15"/>
        <v>0</v>
      </c>
      <c r="P86" s="348">
        <f t="shared" si="16"/>
        <v>1</v>
      </c>
    </row>
    <row r="87" spans="1:16">
      <c r="A87" s="141">
        <v>78</v>
      </c>
      <c r="B87" s="6"/>
      <c r="C87" s="6"/>
      <c r="D87" s="6"/>
      <c r="E87" s="215"/>
      <c r="F87" s="214"/>
      <c r="G87" s="214"/>
      <c r="H87" s="214"/>
      <c r="I87" s="16" t="str">
        <f t="shared" si="9"/>
        <v/>
      </c>
      <c r="J87" s="16" t="str">
        <f t="shared" si="10"/>
        <v/>
      </c>
      <c r="K87" s="373" t="str">
        <f t="shared" si="11"/>
        <v/>
      </c>
      <c r="L87" s="56" t="str">
        <f t="shared" si="12"/>
        <v/>
      </c>
      <c r="M87" s="374" t="str">
        <f t="shared" si="13"/>
        <v/>
      </c>
      <c r="N87" s="56" t="str">
        <f t="shared" si="14"/>
        <v/>
      </c>
      <c r="O87" s="347" t="b">
        <f t="shared" si="15"/>
        <v>0</v>
      </c>
      <c r="P87" s="348">
        <f t="shared" si="16"/>
        <v>1</v>
      </c>
    </row>
    <row r="88" spans="1:16">
      <c r="A88" s="141">
        <v>79</v>
      </c>
      <c r="B88" s="6"/>
      <c r="C88" s="6"/>
      <c r="D88" s="6"/>
      <c r="E88" s="215"/>
      <c r="F88" s="214"/>
      <c r="G88" s="214"/>
      <c r="H88" s="214"/>
      <c r="I88" s="16" t="str">
        <f t="shared" si="9"/>
        <v/>
      </c>
      <c r="J88" s="16" t="str">
        <f t="shared" si="10"/>
        <v/>
      </c>
      <c r="K88" s="373" t="str">
        <f t="shared" si="11"/>
        <v/>
      </c>
      <c r="L88" s="56" t="str">
        <f t="shared" si="12"/>
        <v/>
      </c>
      <c r="M88" s="374" t="str">
        <f t="shared" si="13"/>
        <v/>
      </c>
      <c r="N88" s="56" t="str">
        <f t="shared" si="14"/>
        <v/>
      </c>
      <c r="O88" s="347" t="b">
        <f t="shared" si="15"/>
        <v>0</v>
      </c>
      <c r="P88" s="348">
        <f t="shared" si="16"/>
        <v>1</v>
      </c>
    </row>
    <row r="89" spans="1:16">
      <c r="A89" s="141">
        <v>80</v>
      </c>
      <c r="B89" s="6"/>
      <c r="C89" s="6"/>
      <c r="D89" s="6"/>
      <c r="E89" s="215"/>
      <c r="F89" s="214"/>
      <c r="G89" s="214"/>
      <c r="H89" s="214"/>
      <c r="I89" s="16" t="str">
        <f t="shared" si="9"/>
        <v/>
      </c>
      <c r="J89" s="16" t="str">
        <f t="shared" si="10"/>
        <v/>
      </c>
      <c r="K89" s="373" t="str">
        <f t="shared" si="11"/>
        <v/>
      </c>
      <c r="L89" s="56" t="str">
        <f t="shared" si="12"/>
        <v/>
      </c>
      <c r="M89" s="374" t="str">
        <f t="shared" si="13"/>
        <v/>
      </c>
      <c r="N89" s="56" t="str">
        <f t="shared" si="14"/>
        <v/>
      </c>
      <c r="O89" s="347" t="b">
        <f t="shared" si="15"/>
        <v>0</v>
      </c>
      <c r="P89" s="348">
        <f t="shared" si="16"/>
        <v>1</v>
      </c>
    </row>
    <row r="90" spans="1:16">
      <c r="A90" s="141">
        <v>81</v>
      </c>
      <c r="B90" s="6"/>
      <c r="C90" s="6"/>
      <c r="D90" s="6"/>
      <c r="E90" s="215"/>
      <c r="F90" s="214"/>
      <c r="G90" s="214"/>
      <c r="H90" s="214"/>
      <c r="I90" s="16" t="str">
        <f t="shared" si="9"/>
        <v/>
      </c>
      <c r="J90" s="16" t="str">
        <f t="shared" si="10"/>
        <v/>
      </c>
      <c r="K90" s="373" t="str">
        <f t="shared" si="11"/>
        <v/>
      </c>
      <c r="L90" s="56" t="str">
        <f t="shared" si="12"/>
        <v/>
      </c>
      <c r="M90" s="374" t="str">
        <f t="shared" si="13"/>
        <v/>
      </c>
      <c r="N90" s="56" t="str">
        <f t="shared" si="14"/>
        <v/>
      </c>
      <c r="O90" s="347" t="b">
        <f t="shared" si="15"/>
        <v>0</v>
      </c>
      <c r="P90" s="348">
        <f t="shared" si="16"/>
        <v>1</v>
      </c>
    </row>
    <row r="91" spans="1:16">
      <c r="A91" s="141">
        <v>82</v>
      </c>
      <c r="B91" s="6"/>
      <c r="C91" s="6"/>
      <c r="D91" s="6"/>
      <c r="E91" s="215"/>
      <c r="F91" s="214"/>
      <c r="G91" s="214"/>
      <c r="H91" s="214"/>
      <c r="I91" s="16" t="str">
        <f t="shared" si="9"/>
        <v/>
      </c>
      <c r="J91" s="16" t="str">
        <f t="shared" si="10"/>
        <v/>
      </c>
      <c r="K91" s="373" t="str">
        <f t="shared" si="11"/>
        <v/>
      </c>
      <c r="L91" s="56" t="str">
        <f t="shared" si="12"/>
        <v/>
      </c>
      <c r="M91" s="374" t="str">
        <f t="shared" si="13"/>
        <v/>
      </c>
      <c r="N91" s="56" t="str">
        <f t="shared" si="14"/>
        <v/>
      </c>
      <c r="O91" s="347" t="b">
        <f t="shared" si="15"/>
        <v>0</v>
      </c>
      <c r="P91" s="348">
        <f t="shared" si="16"/>
        <v>1</v>
      </c>
    </row>
    <row r="92" spans="1:16">
      <c r="A92" s="141">
        <v>83</v>
      </c>
      <c r="B92" s="6"/>
      <c r="C92" s="6"/>
      <c r="D92" s="6"/>
      <c r="E92" s="215"/>
      <c r="F92" s="214"/>
      <c r="G92" s="214"/>
      <c r="H92" s="214"/>
      <c r="I92" s="16" t="str">
        <f t="shared" si="9"/>
        <v/>
      </c>
      <c r="J92" s="16" t="str">
        <f t="shared" si="10"/>
        <v/>
      </c>
      <c r="K92" s="373" t="str">
        <f t="shared" si="11"/>
        <v/>
      </c>
      <c r="L92" s="56" t="str">
        <f t="shared" si="12"/>
        <v/>
      </c>
      <c r="M92" s="374" t="str">
        <f t="shared" si="13"/>
        <v/>
      </c>
      <c r="N92" s="56" t="str">
        <f t="shared" si="14"/>
        <v/>
      </c>
      <c r="O92" s="347" t="b">
        <f t="shared" si="15"/>
        <v>0</v>
      </c>
      <c r="P92" s="348">
        <f t="shared" si="16"/>
        <v>1</v>
      </c>
    </row>
    <row r="93" spans="1:16">
      <c r="A93" s="141">
        <v>84</v>
      </c>
      <c r="B93" s="6"/>
      <c r="C93" s="6"/>
      <c r="D93" s="6"/>
      <c r="E93" s="215"/>
      <c r="F93" s="214"/>
      <c r="G93" s="214"/>
      <c r="H93" s="214"/>
      <c r="I93" s="16" t="str">
        <f t="shared" si="9"/>
        <v/>
      </c>
      <c r="J93" s="16" t="str">
        <f t="shared" si="10"/>
        <v/>
      </c>
      <c r="K93" s="373" t="str">
        <f t="shared" si="11"/>
        <v/>
      </c>
      <c r="L93" s="56" t="str">
        <f t="shared" si="12"/>
        <v/>
      </c>
      <c r="M93" s="374" t="str">
        <f t="shared" si="13"/>
        <v/>
      </c>
      <c r="N93" s="56" t="str">
        <f t="shared" si="14"/>
        <v/>
      </c>
      <c r="O93" s="347" t="b">
        <f t="shared" si="15"/>
        <v>0</v>
      </c>
      <c r="P93" s="348">
        <f t="shared" si="16"/>
        <v>1</v>
      </c>
    </row>
    <row r="94" spans="1:16">
      <c r="A94" s="141">
        <v>85</v>
      </c>
      <c r="B94" s="6"/>
      <c r="C94" s="6"/>
      <c r="D94" s="6"/>
      <c r="E94" s="215"/>
      <c r="F94" s="214"/>
      <c r="G94" s="214"/>
      <c r="H94" s="214"/>
      <c r="I94" s="16" t="str">
        <f t="shared" si="9"/>
        <v/>
      </c>
      <c r="J94" s="16" t="str">
        <f t="shared" si="10"/>
        <v/>
      </c>
      <c r="K94" s="373" t="str">
        <f t="shared" si="11"/>
        <v/>
      </c>
      <c r="L94" s="56" t="str">
        <f t="shared" si="12"/>
        <v/>
      </c>
      <c r="M94" s="374" t="str">
        <f t="shared" si="13"/>
        <v/>
      </c>
      <c r="N94" s="56" t="str">
        <f t="shared" si="14"/>
        <v/>
      </c>
      <c r="O94" s="347" t="b">
        <f t="shared" si="15"/>
        <v>0</v>
      </c>
      <c r="P94" s="348">
        <f t="shared" si="16"/>
        <v>1</v>
      </c>
    </row>
    <row r="95" spans="1:16">
      <c r="A95" s="141">
        <v>86</v>
      </c>
      <c r="B95" s="6"/>
      <c r="C95" s="6"/>
      <c r="D95" s="6"/>
      <c r="E95" s="215"/>
      <c r="F95" s="214"/>
      <c r="G95" s="214"/>
      <c r="H95" s="214"/>
      <c r="I95" s="16" t="str">
        <f t="shared" si="9"/>
        <v/>
      </c>
      <c r="J95" s="16" t="str">
        <f t="shared" si="10"/>
        <v/>
      </c>
      <c r="K95" s="373" t="str">
        <f t="shared" si="11"/>
        <v/>
      </c>
      <c r="L95" s="56" t="str">
        <f t="shared" si="12"/>
        <v/>
      </c>
      <c r="M95" s="374" t="str">
        <f t="shared" si="13"/>
        <v/>
      </c>
      <c r="N95" s="56" t="str">
        <f t="shared" si="14"/>
        <v/>
      </c>
      <c r="O95" s="347" t="b">
        <f t="shared" si="15"/>
        <v>0</v>
      </c>
      <c r="P95" s="348">
        <f t="shared" si="16"/>
        <v>1</v>
      </c>
    </row>
    <row r="96" spans="1:16">
      <c r="A96" s="141">
        <v>87</v>
      </c>
      <c r="B96" s="6"/>
      <c r="C96" s="6"/>
      <c r="D96" s="6"/>
      <c r="E96" s="215"/>
      <c r="F96" s="214"/>
      <c r="G96" s="214"/>
      <c r="H96" s="214"/>
      <c r="I96" s="16" t="str">
        <f t="shared" si="9"/>
        <v/>
      </c>
      <c r="J96" s="16" t="str">
        <f t="shared" si="10"/>
        <v/>
      </c>
      <c r="K96" s="373" t="str">
        <f t="shared" si="11"/>
        <v/>
      </c>
      <c r="L96" s="56" t="str">
        <f t="shared" si="12"/>
        <v/>
      </c>
      <c r="M96" s="374" t="str">
        <f t="shared" si="13"/>
        <v/>
      </c>
      <c r="N96" s="56" t="str">
        <f t="shared" si="14"/>
        <v/>
      </c>
      <c r="O96" s="347" t="b">
        <f t="shared" si="15"/>
        <v>0</v>
      </c>
      <c r="P96" s="348">
        <f t="shared" si="16"/>
        <v>1</v>
      </c>
    </row>
    <row r="97" spans="1:16">
      <c r="A97" s="141">
        <v>88</v>
      </c>
      <c r="B97" s="6"/>
      <c r="C97" s="6"/>
      <c r="D97" s="6"/>
      <c r="E97" s="215"/>
      <c r="F97" s="214"/>
      <c r="G97" s="214"/>
      <c r="H97" s="214"/>
      <c r="I97" s="16" t="str">
        <f t="shared" si="9"/>
        <v/>
      </c>
      <c r="J97" s="16" t="str">
        <f t="shared" si="10"/>
        <v/>
      </c>
      <c r="K97" s="373" t="str">
        <f t="shared" si="11"/>
        <v/>
      </c>
      <c r="L97" s="56" t="str">
        <f t="shared" si="12"/>
        <v/>
      </c>
      <c r="M97" s="374" t="str">
        <f t="shared" si="13"/>
        <v/>
      </c>
      <c r="N97" s="56" t="str">
        <f t="shared" si="14"/>
        <v/>
      </c>
      <c r="O97" s="347" t="b">
        <f t="shared" si="15"/>
        <v>0</v>
      </c>
      <c r="P97" s="348">
        <f t="shared" si="16"/>
        <v>1</v>
      </c>
    </row>
    <row r="98" spans="1:16">
      <c r="A98" s="141">
        <v>89</v>
      </c>
      <c r="B98" s="6"/>
      <c r="C98" s="6"/>
      <c r="D98" s="6"/>
      <c r="E98" s="215"/>
      <c r="F98" s="214"/>
      <c r="G98" s="214"/>
      <c r="H98" s="214"/>
      <c r="I98" s="16" t="str">
        <f t="shared" si="9"/>
        <v/>
      </c>
      <c r="J98" s="16" t="str">
        <f t="shared" si="10"/>
        <v/>
      </c>
      <c r="K98" s="373" t="str">
        <f t="shared" si="11"/>
        <v/>
      </c>
      <c r="L98" s="56" t="str">
        <f t="shared" si="12"/>
        <v/>
      </c>
      <c r="M98" s="374" t="str">
        <f t="shared" si="13"/>
        <v/>
      </c>
      <c r="N98" s="56" t="str">
        <f t="shared" si="14"/>
        <v/>
      </c>
      <c r="O98" s="347" t="b">
        <f t="shared" si="15"/>
        <v>0</v>
      </c>
      <c r="P98" s="348">
        <f t="shared" si="16"/>
        <v>1</v>
      </c>
    </row>
    <row r="99" spans="1:16">
      <c r="A99" s="141">
        <v>90</v>
      </c>
      <c r="B99" s="6"/>
      <c r="C99" s="6"/>
      <c r="D99" s="6"/>
      <c r="E99" s="215"/>
      <c r="F99" s="214"/>
      <c r="G99" s="214"/>
      <c r="H99" s="214"/>
      <c r="I99" s="16" t="str">
        <f t="shared" si="9"/>
        <v/>
      </c>
      <c r="J99" s="16" t="str">
        <f t="shared" si="10"/>
        <v/>
      </c>
      <c r="K99" s="373" t="str">
        <f t="shared" si="11"/>
        <v/>
      </c>
      <c r="L99" s="56" t="str">
        <f t="shared" si="12"/>
        <v/>
      </c>
      <c r="M99" s="374" t="str">
        <f t="shared" si="13"/>
        <v/>
      </c>
      <c r="N99" s="56" t="str">
        <f t="shared" si="14"/>
        <v/>
      </c>
      <c r="O99" s="347" t="b">
        <f t="shared" si="15"/>
        <v>0</v>
      </c>
      <c r="P99" s="348">
        <f t="shared" si="16"/>
        <v>1</v>
      </c>
    </row>
    <row r="100" spans="1:16">
      <c r="A100" s="141">
        <v>91</v>
      </c>
      <c r="B100" s="6"/>
      <c r="C100" s="6"/>
      <c r="D100" s="6"/>
      <c r="E100" s="215"/>
      <c r="F100" s="214"/>
      <c r="G100" s="214"/>
      <c r="H100" s="214"/>
      <c r="I100" s="16" t="str">
        <f t="shared" si="9"/>
        <v/>
      </c>
      <c r="J100" s="16" t="str">
        <f t="shared" si="10"/>
        <v/>
      </c>
      <c r="K100" s="373" t="str">
        <f t="shared" si="11"/>
        <v/>
      </c>
      <c r="L100" s="56" t="str">
        <f t="shared" si="12"/>
        <v/>
      </c>
      <c r="M100" s="374" t="str">
        <f t="shared" si="13"/>
        <v/>
      </c>
      <c r="N100" s="56" t="str">
        <f t="shared" si="14"/>
        <v/>
      </c>
      <c r="O100" s="347" t="b">
        <f t="shared" si="15"/>
        <v>0</v>
      </c>
      <c r="P100" s="348">
        <f t="shared" si="16"/>
        <v>1</v>
      </c>
    </row>
    <row r="101" spans="1:16">
      <c r="A101" s="141">
        <v>92</v>
      </c>
      <c r="B101" s="6"/>
      <c r="C101" s="6"/>
      <c r="D101" s="6"/>
      <c r="E101" s="215"/>
      <c r="F101" s="214"/>
      <c r="G101" s="214"/>
      <c r="H101" s="214"/>
      <c r="I101" s="16" t="str">
        <f t="shared" si="9"/>
        <v/>
      </c>
      <c r="J101" s="16" t="str">
        <f t="shared" si="10"/>
        <v/>
      </c>
      <c r="K101" s="373" t="str">
        <f t="shared" si="11"/>
        <v/>
      </c>
      <c r="L101" s="56" t="str">
        <f t="shared" si="12"/>
        <v/>
      </c>
      <c r="M101" s="374" t="str">
        <f t="shared" si="13"/>
        <v/>
      </c>
      <c r="N101" s="56" t="str">
        <f t="shared" si="14"/>
        <v/>
      </c>
      <c r="O101" s="347" t="b">
        <f t="shared" si="15"/>
        <v>0</v>
      </c>
      <c r="P101" s="348">
        <f t="shared" si="16"/>
        <v>1</v>
      </c>
    </row>
    <row r="102" spans="1:16">
      <c r="A102" s="141">
        <v>93</v>
      </c>
      <c r="B102" s="6"/>
      <c r="C102" s="6"/>
      <c r="D102" s="6"/>
      <c r="E102" s="215"/>
      <c r="F102" s="214"/>
      <c r="G102" s="214"/>
      <c r="H102" s="214"/>
      <c r="I102" s="16" t="str">
        <f t="shared" si="9"/>
        <v/>
      </c>
      <c r="J102" s="16" t="str">
        <f t="shared" si="10"/>
        <v/>
      </c>
      <c r="K102" s="373" t="str">
        <f t="shared" si="11"/>
        <v/>
      </c>
      <c r="L102" s="56" t="str">
        <f t="shared" si="12"/>
        <v/>
      </c>
      <c r="M102" s="374" t="str">
        <f t="shared" si="13"/>
        <v/>
      </c>
      <c r="N102" s="56" t="str">
        <f t="shared" si="14"/>
        <v/>
      </c>
      <c r="O102" s="347" t="b">
        <f t="shared" si="15"/>
        <v>0</v>
      </c>
      <c r="P102" s="348">
        <f t="shared" si="16"/>
        <v>1</v>
      </c>
    </row>
    <row r="103" spans="1:16">
      <c r="A103" s="141">
        <v>94</v>
      </c>
      <c r="B103" s="6"/>
      <c r="C103" s="6"/>
      <c r="D103" s="6"/>
      <c r="E103" s="215"/>
      <c r="F103" s="214"/>
      <c r="G103" s="214"/>
      <c r="H103" s="214"/>
      <c r="I103" s="16" t="str">
        <f t="shared" si="9"/>
        <v/>
      </c>
      <c r="J103" s="16" t="str">
        <f t="shared" si="10"/>
        <v/>
      </c>
      <c r="K103" s="373" t="str">
        <f t="shared" si="11"/>
        <v/>
      </c>
      <c r="L103" s="56" t="str">
        <f t="shared" si="12"/>
        <v/>
      </c>
      <c r="M103" s="374" t="str">
        <f t="shared" si="13"/>
        <v/>
      </c>
      <c r="N103" s="56" t="str">
        <f t="shared" si="14"/>
        <v/>
      </c>
      <c r="O103" s="347" t="b">
        <f t="shared" si="15"/>
        <v>0</v>
      </c>
      <c r="P103" s="348">
        <f t="shared" si="16"/>
        <v>1</v>
      </c>
    </row>
    <row r="104" spans="1:16">
      <c r="A104" s="141">
        <v>95</v>
      </c>
      <c r="B104" s="6"/>
      <c r="C104" s="6"/>
      <c r="D104" s="6"/>
      <c r="E104" s="215"/>
      <c r="F104" s="214"/>
      <c r="G104" s="214"/>
      <c r="H104" s="214"/>
      <c r="I104" s="16" t="str">
        <f t="shared" si="9"/>
        <v/>
      </c>
      <c r="J104" s="16" t="str">
        <f t="shared" si="10"/>
        <v/>
      </c>
      <c r="K104" s="373" t="str">
        <f t="shared" si="11"/>
        <v/>
      </c>
      <c r="L104" s="56" t="str">
        <f t="shared" si="12"/>
        <v/>
      </c>
      <c r="M104" s="374" t="str">
        <f t="shared" si="13"/>
        <v/>
      </c>
      <c r="N104" s="56" t="str">
        <f t="shared" si="14"/>
        <v/>
      </c>
      <c r="O104" s="347" t="b">
        <f t="shared" si="15"/>
        <v>0</v>
      </c>
      <c r="P104" s="348">
        <f t="shared" si="16"/>
        <v>1</v>
      </c>
    </row>
    <row r="105" spans="1:16">
      <c r="A105" s="141">
        <v>96</v>
      </c>
      <c r="B105" s="6"/>
      <c r="C105" s="6"/>
      <c r="D105" s="6"/>
      <c r="E105" s="215"/>
      <c r="F105" s="214"/>
      <c r="G105" s="214"/>
      <c r="H105" s="214"/>
      <c r="I105" s="16" t="str">
        <f t="shared" si="9"/>
        <v/>
      </c>
      <c r="J105" s="16" t="str">
        <f t="shared" si="10"/>
        <v/>
      </c>
      <c r="K105" s="373" t="str">
        <f t="shared" si="11"/>
        <v/>
      </c>
      <c r="L105" s="56" t="str">
        <f t="shared" si="12"/>
        <v/>
      </c>
      <c r="M105" s="374" t="str">
        <f t="shared" si="13"/>
        <v/>
      </c>
      <c r="N105" s="56" t="str">
        <f t="shared" si="14"/>
        <v/>
      </c>
      <c r="O105" s="347" t="b">
        <f t="shared" si="15"/>
        <v>0</v>
      </c>
      <c r="P105" s="348">
        <f t="shared" si="16"/>
        <v>1</v>
      </c>
    </row>
    <row r="106" spans="1:16">
      <c r="A106" s="141">
        <v>97</v>
      </c>
      <c r="B106" s="6"/>
      <c r="C106" s="6"/>
      <c r="D106" s="6"/>
      <c r="E106" s="215"/>
      <c r="F106" s="214"/>
      <c r="G106" s="214"/>
      <c r="H106" s="214"/>
      <c r="I106" s="16" t="str">
        <f t="shared" si="9"/>
        <v/>
      </c>
      <c r="J106" s="16" t="str">
        <f t="shared" si="10"/>
        <v/>
      </c>
      <c r="K106" s="373" t="str">
        <f t="shared" si="11"/>
        <v/>
      </c>
      <c r="L106" s="56" t="str">
        <f t="shared" si="12"/>
        <v/>
      </c>
      <c r="M106" s="374" t="str">
        <f t="shared" si="13"/>
        <v/>
      </c>
      <c r="N106" s="56" t="str">
        <f t="shared" si="14"/>
        <v/>
      </c>
      <c r="O106" s="347" t="b">
        <f t="shared" si="15"/>
        <v>0</v>
      </c>
      <c r="P106" s="348">
        <f t="shared" si="16"/>
        <v>1</v>
      </c>
    </row>
    <row r="107" spans="1:16">
      <c r="A107" s="141">
        <v>98</v>
      </c>
      <c r="B107" s="6"/>
      <c r="C107" s="6"/>
      <c r="D107" s="6"/>
      <c r="E107" s="215"/>
      <c r="F107" s="214"/>
      <c r="G107" s="214"/>
      <c r="H107" s="214"/>
      <c r="I107" s="16" t="str">
        <f t="shared" si="9"/>
        <v/>
      </c>
      <c r="J107" s="16" t="str">
        <f t="shared" si="10"/>
        <v/>
      </c>
      <c r="K107" s="373" t="str">
        <f t="shared" si="11"/>
        <v/>
      </c>
      <c r="L107" s="56" t="str">
        <f t="shared" si="12"/>
        <v/>
      </c>
      <c r="M107" s="374" t="str">
        <f t="shared" si="13"/>
        <v/>
      </c>
      <c r="N107" s="56" t="str">
        <f t="shared" si="14"/>
        <v/>
      </c>
      <c r="O107" s="347" t="b">
        <f t="shared" si="15"/>
        <v>0</v>
      </c>
      <c r="P107" s="348">
        <f t="shared" si="16"/>
        <v>1</v>
      </c>
    </row>
    <row r="108" spans="1:16">
      <c r="A108" s="141">
        <v>99</v>
      </c>
      <c r="B108" s="6"/>
      <c r="C108" s="6"/>
      <c r="D108" s="6"/>
      <c r="E108" s="215"/>
      <c r="F108" s="214"/>
      <c r="G108" s="214"/>
      <c r="H108" s="214"/>
      <c r="I108" s="16" t="str">
        <f t="shared" si="9"/>
        <v/>
      </c>
      <c r="J108" s="16" t="str">
        <f t="shared" si="10"/>
        <v/>
      </c>
      <c r="K108" s="373" t="str">
        <f t="shared" si="11"/>
        <v/>
      </c>
      <c r="L108" s="56" t="str">
        <f t="shared" si="12"/>
        <v/>
      </c>
      <c r="M108" s="374" t="str">
        <f t="shared" si="13"/>
        <v/>
      </c>
      <c r="N108" s="56" t="str">
        <f t="shared" si="14"/>
        <v/>
      </c>
      <c r="O108" s="347" t="b">
        <f t="shared" si="15"/>
        <v>0</v>
      </c>
      <c r="P108" s="348">
        <f t="shared" si="16"/>
        <v>1</v>
      </c>
    </row>
    <row r="109" spans="1:16">
      <c r="A109" s="141">
        <v>100</v>
      </c>
      <c r="B109" s="142"/>
      <c r="C109" s="142"/>
      <c r="D109" s="142"/>
      <c r="E109" s="143"/>
      <c r="F109" s="144"/>
      <c r="G109" s="142"/>
      <c r="H109" s="143"/>
      <c r="I109" s="16" t="str">
        <f t="shared" si="9"/>
        <v/>
      </c>
      <c r="J109" s="16" t="str">
        <f t="shared" si="10"/>
        <v/>
      </c>
    </row>
    <row r="110" spans="1:16">
      <c r="A110" s="141">
        <v>101</v>
      </c>
      <c r="B110" s="142"/>
      <c r="C110" s="142"/>
      <c r="D110" s="142"/>
      <c r="E110" s="143"/>
      <c r="F110" s="144"/>
      <c r="G110" s="142"/>
      <c r="H110" s="143"/>
      <c r="I110" s="16" t="str">
        <f t="shared" si="9"/>
        <v/>
      </c>
      <c r="J110" s="16" t="str">
        <f t="shared" si="10"/>
        <v/>
      </c>
    </row>
    <row r="111" spans="1:16">
      <c r="A111" s="141">
        <v>102</v>
      </c>
      <c r="B111" s="142"/>
      <c r="C111" s="142"/>
      <c r="D111" s="142"/>
      <c r="E111" s="143"/>
      <c r="F111" s="144"/>
      <c r="G111" s="142"/>
      <c r="H111" s="143"/>
      <c r="I111" s="16" t="str">
        <f t="shared" si="9"/>
        <v/>
      </c>
      <c r="J111" s="16" t="str">
        <f t="shared" si="10"/>
        <v/>
      </c>
    </row>
    <row r="112" spans="1:16">
      <c r="A112" s="141">
        <v>103</v>
      </c>
      <c r="B112" s="142"/>
      <c r="C112" s="142"/>
      <c r="D112" s="142"/>
      <c r="E112" s="143"/>
      <c r="F112" s="144"/>
      <c r="G112" s="142"/>
      <c r="H112" s="143"/>
      <c r="I112" s="16" t="str">
        <f t="shared" si="9"/>
        <v/>
      </c>
      <c r="J112" s="16" t="str">
        <f t="shared" si="10"/>
        <v/>
      </c>
    </row>
    <row r="113" spans="1:10">
      <c r="A113" s="141">
        <v>104</v>
      </c>
      <c r="B113" s="142"/>
      <c r="C113" s="142"/>
      <c r="D113" s="142"/>
      <c r="E113" s="143"/>
      <c r="F113" s="144"/>
      <c r="G113" s="142"/>
      <c r="H113" s="143"/>
      <c r="I113" s="16" t="str">
        <f t="shared" si="9"/>
        <v/>
      </c>
      <c r="J113" s="16" t="str">
        <f t="shared" si="10"/>
        <v/>
      </c>
    </row>
    <row r="114" spans="1:10">
      <c r="A114" s="141">
        <v>105</v>
      </c>
      <c r="B114" s="142"/>
      <c r="C114" s="142"/>
      <c r="D114" s="142"/>
      <c r="E114" s="143"/>
      <c r="F114" s="144"/>
      <c r="G114" s="142"/>
      <c r="H114" s="143"/>
      <c r="I114" s="16" t="str">
        <f t="shared" si="9"/>
        <v/>
      </c>
      <c r="J114" s="16" t="str">
        <f t="shared" si="10"/>
        <v/>
      </c>
    </row>
    <row r="115" spans="1:10">
      <c r="A115" s="141">
        <v>106</v>
      </c>
      <c r="B115" s="142"/>
      <c r="C115" s="142"/>
      <c r="D115" s="142"/>
      <c r="E115" s="143"/>
      <c r="F115" s="144"/>
      <c r="G115" s="142"/>
      <c r="H115" s="143"/>
      <c r="I115" s="16" t="str">
        <f t="shared" si="9"/>
        <v/>
      </c>
      <c r="J115" s="16" t="str">
        <f t="shared" si="10"/>
        <v/>
      </c>
    </row>
    <row r="116" spans="1:10">
      <c r="A116" s="141">
        <v>107</v>
      </c>
      <c r="B116" s="142"/>
      <c r="C116" s="142"/>
      <c r="D116" s="142"/>
      <c r="E116" s="143"/>
      <c r="F116" s="144"/>
      <c r="G116" s="142"/>
      <c r="H116" s="143"/>
      <c r="I116" s="16" t="str">
        <f t="shared" si="9"/>
        <v/>
      </c>
      <c r="J116" s="16" t="str">
        <f t="shared" si="10"/>
        <v/>
      </c>
    </row>
    <row r="117" spans="1:10">
      <c r="A117" s="141">
        <v>108</v>
      </c>
      <c r="B117" s="142"/>
      <c r="C117" s="142"/>
      <c r="D117" s="142"/>
      <c r="E117" s="143"/>
      <c r="F117" s="144"/>
      <c r="G117" s="142"/>
      <c r="H117" s="143"/>
      <c r="I117" s="16" t="str">
        <f t="shared" si="9"/>
        <v/>
      </c>
      <c r="J117" s="16" t="str">
        <f t="shared" si="10"/>
        <v/>
      </c>
    </row>
    <row r="118" spans="1:10">
      <c r="A118" s="141">
        <v>109</v>
      </c>
      <c r="B118" s="142"/>
      <c r="C118" s="142"/>
      <c r="D118" s="142"/>
      <c r="E118" s="143"/>
      <c r="F118" s="144"/>
      <c r="G118" s="142"/>
      <c r="H118" s="143"/>
      <c r="I118" s="16" t="str">
        <f t="shared" si="9"/>
        <v/>
      </c>
      <c r="J118" s="16" t="str">
        <f t="shared" si="10"/>
        <v/>
      </c>
    </row>
    <row r="119" spans="1:10">
      <c r="A119" s="141">
        <v>110</v>
      </c>
      <c r="B119" s="142"/>
      <c r="C119" s="142"/>
      <c r="D119" s="142"/>
      <c r="E119" s="143"/>
      <c r="F119" s="144"/>
      <c r="G119" s="142"/>
      <c r="H119" s="143"/>
      <c r="I119" s="16" t="str">
        <f t="shared" si="9"/>
        <v/>
      </c>
      <c r="J119" s="16" t="str">
        <f t="shared" si="10"/>
        <v/>
      </c>
    </row>
    <row r="120" spans="1:10">
      <c r="A120" s="141">
        <v>111</v>
      </c>
      <c r="B120" s="142"/>
      <c r="C120" s="142"/>
      <c r="D120" s="142"/>
      <c r="E120" s="143"/>
      <c r="F120" s="144"/>
      <c r="G120" s="142"/>
      <c r="H120" s="143"/>
      <c r="I120" s="16" t="str">
        <f t="shared" si="9"/>
        <v/>
      </c>
      <c r="J120" s="16" t="str">
        <f t="shared" si="10"/>
        <v/>
      </c>
    </row>
    <row r="121" spans="1:10">
      <c r="A121" s="141">
        <v>112</v>
      </c>
      <c r="B121" s="142"/>
      <c r="C121" s="142"/>
      <c r="D121" s="142"/>
      <c r="E121" s="143"/>
      <c r="F121" s="144"/>
      <c r="G121" s="142"/>
      <c r="H121" s="143"/>
      <c r="I121" s="16" t="str">
        <f t="shared" si="9"/>
        <v/>
      </c>
      <c r="J121" s="16" t="str">
        <f t="shared" si="10"/>
        <v/>
      </c>
    </row>
    <row r="122" spans="1:10">
      <c r="A122" s="141">
        <v>113</v>
      </c>
      <c r="B122" s="142"/>
      <c r="C122" s="142"/>
      <c r="D122" s="142"/>
      <c r="E122" s="143"/>
      <c r="F122" s="144"/>
      <c r="G122" s="142"/>
      <c r="H122" s="143"/>
      <c r="I122" s="16" t="str">
        <f t="shared" si="9"/>
        <v/>
      </c>
      <c r="J122" s="16" t="str">
        <f t="shared" si="10"/>
        <v/>
      </c>
    </row>
    <row r="123" spans="1:10">
      <c r="A123" s="141">
        <v>114</v>
      </c>
      <c r="B123" s="142"/>
      <c r="C123" s="142"/>
      <c r="D123" s="142"/>
      <c r="E123" s="143"/>
      <c r="F123" s="144"/>
      <c r="G123" s="142"/>
      <c r="H123" s="143"/>
      <c r="I123" s="16" t="str">
        <f t="shared" si="9"/>
        <v/>
      </c>
      <c r="J123" s="16" t="str">
        <f t="shared" si="10"/>
        <v/>
      </c>
    </row>
    <row r="124" spans="1:10">
      <c r="A124" s="141">
        <v>115</v>
      </c>
      <c r="B124" s="142"/>
      <c r="C124" s="142"/>
      <c r="D124" s="142"/>
      <c r="E124" s="143"/>
      <c r="F124" s="144"/>
      <c r="G124" s="142"/>
      <c r="H124" s="143"/>
      <c r="I124" s="16" t="str">
        <f t="shared" si="9"/>
        <v/>
      </c>
      <c r="J124" s="16" t="str">
        <f t="shared" si="10"/>
        <v/>
      </c>
    </row>
    <row r="125" spans="1:10">
      <c r="A125" s="141">
        <v>116</v>
      </c>
      <c r="B125" s="142"/>
      <c r="C125" s="142"/>
      <c r="D125" s="142"/>
      <c r="E125" s="143"/>
      <c r="F125" s="144"/>
      <c r="G125" s="142"/>
      <c r="H125" s="143"/>
      <c r="I125" s="16" t="str">
        <f t="shared" si="9"/>
        <v/>
      </c>
      <c r="J125" s="16" t="str">
        <f t="shared" si="10"/>
        <v/>
      </c>
    </row>
    <row r="126" spans="1:10">
      <c r="A126" s="141">
        <v>117</v>
      </c>
      <c r="B126" s="142"/>
      <c r="C126" s="142"/>
      <c r="D126" s="142"/>
      <c r="E126" s="143"/>
      <c r="F126" s="144"/>
      <c r="G126" s="142"/>
      <c r="H126" s="143"/>
      <c r="I126" s="16" t="str">
        <f t="shared" si="9"/>
        <v/>
      </c>
      <c r="J126" s="16" t="str">
        <f t="shared" si="10"/>
        <v/>
      </c>
    </row>
    <row r="127" spans="1:10">
      <c r="A127" s="141">
        <v>118</v>
      </c>
      <c r="B127" s="142"/>
      <c r="C127" s="142"/>
      <c r="D127" s="142"/>
      <c r="E127" s="143"/>
      <c r="F127" s="144"/>
      <c r="G127" s="142"/>
      <c r="H127" s="143"/>
      <c r="I127" s="16" t="str">
        <f t="shared" si="9"/>
        <v/>
      </c>
      <c r="J127" s="16" t="str">
        <f t="shared" si="10"/>
        <v/>
      </c>
    </row>
    <row r="128" spans="1:10">
      <c r="A128" s="141">
        <v>119</v>
      </c>
      <c r="B128" s="142"/>
      <c r="C128" s="142"/>
      <c r="D128" s="142"/>
      <c r="E128" s="143"/>
      <c r="F128" s="144"/>
      <c r="G128" s="142"/>
      <c r="H128" s="143"/>
      <c r="I128" s="16" t="str">
        <f t="shared" si="9"/>
        <v/>
      </c>
      <c r="J128" s="16" t="str">
        <f t="shared" si="10"/>
        <v/>
      </c>
    </row>
    <row r="129" spans="1:10">
      <c r="A129" s="141">
        <v>120</v>
      </c>
      <c r="B129" s="142"/>
      <c r="C129" s="142"/>
      <c r="D129" s="142"/>
      <c r="E129" s="143"/>
      <c r="F129" s="144"/>
      <c r="G129" s="142"/>
      <c r="H129" s="143"/>
      <c r="I129" s="16" t="str">
        <f t="shared" si="9"/>
        <v/>
      </c>
      <c r="J129" s="16" t="str">
        <f t="shared" si="10"/>
        <v/>
      </c>
    </row>
    <row r="130" spans="1:10">
      <c r="A130" s="141">
        <v>121</v>
      </c>
      <c r="B130" s="142"/>
      <c r="C130" s="142"/>
      <c r="D130" s="142"/>
      <c r="E130" s="143"/>
      <c r="F130" s="144"/>
      <c r="G130" s="142"/>
      <c r="H130" s="143"/>
      <c r="I130" s="16" t="str">
        <f t="shared" si="9"/>
        <v/>
      </c>
      <c r="J130" s="16" t="str">
        <f t="shared" si="10"/>
        <v/>
      </c>
    </row>
    <row r="131" spans="1:10">
      <c r="A131" s="141">
        <v>122</v>
      </c>
      <c r="B131" s="142"/>
      <c r="C131" s="142"/>
      <c r="D131" s="142"/>
      <c r="E131" s="143"/>
      <c r="F131" s="144"/>
      <c r="G131" s="142"/>
      <c r="H131" s="143"/>
      <c r="I131" s="16" t="str">
        <f t="shared" si="9"/>
        <v/>
      </c>
      <c r="J131" s="16" t="str">
        <f t="shared" si="10"/>
        <v/>
      </c>
    </row>
    <row r="132" spans="1:10">
      <c r="A132" s="141">
        <v>123</v>
      </c>
      <c r="B132" s="142"/>
      <c r="C132" s="142"/>
      <c r="D132" s="142"/>
      <c r="E132" s="143"/>
      <c r="F132" s="144"/>
      <c r="G132" s="142"/>
      <c r="H132" s="143"/>
      <c r="I132" s="16" t="str">
        <f t="shared" si="9"/>
        <v/>
      </c>
      <c r="J132" s="16" t="str">
        <f t="shared" si="10"/>
        <v/>
      </c>
    </row>
    <row r="133" spans="1:10">
      <c r="A133" s="141">
        <v>124</v>
      </c>
      <c r="B133" s="142"/>
      <c r="C133" s="142"/>
      <c r="D133" s="142"/>
      <c r="E133" s="143"/>
      <c r="F133" s="144"/>
      <c r="G133" s="142"/>
      <c r="H133" s="143"/>
      <c r="I133" s="16" t="str">
        <f t="shared" si="9"/>
        <v/>
      </c>
      <c r="J133" s="16" t="str">
        <f t="shared" si="10"/>
        <v/>
      </c>
    </row>
    <row r="134" spans="1:10">
      <c r="A134" s="141">
        <v>125</v>
      </c>
      <c r="B134" s="142"/>
      <c r="C134" s="142"/>
      <c r="D134" s="142"/>
      <c r="E134" s="143"/>
      <c r="F134" s="144"/>
      <c r="G134" s="142"/>
      <c r="H134" s="143"/>
      <c r="I134" s="16" t="str">
        <f t="shared" si="9"/>
        <v/>
      </c>
      <c r="J134" s="16" t="str">
        <f t="shared" si="10"/>
        <v/>
      </c>
    </row>
    <row r="135" spans="1:10">
      <c r="A135" s="141">
        <v>126</v>
      </c>
      <c r="B135" s="142"/>
      <c r="C135" s="142"/>
      <c r="D135" s="142"/>
      <c r="E135" s="143"/>
      <c r="F135" s="144"/>
      <c r="G135" s="142"/>
      <c r="H135" s="143"/>
      <c r="I135" s="16" t="str">
        <f t="shared" si="9"/>
        <v/>
      </c>
      <c r="J135" s="16" t="str">
        <f t="shared" si="10"/>
        <v/>
      </c>
    </row>
    <row r="136" spans="1:10">
      <c r="A136" s="141">
        <v>127</v>
      </c>
      <c r="B136" s="142"/>
      <c r="C136" s="142"/>
      <c r="D136" s="142"/>
      <c r="E136" s="143"/>
      <c r="F136" s="144"/>
      <c r="G136" s="142"/>
      <c r="H136" s="143"/>
      <c r="I136" s="16" t="str">
        <f t="shared" si="9"/>
        <v/>
      </c>
      <c r="J136" s="16" t="str">
        <f t="shared" si="10"/>
        <v/>
      </c>
    </row>
    <row r="137" spans="1:10">
      <c r="A137" s="141">
        <v>128</v>
      </c>
      <c r="B137" s="142"/>
      <c r="C137" s="142"/>
      <c r="D137" s="142"/>
      <c r="E137" s="143"/>
      <c r="F137" s="144"/>
      <c r="G137" s="142"/>
      <c r="H137" s="143"/>
      <c r="I137" s="16" t="str">
        <f t="shared" si="9"/>
        <v/>
      </c>
      <c r="J137" s="16" t="str">
        <f t="shared" si="10"/>
        <v/>
      </c>
    </row>
    <row r="138" spans="1:10">
      <c r="A138" s="141">
        <v>129</v>
      </c>
      <c r="B138" s="142"/>
      <c r="C138" s="142"/>
      <c r="D138" s="142"/>
      <c r="E138" s="143"/>
      <c r="F138" s="144"/>
      <c r="G138" s="142"/>
      <c r="H138" s="143"/>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1">
        <v>130</v>
      </c>
      <c r="B139" s="142"/>
      <c r="C139" s="142"/>
      <c r="D139" s="142"/>
      <c r="E139" s="143"/>
      <c r="F139" s="144"/>
      <c r="G139" s="142"/>
      <c r="H139" s="143"/>
      <c r="I139" s="16" t="str">
        <f t="shared" si="17"/>
        <v/>
      </c>
      <c r="J139" s="16" t="str">
        <f t="shared" si="18"/>
        <v/>
      </c>
    </row>
    <row r="140" spans="1:10">
      <c r="A140" s="141">
        <v>131</v>
      </c>
      <c r="B140" s="142"/>
      <c r="C140" s="142"/>
      <c r="D140" s="142"/>
      <c r="E140" s="143"/>
      <c r="F140" s="144"/>
      <c r="G140" s="142"/>
      <c r="H140" s="143"/>
      <c r="I140" s="16" t="str">
        <f t="shared" si="17"/>
        <v/>
      </c>
      <c r="J140" s="16" t="str">
        <f t="shared" si="18"/>
        <v/>
      </c>
    </row>
    <row r="141" spans="1:10">
      <c r="A141" s="141">
        <v>132</v>
      </c>
      <c r="B141" s="142"/>
      <c r="C141" s="142"/>
      <c r="D141" s="142"/>
      <c r="E141" s="143"/>
      <c r="F141" s="144"/>
      <c r="G141" s="142"/>
      <c r="H141" s="143"/>
      <c r="I141" s="16" t="str">
        <f t="shared" si="17"/>
        <v/>
      </c>
      <c r="J141" s="16" t="str">
        <f t="shared" si="18"/>
        <v/>
      </c>
    </row>
    <row r="142" spans="1:10">
      <c r="A142" s="141">
        <v>133</v>
      </c>
      <c r="B142" s="142"/>
      <c r="C142" s="142"/>
      <c r="D142" s="142"/>
      <c r="E142" s="143"/>
      <c r="F142" s="144"/>
      <c r="G142" s="142"/>
      <c r="H142" s="143"/>
      <c r="I142" s="16" t="str">
        <f t="shared" si="17"/>
        <v/>
      </c>
      <c r="J142" s="16" t="str">
        <f t="shared" si="18"/>
        <v/>
      </c>
    </row>
    <row r="143" spans="1:10">
      <c r="A143" s="141">
        <v>134</v>
      </c>
      <c r="B143" s="142"/>
      <c r="C143" s="142"/>
      <c r="D143" s="142"/>
      <c r="E143" s="143"/>
      <c r="F143" s="144"/>
      <c r="G143" s="142"/>
      <c r="H143" s="143"/>
      <c r="I143" s="16" t="str">
        <f t="shared" si="17"/>
        <v/>
      </c>
      <c r="J143" s="16" t="str">
        <f t="shared" si="18"/>
        <v/>
      </c>
    </row>
    <row r="144" spans="1:10">
      <c r="A144" s="141">
        <v>135</v>
      </c>
      <c r="B144" s="142"/>
      <c r="C144" s="142"/>
      <c r="D144" s="142"/>
      <c r="E144" s="143"/>
      <c r="F144" s="144"/>
      <c r="G144" s="142"/>
      <c r="H144" s="143"/>
      <c r="I144" s="16" t="str">
        <f t="shared" si="17"/>
        <v/>
      </c>
      <c r="J144" s="16" t="str">
        <f t="shared" si="18"/>
        <v/>
      </c>
    </row>
    <row r="145" spans="1:10">
      <c r="A145" s="141">
        <v>136</v>
      </c>
      <c r="B145" s="142"/>
      <c r="C145" s="142"/>
      <c r="D145" s="142"/>
      <c r="E145" s="143"/>
      <c r="F145" s="144"/>
      <c r="G145" s="142"/>
      <c r="H145" s="143"/>
      <c r="I145" s="16" t="str">
        <f t="shared" si="17"/>
        <v/>
      </c>
      <c r="J145" s="16" t="str">
        <f t="shared" si="18"/>
        <v/>
      </c>
    </row>
    <row r="146" spans="1:10">
      <c r="A146" s="141">
        <v>137</v>
      </c>
      <c r="B146" s="142"/>
      <c r="C146" s="142"/>
      <c r="D146" s="142"/>
      <c r="E146" s="143"/>
      <c r="F146" s="144"/>
      <c r="G146" s="142"/>
      <c r="H146" s="143"/>
      <c r="I146" s="16" t="str">
        <f t="shared" si="17"/>
        <v/>
      </c>
      <c r="J146" s="16" t="str">
        <f t="shared" si="18"/>
        <v/>
      </c>
    </row>
    <row r="147" spans="1:10">
      <c r="A147" s="141">
        <v>138</v>
      </c>
      <c r="B147" s="142"/>
      <c r="C147" s="142"/>
      <c r="D147" s="142"/>
      <c r="E147" s="143"/>
      <c r="F147" s="144"/>
      <c r="G147" s="142"/>
      <c r="H147" s="143"/>
      <c r="I147" s="16" t="str">
        <f t="shared" si="17"/>
        <v/>
      </c>
      <c r="J147" s="16" t="str">
        <f t="shared" si="18"/>
        <v/>
      </c>
    </row>
    <row r="148" spans="1:10">
      <c r="A148" s="141">
        <v>139</v>
      </c>
      <c r="B148" s="142"/>
      <c r="C148" s="142"/>
      <c r="D148" s="142"/>
      <c r="E148" s="143"/>
      <c r="F148" s="144"/>
      <c r="G148" s="142"/>
      <c r="H148" s="143"/>
      <c r="I148" s="16" t="str">
        <f t="shared" si="17"/>
        <v/>
      </c>
      <c r="J148" s="16" t="str">
        <f t="shared" si="18"/>
        <v/>
      </c>
    </row>
    <row r="149" spans="1:10">
      <c r="A149" s="141">
        <v>140</v>
      </c>
      <c r="B149" s="142"/>
      <c r="C149" s="142"/>
      <c r="D149" s="142"/>
      <c r="E149" s="143"/>
      <c r="F149" s="144"/>
      <c r="G149" s="142"/>
      <c r="H149" s="143"/>
      <c r="I149" s="16" t="str">
        <f t="shared" si="17"/>
        <v/>
      </c>
      <c r="J149" s="16" t="str">
        <f t="shared" si="18"/>
        <v/>
      </c>
    </row>
    <row r="150" spans="1:10">
      <c r="A150" s="141">
        <v>141</v>
      </c>
      <c r="B150" s="142"/>
      <c r="C150" s="142"/>
      <c r="D150" s="142"/>
      <c r="E150" s="143"/>
      <c r="F150" s="144"/>
      <c r="G150" s="142"/>
      <c r="H150" s="143"/>
      <c r="I150" s="16" t="str">
        <f t="shared" si="17"/>
        <v/>
      </c>
      <c r="J150" s="16" t="str">
        <f t="shared" si="18"/>
        <v/>
      </c>
    </row>
    <row r="151" spans="1:10">
      <c r="A151" s="141">
        <v>142</v>
      </c>
      <c r="B151" s="142"/>
      <c r="C151" s="142"/>
      <c r="D151" s="142"/>
      <c r="E151" s="143"/>
      <c r="F151" s="144"/>
      <c r="G151" s="142"/>
      <c r="H151" s="143"/>
      <c r="I151" s="16" t="str">
        <f t="shared" si="17"/>
        <v/>
      </c>
      <c r="J151" s="16" t="str">
        <f t="shared" si="18"/>
        <v/>
      </c>
    </row>
    <row r="152" spans="1:10">
      <c r="A152" s="141">
        <v>143</v>
      </c>
      <c r="B152" s="142"/>
      <c r="C152" s="142"/>
      <c r="D152" s="142"/>
      <c r="E152" s="143"/>
      <c r="F152" s="144"/>
      <c r="G152" s="142"/>
      <c r="H152" s="143"/>
      <c r="I152" s="16" t="str">
        <f t="shared" si="17"/>
        <v/>
      </c>
      <c r="J152" s="16" t="str">
        <f t="shared" si="18"/>
        <v/>
      </c>
    </row>
    <row r="153" spans="1:10">
      <c r="A153" s="141">
        <v>144</v>
      </c>
      <c r="B153" s="142"/>
      <c r="C153" s="142"/>
      <c r="D153" s="142"/>
      <c r="E153" s="143"/>
      <c r="F153" s="144"/>
      <c r="G153" s="142"/>
      <c r="H153" s="143"/>
      <c r="I153" s="16" t="str">
        <f t="shared" si="17"/>
        <v/>
      </c>
      <c r="J153" s="16" t="str">
        <f t="shared" si="18"/>
        <v/>
      </c>
    </row>
    <row r="154" spans="1:10">
      <c r="A154" s="141">
        <v>145</v>
      </c>
      <c r="B154" s="142"/>
      <c r="C154" s="142"/>
      <c r="D154" s="142"/>
      <c r="E154" s="143"/>
      <c r="F154" s="144"/>
      <c r="G154" s="142"/>
      <c r="H154" s="143"/>
      <c r="I154" s="16" t="str">
        <f t="shared" si="17"/>
        <v/>
      </c>
      <c r="J154" s="16" t="str">
        <f t="shared" si="18"/>
        <v/>
      </c>
    </row>
    <row r="155" spans="1:10">
      <c r="A155" s="141">
        <v>146</v>
      </c>
      <c r="B155" s="142"/>
      <c r="C155" s="142"/>
      <c r="D155" s="142"/>
      <c r="E155" s="143"/>
      <c r="F155" s="144"/>
      <c r="G155" s="142"/>
      <c r="H155" s="143"/>
      <c r="I155" s="16" t="str">
        <f t="shared" si="17"/>
        <v/>
      </c>
      <c r="J155" s="16" t="str">
        <f t="shared" si="18"/>
        <v/>
      </c>
    </row>
    <row r="156" spans="1:10">
      <c r="A156" s="141">
        <v>147</v>
      </c>
      <c r="B156" s="142"/>
      <c r="C156" s="142"/>
      <c r="D156" s="142"/>
      <c r="E156" s="143"/>
      <c r="F156" s="144"/>
      <c r="G156" s="142"/>
      <c r="H156" s="143"/>
      <c r="I156" s="16" t="str">
        <f t="shared" si="17"/>
        <v/>
      </c>
      <c r="J156" s="16" t="str">
        <f t="shared" si="18"/>
        <v/>
      </c>
    </row>
    <row r="157" spans="1:10">
      <c r="A157" s="141">
        <v>148</v>
      </c>
      <c r="B157" s="142"/>
      <c r="C157" s="142"/>
      <c r="D157" s="142"/>
      <c r="E157" s="143"/>
      <c r="F157" s="144"/>
      <c r="G157" s="142"/>
      <c r="H157" s="143"/>
      <c r="I157" s="16" t="str">
        <f t="shared" si="17"/>
        <v/>
      </c>
      <c r="J157" s="16" t="str">
        <f t="shared" si="18"/>
        <v/>
      </c>
    </row>
    <row r="158" spans="1:10">
      <c r="A158" s="141">
        <v>149</v>
      </c>
      <c r="B158" s="142"/>
      <c r="C158" s="142"/>
      <c r="D158" s="142"/>
      <c r="E158" s="143"/>
      <c r="F158" s="144"/>
      <c r="G158" s="142"/>
      <c r="H158" s="143"/>
      <c r="I158" s="16" t="str">
        <f t="shared" si="17"/>
        <v/>
      </c>
      <c r="J158" s="16" t="str">
        <f t="shared" si="18"/>
        <v/>
      </c>
    </row>
    <row r="159" spans="1:10">
      <c r="A159" s="141">
        <v>150</v>
      </c>
      <c r="B159" s="142"/>
      <c r="C159" s="142"/>
      <c r="D159" s="142"/>
      <c r="E159" s="143"/>
      <c r="F159" s="144"/>
      <c r="G159" s="142"/>
      <c r="H159" s="143"/>
      <c r="I159" s="16" t="str">
        <f t="shared" si="17"/>
        <v/>
      </c>
      <c r="J159" s="16" t="str">
        <f t="shared" si="18"/>
        <v/>
      </c>
    </row>
    <row r="160" spans="1:10">
      <c r="A160" s="141">
        <v>151</v>
      </c>
      <c r="B160" s="142"/>
      <c r="C160" s="142"/>
      <c r="D160" s="142"/>
      <c r="E160" s="143"/>
      <c r="F160" s="144"/>
      <c r="G160" s="142"/>
      <c r="H160" s="143"/>
      <c r="I160" s="16" t="str">
        <f t="shared" si="17"/>
        <v/>
      </c>
      <c r="J160" s="16" t="str">
        <f t="shared" si="18"/>
        <v/>
      </c>
    </row>
    <row r="161" spans="1:10">
      <c r="A161" s="141">
        <v>152</v>
      </c>
      <c r="B161" s="142"/>
      <c r="C161" s="142"/>
      <c r="D161" s="142"/>
      <c r="E161" s="143"/>
      <c r="F161" s="144"/>
      <c r="G161" s="142"/>
      <c r="H161" s="143"/>
      <c r="I161" s="16" t="str">
        <f t="shared" si="17"/>
        <v/>
      </c>
      <c r="J161" s="16" t="str">
        <f t="shared" si="18"/>
        <v/>
      </c>
    </row>
    <row r="162" spans="1:10">
      <c r="A162" s="141">
        <v>153</v>
      </c>
      <c r="B162" s="142"/>
      <c r="C162" s="142"/>
      <c r="D162" s="142"/>
      <c r="E162" s="143"/>
      <c r="F162" s="144"/>
      <c r="G162" s="142"/>
      <c r="H162" s="143"/>
      <c r="I162" s="16" t="str">
        <f t="shared" si="17"/>
        <v/>
      </c>
      <c r="J162" s="16" t="str">
        <f t="shared" si="18"/>
        <v/>
      </c>
    </row>
    <row r="163" spans="1:10">
      <c r="A163" s="141">
        <v>154</v>
      </c>
      <c r="B163" s="142"/>
      <c r="C163" s="142"/>
      <c r="D163" s="142"/>
      <c r="E163" s="143"/>
      <c r="F163" s="144"/>
      <c r="G163" s="142"/>
      <c r="H163" s="143"/>
      <c r="I163" s="16" t="str">
        <f t="shared" si="17"/>
        <v/>
      </c>
      <c r="J163" s="16" t="str">
        <f t="shared" si="18"/>
        <v/>
      </c>
    </row>
    <row r="164" spans="1:10">
      <c r="A164" s="141">
        <v>155</v>
      </c>
      <c r="B164" s="142"/>
      <c r="C164" s="142"/>
      <c r="D164" s="142"/>
      <c r="E164" s="143"/>
      <c r="F164" s="144"/>
      <c r="G164" s="142"/>
      <c r="H164" s="143"/>
      <c r="I164" s="16" t="str">
        <f t="shared" si="17"/>
        <v/>
      </c>
      <c r="J164" s="16" t="str">
        <f t="shared" si="18"/>
        <v/>
      </c>
    </row>
    <row r="165" spans="1:10">
      <c r="A165" s="141">
        <v>156</v>
      </c>
      <c r="B165" s="142"/>
      <c r="C165" s="142"/>
      <c r="D165" s="142"/>
      <c r="E165" s="143"/>
      <c r="F165" s="144"/>
      <c r="G165" s="142"/>
      <c r="H165" s="143"/>
      <c r="I165" s="16" t="str">
        <f t="shared" si="17"/>
        <v/>
      </c>
      <c r="J165" s="16" t="str">
        <f t="shared" si="18"/>
        <v/>
      </c>
    </row>
    <row r="166" spans="1:10">
      <c r="A166" s="141">
        <v>157</v>
      </c>
      <c r="B166" s="142"/>
      <c r="C166" s="142"/>
      <c r="D166" s="142"/>
      <c r="E166" s="143"/>
      <c r="F166" s="144"/>
      <c r="G166" s="142"/>
      <c r="H166" s="143"/>
      <c r="I166" s="16" t="str">
        <f t="shared" si="17"/>
        <v/>
      </c>
      <c r="J166" s="16" t="str">
        <f t="shared" si="18"/>
        <v/>
      </c>
    </row>
    <row r="167" spans="1:10">
      <c r="A167" s="141">
        <v>158</v>
      </c>
      <c r="B167" s="142"/>
      <c r="C167" s="142"/>
      <c r="D167" s="142"/>
      <c r="E167" s="143"/>
      <c r="F167" s="144"/>
      <c r="G167" s="142"/>
      <c r="H167" s="143"/>
      <c r="I167" s="16" t="str">
        <f t="shared" si="17"/>
        <v/>
      </c>
      <c r="J167" s="16" t="str">
        <f t="shared" si="18"/>
        <v/>
      </c>
    </row>
    <row r="168" spans="1:10">
      <c r="A168" s="141">
        <v>159</v>
      </c>
      <c r="B168" s="142"/>
      <c r="C168" s="142"/>
      <c r="D168" s="142"/>
      <c r="E168" s="143"/>
      <c r="F168" s="144"/>
      <c r="G168" s="142"/>
      <c r="H168" s="143"/>
      <c r="I168" s="16" t="str">
        <f t="shared" si="17"/>
        <v/>
      </c>
      <c r="J168" s="16" t="str">
        <f t="shared" si="18"/>
        <v/>
      </c>
    </row>
    <row r="169" spans="1:10">
      <c r="A169" s="141">
        <v>160</v>
      </c>
      <c r="B169" s="142"/>
      <c r="C169" s="142"/>
      <c r="D169" s="142"/>
      <c r="E169" s="143"/>
      <c r="F169" s="144"/>
      <c r="G169" s="142"/>
      <c r="H169" s="143"/>
      <c r="I169" s="16" t="str">
        <f t="shared" si="17"/>
        <v/>
      </c>
      <c r="J169" s="16" t="str">
        <f t="shared" si="18"/>
        <v/>
      </c>
    </row>
    <row r="170" spans="1:10">
      <c r="A170" s="141">
        <v>161</v>
      </c>
      <c r="B170" s="142"/>
      <c r="C170" s="142"/>
      <c r="D170" s="142"/>
      <c r="E170" s="143"/>
      <c r="F170" s="144"/>
      <c r="G170" s="142"/>
      <c r="H170" s="143"/>
      <c r="I170" s="16" t="str">
        <f t="shared" si="17"/>
        <v/>
      </c>
      <c r="J170" s="16" t="str">
        <f t="shared" si="18"/>
        <v/>
      </c>
    </row>
    <row r="171" spans="1:10">
      <c r="A171" s="141">
        <v>162</v>
      </c>
      <c r="B171" s="142"/>
      <c r="C171" s="142"/>
      <c r="D171" s="142"/>
      <c r="E171" s="143"/>
      <c r="F171" s="144"/>
      <c r="G171" s="142"/>
      <c r="H171" s="143"/>
      <c r="I171" s="16" t="str">
        <f t="shared" si="17"/>
        <v/>
      </c>
      <c r="J171" s="16" t="str">
        <f t="shared" si="18"/>
        <v/>
      </c>
    </row>
    <row r="172" spans="1:10">
      <c r="A172" s="141">
        <v>163</v>
      </c>
      <c r="B172" s="142"/>
      <c r="C172" s="142"/>
      <c r="D172" s="142"/>
      <c r="E172" s="143"/>
      <c r="F172" s="144"/>
      <c r="G172" s="142"/>
      <c r="H172" s="143"/>
      <c r="I172" s="16" t="str">
        <f t="shared" si="17"/>
        <v/>
      </c>
      <c r="J172" s="16" t="str">
        <f t="shared" si="18"/>
        <v/>
      </c>
    </row>
    <row r="173" spans="1:10">
      <c r="A173" s="141">
        <v>164</v>
      </c>
      <c r="B173" s="142"/>
      <c r="C173" s="142"/>
      <c r="D173" s="142"/>
      <c r="E173" s="143"/>
      <c r="F173" s="144"/>
      <c r="G173" s="142"/>
      <c r="H173" s="143"/>
      <c r="I173" s="16" t="str">
        <f t="shared" si="17"/>
        <v/>
      </c>
      <c r="J173" s="16" t="str">
        <f t="shared" si="18"/>
        <v/>
      </c>
    </row>
    <row r="174" spans="1:10">
      <c r="A174" s="141">
        <v>165</v>
      </c>
      <c r="B174" s="142"/>
      <c r="C174" s="142"/>
      <c r="D174" s="142"/>
      <c r="E174" s="143"/>
      <c r="F174" s="144"/>
      <c r="G174" s="142"/>
      <c r="H174" s="143"/>
      <c r="I174" s="16" t="str">
        <f t="shared" si="17"/>
        <v/>
      </c>
      <c r="J174" s="16" t="str">
        <f t="shared" si="18"/>
        <v/>
      </c>
    </row>
    <row r="175" spans="1:10">
      <c r="A175" s="141">
        <v>166</v>
      </c>
      <c r="B175" s="142"/>
      <c r="C175" s="142"/>
      <c r="D175" s="142"/>
      <c r="E175" s="143"/>
      <c r="F175" s="144"/>
      <c r="G175" s="142"/>
      <c r="H175" s="143"/>
      <c r="I175" s="16" t="str">
        <f t="shared" si="17"/>
        <v/>
      </c>
      <c r="J175" s="16" t="str">
        <f t="shared" si="18"/>
        <v/>
      </c>
    </row>
    <row r="176" spans="1:10">
      <c r="A176" s="141">
        <v>167</v>
      </c>
      <c r="B176" s="142"/>
      <c r="C176" s="142"/>
      <c r="D176" s="142"/>
      <c r="E176" s="143"/>
      <c r="F176" s="144"/>
      <c r="G176" s="142"/>
      <c r="H176" s="143"/>
      <c r="I176" s="16" t="str">
        <f t="shared" si="17"/>
        <v/>
      </c>
      <c r="J176" s="16" t="str">
        <f t="shared" si="18"/>
        <v/>
      </c>
    </row>
    <row r="177" spans="1:10">
      <c r="A177" s="141">
        <v>168</v>
      </c>
      <c r="B177" s="142"/>
      <c r="C177" s="142"/>
      <c r="D177" s="142"/>
      <c r="E177" s="143"/>
      <c r="F177" s="144"/>
      <c r="G177" s="142"/>
      <c r="H177" s="143"/>
      <c r="I177" s="16" t="str">
        <f t="shared" si="17"/>
        <v/>
      </c>
      <c r="J177" s="16" t="str">
        <f t="shared" si="18"/>
        <v/>
      </c>
    </row>
    <row r="178" spans="1:10">
      <c r="A178" s="141">
        <v>169</v>
      </c>
      <c r="B178" s="142"/>
      <c r="C178" s="142"/>
      <c r="D178" s="142"/>
      <c r="E178" s="143"/>
      <c r="F178" s="144"/>
      <c r="G178" s="142"/>
      <c r="H178" s="143"/>
      <c r="I178" s="16" t="str">
        <f t="shared" si="17"/>
        <v/>
      </c>
      <c r="J178" s="16" t="str">
        <f t="shared" si="18"/>
        <v/>
      </c>
    </row>
    <row r="179" spans="1:10">
      <c r="A179" s="141">
        <v>170</v>
      </c>
      <c r="B179" s="142"/>
      <c r="C179" s="142"/>
      <c r="D179" s="142"/>
      <c r="E179" s="143"/>
      <c r="F179" s="144"/>
      <c r="G179" s="142"/>
      <c r="H179" s="143"/>
      <c r="I179" s="16" t="str">
        <f t="shared" si="17"/>
        <v/>
      </c>
      <c r="J179" s="16" t="str">
        <f t="shared" si="18"/>
        <v/>
      </c>
    </row>
    <row r="180" spans="1:10">
      <c r="A180" s="141">
        <v>171</v>
      </c>
      <c r="B180" s="142"/>
      <c r="C180" s="142"/>
      <c r="D180" s="142"/>
      <c r="E180" s="143"/>
      <c r="F180" s="144"/>
      <c r="G180" s="142"/>
      <c r="H180" s="143"/>
      <c r="I180" s="16" t="str">
        <f t="shared" si="17"/>
        <v/>
      </c>
      <c r="J180" s="16" t="str">
        <f t="shared" si="18"/>
        <v/>
      </c>
    </row>
    <row r="181" spans="1:10">
      <c r="A181" s="141">
        <v>172</v>
      </c>
      <c r="B181" s="142"/>
      <c r="C181" s="142"/>
      <c r="D181" s="142"/>
      <c r="E181" s="143"/>
      <c r="F181" s="144"/>
      <c r="G181" s="142"/>
      <c r="H181" s="143"/>
      <c r="I181" s="16" t="str">
        <f t="shared" si="17"/>
        <v/>
      </c>
      <c r="J181" s="16" t="str">
        <f t="shared" si="18"/>
        <v/>
      </c>
    </row>
    <row r="182" spans="1:10">
      <c r="A182" s="141">
        <v>173</v>
      </c>
      <c r="B182" s="142"/>
      <c r="C182" s="142"/>
      <c r="D182" s="142"/>
      <c r="E182" s="143"/>
      <c r="F182" s="144"/>
      <c r="G182" s="142"/>
      <c r="H182" s="143"/>
      <c r="I182" s="16" t="str">
        <f t="shared" si="17"/>
        <v/>
      </c>
      <c r="J182" s="16" t="str">
        <f t="shared" si="18"/>
        <v/>
      </c>
    </row>
    <row r="183" spans="1:10">
      <c r="A183" s="141">
        <v>174</v>
      </c>
      <c r="B183" s="142"/>
      <c r="C183" s="142"/>
      <c r="D183" s="142"/>
      <c r="E183" s="143"/>
      <c r="F183" s="144"/>
      <c r="G183" s="142"/>
      <c r="H183" s="143"/>
      <c r="I183" s="16" t="str">
        <f t="shared" si="17"/>
        <v/>
      </c>
      <c r="J183" s="16" t="str">
        <f t="shared" si="18"/>
        <v/>
      </c>
    </row>
    <row r="184" spans="1:10">
      <c r="A184" s="141">
        <v>175</v>
      </c>
      <c r="B184" s="142"/>
      <c r="C184" s="142"/>
      <c r="D184" s="142"/>
      <c r="E184" s="143"/>
      <c r="F184" s="144"/>
      <c r="G184" s="142"/>
      <c r="H184" s="143"/>
      <c r="I184" s="16" t="str">
        <f t="shared" si="17"/>
        <v/>
      </c>
      <c r="J184" s="16" t="str">
        <f t="shared" si="18"/>
        <v/>
      </c>
    </row>
    <row r="185" spans="1:10">
      <c r="A185" s="141">
        <v>176</v>
      </c>
      <c r="B185" s="142"/>
      <c r="C185" s="142"/>
      <c r="D185" s="142"/>
      <c r="E185" s="143"/>
      <c r="F185" s="144"/>
      <c r="G185" s="142"/>
      <c r="H185" s="143"/>
      <c r="I185" s="16" t="str">
        <f t="shared" si="17"/>
        <v/>
      </c>
      <c r="J185" s="16" t="str">
        <f t="shared" si="18"/>
        <v/>
      </c>
    </row>
    <row r="186" spans="1:10">
      <c r="A186" s="141">
        <v>177</v>
      </c>
      <c r="B186" s="142"/>
      <c r="C186" s="142"/>
      <c r="D186" s="142"/>
      <c r="E186" s="143"/>
      <c r="F186" s="144"/>
      <c r="G186" s="142"/>
      <c r="H186" s="143"/>
      <c r="I186" s="16" t="str">
        <f t="shared" si="17"/>
        <v/>
      </c>
      <c r="J186" s="16" t="str">
        <f t="shared" si="18"/>
        <v/>
      </c>
    </row>
    <row r="187" spans="1:10">
      <c r="A187" s="141">
        <v>178</v>
      </c>
      <c r="B187" s="142"/>
      <c r="C187" s="142"/>
      <c r="D187" s="142"/>
      <c r="E187" s="143"/>
      <c r="F187" s="144"/>
      <c r="G187" s="142"/>
      <c r="H187" s="143"/>
      <c r="I187" s="16" t="str">
        <f t="shared" si="17"/>
        <v/>
      </c>
      <c r="J187" s="16" t="str">
        <f t="shared" si="18"/>
        <v/>
      </c>
    </row>
    <row r="188" spans="1:10">
      <c r="A188" s="141">
        <v>179</v>
      </c>
      <c r="B188" s="142"/>
      <c r="C188" s="142"/>
      <c r="D188" s="142"/>
      <c r="E188" s="143"/>
      <c r="F188" s="144"/>
      <c r="G188" s="142"/>
      <c r="H188" s="143"/>
      <c r="I188" s="16" t="str">
        <f t="shared" si="17"/>
        <v/>
      </c>
      <c r="J188" s="16" t="str">
        <f t="shared" si="18"/>
        <v/>
      </c>
    </row>
    <row r="189" spans="1:10">
      <c r="A189" s="141">
        <v>180</v>
      </c>
      <c r="B189" s="142"/>
      <c r="C189" s="142"/>
      <c r="D189" s="142"/>
      <c r="E189" s="143"/>
      <c r="F189" s="144"/>
      <c r="G189" s="142"/>
      <c r="H189" s="143"/>
      <c r="I189" s="16" t="str">
        <f t="shared" si="17"/>
        <v/>
      </c>
      <c r="J189" s="16" t="str">
        <f t="shared" si="18"/>
        <v/>
      </c>
    </row>
    <row r="190" spans="1:10">
      <c r="A190" s="141">
        <v>181</v>
      </c>
      <c r="B190" s="142"/>
      <c r="C190" s="142"/>
      <c r="D190" s="142"/>
      <c r="E190" s="143"/>
      <c r="F190" s="144"/>
      <c r="G190" s="142"/>
      <c r="H190" s="143"/>
      <c r="I190" s="16" t="str">
        <f t="shared" si="17"/>
        <v/>
      </c>
      <c r="J190" s="16" t="str">
        <f t="shared" si="18"/>
        <v/>
      </c>
    </row>
    <row r="191" spans="1:10">
      <c r="A191" s="141">
        <v>182</v>
      </c>
      <c r="B191" s="142"/>
      <c r="C191" s="142"/>
      <c r="D191" s="142"/>
      <c r="E191" s="143"/>
      <c r="F191" s="144"/>
      <c r="G191" s="142"/>
      <c r="H191" s="143"/>
      <c r="I191" s="16" t="str">
        <f t="shared" si="17"/>
        <v/>
      </c>
      <c r="J191" s="16" t="str">
        <f t="shared" si="18"/>
        <v/>
      </c>
    </row>
    <row r="192" spans="1:10">
      <c r="A192" s="141">
        <v>183</v>
      </c>
      <c r="B192" s="142"/>
      <c r="C192" s="142"/>
      <c r="D192" s="142"/>
      <c r="E192" s="143"/>
      <c r="F192" s="144"/>
      <c r="G192" s="142"/>
      <c r="H192" s="143"/>
      <c r="I192" s="16" t="str">
        <f t="shared" si="17"/>
        <v/>
      </c>
      <c r="J192" s="16" t="str">
        <f t="shared" si="18"/>
        <v/>
      </c>
    </row>
    <row r="193" spans="1:10">
      <c r="A193" s="141">
        <v>184</v>
      </c>
      <c r="B193" s="142"/>
      <c r="C193" s="142"/>
      <c r="D193" s="142"/>
      <c r="E193" s="143"/>
      <c r="F193" s="144"/>
      <c r="G193" s="142"/>
      <c r="H193" s="143"/>
      <c r="I193" s="16" t="str">
        <f t="shared" si="17"/>
        <v/>
      </c>
      <c r="J193" s="16" t="str">
        <f t="shared" si="18"/>
        <v/>
      </c>
    </row>
    <row r="194" spans="1:10">
      <c r="A194" s="141">
        <v>185</v>
      </c>
      <c r="B194" s="142"/>
      <c r="C194" s="142"/>
      <c r="D194" s="142"/>
      <c r="E194" s="143"/>
      <c r="F194" s="144"/>
      <c r="G194" s="142"/>
      <c r="H194" s="143"/>
      <c r="I194" s="16" t="str">
        <f t="shared" si="17"/>
        <v/>
      </c>
      <c r="J194" s="16" t="str">
        <f t="shared" si="18"/>
        <v/>
      </c>
    </row>
    <row r="195" spans="1:10">
      <c r="A195" s="141">
        <v>186</v>
      </c>
      <c r="B195" s="142"/>
      <c r="C195" s="142"/>
      <c r="D195" s="142"/>
      <c r="E195" s="143"/>
      <c r="F195" s="144"/>
      <c r="G195" s="142"/>
      <c r="H195" s="143"/>
      <c r="I195" s="16" t="str">
        <f t="shared" si="17"/>
        <v/>
      </c>
      <c r="J195" s="16" t="str">
        <f t="shared" si="18"/>
        <v/>
      </c>
    </row>
    <row r="196" spans="1:10">
      <c r="A196" s="141">
        <v>187</v>
      </c>
      <c r="B196" s="142"/>
      <c r="C196" s="142"/>
      <c r="D196" s="142"/>
      <c r="E196" s="143"/>
      <c r="F196" s="144"/>
      <c r="G196" s="142"/>
      <c r="H196" s="143"/>
      <c r="I196" s="16" t="str">
        <f t="shared" si="17"/>
        <v/>
      </c>
      <c r="J196" s="16" t="str">
        <f t="shared" si="18"/>
        <v/>
      </c>
    </row>
    <row r="197" spans="1:10">
      <c r="A197" s="141">
        <v>188</v>
      </c>
      <c r="B197" s="142"/>
      <c r="C197" s="142"/>
      <c r="D197" s="142"/>
      <c r="E197" s="143"/>
      <c r="F197" s="144"/>
      <c r="G197" s="142"/>
      <c r="H197" s="143"/>
      <c r="I197" s="16" t="str">
        <f t="shared" si="17"/>
        <v/>
      </c>
      <c r="J197" s="16" t="str">
        <f t="shared" si="18"/>
        <v/>
      </c>
    </row>
    <row r="198" spans="1:10">
      <c r="A198" s="141">
        <v>189</v>
      </c>
      <c r="B198" s="142"/>
      <c r="C198" s="142"/>
      <c r="D198" s="142"/>
      <c r="E198" s="143"/>
      <c r="F198" s="144"/>
      <c r="G198" s="142"/>
      <c r="H198" s="143"/>
      <c r="I198" s="16" t="str">
        <f t="shared" si="17"/>
        <v/>
      </c>
      <c r="J198" s="16" t="str">
        <f t="shared" si="18"/>
        <v/>
      </c>
    </row>
    <row r="199" spans="1:10">
      <c r="A199" s="141">
        <v>190</v>
      </c>
      <c r="B199" s="142"/>
      <c r="C199" s="142"/>
      <c r="D199" s="142"/>
      <c r="E199" s="143"/>
      <c r="F199" s="144"/>
      <c r="G199" s="142"/>
      <c r="H199" s="143"/>
      <c r="I199" s="16" t="str">
        <f t="shared" si="17"/>
        <v/>
      </c>
      <c r="J199" s="16" t="str">
        <f t="shared" si="18"/>
        <v/>
      </c>
    </row>
    <row r="200" spans="1:10">
      <c r="A200" s="141">
        <v>191</v>
      </c>
      <c r="B200" s="142"/>
      <c r="C200" s="142"/>
      <c r="D200" s="142"/>
      <c r="E200" s="143"/>
      <c r="F200" s="144"/>
      <c r="G200" s="142"/>
      <c r="H200" s="143"/>
      <c r="I200" s="16" t="str">
        <f t="shared" si="17"/>
        <v/>
      </c>
      <c r="J200" s="16" t="str">
        <f t="shared" si="18"/>
        <v/>
      </c>
    </row>
    <row r="201" spans="1:10">
      <c r="A201" s="141">
        <v>192</v>
      </c>
      <c r="B201" s="142"/>
      <c r="C201" s="142"/>
      <c r="D201" s="142"/>
      <c r="E201" s="143"/>
      <c r="F201" s="144"/>
      <c r="G201" s="142"/>
      <c r="H201" s="143"/>
      <c r="I201" s="16" t="str">
        <f t="shared" si="17"/>
        <v/>
      </c>
      <c r="J201" s="16" t="str">
        <f t="shared" si="18"/>
        <v/>
      </c>
    </row>
    <row r="202" spans="1:10">
      <c r="A202" s="141">
        <v>193</v>
      </c>
      <c r="B202" s="142"/>
      <c r="C202" s="142"/>
      <c r="D202" s="142"/>
      <c r="E202" s="143"/>
      <c r="F202" s="144"/>
      <c r="G202" s="142"/>
      <c r="H202" s="143"/>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1">
        <v>194</v>
      </c>
      <c r="B203" s="142"/>
      <c r="C203" s="142"/>
      <c r="D203" s="142"/>
      <c r="E203" s="143"/>
      <c r="F203" s="144"/>
      <c r="G203" s="142"/>
      <c r="H203" s="143"/>
      <c r="I203" s="16" t="str">
        <f t="shared" si="19"/>
        <v/>
      </c>
      <c r="J203" s="16" t="str">
        <f t="shared" si="20"/>
        <v/>
      </c>
    </row>
    <row r="204" spans="1:10">
      <c r="A204" s="141">
        <v>195</v>
      </c>
      <c r="B204" s="142"/>
      <c r="C204" s="142"/>
      <c r="D204" s="142"/>
      <c r="E204" s="143"/>
      <c r="F204" s="144"/>
      <c r="G204" s="142"/>
      <c r="H204" s="143"/>
      <c r="I204" s="16" t="str">
        <f t="shared" si="19"/>
        <v/>
      </c>
      <c r="J204" s="16" t="str">
        <f t="shared" si="20"/>
        <v/>
      </c>
    </row>
    <row r="205" spans="1:10">
      <c r="A205" s="141">
        <v>196</v>
      </c>
      <c r="B205" s="142"/>
      <c r="C205" s="142"/>
      <c r="D205" s="142"/>
      <c r="E205" s="143"/>
      <c r="F205" s="144"/>
      <c r="G205" s="142"/>
      <c r="H205" s="143"/>
      <c r="I205" s="16" t="str">
        <f t="shared" si="19"/>
        <v/>
      </c>
      <c r="J205" s="16" t="str">
        <f t="shared" si="20"/>
        <v/>
      </c>
    </row>
    <row r="206" spans="1:10">
      <c r="A206" s="141">
        <v>197</v>
      </c>
      <c r="B206" s="142"/>
      <c r="C206" s="142"/>
      <c r="D206" s="142"/>
      <c r="E206" s="143"/>
      <c r="F206" s="144"/>
      <c r="G206" s="142"/>
      <c r="H206" s="143"/>
      <c r="I206" s="16" t="str">
        <f t="shared" si="19"/>
        <v/>
      </c>
      <c r="J206" s="16" t="str">
        <f t="shared" si="20"/>
        <v/>
      </c>
    </row>
    <row r="207" spans="1:10">
      <c r="A207" s="141">
        <v>198</v>
      </c>
      <c r="B207" s="142"/>
      <c r="C207" s="142"/>
      <c r="D207" s="142"/>
      <c r="E207" s="143"/>
      <c r="F207" s="144"/>
      <c r="G207" s="142"/>
      <c r="H207" s="143"/>
      <c r="I207" s="16" t="str">
        <f t="shared" si="19"/>
        <v/>
      </c>
      <c r="J207" s="16" t="str">
        <f t="shared" si="20"/>
        <v/>
      </c>
    </row>
    <row r="208" spans="1:10">
      <c r="A208" s="141">
        <v>199</v>
      </c>
      <c r="B208" s="142"/>
      <c r="C208" s="142"/>
      <c r="D208" s="142"/>
      <c r="E208" s="143"/>
      <c r="F208" s="144"/>
      <c r="G208" s="142"/>
      <c r="H208" s="143"/>
      <c r="I208" s="16" t="str">
        <f t="shared" si="19"/>
        <v/>
      </c>
      <c r="J208" s="16" t="str">
        <f t="shared" si="20"/>
        <v/>
      </c>
    </row>
    <row r="209" spans="1:10">
      <c r="A209" s="141">
        <v>200</v>
      </c>
      <c r="B209" s="142"/>
      <c r="C209" s="142"/>
      <c r="D209" s="142"/>
      <c r="E209" s="143"/>
      <c r="F209" s="144"/>
      <c r="G209" s="142"/>
      <c r="H209" s="143"/>
      <c r="I209" s="16" t="str">
        <f t="shared" si="19"/>
        <v/>
      </c>
      <c r="J209" s="16" t="str">
        <f t="shared" si="20"/>
        <v/>
      </c>
    </row>
    <row r="210" spans="1:10">
      <c r="A210" s="141">
        <v>201</v>
      </c>
      <c r="B210" s="142"/>
      <c r="C210" s="142"/>
      <c r="D210" s="142"/>
      <c r="E210" s="143"/>
      <c r="F210" s="144"/>
      <c r="G210" s="142"/>
      <c r="H210" s="143"/>
      <c r="I210" s="16" t="str">
        <f t="shared" si="19"/>
        <v/>
      </c>
      <c r="J210" s="16" t="str">
        <f t="shared" si="20"/>
        <v/>
      </c>
    </row>
    <row r="211" spans="1:10">
      <c r="A211" s="141">
        <v>202</v>
      </c>
      <c r="B211" s="142"/>
      <c r="C211" s="142"/>
      <c r="D211" s="142"/>
      <c r="E211" s="143"/>
      <c r="F211" s="144"/>
      <c r="G211" s="142"/>
      <c r="H211" s="143"/>
      <c r="I211" s="16" t="str">
        <f t="shared" si="19"/>
        <v/>
      </c>
      <c r="J211" s="16" t="str">
        <f t="shared" si="20"/>
        <v/>
      </c>
    </row>
    <row r="212" spans="1:10">
      <c r="A212" s="141">
        <v>203</v>
      </c>
      <c r="B212" s="142"/>
      <c r="C212" s="142"/>
      <c r="D212" s="142"/>
      <c r="E212" s="143"/>
      <c r="F212" s="144"/>
      <c r="G212" s="142"/>
      <c r="H212" s="143"/>
      <c r="I212" s="16" t="str">
        <f t="shared" si="19"/>
        <v/>
      </c>
      <c r="J212" s="16" t="str">
        <f t="shared" si="20"/>
        <v/>
      </c>
    </row>
    <row r="213" spans="1:10">
      <c r="A213" s="141">
        <v>204</v>
      </c>
      <c r="B213" s="142"/>
      <c r="C213" s="142"/>
      <c r="D213" s="142"/>
      <c r="E213" s="143"/>
      <c r="F213" s="144"/>
      <c r="G213" s="142"/>
      <c r="H213" s="143"/>
      <c r="I213" s="16" t="str">
        <f t="shared" si="19"/>
        <v/>
      </c>
      <c r="J213" s="16" t="str">
        <f t="shared" si="20"/>
        <v/>
      </c>
    </row>
    <row r="214" spans="1:10">
      <c r="A214" s="141">
        <v>205</v>
      </c>
      <c r="B214" s="142"/>
      <c r="C214" s="142"/>
      <c r="D214" s="142"/>
      <c r="E214" s="143"/>
      <c r="F214" s="144"/>
      <c r="G214" s="142"/>
      <c r="H214" s="143"/>
      <c r="I214" s="16" t="str">
        <f t="shared" si="19"/>
        <v/>
      </c>
      <c r="J214" s="16" t="str">
        <f t="shared" si="20"/>
        <v/>
      </c>
    </row>
    <row r="215" spans="1:10">
      <c r="A215" s="141">
        <v>206</v>
      </c>
      <c r="B215" s="142"/>
      <c r="C215" s="142"/>
      <c r="D215" s="142"/>
      <c r="E215" s="143"/>
      <c r="F215" s="144"/>
      <c r="G215" s="142"/>
      <c r="H215" s="143"/>
      <c r="I215" s="16" t="str">
        <f t="shared" si="19"/>
        <v/>
      </c>
      <c r="J215" s="16" t="str">
        <f t="shared" si="20"/>
        <v/>
      </c>
    </row>
    <row r="216" spans="1:10">
      <c r="A216" s="141">
        <v>207</v>
      </c>
      <c r="B216" s="142"/>
      <c r="C216" s="142"/>
      <c r="D216" s="142"/>
      <c r="E216" s="143"/>
      <c r="F216" s="144"/>
      <c r="G216" s="142"/>
      <c r="H216" s="143"/>
      <c r="I216" s="16" t="str">
        <f t="shared" si="19"/>
        <v/>
      </c>
      <c r="J216" s="16" t="str">
        <f t="shared" si="20"/>
        <v/>
      </c>
    </row>
    <row r="217" spans="1:10">
      <c r="A217" s="141">
        <v>208</v>
      </c>
      <c r="B217" s="142"/>
      <c r="C217" s="142"/>
      <c r="D217" s="142"/>
      <c r="E217" s="143"/>
      <c r="F217" s="144"/>
      <c r="G217" s="142"/>
      <c r="H217" s="143"/>
      <c r="I217" s="16" t="str">
        <f t="shared" si="19"/>
        <v/>
      </c>
      <c r="J217" s="16" t="str">
        <f t="shared" si="20"/>
        <v/>
      </c>
    </row>
    <row r="218" spans="1:10">
      <c r="A218" s="141">
        <v>209</v>
      </c>
      <c r="B218" s="142"/>
      <c r="C218" s="142"/>
      <c r="D218" s="142"/>
      <c r="E218" s="143"/>
      <c r="F218" s="144"/>
      <c r="G218" s="142"/>
      <c r="H218" s="143"/>
      <c r="I218" s="16" t="str">
        <f t="shared" si="19"/>
        <v/>
      </c>
      <c r="J218" s="16" t="str">
        <f t="shared" si="20"/>
        <v/>
      </c>
    </row>
    <row r="219" spans="1:10">
      <c r="A219" s="141">
        <v>210</v>
      </c>
      <c r="B219" s="142"/>
      <c r="C219" s="142"/>
      <c r="D219" s="142"/>
      <c r="E219" s="143"/>
      <c r="F219" s="144"/>
      <c r="G219" s="142"/>
      <c r="H219" s="143"/>
      <c r="I219" s="16" t="str">
        <f t="shared" si="19"/>
        <v/>
      </c>
      <c r="J219" s="16" t="str">
        <f t="shared" si="20"/>
        <v/>
      </c>
    </row>
    <row r="220" spans="1:10">
      <c r="A220" s="141">
        <v>211</v>
      </c>
      <c r="B220" s="142"/>
      <c r="C220" s="142"/>
      <c r="D220" s="142"/>
      <c r="E220" s="143"/>
      <c r="F220" s="144"/>
      <c r="G220" s="142"/>
      <c r="H220" s="143"/>
      <c r="I220" s="16" t="str">
        <f t="shared" si="19"/>
        <v/>
      </c>
      <c r="J220" s="16" t="str">
        <f t="shared" si="20"/>
        <v/>
      </c>
    </row>
    <row r="221" spans="1:10">
      <c r="A221" s="141">
        <v>212</v>
      </c>
      <c r="B221" s="142"/>
      <c r="C221" s="142"/>
      <c r="D221" s="142"/>
      <c r="E221" s="143"/>
      <c r="F221" s="144"/>
      <c r="G221" s="142"/>
      <c r="H221" s="143"/>
      <c r="I221" s="16" t="str">
        <f t="shared" si="19"/>
        <v/>
      </c>
      <c r="J221" s="16" t="str">
        <f t="shared" si="20"/>
        <v/>
      </c>
    </row>
    <row r="222" spans="1:10">
      <c r="A222" s="141">
        <v>213</v>
      </c>
      <c r="B222" s="142"/>
      <c r="C222" s="142"/>
      <c r="D222" s="142"/>
      <c r="E222" s="143"/>
      <c r="F222" s="144"/>
      <c r="G222" s="142"/>
      <c r="H222" s="143"/>
      <c r="I222" s="16" t="str">
        <f t="shared" si="19"/>
        <v/>
      </c>
      <c r="J222" s="16" t="str">
        <f t="shared" si="20"/>
        <v/>
      </c>
    </row>
    <row r="223" spans="1:10">
      <c r="A223" s="141">
        <v>214</v>
      </c>
      <c r="B223" s="142"/>
      <c r="C223" s="142"/>
      <c r="D223" s="142"/>
      <c r="E223" s="143"/>
      <c r="F223" s="144"/>
      <c r="G223" s="142"/>
      <c r="H223" s="143"/>
      <c r="I223" s="16" t="str">
        <f t="shared" si="19"/>
        <v/>
      </c>
      <c r="J223" s="16" t="str">
        <f t="shared" si="20"/>
        <v/>
      </c>
    </row>
    <row r="224" spans="1:10">
      <c r="A224" s="141">
        <v>215</v>
      </c>
      <c r="B224" s="142"/>
      <c r="C224" s="142"/>
      <c r="D224" s="142"/>
      <c r="E224" s="143"/>
      <c r="F224" s="144"/>
      <c r="G224" s="142"/>
      <c r="H224" s="143"/>
      <c r="I224" s="16" t="str">
        <f t="shared" si="19"/>
        <v/>
      </c>
      <c r="J224" s="16" t="str">
        <f t="shared" si="20"/>
        <v/>
      </c>
    </row>
    <row r="225" spans="1:10">
      <c r="A225" s="141">
        <v>216</v>
      </c>
      <c r="B225" s="142"/>
      <c r="C225" s="142"/>
      <c r="D225" s="142"/>
      <c r="E225" s="143"/>
      <c r="F225" s="144"/>
      <c r="G225" s="142"/>
      <c r="H225" s="143"/>
      <c r="I225" s="16" t="str">
        <f t="shared" si="19"/>
        <v/>
      </c>
      <c r="J225" s="16" t="str">
        <f t="shared" si="20"/>
        <v/>
      </c>
    </row>
    <row r="226" spans="1:10">
      <c r="A226" s="141">
        <v>217</v>
      </c>
      <c r="B226" s="142"/>
      <c r="C226" s="142"/>
      <c r="D226" s="142"/>
      <c r="E226" s="143"/>
      <c r="F226" s="144"/>
      <c r="G226" s="142"/>
      <c r="H226" s="143"/>
      <c r="I226" s="16" t="str">
        <f t="shared" si="19"/>
        <v/>
      </c>
      <c r="J226" s="16" t="str">
        <f t="shared" si="20"/>
        <v/>
      </c>
    </row>
    <row r="227" spans="1:10">
      <c r="A227" s="141">
        <v>218</v>
      </c>
      <c r="B227" s="142"/>
      <c r="C227" s="142"/>
      <c r="D227" s="142"/>
      <c r="E227" s="143"/>
      <c r="F227" s="144"/>
      <c r="G227" s="142"/>
      <c r="H227" s="143"/>
      <c r="I227" s="16" t="str">
        <f t="shared" si="19"/>
        <v/>
      </c>
      <c r="J227" s="16" t="str">
        <f t="shared" si="20"/>
        <v/>
      </c>
    </row>
    <row r="228" spans="1:10">
      <c r="A228" s="141">
        <v>219</v>
      </c>
      <c r="B228" s="142"/>
      <c r="C228" s="142"/>
      <c r="D228" s="142"/>
      <c r="E228" s="143"/>
      <c r="F228" s="144"/>
      <c r="G228" s="142"/>
      <c r="H228" s="143"/>
      <c r="I228" s="16" t="str">
        <f t="shared" si="19"/>
        <v/>
      </c>
      <c r="J228" s="16" t="str">
        <f t="shared" si="20"/>
        <v/>
      </c>
    </row>
    <row r="229" spans="1:10">
      <c r="A229" s="141">
        <v>220</v>
      </c>
      <c r="B229" s="142"/>
      <c r="C229" s="142"/>
      <c r="D229" s="142"/>
      <c r="E229" s="143"/>
      <c r="F229" s="144"/>
      <c r="G229" s="142"/>
      <c r="H229" s="143"/>
      <c r="I229" s="16" t="str">
        <f t="shared" si="19"/>
        <v/>
      </c>
      <c r="J229" s="16" t="str">
        <f t="shared" si="20"/>
        <v/>
      </c>
    </row>
    <row r="230" spans="1:10">
      <c r="A230" s="141">
        <v>221</v>
      </c>
      <c r="B230" s="142"/>
      <c r="C230" s="142"/>
      <c r="D230" s="142"/>
      <c r="E230" s="143"/>
      <c r="F230" s="144"/>
      <c r="G230" s="142"/>
      <c r="H230" s="143"/>
      <c r="I230" s="16" t="str">
        <f t="shared" si="19"/>
        <v/>
      </c>
      <c r="J230" s="16" t="str">
        <f t="shared" si="20"/>
        <v/>
      </c>
    </row>
    <row r="231" spans="1:10">
      <c r="A231" s="141">
        <v>222</v>
      </c>
      <c r="B231" s="142"/>
      <c r="C231" s="142"/>
      <c r="D231" s="142"/>
      <c r="E231" s="143"/>
      <c r="F231" s="144"/>
      <c r="G231" s="142"/>
      <c r="H231" s="143"/>
      <c r="I231" s="16" t="str">
        <f t="shared" si="19"/>
        <v/>
      </c>
      <c r="J231" s="16" t="str">
        <f t="shared" si="20"/>
        <v/>
      </c>
    </row>
    <row r="232" spans="1:10">
      <c r="A232" s="141">
        <v>223</v>
      </c>
      <c r="B232" s="142"/>
      <c r="C232" s="142"/>
      <c r="D232" s="142"/>
      <c r="E232" s="143"/>
      <c r="F232" s="144"/>
      <c r="G232" s="142"/>
      <c r="H232" s="143"/>
      <c r="I232" s="16" t="str">
        <f t="shared" si="19"/>
        <v/>
      </c>
      <c r="J232" s="16" t="str">
        <f t="shared" si="20"/>
        <v/>
      </c>
    </row>
    <row r="233" spans="1:10">
      <c r="A233" s="141">
        <v>224</v>
      </c>
      <c r="B233" s="142"/>
      <c r="C233" s="142"/>
      <c r="D233" s="142"/>
      <c r="E233" s="143"/>
      <c r="F233" s="144"/>
      <c r="G233" s="142"/>
      <c r="H233" s="143"/>
      <c r="I233" s="16" t="str">
        <f t="shared" si="19"/>
        <v/>
      </c>
      <c r="J233" s="16" t="str">
        <f t="shared" si="20"/>
        <v/>
      </c>
    </row>
    <row r="234" spans="1:10">
      <c r="A234" s="141">
        <v>225</v>
      </c>
      <c r="B234" s="142"/>
      <c r="C234" s="142"/>
      <c r="D234" s="142"/>
      <c r="E234" s="143"/>
      <c r="F234" s="144"/>
      <c r="G234" s="142"/>
      <c r="H234" s="143"/>
      <c r="I234" s="16" t="str">
        <f t="shared" si="19"/>
        <v/>
      </c>
      <c r="J234" s="16" t="str">
        <f t="shared" si="20"/>
        <v/>
      </c>
    </row>
    <row r="235" spans="1:10">
      <c r="A235" s="141">
        <v>226</v>
      </c>
      <c r="B235" s="142"/>
      <c r="C235" s="142"/>
      <c r="D235" s="142"/>
      <c r="E235" s="143"/>
      <c r="F235" s="144"/>
      <c r="G235" s="142"/>
      <c r="H235" s="143"/>
      <c r="I235" s="16" t="str">
        <f t="shared" si="19"/>
        <v/>
      </c>
      <c r="J235" s="16" t="str">
        <f t="shared" si="20"/>
        <v/>
      </c>
    </row>
    <row r="236" spans="1:10">
      <c r="A236" s="141">
        <v>227</v>
      </c>
      <c r="B236" s="142"/>
      <c r="C236" s="142"/>
      <c r="D236" s="142"/>
      <c r="E236" s="143"/>
      <c r="F236" s="144"/>
      <c r="G236" s="142"/>
      <c r="H236" s="143"/>
      <c r="I236" s="16" t="str">
        <f t="shared" si="19"/>
        <v/>
      </c>
      <c r="J236" s="16" t="str">
        <f t="shared" si="20"/>
        <v/>
      </c>
    </row>
    <row r="237" spans="1:10">
      <c r="A237" s="141">
        <v>228</v>
      </c>
      <c r="B237" s="142"/>
      <c r="C237" s="142"/>
      <c r="D237" s="142"/>
      <c r="E237" s="143"/>
      <c r="F237" s="144"/>
      <c r="G237" s="142"/>
      <c r="H237" s="143"/>
      <c r="I237" s="16" t="str">
        <f t="shared" si="19"/>
        <v/>
      </c>
      <c r="J237" s="16" t="str">
        <f t="shared" si="20"/>
        <v/>
      </c>
    </row>
    <row r="238" spans="1:10">
      <c r="A238" s="141">
        <v>229</v>
      </c>
      <c r="B238" s="142"/>
      <c r="C238" s="142"/>
      <c r="D238" s="142"/>
      <c r="E238" s="143"/>
      <c r="F238" s="144"/>
      <c r="G238" s="142"/>
      <c r="H238" s="143"/>
      <c r="I238" s="16" t="str">
        <f t="shared" si="19"/>
        <v/>
      </c>
      <c r="J238" s="16" t="str">
        <f t="shared" si="20"/>
        <v/>
      </c>
    </row>
    <row r="239" spans="1:10">
      <c r="A239" s="141">
        <v>230</v>
      </c>
      <c r="B239" s="142"/>
      <c r="C239" s="142"/>
      <c r="D239" s="142"/>
      <c r="E239" s="143"/>
      <c r="F239" s="144"/>
      <c r="G239" s="142"/>
      <c r="H239" s="143"/>
      <c r="I239" s="16" t="str">
        <f t="shared" si="19"/>
        <v/>
      </c>
      <c r="J239" s="16" t="str">
        <f t="shared" si="20"/>
        <v/>
      </c>
    </row>
    <row r="240" spans="1:10">
      <c r="A240" s="141">
        <v>231</v>
      </c>
      <c r="B240" s="142"/>
      <c r="C240" s="142"/>
      <c r="D240" s="142"/>
      <c r="E240" s="143"/>
      <c r="F240" s="144"/>
      <c r="G240" s="142"/>
      <c r="H240" s="143"/>
      <c r="I240" s="16" t="str">
        <f t="shared" si="19"/>
        <v/>
      </c>
      <c r="J240" s="16" t="str">
        <f t="shared" si="20"/>
        <v/>
      </c>
    </row>
    <row r="241" spans="1:10">
      <c r="A241" s="141">
        <v>232</v>
      </c>
      <c r="B241" s="142"/>
      <c r="C241" s="142"/>
      <c r="D241" s="142"/>
      <c r="E241" s="143"/>
      <c r="F241" s="144"/>
      <c r="G241" s="142"/>
      <c r="H241" s="143"/>
      <c r="I241" s="16" t="str">
        <f t="shared" si="19"/>
        <v/>
      </c>
      <c r="J241" s="16" t="str">
        <f t="shared" si="20"/>
        <v/>
      </c>
    </row>
    <row r="242" spans="1:10">
      <c r="A242" s="141">
        <v>233</v>
      </c>
      <c r="B242" s="142"/>
      <c r="C242" s="142"/>
      <c r="D242" s="142"/>
      <c r="E242" s="143"/>
      <c r="F242" s="144"/>
      <c r="G242" s="142"/>
      <c r="H242" s="143"/>
      <c r="I242" s="16" t="str">
        <f t="shared" si="19"/>
        <v/>
      </c>
      <c r="J242" s="16" t="str">
        <f t="shared" si="20"/>
        <v/>
      </c>
    </row>
    <row r="243" spans="1:10">
      <c r="A243" s="141">
        <v>234</v>
      </c>
      <c r="B243" s="142"/>
      <c r="C243" s="142"/>
      <c r="D243" s="142"/>
      <c r="E243" s="143"/>
      <c r="F243" s="144"/>
      <c r="G243" s="142"/>
      <c r="H243" s="143"/>
      <c r="I243" s="16" t="str">
        <f t="shared" si="19"/>
        <v/>
      </c>
      <c r="J243" s="16" t="str">
        <f t="shared" si="20"/>
        <v/>
      </c>
    </row>
    <row r="244" spans="1:10">
      <c r="A244" s="141">
        <v>235</v>
      </c>
      <c r="B244" s="142"/>
      <c r="C244" s="142"/>
      <c r="D244" s="142"/>
      <c r="E244" s="143"/>
      <c r="F244" s="144"/>
      <c r="G244" s="142"/>
      <c r="H244" s="143"/>
      <c r="I244" s="16" t="str">
        <f t="shared" si="19"/>
        <v/>
      </c>
      <c r="J244" s="16" t="str">
        <f t="shared" si="20"/>
        <v/>
      </c>
    </row>
    <row r="245" spans="1:10">
      <c r="A245" s="141">
        <v>236</v>
      </c>
      <c r="B245" s="142"/>
      <c r="C245" s="142"/>
      <c r="D245" s="142"/>
      <c r="E245" s="143"/>
      <c r="F245" s="144"/>
      <c r="G245" s="142"/>
      <c r="H245" s="143"/>
      <c r="I245" s="16" t="str">
        <f t="shared" si="19"/>
        <v/>
      </c>
      <c r="J245" s="16" t="str">
        <f t="shared" si="20"/>
        <v/>
      </c>
    </row>
    <row r="246" spans="1:10">
      <c r="A246" s="141">
        <v>237</v>
      </c>
      <c r="B246" s="142"/>
      <c r="C246" s="142"/>
      <c r="D246" s="142"/>
      <c r="E246" s="143"/>
      <c r="F246" s="144"/>
      <c r="G246" s="142"/>
      <c r="H246" s="143"/>
      <c r="I246" s="16" t="str">
        <f t="shared" si="19"/>
        <v/>
      </c>
      <c r="J246" s="16" t="str">
        <f t="shared" si="20"/>
        <v/>
      </c>
    </row>
    <row r="247" spans="1:10">
      <c r="A247" s="141">
        <v>238</v>
      </c>
      <c r="B247" s="142"/>
      <c r="C247" s="142"/>
      <c r="D247" s="142"/>
      <c r="E247" s="143"/>
      <c r="F247" s="144"/>
      <c r="G247" s="142"/>
      <c r="H247" s="143"/>
      <c r="I247" s="16" t="str">
        <f t="shared" si="19"/>
        <v/>
      </c>
      <c r="J247" s="16" t="str">
        <f t="shared" si="20"/>
        <v/>
      </c>
    </row>
    <row r="248" spans="1:10">
      <c r="A248" s="141">
        <v>239</v>
      </c>
      <c r="B248" s="142"/>
      <c r="C248" s="142"/>
      <c r="D248" s="142"/>
      <c r="E248" s="143"/>
      <c r="F248" s="144"/>
      <c r="G248" s="142"/>
      <c r="H248" s="143"/>
      <c r="I248" s="16" t="str">
        <f t="shared" si="19"/>
        <v/>
      </c>
      <c r="J248" s="16" t="str">
        <f t="shared" si="20"/>
        <v/>
      </c>
    </row>
    <row r="249" spans="1:10">
      <c r="A249" s="141">
        <v>240</v>
      </c>
      <c r="B249" s="142"/>
      <c r="C249" s="142"/>
      <c r="D249" s="142"/>
      <c r="E249" s="143"/>
      <c r="F249" s="144"/>
      <c r="G249" s="142"/>
      <c r="H249" s="143"/>
      <c r="I249" s="16" t="str">
        <f t="shared" si="19"/>
        <v/>
      </c>
      <c r="J249" s="16" t="str">
        <f t="shared" si="20"/>
        <v/>
      </c>
    </row>
    <row r="250" spans="1:10">
      <c r="A250" s="141">
        <v>241</v>
      </c>
      <c r="B250" s="142"/>
      <c r="C250" s="142"/>
      <c r="D250" s="142"/>
      <c r="E250" s="143"/>
      <c r="F250" s="144"/>
      <c r="G250" s="142"/>
      <c r="H250" s="143"/>
      <c r="I250" s="16" t="str">
        <f t="shared" si="19"/>
        <v/>
      </c>
      <c r="J250" s="16" t="str">
        <f t="shared" si="20"/>
        <v/>
      </c>
    </row>
    <row r="251" spans="1:10">
      <c r="A251" s="141">
        <v>242</v>
      </c>
      <c r="B251" s="142"/>
      <c r="C251" s="142"/>
      <c r="D251" s="142"/>
      <c r="E251" s="143"/>
      <c r="F251" s="144"/>
      <c r="G251" s="142"/>
      <c r="H251" s="143"/>
      <c r="I251" s="16" t="str">
        <f t="shared" si="19"/>
        <v/>
      </c>
      <c r="J251" s="16" t="str">
        <f t="shared" si="20"/>
        <v/>
      </c>
    </row>
    <row r="252" spans="1:10">
      <c r="A252" s="141">
        <v>243</v>
      </c>
      <c r="B252" s="142"/>
      <c r="C252" s="142"/>
      <c r="D252" s="142"/>
      <c r="E252" s="143"/>
      <c r="F252" s="144"/>
      <c r="G252" s="142"/>
      <c r="H252" s="143"/>
      <c r="I252" s="16" t="str">
        <f t="shared" si="19"/>
        <v/>
      </c>
      <c r="J252" s="16" t="str">
        <f t="shared" si="20"/>
        <v/>
      </c>
    </row>
    <row r="253" spans="1:10">
      <c r="A253" s="141">
        <v>244</v>
      </c>
      <c r="B253" s="142"/>
      <c r="C253" s="142"/>
      <c r="D253" s="142"/>
      <c r="E253" s="143"/>
      <c r="F253" s="144"/>
      <c r="G253" s="142"/>
      <c r="H253" s="143"/>
      <c r="I253" s="16" t="str">
        <f t="shared" si="19"/>
        <v/>
      </c>
      <c r="J253" s="16" t="str">
        <f t="shared" si="20"/>
        <v/>
      </c>
    </row>
    <row r="254" spans="1:10">
      <c r="A254" s="141">
        <v>245</v>
      </c>
      <c r="B254" s="142"/>
      <c r="C254" s="142"/>
      <c r="D254" s="142"/>
      <c r="E254" s="143"/>
      <c r="F254" s="144"/>
      <c r="G254" s="142"/>
      <c r="H254" s="143"/>
      <c r="I254" s="16" t="str">
        <f t="shared" si="19"/>
        <v/>
      </c>
      <c r="J254" s="16" t="str">
        <f t="shared" si="20"/>
        <v/>
      </c>
    </row>
    <row r="255" spans="1:10">
      <c r="A255" s="141">
        <v>246</v>
      </c>
      <c r="B255" s="142"/>
      <c r="C255" s="142"/>
      <c r="D255" s="142"/>
      <c r="E255" s="143"/>
      <c r="F255" s="144"/>
      <c r="G255" s="142"/>
      <c r="H255" s="143"/>
      <c r="I255" s="16" t="str">
        <f t="shared" si="19"/>
        <v/>
      </c>
      <c r="J255" s="16" t="str">
        <f t="shared" si="20"/>
        <v/>
      </c>
    </row>
    <row r="256" spans="1:10">
      <c r="A256" s="141">
        <v>247</v>
      </c>
      <c r="B256" s="142"/>
      <c r="C256" s="142"/>
      <c r="D256" s="142"/>
      <c r="E256" s="143"/>
      <c r="F256" s="144"/>
      <c r="G256" s="142"/>
      <c r="H256" s="143"/>
      <c r="I256" s="16" t="str">
        <f t="shared" si="19"/>
        <v/>
      </c>
      <c r="J256" s="16" t="str">
        <f t="shared" si="20"/>
        <v/>
      </c>
    </row>
    <row r="257" spans="1:10">
      <c r="A257" s="141">
        <v>248</v>
      </c>
      <c r="B257" s="142"/>
      <c r="C257" s="142"/>
      <c r="D257" s="142"/>
      <c r="E257" s="143"/>
      <c r="F257" s="144"/>
      <c r="G257" s="142"/>
      <c r="H257" s="143"/>
      <c r="I257" s="16" t="str">
        <f t="shared" si="19"/>
        <v/>
      </c>
      <c r="J257" s="16" t="str">
        <f t="shared" si="20"/>
        <v/>
      </c>
    </row>
    <row r="258" spans="1:10">
      <c r="A258" s="141">
        <v>249</v>
      </c>
      <c r="B258" s="142"/>
      <c r="C258" s="142"/>
      <c r="D258" s="142"/>
      <c r="E258" s="143"/>
      <c r="F258" s="144"/>
      <c r="G258" s="142"/>
      <c r="H258" s="143"/>
      <c r="I258" s="16" t="str">
        <f t="shared" si="19"/>
        <v/>
      </c>
      <c r="J258" s="16" t="str">
        <f t="shared" si="20"/>
        <v/>
      </c>
    </row>
    <row r="259" spans="1:10">
      <c r="A259" s="141">
        <v>250</v>
      </c>
      <c r="B259" s="142"/>
      <c r="C259" s="142"/>
      <c r="D259" s="142"/>
      <c r="E259" s="143"/>
      <c r="F259" s="144"/>
      <c r="G259" s="142"/>
      <c r="H259" s="143"/>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18.6640625" style="62" customWidth="1"/>
    <col min="5" max="5" width="18.6640625" style="288" customWidth="1"/>
    <col min="6" max="6" width="10.6640625" style="67" customWidth="1"/>
    <col min="7" max="7" width="10.6640625" style="62" customWidth="1"/>
    <col min="8" max="8" width="12.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7" t="s">
        <v>662</v>
      </c>
      <c r="B5" s="537"/>
      <c r="C5" s="537"/>
      <c r="D5" s="537"/>
      <c r="E5" s="537"/>
      <c r="F5" s="537"/>
      <c r="G5" s="537"/>
      <c r="H5" s="537"/>
      <c r="I5" s="537"/>
      <c r="J5" s="224"/>
      <c r="K5" s="224"/>
      <c r="L5" s="224"/>
      <c r="M5" s="224"/>
      <c r="N5" s="62"/>
    </row>
    <row r="6" spans="1:16" ht="13.5" customHeight="1">
      <c r="E6" s="62"/>
      <c r="F6" s="62"/>
      <c r="H6" s="62"/>
      <c r="I6" s="299"/>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5.7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72"/>
      <c r="H9" s="65"/>
      <c r="I9" s="146">
        <f>SUMIF(I10:I1010,"&gt;0")</f>
        <v>0</v>
      </c>
      <c r="J9" s="146">
        <f t="shared" ref="J9:N9" si="0">SUMIF(J10:J108,"&gt;0")</f>
        <v>0</v>
      </c>
      <c r="K9" s="4">
        <f t="shared" si="0"/>
        <v>0</v>
      </c>
      <c r="L9" s="4">
        <f t="shared" si="0"/>
        <v>0</v>
      </c>
      <c r="M9" s="4">
        <f t="shared" si="0"/>
        <v>0</v>
      </c>
      <c r="N9" s="4">
        <f t="shared" si="0"/>
        <v>0</v>
      </c>
      <c r="O9" s="296"/>
    </row>
    <row r="10" spans="1:16">
      <c r="A10" s="35">
        <v>1</v>
      </c>
      <c r="B10" s="7"/>
      <c r="C10" s="7"/>
      <c r="D10" s="63"/>
      <c r="E10" s="5"/>
      <c r="F10" s="218"/>
      <c r="G10" s="218"/>
      <c r="H10" s="218"/>
      <c r="I10" s="16" t="str">
        <f t="shared" ref="I10:I73" si="1">IF(OR($B10="",$C10="",$D10="",$E10="",$F10&lt;an_initial,$F10&gt;an_final,$O10=FALSE),"",IF($H10="",CS_STR_RO_ALT*$G10/P10,CS_STR_RO_ALT*$H10))</f>
        <v/>
      </c>
      <c r="J10" s="16" t="str">
        <f t="shared" ref="J10:J73" si="2">IF(OR($B10="",$C10="",$D10="",$E10="",$F10="",$F10&gt;an_final,$O10=FALSE),"",IF($H10="",CS_STR_RO_ALT*$G10/P10,CS_STR_RO_ALT*$H10))</f>
        <v/>
      </c>
      <c r="K10" s="56" t="str">
        <f t="shared" ref="K10:K73" si="3">IF(OR($B10="",$C10="",$D10="",$E10="",$F10="",$F10&gt;an_final,$O10=FALSE),"",IF($F10&gt;=an_initial,1,""))</f>
        <v/>
      </c>
      <c r="L10" s="56" t="str">
        <f t="shared" ref="L10:L73" si="4">IF(OR($B10="",$C10="",$D10="",$E10="",$F10="",$F10&gt;an_final,$O10=FALSE),"",1)</f>
        <v/>
      </c>
      <c r="M10" s="374" t="str">
        <f t="shared" ref="M10:M73" si="5">IF(OR($B10="",$C10="",$D10="",$E10="",$F10="",$F10&gt;an_final,$O10=FALSE),"",IF($H10="",$G10/P10,$H10))</f>
        <v/>
      </c>
      <c r="N10" s="56"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5">
        <v>2</v>
      </c>
      <c r="B11" s="7"/>
      <c r="C11" s="7"/>
      <c r="D11" s="63"/>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63"/>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3"/>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141">
        <v>5</v>
      </c>
      <c r="B14" s="6"/>
      <c r="C14" s="6"/>
      <c r="D14" s="63"/>
      <c r="E14" s="215"/>
      <c r="F14" s="214"/>
      <c r="G14" s="214"/>
      <c r="H14" s="214"/>
      <c r="I14" s="16" t="str">
        <f t="shared" si="1"/>
        <v/>
      </c>
      <c r="J14" s="16" t="str">
        <f t="shared" si="2"/>
        <v/>
      </c>
      <c r="K14" s="373" t="str">
        <f t="shared" si="3"/>
        <v/>
      </c>
      <c r="L14" s="56" t="str">
        <f t="shared" si="4"/>
        <v/>
      </c>
      <c r="M14" s="374" t="str">
        <f t="shared" si="5"/>
        <v/>
      </c>
      <c r="N14" s="56" t="str">
        <f t="shared" si="6"/>
        <v/>
      </c>
      <c r="O14" s="347" t="b">
        <f t="shared" si="7"/>
        <v>0</v>
      </c>
      <c r="P14" s="348">
        <f t="shared" si="8"/>
        <v>1</v>
      </c>
    </row>
    <row r="15" spans="1:16">
      <c r="A15" s="141">
        <v>6</v>
      </c>
      <c r="B15" s="6"/>
      <c r="C15" s="6"/>
      <c r="D15" s="63"/>
      <c r="E15" s="215"/>
      <c r="F15" s="214"/>
      <c r="G15" s="214"/>
      <c r="H15" s="214"/>
      <c r="I15" s="16" t="str">
        <f t="shared" si="1"/>
        <v/>
      </c>
      <c r="J15" s="16" t="str">
        <f t="shared" si="2"/>
        <v/>
      </c>
      <c r="K15" s="373" t="str">
        <f t="shared" si="3"/>
        <v/>
      </c>
      <c r="L15" s="56" t="str">
        <f t="shared" si="4"/>
        <v/>
      </c>
      <c r="M15" s="374" t="str">
        <f t="shared" si="5"/>
        <v/>
      </c>
      <c r="N15" s="56" t="str">
        <f t="shared" si="6"/>
        <v/>
      </c>
      <c r="O15" s="347" t="b">
        <f t="shared" si="7"/>
        <v>0</v>
      </c>
      <c r="P15" s="348">
        <f t="shared" si="8"/>
        <v>1</v>
      </c>
    </row>
    <row r="16" spans="1:16">
      <c r="A16" s="141">
        <v>7</v>
      </c>
      <c r="B16" s="6"/>
      <c r="C16" s="6"/>
      <c r="D16" s="63"/>
      <c r="E16" s="215"/>
      <c r="F16" s="214"/>
      <c r="G16" s="214"/>
      <c r="H16" s="214"/>
      <c r="I16" s="16" t="str">
        <f t="shared" si="1"/>
        <v/>
      </c>
      <c r="J16" s="16" t="str">
        <f t="shared" si="2"/>
        <v/>
      </c>
      <c r="K16" s="373" t="str">
        <f t="shared" si="3"/>
        <v/>
      </c>
      <c r="L16" s="56" t="str">
        <f t="shared" si="4"/>
        <v/>
      </c>
      <c r="M16" s="374" t="str">
        <f t="shared" si="5"/>
        <v/>
      </c>
      <c r="N16" s="56" t="str">
        <f t="shared" si="6"/>
        <v/>
      </c>
      <c r="O16" s="347" t="b">
        <f t="shared" si="7"/>
        <v>0</v>
      </c>
      <c r="P16" s="348">
        <f t="shared" si="8"/>
        <v>1</v>
      </c>
    </row>
    <row r="17" spans="1:16">
      <c r="A17" s="141">
        <v>8</v>
      </c>
      <c r="B17" s="6"/>
      <c r="C17" s="6"/>
      <c r="D17" s="63"/>
      <c r="E17" s="215"/>
      <c r="F17" s="214"/>
      <c r="G17" s="214"/>
      <c r="H17" s="214"/>
      <c r="I17" s="16" t="str">
        <f t="shared" si="1"/>
        <v/>
      </c>
      <c r="J17" s="16" t="str">
        <f t="shared" si="2"/>
        <v/>
      </c>
      <c r="K17" s="373" t="str">
        <f t="shared" si="3"/>
        <v/>
      </c>
      <c r="L17" s="56" t="str">
        <f t="shared" si="4"/>
        <v/>
      </c>
      <c r="M17" s="374" t="str">
        <f t="shared" si="5"/>
        <v/>
      </c>
      <c r="N17" s="56" t="str">
        <f t="shared" si="6"/>
        <v/>
      </c>
      <c r="O17" s="347" t="b">
        <f t="shared" si="7"/>
        <v>0</v>
      </c>
      <c r="P17" s="348">
        <f t="shared" si="8"/>
        <v>1</v>
      </c>
    </row>
    <row r="18" spans="1:16">
      <c r="A18" s="141">
        <v>9</v>
      </c>
      <c r="B18" s="6"/>
      <c r="C18" s="6"/>
      <c r="D18" s="63"/>
      <c r="E18" s="215"/>
      <c r="F18" s="214"/>
      <c r="G18" s="214"/>
      <c r="H18" s="214"/>
      <c r="I18" s="16" t="str">
        <f t="shared" si="1"/>
        <v/>
      </c>
      <c r="J18" s="16" t="str">
        <f t="shared" si="2"/>
        <v/>
      </c>
      <c r="K18" s="373" t="str">
        <f t="shared" si="3"/>
        <v/>
      </c>
      <c r="L18" s="56" t="str">
        <f t="shared" si="4"/>
        <v/>
      </c>
      <c r="M18" s="374" t="str">
        <f t="shared" si="5"/>
        <v/>
      </c>
      <c r="N18" s="56" t="str">
        <f t="shared" si="6"/>
        <v/>
      </c>
      <c r="O18" s="347" t="b">
        <f t="shared" si="7"/>
        <v>0</v>
      </c>
      <c r="P18" s="348">
        <f t="shared" si="8"/>
        <v>1</v>
      </c>
    </row>
    <row r="19" spans="1:16">
      <c r="A19" s="141">
        <v>10</v>
      </c>
      <c r="B19" s="6"/>
      <c r="C19" s="6"/>
      <c r="D19" s="63"/>
      <c r="E19" s="215"/>
      <c r="F19" s="214"/>
      <c r="G19" s="214"/>
      <c r="H19" s="214"/>
      <c r="I19" s="16" t="str">
        <f t="shared" si="1"/>
        <v/>
      </c>
      <c r="J19" s="16" t="str">
        <f t="shared" si="2"/>
        <v/>
      </c>
      <c r="K19" s="373" t="str">
        <f t="shared" si="3"/>
        <v/>
      </c>
      <c r="L19" s="56" t="str">
        <f t="shared" si="4"/>
        <v/>
      </c>
      <c r="M19" s="374" t="str">
        <f t="shared" si="5"/>
        <v/>
      </c>
      <c r="N19" s="56" t="str">
        <f t="shared" si="6"/>
        <v/>
      </c>
      <c r="O19" s="347" t="b">
        <f t="shared" si="7"/>
        <v>0</v>
      </c>
      <c r="P19" s="348">
        <f t="shared" si="8"/>
        <v>1</v>
      </c>
    </row>
    <row r="20" spans="1:16">
      <c r="A20" s="141">
        <v>11</v>
      </c>
      <c r="B20" s="6"/>
      <c r="C20" s="6"/>
      <c r="D20" s="63"/>
      <c r="E20" s="215"/>
      <c r="F20" s="214"/>
      <c r="G20" s="214"/>
      <c r="H20" s="214"/>
      <c r="I20" s="16" t="str">
        <f t="shared" si="1"/>
        <v/>
      </c>
      <c r="J20" s="16" t="str">
        <f t="shared" si="2"/>
        <v/>
      </c>
      <c r="K20" s="373" t="str">
        <f t="shared" si="3"/>
        <v/>
      </c>
      <c r="L20" s="56" t="str">
        <f t="shared" si="4"/>
        <v/>
      </c>
      <c r="M20" s="374" t="str">
        <f t="shared" si="5"/>
        <v/>
      </c>
      <c r="N20" s="56" t="str">
        <f t="shared" si="6"/>
        <v/>
      </c>
      <c r="O20" s="347" t="b">
        <f t="shared" si="7"/>
        <v>0</v>
      </c>
      <c r="P20" s="348">
        <f t="shared" si="8"/>
        <v>1</v>
      </c>
    </row>
    <row r="21" spans="1:16">
      <c r="A21" s="141">
        <v>12</v>
      </c>
      <c r="B21" s="6"/>
      <c r="C21" s="6"/>
      <c r="D21" s="63"/>
      <c r="E21" s="215"/>
      <c r="F21" s="214"/>
      <c r="G21" s="214"/>
      <c r="H21" s="214"/>
      <c r="I21" s="16" t="str">
        <f t="shared" si="1"/>
        <v/>
      </c>
      <c r="J21" s="16" t="str">
        <f t="shared" si="2"/>
        <v/>
      </c>
      <c r="K21" s="373" t="str">
        <f t="shared" si="3"/>
        <v/>
      </c>
      <c r="L21" s="56" t="str">
        <f t="shared" si="4"/>
        <v/>
      </c>
      <c r="M21" s="374" t="str">
        <f t="shared" si="5"/>
        <v/>
      </c>
      <c r="N21" s="56" t="str">
        <f t="shared" si="6"/>
        <v/>
      </c>
      <c r="O21" s="347" t="b">
        <f t="shared" si="7"/>
        <v>0</v>
      </c>
      <c r="P21" s="348">
        <f t="shared" si="8"/>
        <v>1</v>
      </c>
    </row>
    <row r="22" spans="1:16">
      <c r="A22" s="141">
        <v>13</v>
      </c>
      <c r="B22" s="6"/>
      <c r="C22" s="6"/>
      <c r="D22" s="63"/>
      <c r="E22" s="215"/>
      <c r="F22" s="214"/>
      <c r="G22" s="214"/>
      <c r="H22" s="214"/>
      <c r="I22" s="16" t="str">
        <f t="shared" si="1"/>
        <v/>
      </c>
      <c r="J22" s="16" t="str">
        <f t="shared" si="2"/>
        <v/>
      </c>
      <c r="K22" s="373" t="str">
        <f t="shared" si="3"/>
        <v/>
      </c>
      <c r="L22" s="56" t="str">
        <f t="shared" si="4"/>
        <v/>
      </c>
      <c r="M22" s="374" t="str">
        <f t="shared" si="5"/>
        <v/>
      </c>
      <c r="N22" s="56" t="str">
        <f t="shared" si="6"/>
        <v/>
      </c>
      <c r="O22" s="347" t="b">
        <f t="shared" si="7"/>
        <v>0</v>
      </c>
      <c r="P22" s="348">
        <f t="shared" si="8"/>
        <v>1</v>
      </c>
    </row>
    <row r="23" spans="1:16">
      <c r="A23" s="141">
        <v>14</v>
      </c>
      <c r="B23" s="6"/>
      <c r="C23" s="6"/>
      <c r="D23" s="63"/>
      <c r="E23" s="215"/>
      <c r="F23" s="214"/>
      <c r="G23" s="214"/>
      <c r="H23" s="214"/>
      <c r="I23" s="16" t="str">
        <f t="shared" si="1"/>
        <v/>
      </c>
      <c r="J23" s="16" t="str">
        <f t="shared" si="2"/>
        <v/>
      </c>
      <c r="K23" s="373" t="str">
        <f t="shared" si="3"/>
        <v/>
      </c>
      <c r="L23" s="56" t="str">
        <f t="shared" si="4"/>
        <v/>
      </c>
      <c r="M23" s="374" t="str">
        <f t="shared" si="5"/>
        <v/>
      </c>
      <c r="N23" s="56" t="str">
        <f t="shared" si="6"/>
        <v/>
      </c>
      <c r="O23" s="347" t="b">
        <f t="shared" si="7"/>
        <v>0</v>
      </c>
      <c r="P23" s="348">
        <f t="shared" si="8"/>
        <v>1</v>
      </c>
    </row>
    <row r="24" spans="1:16">
      <c r="A24" s="141">
        <v>15</v>
      </c>
      <c r="B24" s="6"/>
      <c r="C24" s="6"/>
      <c r="D24" s="63"/>
      <c r="E24" s="215"/>
      <c r="F24" s="214"/>
      <c r="G24" s="214"/>
      <c r="H24" s="214"/>
      <c r="I24" s="16" t="str">
        <f t="shared" si="1"/>
        <v/>
      </c>
      <c r="J24" s="16" t="str">
        <f t="shared" si="2"/>
        <v/>
      </c>
      <c r="K24" s="373" t="str">
        <f t="shared" si="3"/>
        <v/>
      </c>
      <c r="L24" s="56" t="str">
        <f t="shared" si="4"/>
        <v/>
      </c>
      <c r="M24" s="374" t="str">
        <f t="shared" si="5"/>
        <v/>
      </c>
      <c r="N24" s="56" t="str">
        <f t="shared" si="6"/>
        <v/>
      </c>
      <c r="O24" s="347" t="b">
        <f t="shared" si="7"/>
        <v>0</v>
      </c>
      <c r="P24" s="348">
        <f t="shared" si="8"/>
        <v>1</v>
      </c>
    </row>
    <row r="25" spans="1:16">
      <c r="A25" s="141">
        <v>16</v>
      </c>
      <c r="B25" s="6"/>
      <c r="C25" s="6"/>
      <c r="D25" s="63"/>
      <c r="E25" s="215"/>
      <c r="F25" s="214"/>
      <c r="G25" s="214"/>
      <c r="H25" s="214"/>
      <c r="I25" s="16" t="str">
        <f t="shared" si="1"/>
        <v/>
      </c>
      <c r="J25" s="16" t="str">
        <f t="shared" si="2"/>
        <v/>
      </c>
      <c r="K25" s="373" t="str">
        <f t="shared" si="3"/>
        <v/>
      </c>
      <c r="L25" s="56" t="str">
        <f t="shared" si="4"/>
        <v/>
      </c>
      <c r="M25" s="374" t="str">
        <f t="shared" si="5"/>
        <v/>
      </c>
      <c r="N25" s="56" t="str">
        <f t="shared" si="6"/>
        <v/>
      </c>
      <c r="O25" s="347" t="b">
        <f t="shared" si="7"/>
        <v>0</v>
      </c>
      <c r="P25" s="348">
        <f t="shared" si="8"/>
        <v>1</v>
      </c>
    </row>
    <row r="26" spans="1:16">
      <c r="A26" s="141">
        <v>17</v>
      </c>
      <c r="B26" s="6"/>
      <c r="C26" s="6"/>
      <c r="D26" s="63"/>
      <c r="E26" s="215"/>
      <c r="F26" s="214"/>
      <c r="G26" s="214"/>
      <c r="H26" s="214"/>
      <c r="I26" s="16" t="str">
        <f t="shared" si="1"/>
        <v/>
      </c>
      <c r="J26" s="16" t="str">
        <f t="shared" si="2"/>
        <v/>
      </c>
      <c r="K26" s="373" t="str">
        <f t="shared" si="3"/>
        <v/>
      </c>
      <c r="L26" s="56" t="str">
        <f t="shared" si="4"/>
        <v/>
      </c>
      <c r="M26" s="374" t="str">
        <f t="shared" si="5"/>
        <v/>
      </c>
      <c r="N26" s="56" t="str">
        <f t="shared" si="6"/>
        <v/>
      </c>
      <c r="O26" s="347" t="b">
        <f t="shared" si="7"/>
        <v>0</v>
      </c>
      <c r="P26" s="348">
        <f t="shared" si="8"/>
        <v>1</v>
      </c>
    </row>
    <row r="27" spans="1:16">
      <c r="A27" s="141">
        <v>18</v>
      </c>
      <c r="B27" s="6"/>
      <c r="C27" s="6"/>
      <c r="D27" s="63"/>
      <c r="E27" s="215"/>
      <c r="F27" s="214"/>
      <c r="G27" s="214"/>
      <c r="H27" s="214"/>
      <c r="I27" s="16" t="str">
        <f t="shared" si="1"/>
        <v/>
      </c>
      <c r="J27" s="16" t="str">
        <f t="shared" si="2"/>
        <v/>
      </c>
      <c r="K27" s="373" t="str">
        <f t="shared" si="3"/>
        <v/>
      </c>
      <c r="L27" s="56" t="str">
        <f t="shared" si="4"/>
        <v/>
      </c>
      <c r="M27" s="374" t="str">
        <f t="shared" si="5"/>
        <v/>
      </c>
      <c r="N27" s="56" t="str">
        <f t="shared" si="6"/>
        <v/>
      </c>
      <c r="O27" s="347" t="b">
        <f t="shared" si="7"/>
        <v>0</v>
      </c>
      <c r="P27" s="348">
        <f t="shared" si="8"/>
        <v>1</v>
      </c>
    </row>
    <row r="28" spans="1:16">
      <c r="A28" s="141">
        <v>19</v>
      </c>
      <c r="B28" s="6"/>
      <c r="C28" s="6"/>
      <c r="D28" s="63"/>
      <c r="E28" s="215"/>
      <c r="F28" s="214"/>
      <c r="G28" s="214"/>
      <c r="H28" s="214"/>
      <c r="I28" s="16" t="str">
        <f t="shared" si="1"/>
        <v/>
      </c>
      <c r="J28" s="16" t="str">
        <f t="shared" si="2"/>
        <v/>
      </c>
      <c r="K28" s="373" t="str">
        <f t="shared" si="3"/>
        <v/>
      </c>
      <c r="L28" s="56" t="str">
        <f t="shared" si="4"/>
        <v/>
      </c>
      <c r="M28" s="374" t="str">
        <f t="shared" si="5"/>
        <v/>
      </c>
      <c r="N28" s="56" t="str">
        <f t="shared" si="6"/>
        <v/>
      </c>
      <c r="O28" s="347" t="b">
        <f t="shared" si="7"/>
        <v>0</v>
      </c>
      <c r="P28" s="348">
        <f t="shared" si="8"/>
        <v>1</v>
      </c>
    </row>
    <row r="29" spans="1:16">
      <c r="A29" s="141">
        <v>20</v>
      </c>
      <c r="B29" s="6"/>
      <c r="C29" s="6"/>
      <c r="D29" s="63"/>
      <c r="E29" s="215"/>
      <c r="F29" s="214"/>
      <c r="G29" s="214"/>
      <c r="H29" s="214"/>
      <c r="I29" s="16" t="str">
        <f t="shared" si="1"/>
        <v/>
      </c>
      <c r="J29" s="16" t="str">
        <f t="shared" si="2"/>
        <v/>
      </c>
      <c r="K29" s="373" t="str">
        <f t="shared" si="3"/>
        <v/>
      </c>
      <c r="L29" s="56" t="str">
        <f t="shared" si="4"/>
        <v/>
      </c>
      <c r="M29" s="374" t="str">
        <f t="shared" si="5"/>
        <v/>
      </c>
      <c r="N29" s="56" t="str">
        <f t="shared" si="6"/>
        <v/>
      </c>
      <c r="O29" s="347" t="b">
        <f t="shared" si="7"/>
        <v>0</v>
      </c>
      <c r="P29" s="348">
        <f t="shared" si="8"/>
        <v>1</v>
      </c>
    </row>
    <row r="30" spans="1:16">
      <c r="A30" s="141">
        <v>21</v>
      </c>
      <c r="B30" s="6"/>
      <c r="C30" s="6"/>
      <c r="D30" s="63"/>
      <c r="E30" s="215"/>
      <c r="F30" s="214"/>
      <c r="G30" s="214"/>
      <c r="H30" s="214"/>
      <c r="I30" s="16" t="str">
        <f t="shared" si="1"/>
        <v/>
      </c>
      <c r="J30" s="16" t="str">
        <f t="shared" si="2"/>
        <v/>
      </c>
      <c r="K30" s="373" t="str">
        <f t="shared" si="3"/>
        <v/>
      </c>
      <c r="L30" s="56" t="str">
        <f t="shared" si="4"/>
        <v/>
      </c>
      <c r="M30" s="374" t="str">
        <f t="shared" si="5"/>
        <v/>
      </c>
      <c r="N30" s="56" t="str">
        <f t="shared" si="6"/>
        <v/>
      </c>
      <c r="O30" s="347" t="b">
        <f t="shared" si="7"/>
        <v>0</v>
      </c>
      <c r="P30" s="348">
        <f t="shared" si="8"/>
        <v>1</v>
      </c>
    </row>
    <row r="31" spans="1:16">
      <c r="A31" s="141">
        <v>22</v>
      </c>
      <c r="B31" s="6"/>
      <c r="C31" s="6"/>
      <c r="D31" s="63"/>
      <c r="E31" s="215"/>
      <c r="F31" s="214"/>
      <c r="G31" s="214"/>
      <c r="H31" s="214"/>
      <c r="I31" s="16" t="str">
        <f t="shared" si="1"/>
        <v/>
      </c>
      <c r="J31" s="16" t="str">
        <f t="shared" si="2"/>
        <v/>
      </c>
      <c r="K31" s="373" t="str">
        <f t="shared" si="3"/>
        <v/>
      </c>
      <c r="L31" s="56" t="str">
        <f t="shared" si="4"/>
        <v/>
      </c>
      <c r="M31" s="374" t="str">
        <f t="shared" si="5"/>
        <v/>
      </c>
      <c r="N31" s="56" t="str">
        <f t="shared" si="6"/>
        <v/>
      </c>
      <c r="O31" s="347" t="b">
        <f t="shared" si="7"/>
        <v>0</v>
      </c>
      <c r="P31" s="348">
        <f t="shared" si="8"/>
        <v>1</v>
      </c>
    </row>
    <row r="32" spans="1:16">
      <c r="A32" s="141">
        <v>23</v>
      </c>
      <c r="B32" s="6"/>
      <c r="C32" s="6"/>
      <c r="D32" s="63"/>
      <c r="E32" s="215"/>
      <c r="F32" s="214"/>
      <c r="G32" s="214"/>
      <c r="H32" s="214"/>
      <c r="I32" s="16" t="str">
        <f t="shared" si="1"/>
        <v/>
      </c>
      <c r="J32" s="16" t="str">
        <f t="shared" si="2"/>
        <v/>
      </c>
      <c r="K32" s="373" t="str">
        <f t="shared" si="3"/>
        <v/>
      </c>
      <c r="L32" s="56" t="str">
        <f t="shared" si="4"/>
        <v/>
      </c>
      <c r="M32" s="374" t="str">
        <f t="shared" si="5"/>
        <v/>
      </c>
      <c r="N32" s="56" t="str">
        <f t="shared" si="6"/>
        <v/>
      </c>
      <c r="O32" s="347" t="b">
        <f t="shared" si="7"/>
        <v>0</v>
      </c>
      <c r="P32" s="348">
        <f t="shared" si="8"/>
        <v>1</v>
      </c>
    </row>
    <row r="33" spans="1:16">
      <c r="A33" s="141">
        <v>24</v>
      </c>
      <c r="B33" s="6"/>
      <c r="C33" s="6"/>
      <c r="D33" s="63"/>
      <c r="E33" s="215"/>
      <c r="F33" s="214"/>
      <c r="G33" s="214"/>
      <c r="H33" s="214"/>
      <c r="I33" s="16" t="str">
        <f t="shared" si="1"/>
        <v/>
      </c>
      <c r="J33" s="16" t="str">
        <f t="shared" si="2"/>
        <v/>
      </c>
      <c r="K33" s="373" t="str">
        <f t="shared" si="3"/>
        <v/>
      </c>
      <c r="L33" s="56" t="str">
        <f t="shared" si="4"/>
        <v/>
      </c>
      <c r="M33" s="374" t="str">
        <f t="shared" si="5"/>
        <v/>
      </c>
      <c r="N33" s="56" t="str">
        <f t="shared" si="6"/>
        <v/>
      </c>
      <c r="O33" s="347" t="b">
        <f t="shared" si="7"/>
        <v>0</v>
      </c>
      <c r="P33" s="348">
        <f t="shared" si="8"/>
        <v>1</v>
      </c>
    </row>
    <row r="34" spans="1:16">
      <c r="A34" s="141">
        <v>25</v>
      </c>
      <c r="B34" s="6"/>
      <c r="C34" s="6"/>
      <c r="D34" s="63"/>
      <c r="E34" s="215"/>
      <c r="F34" s="214"/>
      <c r="G34" s="214"/>
      <c r="H34" s="214"/>
      <c r="I34" s="16" t="str">
        <f t="shared" si="1"/>
        <v/>
      </c>
      <c r="J34" s="16" t="str">
        <f t="shared" si="2"/>
        <v/>
      </c>
      <c r="K34" s="373" t="str">
        <f t="shared" si="3"/>
        <v/>
      </c>
      <c r="L34" s="56" t="str">
        <f t="shared" si="4"/>
        <v/>
      </c>
      <c r="M34" s="374" t="str">
        <f t="shared" si="5"/>
        <v/>
      </c>
      <c r="N34" s="56" t="str">
        <f t="shared" si="6"/>
        <v/>
      </c>
      <c r="O34" s="347" t="b">
        <f t="shared" si="7"/>
        <v>0</v>
      </c>
      <c r="P34" s="348">
        <f t="shared" si="8"/>
        <v>1</v>
      </c>
    </row>
    <row r="35" spans="1:16">
      <c r="A35" s="141">
        <v>26</v>
      </c>
      <c r="B35" s="6"/>
      <c r="C35" s="6"/>
      <c r="D35" s="63"/>
      <c r="E35" s="215"/>
      <c r="F35" s="214"/>
      <c r="G35" s="214"/>
      <c r="H35" s="214"/>
      <c r="I35" s="16" t="str">
        <f t="shared" si="1"/>
        <v/>
      </c>
      <c r="J35" s="16" t="str">
        <f t="shared" si="2"/>
        <v/>
      </c>
      <c r="K35" s="373" t="str">
        <f t="shared" si="3"/>
        <v/>
      </c>
      <c r="L35" s="56" t="str">
        <f t="shared" si="4"/>
        <v/>
      </c>
      <c r="M35" s="374" t="str">
        <f t="shared" si="5"/>
        <v/>
      </c>
      <c r="N35" s="56" t="str">
        <f t="shared" si="6"/>
        <v/>
      </c>
      <c r="O35" s="347" t="b">
        <f t="shared" si="7"/>
        <v>0</v>
      </c>
      <c r="P35" s="348">
        <f t="shared" si="8"/>
        <v>1</v>
      </c>
    </row>
    <row r="36" spans="1:16">
      <c r="A36" s="141">
        <v>27</v>
      </c>
      <c r="B36" s="6"/>
      <c r="C36" s="6"/>
      <c r="D36" s="63"/>
      <c r="E36" s="215"/>
      <c r="F36" s="214"/>
      <c r="G36" s="214"/>
      <c r="H36" s="214"/>
      <c r="I36" s="16" t="str">
        <f t="shared" si="1"/>
        <v/>
      </c>
      <c r="J36" s="16" t="str">
        <f t="shared" si="2"/>
        <v/>
      </c>
      <c r="K36" s="373" t="str">
        <f t="shared" si="3"/>
        <v/>
      </c>
      <c r="L36" s="56" t="str">
        <f t="shared" si="4"/>
        <v/>
      </c>
      <c r="M36" s="374" t="str">
        <f t="shared" si="5"/>
        <v/>
      </c>
      <c r="N36" s="56" t="str">
        <f t="shared" si="6"/>
        <v/>
      </c>
      <c r="O36" s="347" t="b">
        <f t="shared" si="7"/>
        <v>0</v>
      </c>
      <c r="P36" s="348">
        <f t="shared" si="8"/>
        <v>1</v>
      </c>
    </row>
    <row r="37" spans="1:16">
      <c r="A37" s="141">
        <v>28</v>
      </c>
      <c r="B37" s="6"/>
      <c r="C37" s="6"/>
      <c r="D37" s="63"/>
      <c r="E37" s="215"/>
      <c r="F37" s="214"/>
      <c r="G37" s="214"/>
      <c r="H37" s="214"/>
      <c r="I37" s="16" t="str">
        <f t="shared" si="1"/>
        <v/>
      </c>
      <c r="J37" s="16" t="str">
        <f t="shared" si="2"/>
        <v/>
      </c>
      <c r="K37" s="373" t="str">
        <f t="shared" si="3"/>
        <v/>
      </c>
      <c r="L37" s="56" t="str">
        <f t="shared" si="4"/>
        <v/>
      </c>
      <c r="M37" s="374" t="str">
        <f t="shared" si="5"/>
        <v/>
      </c>
      <c r="N37" s="56" t="str">
        <f t="shared" si="6"/>
        <v/>
      </c>
      <c r="O37" s="347" t="b">
        <f t="shared" si="7"/>
        <v>0</v>
      </c>
      <c r="P37" s="348">
        <f t="shared" si="8"/>
        <v>1</v>
      </c>
    </row>
    <row r="38" spans="1:16">
      <c r="A38" s="141">
        <v>29</v>
      </c>
      <c r="B38" s="6"/>
      <c r="C38" s="6"/>
      <c r="D38" s="63"/>
      <c r="E38" s="215"/>
      <c r="F38" s="214"/>
      <c r="G38" s="214"/>
      <c r="H38" s="214"/>
      <c r="I38" s="16" t="str">
        <f t="shared" si="1"/>
        <v/>
      </c>
      <c r="J38" s="16" t="str">
        <f t="shared" si="2"/>
        <v/>
      </c>
      <c r="K38" s="373" t="str">
        <f t="shared" si="3"/>
        <v/>
      </c>
      <c r="L38" s="56" t="str">
        <f t="shared" si="4"/>
        <v/>
      </c>
      <c r="M38" s="374" t="str">
        <f t="shared" si="5"/>
        <v/>
      </c>
      <c r="N38" s="56" t="str">
        <f t="shared" si="6"/>
        <v/>
      </c>
      <c r="O38" s="347" t="b">
        <f t="shared" si="7"/>
        <v>0</v>
      </c>
      <c r="P38" s="348">
        <f t="shared" si="8"/>
        <v>1</v>
      </c>
    </row>
    <row r="39" spans="1:16">
      <c r="A39" s="141">
        <v>30</v>
      </c>
      <c r="B39" s="6"/>
      <c r="C39" s="6"/>
      <c r="D39" s="63"/>
      <c r="E39" s="215"/>
      <c r="F39" s="214"/>
      <c r="G39" s="214"/>
      <c r="H39" s="214"/>
      <c r="I39" s="16" t="str">
        <f t="shared" si="1"/>
        <v/>
      </c>
      <c r="J39" s="16" t="str">
        <f t="shared" si="2"/>
        <v/>
      </c>
      <c r="K39" s="373" t="str">
        <f t="shared" si="3"/>
        <v/>
      </c>
      <c r="L39" s="56" t="str">
        <f t="shared" si="4"/>
        <v/>
      </c>
      <c r="M39" s="374" t="str">
        <f t="shared" si="5"/>
        <v/>
      </c>
      <c r="N39" s="56" t="str">
        <f t="shared" si="6"/>
        <v/>
      </c>
      <c r="O39" s="347" t="b">
        <f t="shared" si="7"/>
        <v>0</v>
      </c>
      <c r="P39" s="348">
        <f t="shared" si="8"/>
        <v>1</v>
      </c>
    </row>
    <row r="40" spans="1:16">
      <c r="A40" s="141">
        <v>31</v>
      </c>
      <c r="B40" s="6"/>
      <c r="C40" s="6"/>
      <c r="D40" s="63"/>
      <c r="E40" s="215"/>
      <c r="F40" s="214"/>
      <c r="G40" s="214"/>
      <c r="H40" s="214"/>
      <c r="I40" s="16" t="str">
        <f t="shared" si="1"/>
        <v/>
      </c>
      <c r="J40" s="16" t="str">
        <f t="shared" si="2"/>
        <v/>
      </c>
      <c r="K40" s="373" t="str">
        <f t="shared" si="3"/>
        <v/>
      </c>
      <c r="L40" s="56" t="str">
        <f t="shared" si="4"/>
        <v/>
      </c>
      <c r="M40" s="374" t="str">
        <f t="shared" si="5"/>
        <v/>
      </c>
      <c r="N40" s="56" t="str">
        <f t="shared" si="6"/>
        <v/>
      </c>
      <c r="O40" s="347" t="b">
        <f t="shared" si="7"/>
        <v>0</v>
      </c>
      <c r="P40" s="348">
        <f t="shared" si="8"/>
        <v>1</v>
      </c>
    </row>
    <row r="41" spans="1:16">
      <c r="A41" s="141">
        <v>32</v>
      </c>
      <c r="B41" s="6"/>
      <c r="C41" s="6"/>
      <c r="D41" s="63"/>
      <c r="E41" s="215"/>
      <c r="F41" s="214"/>
      <c r="G41" s="214"/>
      <c r="H41" s="214"/>
      <c r="I41" s="16" t="str">
        <f t="shared" si="1"/>
        <v/>
      </c>
      <c r="J41" s="16" t="str">
        <f t="shared" si="2"/>
        <v/>
      </c>
      <c r="K41" s="373" t="str">
        <f t="shared" si="3"/>
        <v/>
      </c>
      <c r="L41" s="56" t="str">
        <f t="shared" si="4"/>
        <v/>
      </c>
      <c r="M41" s="374" t="str">
        <f t="shared" si="5"/>
        <v/>
      </c>
      <c r="N41" s="56" t="str">
        <f t="shared" si="6"/>
        <v/>
      </c>
      <c r="O41" s="347" t="b">
        <f t="shared" si="7"/>
        <v>0</v>
      </c>
      <c r="P41" s="348">
        <f t="shared" si="8"/>
        <v>1</v>
      </c>
    </row>
    <row r="42" spans="1:16">
      <c r="A42" s="141">
        <v>33</v>
      </c>
      <c r="B42" s="6"/>
      <c r="C42" s="6"/>
      <c r="D42" s="63"/>
      <c r="E42" s="215"/>
      <c r="F42" s="214"/>
      <c r="G42" s="214"/>
      <c r="H42" s="214"/>
      <c r="I42" s="16" t="str">
        <f t="shared" si="1"/>
        <v/>
      </c>
      <c r="J42" s="16" t="str">
        <f t="shared" si="2"/>
        <v/>
      </c>
      <c r="K42" s="373" t="str">
        <f t="shared" si="3"/>
        <v/>
      </c>
      <c r="L42" s="56" t="str">
        <f t="shared" si="4"/>
        <v/>
      </c>
      <c r="M42" s="374" t="str">
        <f t="shared" si="5"/>
        <v/>
      </c>
      <c r="N42" s="56" t="str">
        <f t="shared" si="6"/>
        <v/>
      </c>
      <c r="O42" s="347" t="b">
        <f t="shared" si="7"/>
        <v>0</v>
      </c>
      <c r="P42" s="348">
        <f t="shared" si="8"/>
        <v>1</v>
      </c>
    </row>
    <row r="43" spans="1:16">
      <c r="A43" s="141">
        <v>34</v>
      </c>
      <c r="B43" s="6"/>
      <c r="C43" s="6"/>
      <c r="D43" s="63"/>
      <c r="E43" s="215"/>
      <c r="F43" s="214"/>
      <c r="G43" s="214"/>
      <c r="H43" s="214"/>
      <c r="I43" s="16" t="str">
        <f t="shared" si="1"/>
        <v/>
      </c>
      <c r="J43" s="16" t="str">
        <f t="shared" si="2"/>
        <v/>
      </c>
      <c r="K43" s="373" t="str">
        <f t="shared" si="3"/>
        <v/>
      </c>
      <c r="L43" s="56" t="str">
        <f t="shared" si="4"/>
        <v/>
      </c>
      <c r="M43" s="374" t="str">
        <f t="shared" si="5"/>
        <v/>
      </c>
      <c r="N43" s="56" t="str">
        <f t="shared" si="6"/>
        <v/>
      </c>
      <c r="O43" s="347" t="b">
        <f t="shared" si="7"/>
        <v>0</v>
      </c>
      <c r="P43" s="348">
        <f t="shared" si="8"/>
        <v>1</v>
      </c>
    </row>
    <row r="44" spans="1:16">
      <c r="A44" s="141">
        <v>35</v>
      </c>
      <c r="B44" s="6"/>
      <c r="C44" s="6"/>
      <c r="D44" s="63"/>
      <c r="E44" s="215"/>
      <c r="F44" s="214"/>
      <c r="G44" s="214"/>
      <c r="H44" s="214"/>
      <c r="I44" s="16" t="str">
        <f t="shared" si="1"/>
        <v/>
      </c>
      <c r="J44" s="16" t="str">
        <f t="shared" si="2"/>
        <v/>
      </c>
      <c r="K44" s="373" t="str">
        <f t="shared" si="3"/>
        <v/>
      </c>
      <c r="L44" s="56" t="str">
        <f t="shared" si="4"/>
        <v/>
      </c>
      <c r="M44" s="374" t="str">
        <f t="shared" si="5"/>
        <v/>
      </c>
      <c r="N44" s="56" t="str">
        <f t="shared" si="6"/>
        <v/>
      </c>
      <c r="O44" s="347" t="b">
        <f t="shared" si="7"/>
        <v>0</v>
      </c>
      <c r="P44" s="348">
        <f t="shared" si="8"/>
        <v>1</v>
      </c>
    </row>
    <row r="45" spans="1:16">
      <c r="A45" s="141">
        <v>36</v>
      </c>
      <c r="B45" s="6"/>
      <c r="C45" s="6"/>
      <c r="D45" s="63"/>
      <c r="E45" s="215"/>
      <c r="F45" s="214"/>
      <c r="G45" s="214"/>
      <c r="H45" s="214"/>
      <c r="I45" s="16" t="str">
        <f t="shared" si="1"/>
        <v/>
      </c>
      <c r="J45" s="16" t="str">
        <f t="shared" si="2"/>
        <v/>
      </c>
      <c r="K45" s="373" t="str">
        <f t="shared" si="3"/>
        <v/>
      </c>
      <c r="L45" s="56" t="str">
        <f t="shared" si="4"/>
        <v/>
      </c>
      <c r="M45" s="374" t="str">
        <f t="shared" si="5"/>
        <v/>
      </c>
      <c r="N45" s="56" t="str">
        <f t="shared" si="6"/>
        <v/>
      </c>
      <c r="O45" s="347" t="b">
        <f t="shared" si="7"/>
        <v>0</v>
      </c>
      <c r="P45" s="348">
        <f t="shared" si="8"/>
        <v>1</v>
      </c>
    </row>
    <row r="46" spans="1:16">
      <c r="A46" s="141">
        <v>37</v>
      </c>
      <c r="B46" s="6"/>
      <c r="C46" s="6"/>
      <c r="D46" s="63"/>
      <c r="E46" s="215"/>
      <c r="F46" s="214"/>
      <c r="G46" s="214"/>
      <c r="H46" s="214"/>
      <c r="I46" s="16" t="str">
        <f t="shared" si="1"/>
        <v/>
      </c>
      <c r="J46" s="16" t="str">
        <f t="shared" si="2"/>
        <v/>
      </c>
      <c r="K46" s="373" t="str">
        <f t="shared" si="3"/>
        <v/>
      </c>
      <c r="L46" s="56" t="str">
        <f t="shared" si="4"/>
        <v/>
      </c>
      <c r="M46" s="374" t="str">
        <f t="shared" si="5"/>
        <v/>
      </c>
      <c r="N46" s="56" t="str">
        <f t="shared" si="6"/>
        <v/>
      </c>
      <c r="O46" s="347" t="b">
        <f t="shared" si="7"/>
        <v>0</v>
      </c>
      <c r="P46" s="348">
        <f t="shared" si="8"/>
        <v>1</v>
      </c>
    </row>
    <row r="47" spans="1:16">
      <c r="A47" s="141">
        <v>38</v>
      </c>
      <c r="B47" s="6"/>
      <c r="C47" s="6"/>
      <c r="D47" s="63"/>
      <c r="E47" s="215"/>
      <c r="F47" s="214"/>
      <c r="G47" s="214"/>
      <c r="H47" s="214"/>
      <c r="I47" s="16" t="str">
        <f t="shared" si="1"/>
        <v/>
      </c>
      <c r="J47" s="16" t="str">
        <f t="shared" si="2"/>
        <v/>
      </c>
      <c r="K47" s="373" t="str">
        <f t="shared" si="3"/>
        <v/>
      </c>
      <c r="L47" s="56" t="str">
        <f t="shared" si="4"/>
        <v/>
      </c>
      <c r="M47" s="374" t="str">
        <f t="shared" si="5"/>
        <v/>
      </c>
      <c r="N47" s="56" t="str">
        <f t="shared" si="6"/>
        <v/>
      </c>
      <c r="O47" s="347" t="b">
        <f t="shared" si="7"/>
        <v>0</v>
      </c>
      <c r="P47" s="348">
        <f t="shared" si="8"/>
        <v>1</v>
      </c>
    </row>
    <row r="48" spans="1:16">
      <c r="A48" s="141">
        <v>39</v>
      </c>
      <c r="B48" s="6"/>
      <c r="C48" s="6"/>
      <c r="D48" s="63"/>
      <c r="E48" s="215"/>
      <c r="F48" s="214"/>
      <c r="G48" s="214"/>
      <c r="H48" s="214"/>
      <c r="I48" s="16" t="str">
        <f t="shared" si="1"/>
        <v/>
      </c>
      <c r="J48" s="16" t="str">
        <f t="shared" si="2"/>
        <v/>
      </c>
      <c r="K48" s="373" t="str">
        <f t="shared" si="3"/>
        <v/>
      </c>
      <c r="L48" s="56" t="str">
        <f t="shared" si="4"/>
        <v/>
      </c>
      <c r="M48" s="374" t="str">
        <f t="shared" si="5"/>
        <v/>
      </c>
      <c r="N48" s="56" t="str">
        <f t="shared" si="6"/>
        <v/>
      </c>
      <c r="O48" s="347" t="b">
        <f t="shared" si="7"/>
        <v>0</v>
      </c>
      <c r="P48" s="348">
        <f t="shared" si="8"/>
        <v>1</v>
      </c>
    </row>
    <row r="49" spans="1:16">
      <c r="A49" s="141">
        <v>40</v>
      </c>
      <c r="B49" s="6"/>
      <c r="C49" s="6"/>
      <c r="D49" s="63"/>
      <c r="E49" s="215"/>
      <c r="F49" s="214"/>
      <c r="G49" s="214"/>
      <c r="H49" s="214"/>
      <c r="I49" s="16" t="str">
        <f t="shared" si="1"/>
        <v/>
      </c>
      <c r="J49" s="16" t="str">
        <f t="shared" si="2"/>
        <v/>
      </c>
      <c r="K49" s="373" t="str">
        <f t="shared" si="3"/>
        <v/>
      </c>
      <c r="L49" s="56" t="str">
        <f t="shared" si="4"/>
        <v/>
      </c>
      <c r="M49" s="374" t="str">
        <f t="shared" si="5"/>
        <v/>
      </c>
      <c r="N49" s="56" t="str">
        <f t="shared" si="6"/>
        <v/>
      </c>
      <c r="O49" s="347" t="b">
        <f t="shared" si="7"/>
        <v>0</v>
      </c>
      <c r="P49" s="348">
        <f t="shared" si="8"/>
        <v>1</v>
      </c>
    </row>
    <row r="50" spans="1:16">
      <c r="A50" s="141">
        <v>41</v>
      </c>
      <c r="B50" s="6"/>
      <c r="C50" s="6"/>
      <c r="D50" s="63"/>
      <c r="E50" s="215"/>
      <c r="F50" s="214"/>
      <c r="G50" s="214"/>
      <c r="H50" s="214"/>
      <c r="I50" s="16" t="str">
        <f t="shared" si="1"/>
        <v/>
      </c>
      <c r="J50" s="16" t="str">
        <f t="shared" si="2"/>
        <v/>
      </c>
      <c r="K50" s="373" t="str">
        <f t="shared" si="3"/>
        <v/>
      </c>
      <c r="L50" s="56" t="str">
        <f t="shared" si="4"/>
        <v/>
      </c>
      <c r="M50" s="374" t="str">
        <f t="shared" si="5"/>
        <v/>
      </c>
      <c r="N50" s="56" t="str">
        <f t="shared" si="6"/>
        <v/>
      </c>
      <c r="O50" s="347" t="b">
        <f t="shared" si="7"/>
        <v>0</v>
      </c>
      <c r="P50" s="348">
        <f t="shared" si="8"/>
        <v>1</v>
      </c>
    </row>
    <row r="51" spans="1:16">
      <c r="A51" s="141">
        <v>42</v>
      </c>
      <c r="B51" s="6"/>
      <c r="C51" s="6"/>
      <c r="D51" s="63"/>
      <c r="E51" s="215"/>
      <c r="F51" s="214"/>
      <c r="G51" s="214"/>
      <c r="H51" s="214"/>
      <c r="I51" s="16" t="str">
        <f t="shared" si="1"/>
        <v/>
      </c>
      <c r="J51" s="16" t="str">
        <f t="shared" si="2"/>
        <v/>
      </c>
      <c r="K51" s="373" t="str">
        <f t="shared" si="3"/>
        <v/>
      </c>
      <c r="L51" s="56" t="str">
        <f t="shared" si="4"/>
        <v/>
      </c>
      <c r="M51" s="374" t="str">
        <f t="shared" si="5"/>
        <v/>
      </c>
      <c r="N51" s="56" t="str">
        <f t="shared" si="6"/>
        <v/>
      </c>
      <c r="O51" s="347" t="b">
        <f t="shared" si="7"/>
        <v>0</v>
      </c>
      <c r="P51" s="348">
        <f t="shared" si="8"/>
        <v>1</v>
      </c>
    </row>
    <row r="52" spans="1:16">
      <c r="A52" s="141">
        <v>43</v>
      </c>
      <c r="B52" s="6"/>
      <c r="C52" s="6"/>
      <c r="D52" s="63"/>
      <c r="E52" s="215"/>
      <c r="F52" s="214"/>
      <c r="G52" s="214"/>
      <c r="H52" s="214"/>
      <c r="I52" s="16" t="str">
        <f t="shared" si="1"/>
        <v/>
      </c>
      <c r="J52" s="16" t="str">
        <f t="shared" si="2"/>
        <v/>
      </c>
      <c r="K52" s="373" t="str">
        <f t="shared" si="3"/>
        <v/>
      </c>
      <c r="L52" s="56" t="str">
        <f t="shared" si="4"/>
        <v/>
      </c>
      <c r="M52" s="374" t="str">
        <f t="shared" si="5"/>
        <v/>
      </c>
      <c r="N52" s="56" t="str">
        <f t="shared" si="6"/>
        <v/>
      </c>
      <c r="O52" s="347" t="b">
        <f t="shared" si="7"/>
        <v>0</v>
      </c>
      <c r="P52" s="348">
        <f t="shared" si="8"/>
        <v>1</v>
      </c>
    </row>
    <row r="53" spans="1:16">
      <c r="A53" s="141">
        <v>44</v>
      </c>
      <c r="B53" s="6"/>
      <c r="C53" s="6"/>
      <c r="D53" s="63"/>
      <c r="E53" s="215"/>
      <c r="F53" s="214"/>
      <c r="G53" s="214"/>
      <c r="H53" s="214"/>
      <c r="I53" s="16" t="str">
        <f t="shared" si="1"/>
        <v/>
      </c>
      <c r="J53" s="16" t="str">
        <f t="shared" si="2"/>
        <v/>
      </c>
      <c r="K53" s="373" t="str">
        <f t="shared" si="3"/>
        <v/>
      </c>
      <c r="L53" s="56" t="str">
        <f t="shared" si="4"/>
        <v/>
      </c>
      <c r="M53" s="374" t="str">
        <f t="shared" si="5"/>
        <v/>
      </c>
      <c r="N53" s="56" t="str">
        <f t="shared" si="6"/>
        <v/>
      </c>
      <c r="O53" s="347" t="b">
        <f t="shared" si="7"/>
        <v>0</v>
      </c>
      <c r="P53" s="348">
        <f t="shared" si="8"/>
        <v>1</v>
      </c>
    </row>
    <row r="54" spans="1:16">
      <c r="A54" s="141">
        <v>45</v>
      </c>
      <c r="B54" s="6"/>
      <c r="C54" s="6"/>
      <c r="D54" s="63"/>
      <c r="E54" s="215"/>
      <c r="F54" s="214"/>
      <c r="G54" s="214"/>
      <c r="H54" s="214"/>
      <c r="I54" s="16" t="str">
        <f t="shared" si="1"/>
        <v/>
      </c>
      <c r="J54" s="16" t="str">
        <f t="shared" si="2"/>
        <v/>
      </c>
      <c r="K54" s="373" t="str">
        <f t="shared" si="3"/>
        <v/>
      </c>
      <c r="L54" s="56" t="str">
        <f t="shared" si="4"/>
        <v/>
      </c>
      <c r="M54" s="374" t="str">
        <f t="shared" si="5"/>
        <v/>
      </c>
      <c r="N54" s="56" t="str">
        <f t="shared" si="6"/>
        <v/>
      </c>
      <c r="O54" s="347" t="b">
        <f t="shared" si="7"/>
        <v>0</v>
      </c>
      <c r="P54" s="348">
        <f t="shared" si="8"/>
        <v>1</v>
      </c>
    </row>
    <row r="55" spans="1:16">
      <c r="A55" s="141">
        <v>46</v>
      </c>
      <c r="B55" s="6"/>
      <c r="C55" s="6"/>
      <c r="D55" s="63"/>
      <c r="E55" s="215"/>
      <c r="F55" s="214"/>
      <c r="G55" s="214"/>
      <c r="H55" s="214"/>
      <c r="I55" s="16" t="str">
        <f t="shared" si="1"/>
        <v/>
      </c>
      <c r="J55" s="16" t="str">
        <f t="shared" si="2"/>
        <v/>
      </c>
      <c r="K55" s="373" t="str">
        <f t="shared" si="3"/>
        <v/>
      </c>
      <c r="L55" s="56" t="str">
        <f t="shared" si="4"/>
        <v/>
      </c>
      <c r="M55" s="374" t="str">
        <f t="shared" si="5"/>
        <v/>
      </c>
      <c r="N55" s="56" t="str">
        <f t="shared" si="6"/>
        <v/>
      </c>
      <c r="O55" s="347" t="b">
        <f t="shared" si="7"/>
        <v>0</v>
      </c>
      <c r="P55" s="348">
        <f t="shared" si="8"/>
        <v>1</v>
      </c>
    </row>
    <row r="56" spans="1:16">
      <c r="A56" s="141">
        <v>47</v>
      </c>
      <c r="B56" s="6"/>
      <c r="C56" s="6"/>
      <c r="D56" s="63"/>
      <c r="E56" s="215"/>
      <c r="F56" s="214"/>
      <c r="G56" s="214"/>
      <c r="H56" s="214"/>
      <c r="I56" s="16" t="str">
        <f t="shared" si="1"/>
        <v/>
      </c>
      <c r="J56" s="16" t="str">
        <f t="shared" si="2"/>
        <v/>
      </c>
      <c r="K56" s="373" t="str">
        <f t="shared" si="3"/>
        <v/>
      </c>
      <c r="L56" s="56" t="str">
        <f t="shared" si="4"/>
        <v/>
      </c>
      <c r="M56" s="374" t="str">
        <f t="shared" si="5"/>
        <v/>
      </c>
      <c r="N56" s="56" t="str">
        <f t="shared" si="6"/>
        <v/>
      </c>
      <c r="O56" s="347" t="b">
        <f t="shared" si="7"/>
        <v>0</v>
      </c>
      <c r="P56" s="348">
        <f t="shared" si="8"/>
        <v>1</v>
      </c>
    </row>
    <row r="57" spans="1:16">
      <c r="A57" s="141">
        <v>48</v>
      </c>
      <c r="B57" s="6"/>
      <c r="C57" s="6"/>
      <c r="D57" s="63"/>
      <c r="E57" s="215"/>
      <c r="F57" s="214"/>
      <c r="G57" s="214"/>
      <c r="H57" s="214"/>
      <c r="I57" s="16" t="str">
        <f t="shared" si="1"/>
        <v/>
      </c>
      <c r="J57" s="16" t="str">
        <f t="shared" si="2"/>
        <v/>
      </c>
      <c r="K57" s="373" t="str">
        <f t="shared" si="3"/>
        <v/>
      </c>
      <c r="L57" s="56" t="str">
        <f t="shared" si="4"/>
        <v/>
      </c>
      <c r="M57" s="374" t="str">
        <f t="shared" si="5"/>
        <v/>
      </c>
      <c r="N57" s="56" t="str">
        <f t="shared" si="6"/>
        <v/>
      </c>
      <c r="O57" s="347" t="b">
        <f t="shared" si="7"/>
        <v>0</v>
      </c>
      <c r="P57" s="348">
        <f t="shared" si="8"/>
        <v>1</v>
      </c>
    </row>
    <row r="58" spans="1:16">
      <c r="A58" s="141">
        <v>49</v>
      </c>
      <c r="B58" s="6"/>
      <c r="C58" s="6"/>
      <c r="D58" s="63"/>
      <c r="E58" s="215"/>
      <c r="F58" s="214"/>
      <c r="G58" s="214"/>
      <c r="H58" s="214"/>
      <c r="I58" s="16" t="str">
        <f t="shared" si="1"/>
        <v/>
      </c>
      <c r="J58" s="16" t="str">
        <f t="shared" si="2"/>
        <v/>
      </c>
      <c r="K58" s="373" t="str">
        <f t="shared" si="3"/>
        <v/>
      </c>
      <c r="L58" s="56" t="str">
        <f t="shared" si="4"/>
        <v/>
      </c>
      <c r="M58" s="374" t="str">
        <f t="shared" si="5"/>
        <v/>
      </c>
      <c r="N58" s="56" t="str">
        <f t="shared" si="6"/>
        <v/>
      </c>
      <c r="O58" s="347" t="b">
        <f t="shared" si="7"/>
        <v>0</v>
      </c>
      <c r="P58" s="348">
        <f t="shared" si="8"/>
        <v>1</v>
      </c>
    </row>
    <row r="59" spans="1:16">
      <c r="A59" s="141">
        <v>50</v>
      </c>
      <c r="B59" s="6"/>
      <c r="C59" s="6"/>
      <c r="D59" s="63"/>
      <c r="E59" s="215"/>
      <c r="F59" s="214"/>
      <c r="G59" s="214"/>
      <c r="H59" s="214"/>
      <c r="I59" s="16" t="str">
        <f t="shared" si="1"/>
        <v/>
      </c>
      <c r="J59" s="16" t="str">
        <f t="shared" si="2"/>
        <v/>
      </c>
      <c r="K59" s="373" t="str">
        <f t="shared" si="3"/>
        <v/>
      </c>
      <c r="L59" s="56" t="str">
        <f t="shared" si="4"/>
        <v/>
      </c>
      <c r="M59" s="374" t="str">
        <f t="shared" si="5"/>
        <v/>
      </c>
      <c r="N59" s="56" t="str">
        <f t="shared" si="6"/>
        <v/>
      </c>
      <c r="O59" s="347" t="b">
        <f t="shared" si="7"/>
        <v>0</v>
      </c>
      <c r="P59" s="348">
        <f t="shared" si="8"/>
        <v>1</v>
      </c>
    </row>
    <row r="60" spans="1:16">
      <c r="A60" s="141">
        <v>51</v>
      </c>
      <c r="B60" s="6"/>
      <c r="C60" s="6"/>
      <c r="D60" s="63"/>
      <c r="E60" s="215"/>
      <c r="F60" s="214"/>
      <c r="G60" s="214"/>
      <c r="H60" s="214"/>
      <c r="I60" s="16" t="str">
        <f t="shared" si="1"/>
        <v/>
      </c>
      <c r="J60" s="16" t="str">
        <f t="shared" si="2"/>
        <v/>
      </c>
      <c r="K60" s="373" t="str">
        <f t="shared" si="3"/>
        <v/>
      </c>
      <c r="L60" s="56" t="str">
        <f t="shared" si="4"/>
        <v/>
      </c>
      <c r="M60" s="374" t="str">
        <f t="shared" si="5"/>
        <v/>
      </c>
      <c r="N60" s="56" t="str">
        <f t="shared" si="6"/>
        <v/>
      </c>
      <c r="O60" s="347" t="b">
        <f t="shared" si="7"/>
        <v>0</v>
      </c>
      <c r="P60" s="348">
        <f t="shared" si="8"/>
        <v>1</v>
      </c>
    </row>
    <row r="61" spans="1:16">
      <c r="A61" s="141">
        <v>52</v>
      </c>
      <c r="B61" s="6"/>
      <c r="C61" s="6"/>
      <c r="D61" s="63"/>
      <c r="E61" s="215"/>
      <c r="F61" s="214"/>
      <c r="G61" s="214"/>
      <c r="H61" s="214"/>
      <c r="I61" s="16" t="str">
        <f t="shared" si="1"/>
        <v/>
      </c>
      <c r="J61" s="16" t="str">
        <f t="shared" si="2"/>
        <v/>
      </c>
      <c r="K61" s="373" t="str">
        <f t="shared" si="3"/>
        <v/>
      </c>
      <c r="L61" s="56" t="str">
        <f t="shared" si="4"/>
        <v/>
      </c>
      <c r="M61" s="374" t="str">
        <f t="shared" si="5"/>
        <v/>
      </c>
      <c r="N61" s="56" t="str">
        <f t="shared" si="6"/>
        <v/>
      </c>
      <c r="O61" s="347" t="b">
        <f t="shared" si="7"/>
        <v>0</v>
      </c>
      <c r="P61" s="348">
        <f t="shared" si="8"/>
        <v>1</v>
      </c>
    </row>
    <row r="62" spans="1:16">
      <c r="A62" s="141">
        <v>53</v>
      </c>
      <c r="B62" s="6"/>
      <c r="C62" s="6"/>
      <c r="D62" s="63"/>
      <c r="E62" s="215"/>
      <c r="F62" s="214"/>
      <c r="G62" s="214"/>
      <c r="H62" s="214"/>
      <c r="I62" s="16" t="str">
        <f t="shared" si="1"/>
        <v/>
      </c>
      <c r="J62" s="16" t="str">
        <f t="shared" si="2"/>
        <v/>
      </c>
      <c r="K62" s="373" t="str">
        <f t="shared" si="3"/>
        <v/>
      </c>
      <c r="L62" s="56" t="str">
        <f t="shared" si="4"/>
        <v/>
      </c>
      <c r="M62" s="374" t="str">
        <f t="shared" si="5"/>
        <v/>
      </c>
      <c r="N62" s="56" t="str">
        <f t="shared" si="6"/>
        <v/>
      </c>
      <c r="O62" s="347" t="b">
        <f t="shared" si="7"/>
        <v>0</v>
      </c>
      <c r="P62" s="348">
        <f t="shared" si="8"/>
        <v>1</v>
      </c>
    </row>
    <row r="63" spans="1:16">
      <c r="A63" s="141">
        <v>54</v>
      </c>
      <c r="B63" s="6"/>
      <c r="C63" s="6"/>
      <c r="D63" s="63"/>
      <c r="E63" s="215"/>
      <c r="F63" s="214"/>
      <c r="G63" s="214"/>
      <c r="H63" s="214"/>
      <c r="I63" s="16" t="str">
        <f t="shared" si="1"/>
        <v/>
      </c>
      <c r="J63" s="16" t="str">
        <f t="shared" si="2"/>
        <v/>
      </c>
      <c r="K63" s="373" t="str">
        <f t="shared" si="3"/>
        <v/>
      </c>
      <c r="L63" s="56" t="str">
        <f t="shared" si="4"/>
        <v/>
      </c>
      <c r="M63" s="374" t="str">
        <f t="shared" si="5"/>
        <v/>
      </c>
      <c r="N63" s="56" t="str">
        <f t="shared" si="6"/>
        <v/>
      </c>
      <c r="O63" s="347" t="b">
        <f t="shared" si="7"/>
        <v>0</v>
      </c>
      <c r="P63" s="348">
        <f t="shared" si="8"/>
        <v>1</v>
      </c>
    </row>
    <row r="64" spans="1:16">
      <c r="A64" s="141">
        <v>55</v>
      </c>
      <c r="B64" s="6"/>
      <c r="C64" s="6"/>
      <c r="D64" s="63"/>
      <c r="E64" s="215"/>
      <c r="F64" s="214"/>
      <c r="G64" s="214"/>
      <c r="H64" s="214"/>
      <c r="I64" s="16" t="str">
        <f t="shared" si="1"/>
        <v/>
      </c>
      <c r="J64" s="16" t="str">
        <f t="shared" si="2"/>
        <v/>
      </c>
      <c r="K64" s="373" t="str">
        <f t="shared" si="3"/>
        <v/>
      </c>
      <c r="L64" s="56" t="str">
        <f t="shared" si="4"/>
        <v/>
      </c>
      <c r="M64" s="374" t="str">
        <f t="shared" si="5"/>
        <v/>
      </c>
      <c r="N64" s="56" t="str">
        <f t="shared" si="6"/>
        <v/>
      </c>
      <c r="O64" s="347" t="b">
        <f t="shared" si="7"/>
        <v>0</v>
      </c>
      <c r="P64" s="348">
        <f t="shared" si="8"/>
        <v>1</v>
      </c>
    </row>
    <row r="65" spans="1:16">
      <c r="A65" s="141">
        <v>56</v>
      </c>
      <c r="B65" s="6"/>
      <c r="C65" s="6"/>
      <c r="D65" s="63"/>
      <c r="E65" s="215"/>
      <c r="F65" s="214"/>
      <c r="G65" s="214"/>
      <c r="H65" s="214"/>
      <c r="I65" s="16" t="str">
        <f t="shared" si="1"/>
        <v/>
      </c>
      <c r="J65" s="16" t="str">
        <f t="shared" si="2"/>
        <v/>
      </c>
      <c r="K65" s="373" t="str">
        <f t="shared" si="3"/>
        <v/>
      </c>
      <c r="L65" s="56" t="str">
        <f t="shared" si="4"/>
        <v/>
      </c>
      <c r="M65" s="374" t="str">
        <f t="shared" si="5"/>
        <v/>
      </c>
      <c r="N65" s="56" t="str">
        <f t="shared" si="6"/>
        <v/>
      </c>
      <c r="O65" s="347" t="b">
        <f t="shared" si="7"/>
        <v>0</v>
      </c>
      <c r="P65" s="348">
        <f t="shared" si="8"/>
        <v>1</v>
      </c>
    </row>
    <row r="66" spans="1:16">
      <c r="A66" s="141">
        <v>57</v>
      </c>
      <c r="B66" s="6"/>
      <c r="C66" s="6"/>
      <c r="D66" s="63"/>
      <c r="E66" s="215"/>
      <c r="F66" s="214"/>
      <c r="G66" s="214"/>
      <c r="H66" s="214"/>
      <c r="I66" s="16" t="str">
        <f t="shared" si="1"/>
        <v/>
      </c>
      <c r="J66" s="16" t="str">
        <f t="shared" si="2"/>
        <v/>
      </c>
      <c r="K66" s="373" t="str">
        <f t="shared" si="3"/>
        <v/>
      </c>
      <c r="L66" s="56" t="str">
        <f t="shared" si="4"/>
        <v/>
      </c>
      <c r="M66" s="374" t="str">
        <f t="shared" si="5"/>
        <v/>
      </c>
      <c r="N66" s="56" t="str">
        <f t="shared" si="6"/>
        <v/>
      </c>
      <c r="O66" s="347" t="b">
        <f t="shared" si="7"/>
        <v>0</v>
      </c>
      <c r="P66" s="348">
        <f t="shared" si="8"/>
        <v>1</v>
      </c>
    </row>
    <row r="67" spans="1:16">
      <c r="A67" s="141">
        <v>58</v>
      </c>
      <c r="B67" s="6"/>
      <c r="C67" s="6"/>
      <c r="D67" s="63"/>
      <c r="E67" s="215"/>
      <c r="F67" s="214"/>
      <c r="G67" s="214"/>
      <c r="H67" s="214"/>
      <c r="I67" s="16" t="str">
        <f t="shared" si="1"/>
        <v/>
      </c>
      <c r="J67" s="16" t="str">
        <f t="shared" si="2"/>
        <v/>
      </c>
      <c r="K67" s="373" t="str">
        <f t="shared" si="3"/>
        <v/>
      </c>
      <c r="L67" s="56" t="str">
        <f t="shared" si="4"/>
        <v/>
      </c>
      <c r="M67" s="374" t="str">
        <f t="shared" si="5"/>
        <v/>
      </c>
      <c r="N67" s="56" t="str">
        <f t="shared" si="6"/>
        <v/>
      </c>
      <c r="O67" s="347" t="b">
        <f t="shared" si="7"/>
        <v>0</v>
      </c>
      <c r="P67" s="348">
        <f t="shared" si="8"/>
        <v>1</v>
      </c>
    </row>
    <row r="68" spans="1:16">
      <c r="A68" s="141">
        <v>59</v>
      </c>
      <c r="B68" s="6"/>
      <c r="C68" s="6"/>
      <c r="D68" s="63"/>
      <c r="E68" s="215"/>
      <c r="F68" s="214"/>
      <c r="G68" s="214"/>
      <c r="H68" s="214"/>
      <c r="I68" s="16" t="str">
        <f t="shared" si="1"/>
        <v/>
      </c>
      <c r="J68" s="16" t="str">
        <f t="shared" si="2"/>
        <v/>
      </c>
      <c r="K68" s="373" t="str">
        <f t="shared" si="3"/>
        <v/>
      </c>
      <c r="L68" s="56" t="str">
        <f t="shared" si="4"/>
        <v/>
      </c>
      <c r="M68" s="374" t="str">
        <f t="shared" si="5"/>
        <v/>
      </c>
      <c r="N68" s="56" t="str">
        <f t="shared" si="6"/>
        <v/>
      </c>
      <c r="O68" s="347" t="b">
        <f t="shared" si="7"/>
        <v>0</v>
      </c>
      <c r="P68" s="348">
        <f t="shared" si="8"/>
        <v>1</v>
      </c>
    </row>
    <row r="69" spans="1:16">
      <c r="A69" s="141">
        <v>60</v>
      </c>
      <c r="B69" s="6"/>
      <c r="C69" s="6"/>
      <c r="D69" s="63"/>
      <c r="E69" s="215"/>
      <c r="F69" s="214"/>
      <c r="G69" s="214"/>
      <c r="H69" s="214"/>
      <c r="I69" s="16" t="str">
        <f t="shared" si="1"/>
        <v/>
      </c>
      <c r="J69" s="16" t="str">
        <f t="shared" si="2"/>
        <v/>
      </c>
      <c r="K69" s="373" t="str">
        <f t="shared" si="3"/>
        <v/>
      </c>
      <c r="L69" s="56" t="str">
        <f t="shared" si="4"/>
        <v/>
      </c>
      <c r="M69" s="374" t="str">
        <f t="shared" si="5"/>
        <v/>
      </c>
      <c r="N69" s="56" t="str">
        <f t="shared" si="6"/>
        <v/>
      </c>
      <c r="O69" s="347" t="b">
        <f t="shared" si="7"/>
        <v>0</v>
      </c>
      <c r="P69" s="348">
        <f t="shared" si="8"/>
        <v>1</v>
      </c>
    </row>
    <row r="70" spans="1:16">
      <c r="A70" s="141">
        <v>61</v>
      </c>
      <c r="B70" s="6"/>
      <c r="C70" s="6"/>
      <c r="D70" s="63"/>
      <c r="E70" s="215"/>
      <c r="F70" s="214"/>
      <c r="G70" s="214"/>
      <c r="H70" s="214"/>
      <c r="I70" s="16" t="str">
        <f t="shared" si="1"/>
        <v/>
      </c>
      <c r="J70" s="16" t="str">
        <f t="shared" si="2"/>
        <v/>
      </c>
      <c r="K70" s="373" t="str">
        <f t="shared" si="3"/>
        <v/>
      </c>
      <c r="L70" s="56" t="str">
        <f t="shared" si="4"/>
        <v/>
      </c>
      <c r="M70" s="374" t="str">
        <f t="shared" si="5"/>
        <v/>
      </c>
      <c r="N70" s="56" t="str">
        <f t="shared" si="6"/>
        <v/>
      </c>
      <c r="O70" s="347" t="b">
        <f t="shared" si="7"/>
        <v>0</v>
      </c>
      <c r="P70" s="348">
        <f t="shared" si="8"/>
        <v>1</v>
      </c>
    </row>
    <row r="71" spans="1:16">
      <c r="A71" s="141">
        <v>62</v>
      </c>
      <c r="B71" s="6"/>
      <c r="C71" s="6"/>
      <c r="D71" s="63"/>
      <c r="E71" s="215"/>
      <c r="F71" s="214"/>
      <c r="G71" s="214"/>
      <c r="H71" s="214"/>
      <c r="I71" s="16" t="str">
        <f t="shared" si="1"/>
        <v/>
      </c>
      <c r="J71" s="16" t="str">
        <f t="shared" si="2"/>
        <v/>
      </c>
      <c r="K71" s="373" t="str">
        <f t="shared" si="3"/>
        <v/>
      </c>
      <c r="L71" s="56" t="str">
        <f t="shared" si="4"/>
        <v/>
      </c>
      <c r="M71" s="374" t="str">
        <f t="shared" si="5"/>
        <v/>
      </c>
      <c r="N71" s="56" t="str">
        <f t="shared" si="6"/>
        <v/>
      </c>
      <c r="O71" s="347" t="b">
        <f t="shared" si="7"/>
        <v>0</v>
      </c>
      <c r="P71" s="348">
        <f t="shared" si="8"/>
        <v>1</v>
      </c>
    </row>
    <row r="72" spans="1:16">
      <c r="A72" s="141">
        <v>63</v>
      </c>
      <c r="B72" s="6"/>
      <c r="C72" s="6"/>
      <c r="D72" s="63"/>
      <c r="E72" s="215"/>
      <c r="F72" s="214"/>
      <c r="G72" s="214"/>
      <c r="H72" s="214"/>
      <c r="I72" s="16" t="str">
        <f t="shared" si="1"/>
        <v/>
      </c>
      <c r="J72" s="16" t="str">
        <f t="shared" si="2"/>
        <v/>
      </c>
      <c r="K72" s="373" t="str">
        <f t="shared" si="3"/>
        <v/>
      </c>
      <c r="L72" s="56" t="str">
        <f t="shared" si="4"/>
        <v/>
      </c>
      <c r="M72" s="374" t="str">
        <f t="shared" si="5"/>
        <v/>
      </c>
      <c r="N72" s="56" t="str">
        <f t="shared" si="6"/>
        <v/>
      </c>
      <c r="O72" s="347" t="b">
        <f t="shared" si="7"/>
        <v>0</v>
      </c>
      <c r="P72" s="348">
        <f t="shared" si="8"/>
        <v>1</v>
      </c>
    </row>
    <row r="73" spans="1:16">
      <c r="A73" s="141">
        <v>64</v>
      </c>
      <c r="B73" s="6"/>
      <c r="C73" s="6"/>
      <c r="D73" s="63"/>
      <c r="E73" s="215"/>
      <c r="F73" s="214"/>
      <c r="G73" s="214"/>
      <c r="H73" s="214"/>
      <c r="I73" s="16" t="str">
        <f t="shared" si="1"/>
        <v/>
      </c>
      <c r="J73" s="16" t="str">
        <f t="shared" si="2"/>
        <v/>
      </c>
      <c r="K73" s="373" t="str">
        <f t="shared" si="3"/>
        <v/>
      </c>
      <c r="L73" s="56" t="str">
        <f t="shared" si="4"/>
        <v/>
      </c>
      <c r="M73" s="374" t="str">
        <f t="shared" si="5"/>
        <v/>
      </c>
      <c r="N73" s="56" t="str">
        <f t="shared" si="6"/>
        <v/>
      </c>
      <c r="O73" s="347" t="b">
        <f t="shared" si="7"/>
        <v>0</v>
      </c>
      <c r="P73" s="348">
        <f t="shared" si="8"/>
        <v>1</v>
      </c>
    </row>
    <row r="74" spans="1:16">
      <c r="A74" s="141">
        <v>65</v>
      </c>
      <c r="B74" s="6"/>
      <c r="C74" s="6"/>
      <c r="D74" s="63"/>
      <c r="E74" s="215"/>
      <c r="F74" s="214"/>
      <c r="G74" s="214"/>
      <c r="H74" s="214"/>
      <c r="I74" s="16" t="str">
        <f t="shared" ref="I74:I137" si="9">IF(OR($B74="",$C74="",$D74="",$E74="",$F74&lt;an_initial,$F74&gt;an_final,$O74=FALSE),"",IF($H74="",CS_STR_RO_ALT*$G74/P74,CS_STR_RO_ALT*$H74))</f>
        <v/>
      </c>
      <c r="J74" s="16" t="str">
        <f t="shared" ref="J74:J137" si="10">IF(OR($B74="",$C74="",$D74="",$E74="",$F74="",$F74&gt;an_final,$O74=FALSE),"",IF($H74="",CS_STR_RO_ALT*$G74/P74,CS_STR_RO_ALT*$H74))</f>
        <v/>
      </c>
      <c r="K74" s="373" t="str">
        <f t="shared" ref="K74:K108" si="11">IF(OR($B74="",$C74="",$D74="",$E74="",$F74="",$F74&gt;an_final,$O74=FALSE),"",IF($F74&gt;=an_initial,1,""))</f>
        <v/>
      </c>
      <c r="L74" s="56" t="str">
        <f t="shared" ref="L74:L108" si="12">IF(OR($B74="",$C74="",$D74="",$E74="",$F74="",$F74&gt;an_final,$O74=FALSE),"",1)</f>
        <v/>
      </c>
      <c r="M74" s="374" t="str">
        <f t="shared" ref="M74:M108" si="13">IF(OR($B74="",$C74="",$D74="",$E74="",$F74="",$F74&gt;an_final,$O74=FALSE),"",IF($H74="",$G74/P74,$H74))</f>
        <v/>
      </c>
      <c r="N74" s="56"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1">
        <v>66</v>
      </c>
      <c r="B75" s="6"/>
      <c r="C75" s="6"/>
      <c r="D75" s="63"/>
      <c r="E75" s="215"/>
      <c r="F75" s="214"/>
      <c r="G75" s="214"/>
      <c r="H75" s="214"/>
      <c r="I75" s="16" t="str">
        <f t="shared" si="9"/>
        <v/>
      </c>
      <c r="J75" s="16" t="str">
        <f t="shared" si="10"/>
        <v/>
      </c>
      <c r="K75" s="373" t="str">
        <f t="shared" si="11"/>
        <v/>
      </c>
      <c r="L75" s="56" t="str">
        <f t="shared" si="12"/>
        <v/>
      </c>
      <c r="M75" s="374" t="str">
        <f t="shared" si="13"/>
        <v/>
      </c>
      <c r="N75" s="56" t="str">
        <f t="shared" si="14"/>
        <v/>
      </c>
      <c r="O75" s="347" t="b">
        <f t="shared" si="15"/>
        <v>0</v>
      </c>
      <c r="P75" s="348">
        <f t="shared" si="16"/>
        <v>1</v>
      </c>
    </row>
    <row r="76" spans="1:16">
      <c r="A76" s="141">
        <v>67</v>
      </c>
      <c r="B76" s="6"/>
      <c r="C76" s="6"/>
      <c r="D76" s="63"/>
      <c r="E76" s="215"/>
      <c r="F76" s="214"/>
      <c r="G76" s="214"/>
      <c r="H76" s="214"/>
      <c r="I76" s="16" t="str">
        <f t="shared" si="9"/>
        <v/>
      </c>
      <c r="J76" s="16" t="str">
        <f t="shared" si="10"/>
        <v/>
      </c>
      <c r="K76" s="373" t="str">
        <f t="shared" si="11"/>
        <v/>
      </c>
      <c r="L76" s="56" t="str">
        <f t="shared" si="12"/>
        <v/>
      </c>
      <c r="M76" s="374" t="str">
        <f t="shared" si="13"/>
        <v/>
      </c>
      <c r="N76" s="56" t="str">
        <f t="shared" si="14"/>
        <v/>
      </c>
      <c r="O76" s="347" t="b">
        <f t="shared" si="15"/>
        <v>0</v>
      </c>
      <c r="P76" s="348">
        <f t="shared" si="16"/>
        <v>1</v>
      </c>
    </row>
    <row r="77" spans="1:16">
      <c r="A77" s="141">
        <v>68</v>
      </c>
      <c r="B77" s="6"/>
      <c r="C77" s="6"/>
      <c r="D77" s="63"/>
      <c r="E77" s="215"/>
      <c r="F77" s="214"/>
      <c r="G77" s="214"/>
      <c r="H77" s="214"/>
      <c r="I77" s="16" t="str">
        <f t="shared" si="9"/>
        <v/>
      </c>
      <c r="J77" s="16" t="str">
        <f t="shared" si="10"/>
        <v/>
      </c>
      <c r="K77" s="373" t="str">
        <f t="shared" si="11"/>
        <v/>
      </c>
      <c r="L77" s="56" t="str">
        <f t="shared" si="12"/>
        <v/>
      </c>
      <c r="M77" s="374" t="str">
        <f t="shared" si="13"/>
        <v/>
      </c>
      <c r="N77" s="56" t="str">
        <f t="shared" si="14"/>
        <v/>
      </c>
      <c r="O77" s="347" t="b">
        <f t="shared" si="15"/>
        <v>0</v>
      </c>
      <c r="P77" s="348">
        <f t="shared" si="16"/>
        <v>1</v>
      </c>
    </row>
    <row r="78" spans="1:16">
      <c r="A78" s="141">
        <v>69</v>
      </c>
      <c r="B78" s="6"/>
      <c r="C78" s="6"/>
      <c r="D78" s="63"/>
      <c r="E78" s="215"/>
      <c r="F78" s="214"/>
      <c r="G78" s="214"/>
      <c r="H78" s="214"/>
      <c r="I78" s="16" t="str">
        <f t="shared" si="9"/>
        <v/>
      </c>
      <c r="J78" s="16" t="str">
        <f t="shared" si="10"/>
        <v/>
      </c>
      <c r="K78" s="373" t="str">
        <f t="shared" si="11"/>
        <v/>
      </c>
      <c r="L78" s="56" t="str">
        <f t="shared" si="12"/>
        <v/>
      </c>
      <c r="M78" s="374" t="str">
        <f t="shared" si="13"/>
        <v/>
      </c>
      <c r="N78" s="56" t="str">
        <f t="shared" si="14"/>
        <v/>
      </c>
      <c r="O78" s="347" t="b">
        <f t="shared" si="15"/>
        <v>0</v>
      </c>
      <c r="P78" s="348">
        <f t="shared" si="16"/>
        <v>1</v>
      </c>
    </row>
    <row r="79" spans="1:16">
      <c r="A79" s="141">
        <v>70</v>
      </c>
      <c r="B79" s="6"/>
      <c r="C79" s="6"/>
      <c r="D79" s="63"/>
      <c r="E79" s="215"/>
      <c r="F79" s="214"/>
      <c r="G79" s="214"/>
      <c r="H79" s="214"/>
      <c r="I79" s="16" t="str">
        <f t="shared" si="9"/>
        <v/>
      </c>
      <c r="J79" s="16" t="str">
        <f t="shared" si="10"/>
        <v/>
      </c>
      <c r="K79" s="373" t="str">
        <f t="shared" si="11"/>
        <v/>
      </c>
      <c r="L79" s="56" t="str">
        <f t="shared" si="12"/>
        <v/>
      </c>
      <c r="M79" s="374" t="str">
        <f t="shared" si="13"/>
        <v/>
      </c>
      <c r="N79" s="56" t="str">
        <f t="shared" si="14"/>
        <v/>
      </c>
      <c r="O79" s="347" t="b">
        <f t="shared" si="15"/>
        <v>0</v>
      </c>
      <c r="P79" s="348">
        <f t="shared" si="16"/>
        <v>1</v>
      </c>
    </row>
    <row r="80" spans="1:16">
      <c r="A80" s="141">
        <v>71</v>
      </c>
      <c r="B80" s="6"/>
      <c r="C80" s="6"/>
      <c r="D80" s="63"/>
      <c r="E80" s="215"/>
      <c r="F80" s="214"/>
      <c r="G80" s="214"/>
      <c r="H80" s="214"/>
      <c r="I80" s="16" t="str">
        <f t="shared" si="9"/>
        <v/>
      </c>
      <c r="J80" s="16" t="str">
        <f t="shared" si="10"/>
        <v/>
      </c>
      <c r="K80" s="373" t="str">
        <f t="shared" si="11"/>
        <v/>
      </c>
      <c r="L80" s="56" t="str">
        <f t="shared" si="12"/>
        <v/>
      </c>
      <c r="M80" s="374" t="str">
        <f t="shared" si="13"/>
        <v/>
      </c>
      <c r="N80" s="56" t="str">
        <f t="shared" si="14"/>
        <v/>
      </c>
      <c r="O80" s="347" t="b">
        <f t="shared" si="15"/>
        <v>0</v>
      </c>
      <c r="P80" s="348">
        <f t="shared" si="16"/>
        <v>1</v>
      </c>
    </row>
    <row r="81" spans="1:16">
      <c r="A81" s="141">
        <v>72</v>
      </c>
      <c r="B81" s="6"/>
      <c r="C81" s="6"/>
      <c r="D81" s="63"/>
      <c r="E81" s="215"/>
      <c r="F81" s="214"/>
      <c r="G81" s="214"/>
      <c r="H81" s="214"/>
      <c r="I81" s="16" t="str">
        <f t="shared" si="9"/>
        <v/>
      </c>
      <c r="J81" s="16" t="str">
        <f t="shared" si="10"/>
        <v/>
      </c>
      <c r="K81" s="373" t="str">
        <f t="shared" si="11"/>
        <v/>
      </c>
      <c r="L81" s="56" t="str">
        <f t="shared" si="12"/>
        <v/>
      </c>
      <c r="M81" s="374" t="str">
        <f t="shared" si="13"/>
        <v/>
      </c>
      <c r="N81" s="56" t="str">
        <f t="shared" si="14"/>
        <v/>
      </c>
      <c r="O81" s="347" t="b">
        <f t="shared" si="15"/>
        <v>0</v>
      </c>
      <c r="P81" s="348">
        <f t="shared" si="16"/>
        <v>1</v>
      </c>
    </row>
    <row r="82" spans="1:16">
      <c r="A82" s="141">
        <v>73</v>
      </c>
      <c r="B82" s="6"/>
      <c r="C82" s="6"/>
      <c r="D82" s="63"/>
      <c r="E82" s="215"/>
      <c r="F82" s="214"/>
      <c r="G82" s="214"/>
      <c r="H82" s="214"/>
      <c r="I82" s="16" t="str">
        <f t="shared" si="9"/>
        <v/>
      </c>
      <c r="J82" s="16" t="str">
        <f t="shared" si="10"/>
        <v/>
      </c>
      <c r="K82" s="373" t="str">
        <f t="shared" si="11"/>
        <v/>
      </c>
      <c r="L82" s="56" t="str">
        <f t="shared" si="12"/>
        <v/>
      </c>
      <c r="M82" s="374" t="str">
        <f t="shared" si="13"/>
        <v/>
      </c>
      <c r="N82" s="56" t="str">
        <f t="shared" si="14"/>
        <v/>
      </c>
      <c r="O82" s="347" t="b">
        <f t="shared" si="15"/>
        <v>0</v>
      </c>
      <c r="P82" s="348">
        <f t="shared" si="16"/>
        <v>1</v>
      </c>
    </row>
    <row r="83" spans="1:16">
      <c r="A83" s="141">
        <v>74</v>
      </c>
      <c r="B83" s="6"/>
      <c r="C83" s="6"/>
      <c r="D83" s="63"/>
      <c r="E83" s="215"/>
      <c r="F83" s="214"/>
      <c r="G83" s="214"/>
      <c r="H83" s="214"/>
      <c r="I83" s="16" t="str">
        <f t="shared" si="9"/>
        <v/>
      </c>
      <c r="J83" s="16" t="str">
        <f t="shared" si="10"/>
        <v/>
      </c>
      <c r="K83" s="373" t="str">
        <f t="shared" si="11"/>
        <v/>
      </c>
      <c r="L83" s="56" t="str">
        <f t="shared" si="12"/>
        <v/>
      </c>
      <c r="M83" s="374" t="str">
        <f t="shared" si="13"/>
        <v/>
      </c>
      <c r="N83" s="56" t="str">
        <f t="shared" si="14"/>
        <v/>
      </c>
      <c r="O83" s="347" t="b">
        <f t="shared" si="15"/>
        <v>0</v>
      </c>
      <c r="P83" s="348">
        <f t="shared" si="16"/>
        <v>1</v>
      </c>
    </row>
    <row r="84" spans="1:16">
      <c r="A84" s="141">
        <v>75</v>
      </c>
      <c r="B84" s="6"/>
      <c r="C84" s="6"/>
      <c r="D84" s="63"/>
      <c r="E84" s="215"/>
      <c r="F84" s="214"/>
      <c r="G84" s="214"/>
      <c r="H84" s="214"/>
      <c r="I84" s="16" t="str">
        <f t="shared" si="9"/>
        <v/>
      </c>
      <c r="J84" s="16" t="str">
        <f t="shared" si="10"/>
        <v/>
      </c>
      <c r="K84" s="373" t="str">
        <f t="shared" si="11"/>
        <v/>
      </c>
      <c r="L84" s="56" t="str">
        <f t="shared" si="12"/>
        <v/>
      </c>
      <c r="M84" s="374" t="str">
        <f t="shared" si="13"/>
        <v/>
      </c>
      <c r="N84" s="56" t="str">
        <f t="shared" si="14"/>
        <v/>
      </c>
      <c r="O84" s="347" t="b">
        <f t="shared" si="15"/>
        <v>0</v>
      </c>
      <c r="P84" s="348">
        <f t="shared" si="16"/>
        <v>1</v>
      </c>
    </row>
    <row r="85" spans="1:16">
      <c r="A85" s="141">
        <v>76</v>
      </c>
      <c r="B85" s="6"/>
      <c r="C85" s="6"/>
      <c r="D85" s="63"/>
      <c r="E85" s="215"/>
      <c r="F85" s="214"/>
      <c r="G85" s="214"/>
      <c r="H85" s="214"/>
      <c r="I85" s="16" t="str">
        <f t="shared" si="9"/>
        <v/>
      </c>
      <c r="J85" s="16" t="str">
        <f t="shared" si="10"/>
        <v/>
      </c>
      <c r="K85" s="373" t="str">
        <f t="shared" si="11"/>
        <v/>
      </c>
      <c r="L85" s="56" t="str">
        <f t="shared" si="12"/>
        <v/>
      </c>
      <c r="M85" s="374" t="str">
        <f t="shared" si="13"/>
        <v/>
      </c>
      <c r="N85" s="56" t="str">
        <f t="shared" si="14"/>
        <v/>
      </c>
      <c r="O85" s="347" t="b">
        <f t="shared" si="15"/>
        <v>0</v>
      </c>
      <c r="P85" s="348">
        <f t="shared" si="16"/>
        <v>1</v>
      </c>
    </row>
    <row r="86" spans="1:16">
      <c r="A86" s="141">
        <v>77</v>
      </c>
      <c r="B86" s="6"/>
      <c r="C86" s="6"/>
      <c r="D86" s="63"/>
      <c r="E86" s="215"/>
      <c r="F86" s="214"/>
      <c r="G86" s="214"/>
      <c r="H86" s="214"/>
      <c r="I86" s="16" t="str">
        <f t="shared" si="9"/>
        <v/>
      </c>
      <c r="J86" s="16" t="str">
        <f t="shared" si="10"/>
        <v/>
      </c>
      <c r="K86" s="373" t="str">
        <f t="shared" si="11"/>
        <v/>
      </c>
      <c r="L86" s="56" t="str">
        <f t="shared" si="12"/>
        <v/>
      </c>
      <c r="M86" s="374" t="str">
        <f t="shared" si="13"/>
        <v/>
      </c>
      <c r="N86" s="56" t="str">
        <f t="shared" si="14"/>
        <v/>
      </c>
      <c r="O86" s="347" t="b">
        <f t="shared" si="15"/>
        <v>0</v>
      </c>
      <c r="P86" s="348">
        <f t="shared" si="16"/>
        <v>1</v>
      </c>
    </row>
    <row r="87" spans="1:16">
      <c r="A87" s="141">
        <v>78</v>
      </c>
      <c r="B87" s="6"/>
      <c r="C87" s="6"/>
      <c r="D87" s="63"/>
      <c r="E87" s="215"/>
      <c r="F87" s="214"/>
      <c r="G87" s="214"/>
      <c r="H87" s="214"/>
      <c r="I87" s="16" t="str">
        <f t="shared" si="9"/>
        <v/>
      </c>
      <c r="J87" s="16" t="str">
        <f t="shared" si="10"/>
        <v/>
      </c>
      <c r="K87" s="373" t="str">
        <f t="shared" si="11"/>
        <v/>
      </c>
      <c r="L87" s="56" t="str">
        <f t="shared" si="12"/>
        <v/>
      </c>
      <c r="M87" s="374" t="str">
        <f t="shared" si="13"/>
        <v/>
      </c>
      <c r="N87" s="56" t="str">
        <f t="shared" si="14"/>
        <v/>
      </c>
      <c r="O87" s="347" t="b">
        <f t="shared" si="15"/>
        <v>0</v>
      </c>
      <c r="P87" s="348">
        <f t="shared" si="16"/>
        <v>1</v>
      </c>
    </row>
    <row r="88" spans="1:16">
      <c r="A88" s="141">
        <v>79</v>
      </c>
      <c r="B88" s="6"/>
      <c r="C88" s="6"/>
      <c r="D88" s="63"/>
      <c r="E88" s="215"/>
      <c r="F88" s="214"/>
      <c r="G88" s="214"/>
      <c r="H88" s="214"/>
      <c r="I88" s="16" t="str">
        <f t="shared" si="9"/>
        <v/>
      </c>
      <c r="J88" s="16" t="str">
        <f t="shared" si="10"/>
        <v/>
      </c>
      <c r="K88" s="373" t="str">
        <f t="shared" si="11"/>
        <v/>
      </c>
      <c r="L88" s="56" t="str">
        <f t="shared" si="12"/>
        <v/>
      </c>
      <c r="M88" s="374" t="str">
        <f t="shared" si="13"/>
        <v/>
      </c>
      <c r="N88" s="56" t="str">
        <f t="shared" si="14"/>
        <v/>
      </c>
      <c r="O88" s="347" t="b">
        <f t="shared" si="15"/>
        <v>0</v>
      </c>
      <c r="P88" s="348">
        <f t="shared" si="16"/>
        <v>1</v>
      </c>
    </row>
    <row r="89" spans="1:16">
      <c r="A89" s="141">
        <v>80</v>
      </c>
      <c r="B89" s="6"/>
      <c r="C89" s="6"/>
      <c r="D89" s="63"/>
      <c r="E89" s="215"/>
      <c r="F89" s="214"/>
      <c r="G89" s="214"/>
      <c r="H89" s="214"/>
      <c r="I89" s="16" t="str">
        <f t="shared" si="9"/>
        <v/>
      </c>
      <c r="J89" s="16" t="str">
        <f t="shared" si="10"/>
        <v/>
      </c>
      <c r="K89" s="373" t="str">
        <f t="shared" si="11"/>
        <v/>
      </c>
      <c r="L89" s="56" t="str">
        <f t="shared" si="12"/>
        <v/>
      </c>
      <c r="M89" s="374" t="str">
        <f t="shared" si="13"/>
        <v/>
      </c>
      <c r="N89" s="56" t="str">
        <f t="shared" si="14"/>
        <v/>
      </c>
      <c r="O89" s="347" t="b">
        <f t="shared" si="15"/>
        <v>0</v>
      </c>
      <c r="P89" s="348">
        <f t="shared" si="16"/>
        <v>1</v>
      </c>
    </row>
    <row r="90" spans="1:16">
      <c r="A90" s="141">
        <v>81</v>
      </c>
      <c r="B90" s="6"/>
      <c r="C90" s="6"/>
      <c r="D90" s="63"/>
      <c r="E90" s="215"/>
      <c r="F90" s="214"/>
      <c r="G90" s="214"/>
      <c r="H90" s="214"/>
      <c r="I90" s="16" t="str">
        <f t="shared" si="9"/>
        <v/>
      </c>
      <c r="J90" s="16" t="str">
        <f t="shared" si="10"/>
        <v/>
      </c>
      <c r="K90" s="373" t="str">
        <f t="shared" si="11"/>
        <v/>
      </c>
      <c r="L90" s="56" t="str">
        <f t="shared" si="12"/>
        <v/>
      </c>
      <c r="M90" s="374" t="str">
        <f t="shared" si="13"/>
        <v/>
      </c>
      <c r="N90" s="56" t="str">
        <f t="shared" si="14"/>
        <v/>
      </c>
      <c r="O90" s="347" t="b">
        <f t="shared" si="15"/>
        <v>0</v>
      </c>
      <c r="P90" s="348">
        <f t="shared" si="16"/>
        <v>1</v>
      </c>
    </row>
    <row r="91" spans="1:16">
      <c r="A91" s="141">
        <v>82</v>
      </c>
      <c r="B91" s="6"/>
      <c r="C91" s="6"/>
      <c r="D91" s="63"/>
      <c r="E91" s="215"/>
      <c r="F91" s="214"/>
      <c r="G91" s="214"/>
      <c r="H91" s="214"/>
      <c r="I91" s="16" t="str">
        <f t="shared" si="9"/>
        <v/>
      </c>
      <c r="J91" s="16" t="str">
        <f t="shared" si="10"/>
        <v/>
      </c>
      <c r="K91" s="373" t="str">
        <f t="shared" si="11"/>
        <v/>
      </c>
      <c r="L91" s="56" t="str">
        <f t="shared" si="12"/>
        <v/>
      </c>
      <c r="M91" s="374" t="str">
        <f t="shared" si="13"/>
        <v/>
      </c>
      <c r="N91" s="56" t="str">
        <f t="shared" si="14"/>
        <v/>
      </c>
      <c r="O91" s="347" t="b">
        <f t="shared" si="15"/>
        <v>0</v>
      </c>
      <c r="P91" s="348">
        <f t="shared" si="16"/>
        <v>1</v>
      </c>
    </row>
    <row r="92" spans="1:16">
      <c r="A92" s="141">
        <v>83</v>
      </c>
      <c r="B92" s="6"/>
      <c r="C92" s="6"/>
      <c r="D92" s="63"/>
      <c r="E92" s="215"/>
      <c r="F92" s="214"/>
      <c r="G92" s="214"/>
      <c r="H92" s="214"/>
      <c r="I92" s="16" t="str">
        <f t="shared" si="9"/>
        <v/>
      </c>
      <c r="J92" s="16" t="str">
        <f t="shared" si="10"/>
        <v/>
      </c>
      <c r="K92" s="373" t="str">
        <f t="shared" si="11"/>
        <v/>
      </c>
      <c r="L92" s="56" t="str">
        <f t="shared" si="12"/>
        <v/>
      </c>
      <c r="M92" s="374" t="str">
        <f t="shared" si="13"/>
        <v/>
      </c>
      <c r="N92" s="56" t="str">
        <f t="shared" si="14"/>
        <v/>
      </c>
      <c r="O92" s="347" t="b">
        <f t="shared" si="15"/>
        <v>0</v>
      </c>
      <c r="P92" s="348">
        <f t="shared" si="16"/>
        <v>1</v>
      </c>
    </row>
    <row r="93" spans="1:16">
      <c r="A93" s="141">
        <v>84</v>
      </c>
      <c r="B93" s="6"/>
      <c r="C93" s="6"/>
      <c r="D93" s="63"/>
      <c r="E93" s="215"/>
      <c r="F93" s="214"/>
      <c r="G93" s="214"/>
      <c r="H93" s="214"/>
      <c r="I93" s="16" t="str">
        <f t="shared" si="9"/>
        <v/>
      </c>
      <c r="J93" s="16" t="str">
        <f t="shared" si="10"/>
        <v/>
      </c>
      <c r="K93" s="373" t="str">
        <f t="shared" si="11"/>
        <v/>
      </c>
      <c r="L93" s="56" t="str">
        <f t="shared" si="12"/>
        <v/>
      </c>
      <c r="M93" s="374" t="str">
        <f t="shared" si="13"/>
        <v/>
      </c>
      <c r="N93" s="56" t="str">
        <f t="shared" si="14"/>
        <v/>
      </c>
      <c r="O93" s="347" t="b">
        <f t="shared" si="15"/>
        <v>0</v>
      </c>
      <c r="P93" s="348">
        <f t="shared" si="16"/>
        <v>1</v>
      </c>
    </row>
    <row r="94" spans="1:16">
      <c r="A94" s="141">
        <v>85</v>
      </c>
      <c r="B94" s="6"/>
      <c r="C94" s="6"/>
      <c r="D94" s="63"/>
      <c r="E94" s="215"/>
      <c r="F94" s="214"/>
      <c r="G94" s="214"/>
      <c r="H94" s="214"/>
      <c r="I94" s="16" t="str">
        <f t="shared" si="9"/>
        <v/>
      </c>
      <c r="J94" s="16" t="str">
        <f t="shared" si="10"/>
        <v/>
      </c>
      <c r="K94" s="373" t="str">
        <f t="shared" si="11"/>
        <v/>
      </c>
      <c r="L94" s="56" t="str">
        <f t="shared" si="12"/>
        <v/>
      </c>
      <c r="M94" s="374" t="str">
        <f t="shared" si="13"/>
        <v/>
      </c>
      <c r="N94" s="56" t="str">
        <f t="shared" si="14"/>
        <v/>
      </c>
      <c r="O94" s="347" t="b">
        <f t="shared" si="15"/>
        <v>0</v>
      </c>
      <c r="P94" s="348">
        <f t="shared" si="16"/>
        <v>1</v>
      </c>
    </row>
    <row r="95" spans="1:16">
      <c r="A95" s="141">
        <v>86</v>
      </c>
      <c r="B95" s="6"/>
      <c r="C95" s="6"/>
      <c r="D95" s="63"/>
      <c r="E95" s="215"/>
      <c r="F95" s="214"/>
      <c r="G95" s="214"/>
      <c r="H95" s="214"/>
      <c r="I95" s="16" t="str">
        <f t="shared" si="9"/>
        <v/>
      </c>
      <c r="J95" s="16" t="str">
        <f t="shared" si="10"/>
        <v/>
      </c>
      <c r="K95" s="373" t="str">
        <f t="shared" si="11"/>
        <v/>
      </c>
      <c r="L95" s="56" t="str">
        <f t="shared" si="12"/>
        <v/>
      </c>
      <c r="M95" s="374" t="str">
        <f t="shared" si="13"/>
        <v/>
      </c>
      <c r="N95" s="56" t="str">
        <f t="shared" si="14"/>
        <v/>
      </c>
      <c r="O95" s="347" t="b">
        <f t="shared" si="15"/>
        <v>0</v>
      </c>
      <c r="P95" s="348">
        <f t="shared" si="16"/>
        <v>1</v>
      </c>
    </row>
    <row r="96" spans="1:16">
      <c r="A96" s="141">
        <v>87</v>
      </c>
      <c r="B96" s="6"/>
      <c r="C96" s="6"/>
      <c r="D96" s="63"/>
      <c r="E96" s="215"/>
      <c r="F96" s="214"/>
      <c r="G96" s="214"/>
      <c r="H96" s="214"/>
      <c r="I96" s="16" t="str">
        <f t="shared" si="9"/>
        <v/>
      </c>
      <c r="J96" s="16" t="str">
        <f t="shared" si="10"/>
        <v/>
      </c>
      <c r="K96" s="373" t="str">
        <f t="shared" si="11"/>
        <v/>
      </c>
      <c r="L96" s="56" t="str">
        <f t="shared" si="12"/>
        <v/>
      </c>
      <c r="M96" s="374" t="str">
        <f t="shared" si="13"/>
        <v/>
      </c>
      <c r="N96" s="56" t="str">
        <f t="shared" si="14"/>
        <v/>
      </c>
      <c r="O96" s="347" t="b">
        <f t="shared" si="15"/>
        <v>0</v>
      </c>
      <c r="P96" s="348">
        <f t="shared" si="16"/>
        <v>1</v>
      </c>
    </row>
    <row r="97" spans="1:16">
      <c r="A97" s="141">
        <v>88</v>
      </c>
      <c r="B97" s="6"/>
      <c r="C97" s="6"/>
      <c r="D97" s="63"/>
      <c r="E97" s="215"/>
      <c r="F97" s="214"/>
      <c r="G97" s="214"/>
      <c r="H97" s="214"/>
      <c r="I97" s="16" t="str">
        <f t="shared" si="9"/>
        <v/>
      </c>
      <c r="J97" s="16" t="str">
        <f t="shared" si="10"/>
        <v/>
      </c>
      <c r="K97" s="373" t="str">
        <f t="shared" si="11"/>
        <v/>
      </c>
      <c r="L97" s="56" t="str">
        <f t="shared" si="12"/>
        <v/>
      </c>
      <c r="M97" s="374" t="str">
        <f t="shared" si="13"/>
        <v/>
      </c>
      <c r="N97" s="56" t="str">
        <f t="shared" si="14"/>
        <v/>
      </c>
      <c r="O97" s="347" t="b">
        <f t="shared" si="15"/>
        <v>0</v>
      </c>
      <c r="P97" s="348">
        <f t="shared" si="16"/>
        <v>1</v>
      </c>
    </row>
    <row r="98" spans="1:16">
      <c r="A98" s="141">
        <v>89</v>
      </c>
      <c r="B98" s="6"/>
      <c r="C98" s="6"/>
      <c r="D98" s="63"/>
      <c r="E98" s="215"/>
      <c r="F98" s="214"/>
      <c r="G98" s="214"/>
      <c r="H98" s="214"/>
      <c r="I98" s="16" t="str">
        <f t="shared" si="9"/>
        <v/>
      </c>
      <c r="J98" s="16" t="str">
        <f t="shared" si="10"/>
        <v/>
      </c>
      <c r="K98" s="373" t="str">
        <f t="shared" si="11"/>
        <v/>
      </c>
      <c r="L98" s="56" t="str">
        <f t="shared" si="12"/>
        <v/>
      </c>
      <c r="M98" s="374" t="str">
        <f t="shared" si="13"/>
        <v/>
      </c>
      <c r="N98" s="56" t="str">
        <f t="shared" si="14"/>
        <v/>
      </c>
      <c r="O98" s="347" t="b">
        <f t="shared" si="15"/>
        <v>0</v>
      </c>
      <c r="P98" s="348">
        <f t="shared" si="16"/>
        <v>1</v>
      </c>
    </row>
    <row r="99" spans="1:16">
      <c r="A99" s="141">
        <v>90</v>
      </c>
      <c r="B99" s="6"/>
      <c r="C99" s="6"/>
      <c r="D99" s="63"/>
      <c r="E99" s="215"/>
      <c r="F99" s="214"/>
      <c r="G99" s="214"/>
      <c r="H99" s="214"/>
      <c r="I99" s="16" t="str">
        <f t="shared" si="9"/>
        <v/>
      </c>
      <c r="J99" s="16" t="str">
        <f t="shared" si="10"/>
        <v/>
      </c>
      <c r="K99" s="373" t="str">
        <f t="shared" si="11"/>
        <v/>
      </c>
      <c r="L99" s="56" t="str">
        <f t="shared" si="12"/>
        <v/>
      </c>
      <c r="M99" s="374" t="str">
        <f t="shared" si="13"/>
        <v/>
      </c>
      <c r="N99" s="56" t="str">
        <f t="shared" si="14"/>
        <v/>
      </c>
      <c r="O99" s="347" t="b">
        <f t="shared" si="15"/>
        <v>0</v>
      </c>
      <c r="P99" s="348">
        <f t="shared" si="16"/>
        <v>1</v>
      </c>
    </row>
    <row r="100" spans="1:16">
      <c r="A100" s="141">
        <v>91</v>
      </c>
      <c r="B100" s="6"/>
      <c r="C100" s="6"/>
      <c r="D100" s="63"/>
      <c r="E100" s="215"/>
      <c r="F100" s="214"/>
      <c r="G100" s="214"/>
      <c r="H100" s="214"/>
      <c r="I100" s="16" t="str">
        <f t="shared" si="9"/>
        <v/>
      </c>
      <c r="J100" s="16" t="str">
        <f t="shared" si="10"/>
        <v/>
      </c>
      <c r="K100" s="373" t="str">
        <f t="shared" si="11"/>
        <v/>
      </c>
      <c r="L100" s="56" t="str">
        <f t="shared" si="12"/>
        <v/>
      </c>
      <c r="M100" s="374" t="str">
        <f t="shared" si="13"/>
        <v/>
      </c>
      <c r="N100" s="56" t="str">
        <f t="shared" si="14"/>
        <v/>
      </c>
      <c r="O100" s="347" t="b">
        <f t="shared" si="15"/>
        <v>0</v>
      </c>
      <c r="P100" s="348">
        <f t="shared" si="16"/>
        <v>1</v>
      </c>
    </row>
    <row r="101" spans="1:16">
      <c r="A101" s="141">
        <v>92</v>
      </c>
      <c r="B101" s="6"/>
      <c r="C101" s="6"/>
      <c r="D101" s="63"/>
      <c r="E101" s="215"/>
      <c r="F101" s="214"/>
      <c r="G101" s="214"/>
      <c r="H101" s="214"/>
      <c r="I101" s="16" t="str">
        <f t="shared" si="9"/>
        <v/>
      </c>
      <c r="J101" s="16" t="str">
        <f t="shared" si="10"/>
        <v/>
      </c>
      <c r="K101" s="373" t="str">
        <f t="shared" si="11"/>
        <v/>
      </c>
      <c r="L101" s="56" t="str">
        <f t="shared" si="12"/>
        <v/>
      </c>
      <c r="M101" s="374" t="str">
        <f t="shared" si="13"/>
        <v/>
      </c>
      <c r="N101" s="56" t="str">
        <f t="shared" si="14"/>
        <v/>
      </c>
      <c r="O101" s="347" t="b">
        <f t="shared" si="15"/>
        <v>0</v>
      </c>
      <c r="P101" s="348">
        <f t="shared" si="16"/>
        <v>1</v>
      </c>
    </row>
    <row r="102" spans="1:16">
      <c r="A102" s="141">
        <v>93</v>
      </c>
      <c r="B102" s="6"/>
      <c r="C102" s="6"/>
      <c r="D102" s="63"/>
      <c r="E102" s="215"/>
      <c r="F102" s="214"/>
      <c r="G102" s="214"/>
      <c r="H102" s="214"/>
      <c r="I102" s="16" t="str">
        <f t="shared" si="9"/>
        <v/>
      </c>
      <c r="J102" s="16" t="str">
        <f t="shared" si="10"/>
        <v/>
      </c>
      <c r="K102" s="373" t="str">
        <f t="shared" si="11"/>
        <v/>
      </c>
      <c r="L102" s="56" t="str">
        <f t="shared" si="12"/>
        <v/>
      </c>
      <c r="M102" s="374" t="str">
        <f t="shared" si="13"/>
        <v/>
      </c>
      <c r="N102" s="56" t="str">
        <f t="shared" si="14"/>
        <v/>
      </c>
      <c r="O102" s="347" t="b">
        <f t="shared" si="15"/>
        <v>0</v>
      </c>
      <c r="P102" s="348">
        <f t="shared" si="16"/>
        <v>1</v>
      </c>
    </row>
    <row r="103" spans="1:16">
      <c r="A103" s="141">
        <v>94</v>
      </c>
      <c r="B103" s="6"/>
      <c r="C103" s="6"/>
      <c r="D103" s="63"/>
      <c r="E103" s="215"/>
      <c r="F103" s="214"/>
      <c r="G103" s="214"/>
      <c r="H103" s="214"/>
      <c r="I103" s="16" t="str">
        <f t="shared" si="9"/>
        <v/>
      </c>
      <c r="J103" s="16" t="str">
        <f t="shared" si="10"/>
        <v/>
      </c>
      <c r="K103" s="373" t="str">
        <f t="shared" si="11"/>
        <v/>
      </c>
      <c r="L103" s="56" t="str">
        <f t="shared" si="12"/>
        <v/>
      </c>
      <c r="M103" s="374" t="str">
        <f t="shared" si="13"/>
        <v/>
      </c>
      <c r="N103" s="56" t="str">
        <f t="shared" si="14"/>
        <v/>
      </c>
      <c r="O103" s="347" t="b">
        <f t="shared" si="15"/>
        <v>0</v>
      </c>
      <c r="P103" s="348">
        <f t="shared" si="16"/>
        <v>1</v>
      </c>
    </row>
    <row r="104" spans="1:16">
      <c r="A104" s="141">
        <v>95</v>
      </c>
      <c r="B104" s="6"/>
      <c r="C104" s="6"/>
      <c r="D104" s="63"/>
      <c r="E104" s="215"/>
      <c r="F104" s="214"/>
      <c r="G104" s="214"/>
      <c r="H104" s="214"/>
      <c r="I104" s="16" t="str">
        <f t="shared" si="9"/>
        <v/>
      </c>
      <c r="J104" s="16" t="str">
        <f t="shared" si="10"/>
        <v/>
      </c>
      <c r="K104" s="373" t="str">
        <f t="shared" si="11"/>
        <v/>
      </c>
      <c r="L104" s="56" t="str">
        <f t="shared" si="12"/>
        <v/>
      </c>
      <c r="M104" s="374" t="str">
        <f t="shared" si="13"/>
        <v/>
      </c>
      <c r="N104" s="56" t="str">
        <f t="shared" si="14"/>
        <v/>
      </c>
      <c r="O104" s="347" t="b">
        <f t="shared" si="15"/>
        <v>0</v>
      </c>
      <c r="P104" s="348">
        <f t="shared" si="16"/>
        <v>1</v>
      </c>
    </row>
    <row r="105" spans="1:16">
      <c r="A105" s="141">
        <v>96</v>
      </c>
      <c r="B105" s="6"/>
      <c r="C105" s="6"/>
      <c r="D105" s="63"/>
      <c r="E105" s="215"/>
      <c r="F105" s="214"/>
      <c r="G105" s="214"/>
      <c r="H105" s="214"/>
      <c r="I105" s="16" t="str">
        <f t="shared" si="9"/>
        <v/>
      </c>
      <c r="J105" s="16" t="str">
        <f t="shared" si="10"/>
        <v/>
      </c>
      <c r="K105" s="373" t="str">
        <f t="shared" si="11"/>
        <v/>
      </c>
      <c r="L105" s="56" t="str">
        <f t="shared" si="12"/>
        <v/>
      </c>
      <c r="M105" s="374" t="str">
        <f t="shared" si="13"/>
        <v/>
      </c>
      <c r="N105" s="56" t="str">
        <f t="shared" si="14"/>
        <v/>
      </c>
      <c r="O105" s="347" t="b">
        <f t="shared" si="15"/>
        <v>0</v>
      </c>
      <c r="P105" s="348">
        <f t="shared" si="16"/>
        <v>1</v>
      </c>
    </row>
    <row r="106" spans="1:16">
      <c r="A106" s="141">
        <v>97</v>
      </c>
      <c r="B106" s="6"/>
      <c r="C106" s="6"/>
      <c r="D106" s="63"/>
      <c r="E106" s="215"/>
      <c r="F106" s="214"/>
      <c r="G106" s="214"/>
      <c r="H106" s="214"/>
      <c r="I106" s="16" t="str">
        <f t="shared" si="9"/>
        <v/>
      </c>
      <c r="J106" s="16" t="str">
        <f t="shared" si="10"/>
        <v/>
      </c>
      <c r="K106" s="373" t="str">
        <f t="shared" si="11"/>
        <v/>
      </c>
      <c r="L106" s="56" t="str">
        <f t="shared" si="12"/>
        <v/>
      </c>
      <c r="M106" s="374" t="str">
        <f t="shared" si="13"/>
        <v/>
      </c>
      <c r="N106" s="56" t="str">
        <f t="shared" si="14"/>
        <v/>
      </c>
      <c r="O106" s="347" t="b">
        <f t="shared" si="15"/>
        <v>0</v>
      </c>
      <c r="P106" s="348">
        <f t="shared" si="16"/>
        <v>1</v>
      </c>
    </row>
    <row r="107" spans="1:16">
      <c r="A107" s="141">
        <v>98</v>
      </c>
      <c r="B107" s="6"/>
      <c r="C107" s="6"/>
      <c r="D107" s="63"/>
      <c r="E107" s="215"/>
      <c r="F107" s="214"/>
      <c r="G107" s="214"/>
      <c r="H107" s="214"/>
      <c r="I107" s="16" t="str">
        <f t="shared" si="9"/>
        <v/>
      </c>
      <c r="J107" s="16" t="str">
        <f t="shared" si="10"/>
        <v/>
      </c>
      <c r="K107" s="373" t="str">
        <f t="shared" si="11"/>
        <v/>
      </c>
      <c r="L107" s="56" t="str">
        <f t="shared" si="12"/>
        <v/>
      </c>
      <c r="M107" s="374" t="str">
        <f t="shared" si="13"/>
        <v/>
      </c>
      <c r="N107" s="56" t="str">
        <f t="shared" si="14"/>
        <v/>
      </c>
      <c r="O107" s="347" t="b">
        <f t="shared" si="15"/>
        <v>0</v>
      </c>
      <c r="P107" s="348">
        <f t="shared" si="16"/>
        <v>1</v>
      </c>
    </row>
    <row r="108" spans="1:16">
      <c r="A108" s="141">
        <v>99</v>
      </c>
      <c r="B108" s="6"/>
      <c r="C108" s="6"/>
      <c r="D108" s="63"/>
      <c r="E108" s="215"/>
      <c r="F108" s="214"/>
      <c r="G108" s="214"/>
      <c r="H108" s="214"/>
      <c r="I108" s="16" t="str">
        <f t="shared" si="9"/>
        <v/>
      </c>
      <c r="J108" s="16" t="str">
        <f t="shared" si="10"/>
        <v/>
      </c>
      <c r="K108" s="373" t="str">
        <f t="shared" si="11"/>
        <v/>
      </c>
      <c r="L108" s="56" t="str">
        <f t="shared" si="12"/>
        <v/>
      </c>
      <c r="M108" s="374" t="str">
        <f t="shared" si="13"/>
        <v/>
      </c>
      <c r="N108" s="56" t="str">
        <f t="shared" si="14"/>
        <v/>
      </c>
      <c r="O108" s="347" t="b">
        <f t="shared" si="15"/>
        <v>0</v>
      </c>
      <c r="P108" s="348">
        <f t="shared" si="16"/>
        <v>1</v>
      </c>
    </row>
    <row r="109" spans="1:16">
      <c r="A109" s="141">
        <v>100</v>
      </c>
      <c r="B109" s="142"/>
      <c r="C109" s="142"/>
      <c r="D109" s="63"/>
      <c r="E109" s="143"/>
      <c r="F109" s="144"/>
      <c r="G109" s="142"/>
      <c r="H109" s="143"/>
      <c r="I109" s="16" t="str">
        <f t="shared" si="9"/>
        <v/>
      </c>
      <c r="J109" s="16" t="str">
        <f t="shared" si="10"/>
        <v/>
      </c>
    </row>
    <row r="110" spans="1:16">
      <c r="A110" s="141">
        <v>101</v>
      </c>
      <c r="B110" s="142"/>
      <c r="C110" s="142"/>
      <c r="D110" s="63"/>
      <c r="E110" s="143"/>
      <c r="F110" s="144"/>
      <c r="G110" s="142"/>
      <c r="H110" s="143"/>
      <c r="I110" s="16" t="str">
        <f t="shared" si="9"/>
        <v/>
      </c>
      <c r="J110" s="16" t="str">
        <f t="shared" si="10"/>
        <v/>
      </c>
    </row>
    <row r="111" spans="1:16">
      <c r="A111" s="141">
        <v>102</v>
      </c>
      <c r="B111" s="142"/>
      <c r="C111" s="142"/>
      <c r="D111" s="63"/>
      <c r="E111" s="143"/>
      <c r="F111" s="144"/>
      <c r="G111" s="142"/>
      <c r="H111" s="143"/>
      <c r="I111" s="16" t="str">
        <f t="shared" si="9"/>
        <v/>
      </c>
      <c r="J111" s="16" t="str">
        <f t="shared" si="10"/>
        <v/>
      </c>
    </row>
    <row r="112" spans="1:16">
      <c r="A112" s="141">
        <v>103</v>
      </c>
      <c r="B112" s="142"/>
      <c r="C112" s="142"/>
      <c r="D112" s="63"/>
      <c r="E112" s="143"/>
      <c r="F112" s="144"/>
      <c r="G112" s="142"/>
      <c r="H112" s="143"/>
      <c r="I112" s="16" t="str">
        <f t="shared" si="9"/>
        <v/>
      </c>
      <c r="J112" s="16" t="str">
        <f t="shared" si="10"/>
        <v/>
      </c>
    </row>
    <row r="113" spans="1:10">
      <c r="A113" s="141">
        <v>104</v>
      </c>
      <c r="B113" s="142"/>
      <c r="C113" s="142"/>
      <c r="D113" s="63"/>
      <c r="E113" s="143"/>
      <c r="F113" s="144"/>
      <c r="G113" s="142"/>
      <c r="H113" s="143"/>
      <c r="I113" s="16" t="str">
        <f t="shared" si="9"/>
        <v/>
      </c>
      <c r="J113" s="16" t="str">
        <f t="shared" si="10"/>
        <v/>
      </c>
    </row>
    <row r="114" spans="1:10">
      <c r="A114" s="141">
        <v>105</v>
      </c>
      <c r="B114" s="142"/>
      <c r="C114" s="142"/>
      <c r="D114" s="63"/>
      <c r="E114" s="143"/>
      <c r="F114" s="144"/>
      <c r="G114" s="142"/>
      <c r="H114" s="143"/>
      <c r="I114" s="16" t="str">
        <f t="shared" si="9"/>
        <v/>
      </c>
      <c r="J114" s="16" t="str">
        <f t="shared" si="10"/>
        <v/>
      </c>
    </row>
    <row r="115" spans="1:10">
      <c r="A115" s="141">
        <v>106</v>
      </c>
      <c r="B115" s="142"/>
      <c r="C115" s="142"/>
      <c r="D115" s="63"/>
      <c r="E115" s="143"/>
      <c r="F115" s="144"/>
      <c r="G115" s="142"/>
      <c r="H115" s="143"/>
      <c r="I115" s="16" t="str">
        <f t="shared" si="9"/>
        <v/>
      </c>
      <c r="J115" s="16" t="str">
        <f t="shared" si="10"/>
        <v/>
      </c>
    </row>
    <row r="116" spans="1:10">
      <c r="A116" s="141">
        <v>107</v>
      </c>
      <c r="B116" s="142"/>
      <c r="C116" s="142"/>
      <c r="D116" s="63"/>
      <c r="E116" s="143"/>
      <c r="F116" s="144"/>
      <c r="G116" s="142"/>
      <c r="H116" s="143"/>
      <c r="I116" s="16" t="str">
        <f t="shared" si="9"/>
        <v/>
      </c>
      <c r="J116" s="16" t="str">
        <f t="shared" si="10"/>
        <v/>
      </c>
    </row>
    <row r="117" spans="1:10">
      <c r="A117" s="141">
        <v>108</v>
      </c>
      <c r="B117" s="142"/>
      <c r="C117" s="142"/>
      <c r="D117" s="63"/>
      <c r="E117" s="143"/>
      <c r="F117" s="144"/>
      <c r="G117" s="142"/>
      <c r="H117" s="143"/>
      <c r="I117" s="16" t="str">
        <f t="shared" si="9"/>
        <v/>
      </c>
      <c r="J117" s="16" t="str">
        <f t="shared" si="10"/>
        <v/>
      </c>
    </row>
    <row r="118" spans="1:10">
      <c r="A118" s="141">
        <v>109</v>
      </c>
      <c r="B118" s="142"/>
      <c r="C118" s="142"/>
      <c r="D118" s="63"/>
      <c r="E118" s="143"/>
      <c r="F118" s="144"/>
      <c r="G118" s="142"/>
      <c r="H118" s="143"/>
      <c r="I118" s="16" t="str">
        <f t="shared" si="9"/>
        <v/>
      </c>
      <c r="J118" s="16" t="str">
        <f t="shared" si="10"/>
        <v/>
      </c>
    </row>
    <row r="119" spans="1:10">
      <c r="A119" s="141">
        <v>110</v>
      </c>
      <c r="B119" s="142"/>
      <c r="C119" s="142"/>
      <c r="D119" s="63"/>
      <c r="E119" s="143"/>
      <c r="F119" s="144"/>
      <c r="G119" s="142"/>
      <c r="H119" s="143"/>
      <c r="I119" s="16" t="str">
        <f t="shared" si="9"/>
        <v/>
      </c>
      <c r="J119" s="16" t="str">
        <f t="shared" si="10"/>
        <v/>
      </c>
    </row>
    <row r="120" spans="1:10">
      <c r="A120" s="141">
        <v>111</v>
      </c>
      <c r="B120" s="142"/>
      <c r="C120" s="142"/>
      <c r="D120" s="63"/>
      <c r="E120" s="143"/>
      <c r="F120" s="144"/>
      <c r="G120" s="142"/>
      <c r="H120" s="143"/>
      <c r="I120" s="16" t="str">
        <f t="shared" si="9"/>
        <v/>
      </c>
      <c r="J120" s="16" t="str">
        <f t="shared" si="10"/>
        <v/>
      </c>
    </row>
    <row r="121" spans="1:10">
      <c r="A121" s="141">
        <v>112</v>
      </c>
      <c r="B121" s="142"/>
      <c r="C121" s="142"/>
      <c r="D121" s="63"/>
      <c r="E121" s="143"/>
      <c r="F121" s="144"/>
      <c r="G121" s="142"/>
      <c r="H121" s="143"/>
      <c r="I121" s="16" t="str">
        <f t="shared" si="9"/>
        <v/>
      </c>
      <c r="J121" s="16" t="str">
        <f t="shared" si="10"/>
        <v/>
      </c>
    </row>
    <row r="122" spans="1:10">
      <c r="A122" s="141">
        <v>113</v>
      </c>
      <c r="B122" s="142"/>
      <c r="C122" s="142"/>
      <c r="D122" s="63"/>
      <c r="E122" s="143"/>
      <c r="F122" s="144"/>
      <c r="G122" s="142"/>
      <c r="H122" s="143"/>
      <c r="I122" s="16" t="str">
        <f t="shared" si="9"/>
        <v/>
      </c>
      <c r="J122" s="16" t="str">
        <f t="shared" si="10"/>
        <v/>
      </c>
    </row>
    <row r="123" spans="1:10">
      <c r="A123" s="141">
        <v>114</v>
      </c>
      <c r="B123" s="142"/>
      <c r="C123" s="142"/>
      <c r="D123" s="63"/>
      <c r="E123" s="143"/>
      <c r="F123" s="144"/>
      <c r="G123" s="142"/>
      <c r="H123" s="143"/>
      <c r="I123" s="16" t="str">
        <f t="shared" si="9"/>
        <v/>
      </c>
      <c r="J123" s="16" t="str">
        <f t="shared" si="10"/>
        <v/>
      </c>
    </row>
    <row r="124" spans="1:10">
      <c r="A124" s="141">
        <v>115</v>
      </c>
      <c r="B124" s="142"/>
      <c r="C124" s="142"/>
      <c r="D124" s="63"/>
      <c r="E124" s="143"/>
      <c r="F124" s="144"/>
      <c r="G124" s="142"/>
      <c r="H124" s="143"/>
      <c r="I124" s="16" t="str">
        <f t="shared" si="9"/>
        <v/>
      </c>
      <c r="J124" s="16" t="str">
        <f t="shared" si="10"/>
        <v/>
      </c>
    </row>
    <row r="125" spans="1:10">
      <c r="A125" s="141">
        <v>116</v>
      </c>
      <c r="B125" s="142"/>
      <c r="C125" s="142"/>
      <c r="D125" s="63"/>
      <c r="E125" s="143"/>
      <c r="F125" s="144"/>
      <c r="G125" s="142"/>
      <c r="H125" s="143"/>
      <c r="I125" s="16" t="str">
        <f t="shared" si="9"/>
        <v/>
      </c>
      <c r="J125" s="16" t="str">
        <f t="shared" si="10"/>
        <v/>
      </c>
    </row>
    <row r="126" spans="1:10">
      <c r="A126" s="141">
        <v>117</v>
      </c>
      <c r="B126" s="142"/>
      <c r="C126" s="142"/>
      <c r="D126" s="63"/>
      <c r="E126" s="143"/>
      <c r="F126" s="144"/>
      <c r="G126" s="142"/>
      <c r="H126" s="143"/>
      <c r="I126" s="16" t="str">
        <f t="shared" si="9"/>
        <v/>
      </c>
      <c r="J126" s="16" t="str">
        <f t="shared" si="10"/>
        <v/>
      </c>
    </row>
    <row r="127" spans="1:10">
      <c r="A127" s="141">
        <v>118</v>
      </c>
      <c r="B127" s="142"/>
      <c r="C127" s="142"/>
      <c r="D127" s="63"/>
      <c r="E127" s="143"/>
      <c r="F127" s="144"/>
      <c r="G127" s="142"/>
      <c r="H127" s="143"/>
      <c r="I127" s="16" t="str">
        <f t="shared" si="9"/>
        <v/>
      </c>
      <c r="J127" s="16" t="str">
        <f t="shared" si="10"/>
        <v/>
      </c>
    </row>
    <row r="128" spans="1:10">
      <c r="A128" s="141">
        <v>119</v>
      </c>
      <c r="B128" s="142"/>
      <c r="C128" s="142"/>
      <c r="D128" s="63"/>
      <c r="E128" s="143"/>
      <c r="F128" s="144"/>
      <c r="G128" s="142"/>
      <c r="H128" s="143"/>
      <c r="I128" s="16" t="str">
        <f t="shared" si="9"/>
        <v/>
      </c>
      <c r="J128" s="16" t="str">
        <f t="shared" si="10"/>
        <v/>
      </c>
    </row>
    <row r="129" spans="1:10">
      <c r="A129" s="141">
        <v>120</v>
      </c>
      <c r="B129" s="142"/>
      <c r="C129" s="142"/>
      <c r="D129" s="63"/>
      <c r="E129" s="143"/>
      <c r="F129" s="144"/>
      <c r="G129" s="142"/>
      <c r="H129" s="143"/>
      <c r="I129" s="16" t="str">
        <f t="shared" si="9"/>
        <v/>
      </c>
      <c r="J129" s="16" t="str">
        <f t="shared" si="10"/>
        <v/>
      </c>
    </row>
    <row r="130" spans="1:10">
      <c r="A130" s="141">
        <v>121</v>
      </c>
      <c r="B130" s="142"/>
      <c r="C130" s="142"/>
      <c r="D130" s="63"/>
      <c r="E130" s="143"/>
      <c r="F130" s="144"/>
      <c r="G130" s="142"/>
      <c r="H130" s="143"/>
      <c r="I130" s="16" t="str">
        <f t="shared" si="9"/>
        <v/>
      </c>
      <c r="J130" s="16" t="str">
        <f t="shared" si="10"/>
        <v/>
      </c>
    </row>
    <row r="131" spans="1:10">
      <c r="A131" s="141">
        <v>122</v>
      </c>
      <c r="B131" s="142"/>
      <c r="C131" s="142"/>
      <c r="D131" s="63"/>
      <c r="E131" s="143"/>
      <c r="F131" s="144"/>
      <c r="G131" s="142"/>
      <c r="H131" s="143"/>
      <c r="I131" s="16" t="str">
        <f t="shared" si="9"/>
        <v/>
      </c>
      <c r="J131" s="16" t="str">
        <f t="shared" si="10"/>
        <v/>
      </c>
    </row>
    <row r="132" spans="1:10">
      <c r="A132" s="141">
        <v>123</v>
      </c>
      <c r="B132" s="142"/>
      <c r="C132" s="142"/>
      <c r="D132" s="63"/>
      <c r="E132" s="143"/>
      <c r="F132" s="144"/>
      <c r="G132" s="142"/>
      <c r="H132" s="143"/>
      <c r="I132" s="16" t="str">
        <f t="shared" si="9"/>
        <v/>
      </c>
      <c r="J132" s="16" t="str">
        <f t="shared" si="10"/>
        <v/>
      </c>
    </row>
    <row r="133" spans="1:10">
      <c r="A133" s="141">
        <v>124</v>
      </c>
      <c r="B133" s="142"/>
      <c r="C133" s="142"/>
      <c r="D133" s="63"/>
      <c r="E133" s="143"/>
      <c r="F133" s="144"/>
      <c r="G133" s="142"/>
      <c r="H133" s="143"/>
      <c r="I133" s="16" t="str">
        <f t="shared" si="9"/>
        <v/>
      </c>
      <c r="J133" s="16" t="str">
        <f t="shared" si="10"/>
        <v/>
      </c>
    </row>
    <row r="134" spans="1:10">
      <c r="A134" s="141">
        <v>125</v>
      </c>
      <c r="B134" s="142"/>
      <c r="C134" s="142"/>
      <c r="D134" s="63"/>
      <c r="E134" s="143"/>
      <c r="F134" s="144"/>
      <c r="G134" s="142"/>
      <c r="H134" s="143"/>
      <c r="I134" s="16" t="str">
        <f t="shared" si="9"/>
        <v/>
      </c>
      <c r="J134" s="16" t="str">
        <f t="shared" si="10"/>
        <v/>
      </c>
    </row>
    <row r="135" spans="1:10">
      <c r="A135" s="141">
        <v>126</v>
      </c>
      <c r="B135" s="142"/>
      <c r="C135" s="142"/>
      <c r="D135" s="63"/>
      <c r="E135" s="143"/>
      <c r="F135" s="144"/>
      <c r="G135" s="142"/>
      <c r="H135" s="143"/>
      <c r="I135" s="16" t="str">
        <f t="shared" si="9"/>
        <v/>
      </c>
      <c r="J135" s="16" t="str">
        <f t="shared" si="10"/>
        <v/>
      </c>
    </row>
    <row r="136" spans="1:10">
      <c r="A136" s="141">
        <v>127</v>
      </c>
      <c r="B136" s="142"/>
      <c r="C136" s="142"/>
      <c r="D136" s="63"/>
      <c r="E136" s="143"/>
      <c r="F136" s="144"/>
      <c r="G136" s="142"/>
      <c r="H136" s="143"/>
      <c r="I136" s="16" t="str">
        <f t="shared" si="9"/>
        <v/>
      </c>
      <c r="J136" s="16" t="str">
        <f t="shared" si="10"/>
        <v/>
      </c>
    </row>
    <row r="137" spans="1:10">
      <c r="A137" s="141">
        <v>128</v>
      </c>
      <c r="B137" s="142"/>
      <c r="C137" s="142"/>
      <c r="D137" s="63"/>
      <c r="E137" s="143"/>
      <c r="F137" s="144"/>
      <c r="G137" s="142"/>
      <c r="H137" s="143"/>
      <c r="I137" s="16" t="str">
        <f t="shared" si="9"/>
        <v/>
      </c>
      <c r="J137" s="16" t="str">
        <f t="shared" si="10"/>
        <v/>
      </c>
    </row>
    <row r="138" spans="1:10">
      <c r="A138" s="141">
        <v>129</v>
      </c>
      <c r="B138" s="142"/>
      <c r="C138" s="142"/>
      <c r="D138" s="63"/>
      <c r="E138" s="143"/>
      <c r="F138" s="144"/>
      <c r="G138" s="142"/>
      <c r="H138" s="143"/>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1">
        <v>130</v>
      </c>
      <c r="B139" s="142"/>
      <c r="C139" s="142"/>
      <c r="D139" s="63"/>
      <c r="E139" s="143"/>
      <c r="F139" s="144"/>
      <c r="G139" s="142"/>
      <c r="H139" s="143"/>
      <c r="I139" s="16" t="str">
        <f t="shared" si="17"/>
        <v/>
      </c>
      <c r="J139" s="16" t="str">
        <f t="shared" si="18"/>
        <v/>
      </c>
    </row>
    <row r="140" spans="1:10">
      <c r="A140" s="141">
        <v>131</v>
      </c>
      <c r="B140" s="142"/>
      <c r="C140" s="142"/>
      <c r="D140" s="63"/>
      <c r="E140" s="143"/>
      <c r="F140" s="144"/>
      <c r="G140" s="142"/>
      <c r="H140" s="143"/>
      <c r="I140" s="16" t="str">
        <f t="shared" si="17"/>
        <v/>
      </c>
      <c r="J140" s="16" t="str">
        <f t="shared" si="18"/>
        <v/>
      </c>
    </row>
    <row r="141" spans="1:10">
      <c r="A141" s="141">
        <v>132</v>
      </c>
      <c r="B141" s="142"/>
      <c r="C141" s="142"/>
      <c r="D141" s="63"/>
      <c r="E141" s="143"/>
      <c r="F141" s="144"/>
      <c r="G141" s="142"/>
      <c r="H141" s="143"/>
      <c r="I141" s="16" t="str">
        <f t="shared" si="17"/>
        <v/>
      </c>
      <c r="J141" s="16" t="str">
        <f t="shared" si="18"/>
        <v/>
      </c>
    </row>
    <row r="142" spans="1:10">
      <c r="A142" s="141">
        <v>133</v>
      </c>
      <c r="B142" s="142"/>
      <c r="C142" s="142"/>
      <c r="D142" s="63"/>
      <c r="E142" s="143"/>
      <c r="F142" s="144"/>
      <c r="G142" s="142"/>
      <c r="H142" s="143"/>
      <c r="I142" s="16" t="str">
        <f t="shared" si="17"/>
        <v/>
      </c>
      <c r="J142" s="16" t="str">
        <f t="shared" si="18"/>
        <v/>
      </c>
    </row>
    <row r="143" spans="1:10">
      <c r="A143" s="141">
        <v>134</v>
      </c>
      <c r="B143" s="142"/>
      <c r="C143" s="142"/>
      <c r="D143" s="63"/>
      <c r="E143" s="143"/>
      <c r="F143" s="144"/>
      <c r="G143" s="142"/>
      <c r="H143" s="143"/>
      <c r="I143" s="16" t="str">
        <f t="shared" si="17"/>
        <v/>
      </c>
      <c r="J143" s="16" t="str">
        <f t="shared" si="18"/>
        <v/>
      </c>
    </row>
    <row r="144" spans="1:10">
      <c r="A144" s="141">
        <v>135</v>
      </c>
      <c r="B144" s="142"/>
      <c r="C144" s="142"/>
      <c r="D144" s="63"/>
      <c r="E144" s="143"/>
      <c r="F144" s="144"/>
      <c r="G144" s="142"/>
      <c r="H144" s="143"/>
      <c r="I144" s="16" t="str">
        <f t="shared" si="17"/>
        <v/>
      </c>
      <c r="J144" s="16" t="str">
        <f t="shared" si="18"/>
        <v/>
      </c>
    </row>
    <row r="145" spans="1:10">
      <c r="A145" s="141">
        <v>136</v>
      </c>
      <c r="B145" s="142"/>
      <c r="C145" s="142"/>
      <c r="D145" s="63"/>
      <c r="E145" s="143"/>
      <c r="F145" s="144"/>
      <c r="G145" s="142"/>
      <c r="H145" s="143"/>
      <c r="I145" s="16" t="str">
        <f t="shared" si="17"/>
        <v/>
      </c>
      <c r="J145" s="16" t="str">
        <f t="shared" si="18"/>
        <v/>
      </c>
    </row>
    <row r="146" spans="1:10">
      <c r="A146" s="141">
        <v>137</v>
      </c>
      <c r="B146" s="142"/>
      <c r="C146" s="142"/>
      <c r="D146" s="63"/>
      <c r="E146" s="143"/>
      <c r="F146" s="144"/>
      <c r="G146" s="142"/>
      <c r="H146" s="143"/>
      <c r="I146" s="16" t="str">
        <f t="shared" si="17"/>
        <v/>
      </c>
      <c r="J146" s="16" t="str">
        <f t="shared" si="18"/>
        <v/>
      </c>
    </row>
    <row r="147" spans="1:10">
      <c r="A147" s="141">
        <v>138</v>
      </c>
      <c r="B147" s="142"/>
      <c r="C147" s="142"/>
      <c r="D147" s="63"/>
      <c r="E147" s="143"/>
      <c r="F147" s="144"/>
      <c r="G147" s="142"/>
      <c r="H147" s="143"/>
      <c r="I147" s="16" t="str">
        <f t="shared" si="17"/>
        <v/>
      </c>
      <c r="J147" s="16" t="str">
        <f t="shared" si="18"/>
        <v/>
      </c>
    </row>
    <row r="148" spans="1:10">
      <c r="A148" s="141">
        <v>139</v>
      </c>
      <c r="B148" s="142"/>
      <c r="C148" s="142"/>
      <c r="D148" s="63"/>
      <c r="E148" s="143"/>
      <c r="F148" s="144"/>
      <c r="G148" s="142"/>
      <c r="H148" s="143"/>
      <c r="I148" s="16" t="str">
        <f t="shared" si="17"/>
        <v/>
      </c>
      <c r="J148" s="16" t="str">
        <f t="shared" si="18"/>
        <v/>
      </c>
    </row>
    <row r="149" spans="1:10">
      <c r="A149" s="141">
        <v>140</v>
      </c>
      <c r="B149" s="142"/>
      <c r="C149" s="142"/>
      <c r="D149" s="63"/>
      <c r="E149" s="143"/>
      <c r="F149" s="144"/>
      <c r="G149" s="142"/>
      <c r="H149" s="143"/>
      <c r="I149" s="16" t="str">
        <f t="shared" si="17"/>
        <v/>
      </c>
      <c r="J149" s="16" t="str">
        <f t="shared" si="18"/>
        <v/>
      </c>
    </row>
    <row r="150" spans="1:10">
      <c r="A150" s="141">
        <v>141</v>
      </c>
      <c r="B150" s="142"/>
      <c r="C150" s="142"/>
      <c r="D150" s="63"/>
      <c r="E150" s="143"/>
      <c r="F150" s="144"/>
      <c r="G150" s="142"/>
      <c r="H150" s="143"/>
      <c r="I150" s="16" t="str">
        <f t="shared" si="17"/>
        <v/>
      </c>
      <c r="J150" s="16" t="str">
        <f t="shared" si="18"/>
        <v/>
      </c>
    </row>
    <row r="151" spans="1:10">
      <c r="A151" s="141">
        <v>142</v>
      </c>
      <c r="B151" s="142"/>
      <c r="C151" s="142"/>
      <c r="D151" s="63"/>
      <c r="E151" s="143"/>
      <c r="F151" s="144"/>
      <c r="G151" s="142"/>
      <c r="H151" s="143"/>
      <c r="I151" s="16" t="str">
        <f t="shared" si="17"/>
        <v/>
      </c>
      <c r="J151" s="16" t="str">
        <f t="shared" si="18"/>
        <v/>
      </c>
    </row>
    <row r="152" spans="1:10">
      <c r="A152" s="141">
        <v>143</v>
      </c>
      <c r="B152" s="142"/>
      <c r="C152" s="142"/>
      <c r="D152" s="63"/>
      <c r="E152" s="143"/>
      <c r="F152" s="144"/>
      <c r="G152" s="142"/>
      <c r="H152" s="143"/>
      <c r="I152" s="16" t="str">
        <f t="shared" si="17"/>
        <v/>
      </c>
      <c r="J152" s="16" t="str">
        <f t="shared" si="18"/>
        <v/>
      </c>
    </row>
    <row r="153" spans="1:10">
      <c r="A153" s="141">
        <v>144</v>
      </c>
      <c r="B153" s="142"/>
      <c r="C153" s="142"/>
      <c r="D153" s="63"/>
      <c r="E153" s="143"/>
      <c r="F153" s="144"/>
      <c r="G153" s="142"/>
      <c r="H153" s="143"/>
      <c r="I153" s="16" t="str">
        <f t="shared" si="17"/>
        <v/>
      </c>
      <c r="J153" s="16" t="str">
        <f t="shared" si="18"/>
        <v/>
      </c>
    </row>
    <row r="154" spans="1:10">
      <c r="A154" s="141">
        <v>145</v>
      </c>
      <c r="B154" s="142"/>
      <c r="C154" s="142"/>
      <c r="D154" s="63"/>
      <c r="E154" s="143"/>
      <c r="F154" s="144"/>
      <c r="G154" s="142"/>
      <c r="H154" s="143"/>
      <c r="I154" s="16" t="str">
        <f t="shared" si="17"/>
        <v/>
      </c>
      <c r="J154" s="16" t="str">
        <f t="shared" si="18"/>
        <v/>
      </c>
    </row>
    <row r="155" spans="1:10">
      <c r="A155" s="141">
        <v>146</v>
      </c>
      <c r="B155" s="142"/>
      <c r="C155" s="142"/>
      <c r="D155" s="63"/>
      <c r="E155" s="143"/>
      <c r="F155" s="144"/>
      <c r="G155" s="142"/>
      <c r="H155" s="143"/>
      <c r="I155" s="16" t="str">
        <f t="shared" si="17"/>
        <v/>
      </c>
      <c r="J155" s="16" t="str">
        <f t="shared" si="18"/>
        <v/>
      </c>
    </row>
    <row r="156" spans="1:10">
      <c r="A156" s="141">
        <v>147</v>
      </c>
      <c r="B156" s="142"/>
      <c r="C156" s="142"/>
      <c r="D156" s="63"/>
      <c r="E156" s="143"/>
      <c r="F156" s="144"/>
      <c r="G156" s="142"/>
      <c r="H156" s="143"/>
      <c r="I156" s="16" t="str">
        <f t="shared" si="17"/>
        <v/>
      </c>
      <c r="J156" s="16" t="str">
        <f t="shared" si="18"/>
        <v/>
      </c>
    </row>
    <row r="157" spans="1:10">
      <c r="A157" s="141">
        <v>148</v>
      </c>
      <c r="B157" s="142"/>
      <c r="C157" s="142"/>
      <c r="D157" s="63"/>
      <c r="E157" s="143"/>
      <c r="F157" s="144"/>
      <c r="G157" s="142"/>
      <c r="H157" s="143"/>
      <c r="I157" s="16" t="str">
        <f t="shared" si="17"/>
        <v/>
      </c>
      <c r="J157" s="16" t="str">
        <f t="shared" si="18"/>
        <v/>
      </c>
    </row>
    <row r="158" spans="1:10">
      <c r="A158" s="141">
        <v>149</v>
      </c>
      <c r="B158" s="142"/>
      <c r="C158" s="142"/>
      <c r="D158" s="63"/>
      <c r="E158" s="143"/>
      <c r="F158" s="144"/>
      <c r="G158" s="142"/>
      <c r="H158" s="143"/>
      <c r="I158" s="16" t="str">
        <f t="shared" si="17"/>
        <v/>
      </c>
      <c r="J158" s="16" t="str">
        <f t="shared" si="18"/>
        <v/>
      </c>
    </row>
    <row r="159" spans="1:10">
      <c r="A159" s="141">
        <v>150</v>
      </c>
      <c r="B159" s="142"/>
      <c r="C159" s="142"/>
      <c r="D159" s="63"/>
      <c r="E159" s="143"/>
      <c r="F159" s="144"/>
      <c r="G159" s="142"/>
      <c r="H159" s="143"/>
      <c r="I159" s="16" t="str">
        <f t="shared" si="17"/>
        <v/>
      </c>
      <c r="J159" s="16" t="str">
        <f t="shared" si="18"/>
        <v/>
      </c>
    </row>
    <row r="160" spans="1:10">
      <c r="A160" s="141">
        <v>151</v>
      </c>
      <c r="B160" s="142"/>
      <c r="C160" s="142"/>
      <c r="D160" s="63"/>
      <c r="E160" s="143"/>
      <c r="F160" s="144"/>
      <c r="G160" s="142"/>
      <c r="H160" s="143"/>
      <c r="I160" s="16" t="str">
        <f t="shared" si="17"/>
        <v/>
      </c>
      <c r="J160" s="16" t="str">
        <f t="shared" si="18"/>
        <v/>
      </c>
    </row>
    <row r="161" spans="1:10">
      <c r="A161" s="141">
        <v>152</v>
      </c>
      <c r="B161" s="142"/>
      <c r="C161" s="142"/>
      <c r="D161" s="63"/>
      <c r="E161" s="143"/>
      <c r="F161" s="144"/>
      <c r="G161" s="142"/>
      <c r="H161" s="143"/>
      <c r="I161" s="16" t="str">
        <f t="shared" si="17"/>
        <v/>
      </c>
      <c r="J161" s="16" t="str">
        <f t="shared" si="18"/>
        <v/>
      </c>
    </row>
    <row r="162" spans="1:10">
      <c r="A162" s="141">
        <v>153</v>
      </c>
      <c r="B162" s="142"/>
      <c r="C162" s="142"/>
      <c r="D162" s="63"/>
      <c r="E162" s="143"/>
      <c r="F162" s="144"/>
      <c r="G162" s="142"/>
      <c r="H162" s="143"/>
      <c r="I162" s="16" t="str">
        <f t="shared" si="17"/>
        <v/>
      </c>
      <c r="J162" s="16" t="str">
        <f t="shared" si="18"/>
        <v/>
      </c>
    </row>
    <row r="163" spans="1:10">
      <c r="A163" s="141">
        <v>154</v>
      </c>
      <c r="B163" s="142"/>
      <c r="C163" s="142"/>
      <c r="D163" s="63"/>
      <c r="E163" s="143"/>
      <c r="F163" s="144"/>
      <c r="G163" s="142"/>
      <c r="H163" s="143"/>
      <c r="I163" s="16" t="str">
        <f t="shared" si="17"/>
        <v/>
      </c>
      <c r="J163" s="16" t="str">
        <f t="shared" si="18"/>
        <v/>
      </c>
    </row>
    <row r="164" spans="1:10">
      <c r="A164" s="141">
        <v>155</v>
      </c>
      <c r="B164" s="142"/>
      <c r="C164" s="142"/>
      <c r="D164" s="63"/>
      <c r="E164" s="143"/>
      <c r="F164" s="144"/>
      <c r="G164" s="142"/>
      <c r="H164" s="143"/>
      <c r="I164" s="16" t="str">
        <f t="shared" si="17"/>
        <v/>
      </c>
      <c r="J164" s="16" t="str">
        <f t="shared" si="18"/>
        <v/>
      </c>
    </row>
    <row r="165" spans="1:10">
      <c r="A165" s="141">
        <v>156</v>
      </c>
      <c r="B165" s="142"/>
      <c r="C165" s="142"/>
      <c r="D165" s="63"/>
      <c r="E165" s="143"/>
      <c r="F165" s="144"/>
      <c r="G165" s="142"/>
      <c r="H165" s="143"/>
      <c r="I165" s="16" t="str">
        <f t="shared" si="17"/>
        <v/>
      </c>
      <c r="J165" s="16" t="str">
        <f t="shared" si="18"/>
        <v/>
      </c>
    </row>
    <row r="166" spans="1:10">
      <c r="A166" s="141">
        <v>157</v>
      </c>
      <c r="B166" s="142"/>
      <c r="C166" s="142"/>
      <c r="D166" s="63"/>
      <c r="E166" s="143"/>
      <c r="F166" s="144"/>
      <c r="G166" s="142"/>
      <c r="H166" s="143"/>
      <c r="I166" s="16" t="str">
        <f t="shared" si="17"/>
        <v/>
      </c>
      <c r="J166" s="16" t="str">
        <f t="shared" si="18"/>
        <v/>
      </c>
    </row>
    <row r="167" spans="1:10">
      <c r="A167" s="141">
        <v>158</v>
      </c>
      <c r="B167" s="142"/>
      <c r="C167" s="142"/>
      <c r="D167" s="63"/>
      <c r="E167" s="143"/>
      <c r="F167" s="144"/>
      <c r="G167" s="142"/>
      <c r="H167" s="143"/>
      <c r="I167" s="16" t="str">
        <f t="shared" si="17"/>
        <v/>
      </c>
      <c r="J167" s="16" t="str">
        <f t="shared" si="18"/>
        <v/>
      </c>
    </row>
    <row r="168" spans="1:10">
      <c r="A168" s="141">
        <v>159</v>
      </c>
      <c r="B168" s="142"/>
      <c r="C168" s="142"/>
      <c r="D168" s="63"/>
      <c r="E168" s="143"/>
      <c r="F168" s="144"/>
      <c r="G168" s="142"/>
      <c r="H168" s="143"/>
      <c r="I168" s="16" t="str">
        <f t="shared" si="17"/>
        <v/>
      </c>
      <c r="J168" s="16" t="str">
        <f t="shared" si="18"/>
        <v/>
      </c>
    </row>
    <row r="169" spans="1:10">
      <c r="A169" s="141">
        <v>160</v>
      </c>
      <c r="B169" s="142"/>
      <c r="C169" s="142"/>
      <c r="D169" s="63"/>
      <c r="E169" s="143"/>
      <c r="F169" s="144"/>
      <c r="G169" s="142"/>
      <c r="H169" s="143"/>
      <c r="I169" s="16" t="str">
        <f t="shared" si="17"/>
        <v/>
      </c>
      <c r="J169" s="16" t="str">
        <f t="shared" si="18"/>
        <v/>
      </c>
    </row>
    <row r="170" spans="1:10">
      <c r="A170" s="141">
        <v>161</v>
      </c>
      <c r="B170" s="142"/>
      <c r="C170" s="142"/>
      <c r="D170" s="63"/>
      <c r="E170" s="143"/>
      <c r="F170" s="144"/>
      <c r="G170" s="142"/>
      <c r="H170" s="143"/>
      <c r="I170" s="16" t="str">
        <f t="shared" si="17"/>
        <v/>
      </c>
      <c r="J170" s="16" t="str">
        <f t="shared" si="18"/>
        <v/>
      </c>
    </row>
    <row r="171" spans="1:10">
      <c r="A171" s="141">
        <v>162</v>
      </c>
      <c r="B171" s="142"/>
      <c r="C171" s="142"/>
      <c r="D171" s="63"/>
      <c r="E171" s="143"/>
      <c r="F171" s="144"/>
      <c r="G171" s="142"/>
      <c r="H171" s="143"/>
      <c r="I171" s="16" t="str">
        <f t="shared" si="17"/>
        <v/>
      </c>
      <c r="J171" s="16" t="str">
        <f t="shared" si="18"/>
        <v/>
      </c>
    </row>
    <row r="172" spans="1:10">
      <c r="A172" s="141">
        <v>163</v>
      </c>
      <c r="B172" s="142"/>
      <c r="C172" s="142"/>
      <c r="D172" s="63"/>
      <c r="E172" s="143"/>
      <c r="F172" s="144"/>
      <c r="G172" s="142"/>
      <c r="H172" s="143"/>
      <c r="I172" s="16" t="str">
        <f t="shared" si="17"/>
        <v/>
      </c>
      <c r="J172" s="16" t="str">
        <f t="shared" si="18"/>
        <v/>
      </c>
    </row>
    <row r="173" spans="1:10">
      <c r="A173" s="141">
        <v>164</v>
      </c>
      <c r="B173" s="142"/>
      <c r="C173" s="142"/>
      <c r="D173" s="63"/>
      <c r="E173" s="143"/>
      <c r="F173" s="144"/>
      <c r="G173" s="142"/>
      <c r="H173" s="143"/>
      <c r="I173" s="16" t="str">
        <f t="shared" si="17"/>
        <v/>
      </c>
      <c r="J173" s="16" t="str">
        <f t="shared" si="18"/>
        <v/>
      </c>
    </row>
    <row r="174" spans="1:10">
      <c r="A174" s="141">
        <v>165</v>
      </c>
      <c r="B174" s="142"/>
      <c r="C174" s="142"/>
      <c r="D174" s="63"/>
      <c r="E174" s="143"/>
      <c r="F174" s="144"/>
      <c r="G174" s="142"/>
      <c r="H174" s="143"/>
      <c r="I174" s="16" t="str">
        <f t="shared" si="17"/>
        <v/>
      </c>
      <c r="J174" s="16" t="str">
        <f t="shared" si="18"/>
        <v/>
      </c>
    </row>
    <row r="175" spans="1:10">
      <c r="A175" s="141">
        <v>166</v>
      </c>
      <c r="B175" s="142"/>
      <c r="C175" s="142"/>
      <c r="D175" s="63"/>
      <c r="E175" s="143"/>
      <c r="F175" s="144"/>
      <c r="G175" s="142"/>
      <c r="H175" s="143"/>
      <c r="I175" s="16" t="str">
        <f t="shared" si="17"/>
        <v/>
      </c>
      <c r="J175" s="16" t="str">
        <f t="shared" si="18"/>
        <v/>
      </c>
    </row>
    <row r="176" spans="1:10">
      <c r="A176" s="141">
        <v>167</v>
      </c>
      <c r="B176" s="142"/>
      <c r="C176" s="142"/>
      <c r="D176" s="63"/>
      <c r="E176" s="143"/>
      <c r="F176" s="144"/>
      <c r="G176" s="142"/>
      <c r="H176" s="143"/>
      <c r="I176" s="16" t="str">
        <f t="shared" si="17"/>
        <v/>
      </c>
      <c r="J176" s="16" t="str">
        <f t="shared" si="18"/>
        <v/>
      </c>
    </row>
    <row r="177" spans="1:10">
      <c r="A177" s="141">
        <v>168</v>
      </c>
      <c r="B177" s="142"/>
      <c r="C177" s="142"/>
      <c r="D177" s="63"/>
      <c r="E177" s="143"/>
      <c r="F177" s="144"/>
      <c r="G177" s="142"/>
      <c r="H177" s="143"/>
      <c r="I177" s="16" t="str">
        <f t="shared" si="17"/>
        <v/>
      </c>
      <c r="J177" s="16" t="str">
        <f t="shared" si="18"/>
        <v/>
      </c>
    </row>
    <row r="178" spans="1:10">
      <c r="A178" s="141">
        <v>169</v>
      </c>
      <c r="B178" s="142"/>
      <c r="C178" s="142"/>
      <c r="D178" s="63"/>
      <c r="E178" s="143"/>
      <c r="F178" s="144"/>
      <c r="G178" s="142"/>
      <c r="H178" s="143"/>
      <c r="I178" s="16" t="str">
        <f t="shared" si="17"/>
        <v/>
      </c>
      <c r="J178" s="16" t="str">
        <f t="shared" si="18"/>
        <v/>
      </c>
    </row>
    <row r="179" spans="1:10">
      <c r="A179" s="141">
        <v>170</v>
      </c>
      <c r="B179" s="142"/>
      <c r="C179" s="142"/>
      <c r="D179" s="63"/>
      <c r="E179" s="143"/>
      <c r="F179" s="144"/>
      <c r="G179" s="142"/>
      <c r="H179" s="143"/>
      <c r="I179" s="16" t="str">
        <f t="shared" si="17"/>
        <v/>
      </c>
      <c r="J179" s="16" t="str">
        <f t="shared" si="18"/>
        <v/>
      </c>
    </row>
    <row r="180" spans="1:10">
      <c r="A180" s="141">
        <v>171</v>
      </c>
      <c r="B180" s="142"/>
      <c r="C180" s="142"/>
      <c r="D180" s="63"/>
      <c r="E180" s="143"/>
      <c r="F180" s="144"/>
      <c r="G180" s="142"/>
      <c r="H180" s="143"/>
      <c r="I180" s="16" t="str">
        <f t="shared" si="17"/>
        <v/>
      </c>
      <c r="J180" s="16" t="str">
        <f t="shared" si="18"/>
        <v/>
      </c>
    </row>
    <row r="181" spans="1:10">
      <c r="A181" s="141">
        <v>172</v>
      </c>
      <c r="B181" s="142"/>
      <c r="C181" s="142"/>
      <c r="D181" s="63"/>
      <c r="E181" s="143"/>
      <c r="F181" s="144"/>
      <c r="G181" s="142"/>
      <c r="H181" s="143"/>
      <c r="I181" s="16" t="str">
        <f t="shared" si="17"/>
        <v/>
      </c>
      <c r="J181" s="16" t="str">
        <f t="shared" si="18"/>
        <v/>
      </c>
    </row>
    <row r="182" spans="1:10">
      <c r="A182" s="141">
        <v>173</v>
      </c>
      <c r="B182" s="142"/>
      <c r="C182" s="142"/>
      <c r="D182" s="63"/>
      <c r="E182" s="143"/>
      <c r="F182" s="144"/>
      <c r="G182" s="142"/>
      <c r="H182" s="143"/>
      <c r="I182" s="16" t="str">
        <f t="shared" si="17"/>
        <v/>
      </c>
      <c r="J182" s="16" t="str">
        <f t="shared" si="18"/>
        <v/>
      </c>
    </row>
    <row r="183" spans="1:10">
      <c r="A183" s="141">
        <v>174</v>
      </c>
      <c r="B183" s="142"/>
      <c r="C183" s="142"/>
      <c r="D183" s="63"/>
      <c r="E183" s="143"/>
      <c r="F183" s="144"/>
      <c r="G183" s="142"/>
      <c r="H183" s="143"/>
      <c r="I183" s="16" t="str">
        <f t="shared" si="17"/>
        <v/>
      </c>
      <c r="J183" s="16" t="str">
        <f t="shared" si="18"/>
        <v/>
      </c>
    </row>
    <row r="184" spans="1:10">
      <c r="A184" s="141">
        <v>175</v>
      </c>
      <c r="B184" s="142"/>
      <c r="C184" s="142"/>
      <c r="D184" s="63"/>
      <c r="E184" s="143"/>
      <c r="F184" s="144"/>
      <c r="G184" s="142"/>
      <c r="H184" s="143"/>
      <c r="I184" s="16" t="str">
        <f t="shared" si="17"/>
        <v/>
      </c>
      <c r="J184" s="16" t="str">
        <f t="shared" si="18"/>
        <v/>
      </c>
    </row>
    <row r="185" spans="1:10">
      <c r="A185" s="141">
        <v>176</v>
      </c>
      <c r="B185" s="142"/>
      <c r="C185" s="142"/>
      <c r="D185" s="63"/>
      <c r="E185" s="143"/>
      <c r="F185" s="144"/>
      <c r="G185" s="142"/>
      <c r="H185" s="143"/>
      <c r="I185" s="16" t="str">
        <f t="shared" si="17"/>
        <v/>
      </c>
      <c r="J185" s="16" t="str">
        <f t="shared" si="18"/>
        <v/>
      </c>
    </row>
    <row r="186" spans="1:10">
      <c r="A186" s="141">
        <v>177</v>
      </c>
      <c r="B186" s="142"/>
      <c r="C186" s="142"/>
      <c r="D186" s="63"/>
      <c r="E186" s="143"/>
      <c r="F186" s="144"/>
      <c r="G186" s="142"/>
      <c r="H186" s="143"/>
      <c r="I186" s="16" t="str">
        <f t="shared" si="17"/>
        <v/>
      </c>
      <c r="J186" s="16" t="str">
        <f t="shared" si="18"/>
        <v/>
      </c>
    </row>
    <row r="187" spans="1:10">
      <c r="A187" s="141">
        <v>178</v>
      </c>
      <c r="B187" s="142"/>
      <c r="C187" s="142"/>
      <c r="D187" s="63"/>
      <c r="E187" s="143"/>
      <c r="F187" s="144"/>
      <c r="G187" s="142"/>
      <c r="H187" s="143"/>
      <c r="I187" s="16" t="str">
        <f t="shared" si="17"/>
        <v/>
      </c>
      <c r="J187" s="16" t="str">
        <f t="shared" si="18"/>
        <v/>
      </c>
    </row>
    <row r="188" spans="1:10">
      <c r="A188" s="141">
        <v>179</v>
      </c>
      <c r="B188" s="142"/>
      <c r="C188" s="142"/>
      <c r="D188" s="63"/>
      <c r="E188" s="143"/>
      <c r="F188" s="144"/>
      <c r="G188" s="142"/>
      <c r="H188" s="143"/>
      <c r="I188" s="16" t="str">
        <f t="shared" si="17"/>
        <v/>
      </c>
      <c r="J188" s="16" t="str">
        <f t="shared" si="18"/>
        <v/>
      </c>
    </row>
    <row r="189" spans="1:10">
      <c r="A189" s="141">
        <v>180</v>
      </c>
      <c r="B189" s="142"/>
      <c r="C189" s="142"/>
      <c r="D189" s="63"/>
      <c r="E189" s="143"/>
      <c r="F189" s="144"/>
      <c r="G189" s="142"/>
      <c r="H189" s="143"/>
      <c r="I189" s="16" t="str">
        <f t="shared" si="17"/>
        <v/>
      </c>
      <c r="J189" s="16" t="str">
        <f t="shared" si="18"/>
        <v/>
      </c>
    </row>
    <row r="190" spans="1:10">
      <c r="A190" s="141">
        <v>181</v>
      </c>
      <c r="B190" s="142"/>
      <c r="C190" s="142"/>
      <c r="D190" s="63"/>
      <c r="E190" s="143"/>
      <c r="F190" s="144"/>
      <c r="G190" s="142"/>
      <c r="H190" s="143"/>
      <c r="I190" s="16" t="str">
        <f t="shared" si="17"/>
        <v/>
      </c>
      <c r="J190" s="16" t="str">
        <f t="shared" si="18"/>
        <v/>
      </c>
    </row>
    <row r="191" spans="1:10">
      <c r="A191" s="141">
        <v>182</v>
      </c>
      <c r="B191" s="142"/>
      <c r="C191" s="142"/>
      <c r="D191" s="63"/>
      <c r="E191" s="143"/>
      <c r="F191" s="144"/>
      <c r="G191" s="142"/>
      <c r="H191" s="143"/>
      <c r="I191" s="16" t="str">
        <f t="shared" si="17"/>
        <v/>
      </c>
      <c r="J191" s="16" t="str">
        <f t="shared" si="18"/>
        <v/>
      </c>
    </row>
    <row r="192" spans="1:10">
      <c r="A192" s="141">
        <v>183</v>
      </c>
      <c r="B192" s="142"/>
      <c r="C192" s="142"/>
      <c r="D192" s="63"/>
      <c r="E192" s="143"/>
      <c r="F192" s="144"/>
      <c r="G192" s="142"/>
      <c r="H192" s="143"/>
      <c r="I192" s="16" t="str">
        <f t="shared" si="17"/>
        <v/>
      </c>
      <c r="J192" s="16" t="str">
        <f t="shared" si="18"/>
        <v/>
      </c>
    </row>
    <row r="193" spans="1:10">
      <c r="A193" s="141">
        <v>184</v>
      </c>
      <c r="B193" s="142"/>
      <c r="C193" s="142"/>
      <c r="D193" s="63"/>
      <c r="E193" s="143"/>
      <c r="F193" s="144"/>
      <c r="G193" s="142"/>
      <c r="H193" s="143"/>
      <c r="I193" s="16" t="str">
        <f t="shared" si="17"/>
        <v/>
      </c>
      <c r="J193" s="16" t="str">
        <f t="shared" si="18"/>
        <v/>
      </c>
    </row>
    <row r="194" spans="1:10">
      <c r="A194" s="141">
        <v>185</v>
      </c>
      <c r="B194" s="142"/>
      <c r="C194" s="142"/>
      <c r="D194" s="63"/>
      <c r="E194" s="143"/>
      <c r="F194" s="144"/>
      <c r="G194" s="142"/>
      <c r="H194" s="143"/>
      <c r="I194" s="16" t="str">
        <f t="shared" si="17"/>
        <v/>
      </c>
      <c r="J194" s="16" t="str">
        <f t="shared" si="18"/>
        <v/>
      </c>
    </row>
    <row r="195" spans="1:10">
      <c r="A195" s="141">
        <v>186</v>
      </c>
      <c r="B195" s="142"/>
      <c r="C195" s="142"/>
      <c r="D195" s="63"/>
      <c r="E195" s="143"/>
      <c r="F195" s="144"/>
      <c r="G195" s="142"/>
      <c r="H195" s="143"/>
      <c r="I195" s="16" t="str">
        <f t="shared" si="17"/>
        <v/>
      </c>
      <c r="J195" s="16" t="str">
        <f t="shared" si="18"/>
        <v/>
      </c>
    </row>
    <row r="196" spans="1:10">
      <c r="A196" s="141">
        <v>187</v>
      </c>
      <c r="B196" s="142"/>
      <c r="C196" s="142"/>
      <c r="D196" s="63"/>
      <c r="E196" s="143"/>
      <c r="F196" s="144"/>
      <c r="G196" s="142"/>
      <c r="H196" s="143"/>
      <c r="I196" s="16" t="str">
        <f t="shared" si="17"/>
        <v/>
      </c>
      <c r="J196" s="16" t="str">
        <f t="shared" si="18"/>
        <v/>
      </c>
    </row>
    <row r="197" spans="1:10">
      <c r="A197" s="141">
        <v>188</v>
      </c>
      <c r="B197" s="142"/>
      <c r="C197" s="142"/>
      <c r="D197" s="63"/>
      <c r="E197" s="143"/>
      <c r="F197" s="144"/>
      <c r="G197" s="142"/>
      <c r="H197" s="143"/>
      <c r="I197" s="16" t="str">
        <f t="shared" si="17"/>
        <v/>
      </c>
      <c r="J197" s="16" t="str">
        <f t="shared" si="18"/>
        <v/>
      </c>
    </row>
    <row r="198" spans="1:10">
      <c r="A198" s="141">
        <v>189</v>
      </c>
      <c r="B198" s="142"/>
      <c r="C198" s="142"/>
      <c r="D198" s="63"/>
      <c r="E198" s="143"/>
      <c r="F198" s="144"/>
      <c r="G198" s="142"/>
      <c r="H198" s="143"/>
      <c r="I198" s="16" t="str">
        <f t="shared" si="17"/>
        <v/>
      </c>
      <c r="J198" s="16" t="str">
        <f t="shared" si="18"/>
        <v/>
      </c>
    </row>
    <row r="199" spans="1:10">
      <c r="A199" s="141">
        <v>190</v>
      </c>
      <c r="B199" s="142"/>
      <c r="C199" s="142"/>
      <c r="D199" s="63"/>
      <c r="E199" s="143"/>
      <c r="F199" s="144"/>
      <c r="G199" s="142"/>
      <c r="H199" s="143"/>
      <c r="I199" s="16" t="str">
        <f t="shared" si="17"/>
        <v/>
      </c>
      <c r="J199" s="16" t="str">
        <f t="shared" si="18"/>
        <v/>
      </c>
    </row>
    <row r="200" spans="1:10">
      <c r="A200" s="141">
        <v>191</v>
      </c>
      <c r="B200" s="142"/>
      <c r="C200" s="142"/>
      <c r="D200" s="63"/>
      <c r="E200" s="143"/>
      <c r="F200" s="144"/>
      <c r="G200" s="142"/>
      <c r="H200" s="143"/>
      <c r="I200" s="16" t="str">
        <f t="shared" si="17"/>
        <v/>
      </c>
      <c r="J200" s="16" t="str">
        <f t="shared" si="18"/>
        <v/>
      </c>
    </row>
    <row r="201" spans="1:10">
      <c r="A201" s="141">
        <v>192</v>
      </c>
      <c r="B201" s="142"/>
      <c r="C201" s="142"/>
      <c r="D201" s="63"/>
      <c r="E201" s="143"/>
      <c r="F201" s="144"/>
      <c r="G201" s="142"/>
      <c r="H201" s="143"/>
      <c r="I201" s="16" t="str">
        <f t="shared" si="17"/>
        <v/>
      </c>
      <c r="J201" s="16" t="str">
        <f t="shared" si="18"/>
        <v/>
      </c>
    </row>
    <row r="202" spans="1:10">
      <c r="A202" s="141">
        <v>193</v>
      </c>
      <c r="B202" s="142"/>
      <c r="C202" s="142"/>
      <c r="D202" s="63"/>
      <c r="E202" s="143"/>
      <c r="F202" s="144"/>
      <c r="G202" s="142"/>
      <c r="H202" s="143"/>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1">
        <v>194</v>
      </c>
      <c r="B203" s="142"/>
      <c r="C203" s="142"/>
      <c r="D203" s="63"/>
      <c r="E203" s="143"/>
      <c r="F203" s="144"/>
      <c r="G203" s="142"/>
      <c r="H203" s="143"/>
      <c r="I203" s="16" t="str">
        <f t="shared" si="19"/>
        <v/>
      </c>
      <c r="J203" s="16" t="str">
        <f t="shared" si="20"/>
        <v/>
      </c>
    </row>
    <row r="204" spans="1:10">
      <c r="A204" s="141">
        <v>195</v>
      </c>
      <c r="B204" s="142"/>
      <c r="C204" s="142"/>
      <c r="D204" s="63"/>
      <c r="E204" s="143"/>
      <c r="F204" s="144"/>
      <c r="G204" s="142"/>
      <c r="H204" s="143"/>
      <c r="I204" s="16" t="str">
        <f t="shared" si="19"/>
        <v/>
      </c>
      <c r="J204" s="16" t="str">
        <f t="shared" si="20"/>
        <v/>
      </c>
    </row>
    <row r="205" spans="1:10">
      <c r="A205" s="141">
        <v>196</v>
      </c>
      <c r="B205" s="142"/>
      <c r="C205" s="142"/>
      <c r="D205" s="63"/>
      <c r="E205" s="143"/>
      <c r="F205" s="144"/>
      <c r="G205" s="142"/>
      <c r="H205" s="143"/>
      <c r="I205" s="16" t="str">
        <f t="shared" si="19"/>
        <v/>
      </c>
      <c r="J205" s="16" t="str">
        <f t="shared" si="20"/>
        <v/>
      </c>
    </row>
    <row r="206" spans="1:10">
      <c r="A206" s="141">
        <v>197</v>
      </c>
      <c r="B206" s="142"/>
      <c r="C206" s="142"/>
      <c r="D206" s="63"/>
      <c r="E206" s="143"/>
      <c r="F206" s="144"/>
      <c r="G206" s="142"/>
      <c r="H206" s="143"/>
      <c r="I206" s="16" t="str">
        <f t="shared" si="19"/>
        <v/>
      </c>
      <c r="J206" s="16" t="str">
        <f t="shared" si="20"/>
        <v/>
      </c>
    </row>
    <row r="207" spans="1:10">
      <c r="A207" s="141">
        <v>198</v>
      </c>
      <c r="B207" s="142"/>
      <c r="C207" s="142"/>
      <c r="D207" s="63"/>
      <c r="E207" s="143"/>
      <c r="F207" s="144"/>
      <c r="G207" s="142"/>
      <c r="H207" s="143"/>
      <c r="I207" s="16" t="str">
        <f t="shared" si="19"/>
        <v/>
      </c>
      <c r="J207" s="16" t="str">
        <f t="shared" si="20"/>
        <v/>
      </c>
    </row>
    <row r="208" spans="1:10">
      <c r="A208" s="141">
        <v>199</v>
      </c>
      <c r="B208" s="142"/>
      <c r="C208" s="142"/>
      <c r="D208" s="63"/>
      <c r="E208" s="143"/>
      <c r="F208" s="144"/>
      <c r="G208" s="142"/>
      <c r="H208" s="143"/>
      <c r="I208" s="16" t="str">
        <f t="shared" si="19"/>
        <v/>
      </c>
      <c r="J208" s="16" t="str">
        <f t="shared" si="20"/>
        <v/>
      </c>
    </row>
    <row r="209" spans="1:10">
      <c r="A209" s="141">
        <v>200</v>
      </c>
      <c r="B209" s="142"/>
      <c r="C209" s="142"/>
      <c r="D209" s="63"/>
      <c r="E209" s="143"/>
      <c r="F209" s="144"/>
      <c r="G209" s="142"/>
      <c r="H209" s="143"/>
      <c r="I209" s="16" t="str">
        <f t="shared" si="19"/>
        <v/>
      </c>
      <c r="J209" s="16" t="str">
        <f t="shared" si="20"/>
        <v/>
      </c>
    </row>
    <row r="210" spans="1:10">
      <c r="A210" s="141">
        <v>201</v>
      </c>
      <c r="B210" s="142"/>
      <c r="C210" s="142"/>
      <c r="D210" s="63"/>
      <c r="E210" s="143"/>
      <c r="F210" s="144"/>
      <c r="G210" s="142"/>
      <c r="H210" s="143"/>
      <c r="I210" s="16" t="str">
        <f t="shared" si="19"/>
        <v/>
      </c>
      <c r="J210" s="16" t="str">
        <f t="shared" si="20"/>
        <v/>
      </c>
    </row>
    <row r="211" spans="1:10">
      <c r="A211" s="141">
        <v>202</v>
      </c>
      <c r="B211" s="142"/>
      <c r="C211" s="142"/>
      <c r="D211" s="63"/>
      <c r="E211" s="143"/>
      <c r="F211" s="144"/>
      <c r="G211" s="142"/>
      <c r="H211" s="143"/>
      <c r="I211" s="16" t="str">
        <f t="shared" si="19"/>
        <v/>
      </c>
      <c r="J211" s="16" t="str">
        <f t="shared" si="20"/>
        <v/>
      </c>
    </row>
    <row r="212" spans="1:10">
      <c r="A212" s="141">
        <v>203</v>
      </c>
      <c r="B212" s="142"/>
      <c r="C212" s="142"/>
      <c r="D212" s="63"/>
      <c r="E212" s="143"/>
      <c r="F212" s="144"/>
      <c r="G212" s="142"/>
      <c r="H212" s="143"/>
      <c r="I212" s="16" t="str">
        <f t="shared" si="19"/>
        <v/>
      </c>
      <c r="J212" s="16" t="str">
        <f t="shared" si="20"/>
        <v/>
      </c>
    </row>
    <row r="213" spans="1:10">
      <c r="A213" s="141">
        <v>204</v>
      </c>
      <c r="B213" s="142"/>
      <c r="C213" s="142"/>
      <c r="D213" s="63"/>
      <c r="E213" s="143"/>
      <c r="F213" s="144"/>
      <c r="G213" s="142"/>
      <c r="H213" s="143"/>
      <c r="I213" s="16" t="str">
        <f t="shared" si="19"/>
        <v/>
      </c>
      <c r="J213" s="16" t="str">
        <f t="shared" si="20"/>
        <v/>
      </c>
    </row>
    <row r="214" spans="1:10">
      <c r="A214" s="141">
        <v>205</v>
      </c>
      <c r="B214" s="142"/>
      <c r="C214" s="142"/>
      <c r="D214" s="63"/>
      <c r="E214" s="143"/>
      <c r="F214" s="144"/>
      <c r="G214" s="142"/>
      <c r="H214" s="143"/>
      <c r="I214" s="16" t="str">
        <f t="shared" si="19"/>
        <v/>
      </c>
      <c r="J214" s="16" t="str">
        <f t="shared" si="20"/>
        <v/>
      </c>
    </row>
    <row r="215" spans="1:10">
      <c r="A215" s="141">
        <v>206</v>
      </c>
      <c r="B215" s="142"/>
      <c r="C215" s="142"/>
      <c r="D215" s="63"/>
      <c r="E215" s="143"/>
      <c r="F215" s="144"/>
      <c r="G215" s="142"/>
      <c r="H215" s="143"/>
      <c r="I215" s="16" t="str">
        <f t="shared" si="19"/>
        <v/>
      </c>
      <c r="J215" s="16" t="str">
        <f t="shared" si="20"/>
        <v/>
      </c>
    </row>
    <row r="216" spans="1:10">
      <c r="A216" s="141">
        <v>207</v>
      </c>
      <c r="B216" s="142"/>
      <c r="C216" s="142"/>
      <c r="D216" s="63"/>
      <c r="E216" s="143"/>
      <c r="F216" s="144"/>
      <c r="G216" s="142"/>
      <c r="H216" s="143"/>
      <c r="I216" s="16" t="str">
        <f t="shared" si="19"/>
        <v/>
      </c>
      <c r="J216" s="16" t="str">
        <f t="shared" si="20"/>
        <v/>
      </c>
    </row>
    <row r="217" spans="1:10">
      <c r="A217" s="141">
        <v>208</v>
      </c>
      <c r="B217" s="142"/>
      <c r="C217" s="142"/>
      <c r="D217" s="63"/>
      <c r="E217" s="143"/>
      <c r="F217" s="144"/>
      <c r="G217" s="142"/>
      <c r="H217" s="143"/>
      <c r="I217" s="16" t="str">
        <f t="shared" si="19"/>
        <v/>
      </c>
      <c r="J217" s="16" t="str">
        <f t="shared" si="20"/>
        <v/>
      </c>
    </row>
    <row r="218" spans="1:10">
      <c r="A218" s="141">
        <v>209</v>
      </c>
      <c r="B218" s="142"/>
      <c r="C218" s="142"/>
      <c r="D218" s="63"/>
      <c r="E218" s="143"/>
      <c r="F218" s="144"/>
      <c r="G218" s="142"/>
      <c r="H218" s="143"/>
      <c r="I218" s="16" t="str">
        <f t="shared" si="19"/>
        <v/>
      </c>
      <c r="J218" s="16" t="str">
        <f t="shared" si="20"/>
        <v/>
      </c>
    </row>
    <row r="219" spans="1:10">
      <c r="A219" s="141">
        <v>210</v>
      </c>
      <c r="B219" s="142"/>
      <c r="C219" s="142"/>
      <c r="D219" s="63"/>
      <c r="E219" s="143"/>
      <c r="F219" s="144"/>
      <c r="G219" s="142"/>
      <c r="H219" s="143"/>
      <c r="I219" s="16" t="str">
        <f t="shared" si="19"/>
        <v/>
      </c>
      <c r="J219" s="16" t="str">
        <f t="shared" si="20"/>
        <v/>
      </c>
    </row>
    <row r="220" spans="1:10">
      <c r="A220" s="141">
        <v>211</v>
      </c>
      <c r="B220" s="142"/>
      <c r="C220" s="142"/>
      <c r="D220" s="63"/>
      <c r="E220" s="143"/>
      <c r="F220" s="144"/>
      <c r="G220" s="142"/>
      <c r="H220" s="143"/>
      <c r="I220" s="16" t="str">
        <f t="shared" si="19"/>
        <v/>
      </c>
      <c r="J220" s="16" t="str">
        <f t="shared" si="20"/>
        <v/>
      </c>
    </row>
    <row r="221" spans="1:10">
      <c r="A221" s="141">
        <v>212</v>
      </c>
      <c r="B221" s="142"/>
      <c r="C221" s="142"/>
      <c r="D221" s="63"/>
      <c r="E221" s="143"/>
      <c r="F221" s="144"/>
      <c r="G221" s="142"/>
      <c r="H221" s="143"/>
      <c r="I221" s="16" t="str">
        <f t="shared" si="19"/>
        <v/>
      </c>
      <c r="J221" s="16" t="str">
        <f t="shared" si="20"/>
        <v/>
      </c>
    </row>
    <row r="222" spans="1:10">
      <c r="A222" s="141">
        <v>213</v>
      </c>
      <c r="B222" s="142"/>
      <c r="C222" s="142"/>
      <c r="D222" s="63"/>
      <c r="E222" s="143"/>
      <c r="F222" s="144"/>
      <c r="G222" s="142"/>
      <c r="H222" s="143"/>
      <c r="I222" s="16" t="str">
        <f t="shared" si="19"/>
        <v/>
      </c>
      <c r="J222" s="16" t="str">
        <f t="shared" si="20"/>
        <v/>
      </c>
    </row>
    <row r="223" spans="1:10">
      <c r="A223" s="141">
        <v>214</v>
      </c>
      <c r="B223" s="142"/>
      <c r="C223" s="142"/>
      <c r="D223" s="63"/>
      <c r="E223" s="143"/>
      <c r="F223" s="144"/>
      <c r="G223" s="142"/>
      <c r="H223" s="143"/>
      <c r="I223" s="16" t="str">
        <f t="shared" si="19"/>
        <v/>
      </c>
      <c r="J223" s="16" t="str">
        <f t="shared" si="20"/>
        <v/>
      </c>
    </row>
    <row r="224" spans="1:10">
      <c r="A224" s="141">
        <v>215</v>
      </c>
      <c r="B224" s="142"/>
      <c r="C224" s="142"/>
      <c r="D224" s="63"/>
      <c r="E224" s="143"/>
      <c r="F224" s="144"/>
      <c r="G224" s="142"/>
      <c r="H224" s="143"/>
      <c r="I224" s="16" t="str">
        <f t="shared" si="19"/>
        <v/>
      </c>
      <c r="J224" s="16" t="str">
        <f t="shared" si="20"/>
        <v/>
      </c>
    </row>
    <row r="225" spans="1:10">
      <c r="A225" s="141">
        <v>216</v>
      </c>
      <c r="B225" s="142"/>
      <c r="C225" s="142"/>
      <c r="D225" s="63"/>
      <c r="E225" s="143"/>
      <c r="F225" s="144"/>
      <c r="G225" s="142"/>
      <c r="H225" s="143"/>
      <c r="I225" s="16" t="str">
        <f t="shared" si="19"/>
        <v/>
      </c>
      <c r="J225" s="16" t="str">
        <f t="shared" si="20"/>
        <v/>
      </c>
    </row>
    <row r="226" spans="1:10">
      <c r="A226" s="141">
        <v>217</v>
      </c>
      <c r="B226" s="142"/>
      <c r="C226" s="142"/>
      <c r="D226" s="63"/>
      <c r="E226" s="143"/>
      <c r="F226" s="144"/>
      <c r="G226" s="142"/>
      <c r="H226" s="143"/>
      <c r="I226" s="16" t="str">
        <f t="shared" si="19"/>
        <v/>
      </c>
      <c r="J226" s="16" t="str">
        <f t="shared" si="20"/>
        <v/>
      </c>
    </row>
    <row r="227" spans="1:10">
      <c r="A227" s="141">
        <v>218</v>
      </c>
      <c r="B227" s="142"/>
      <c r="C227" s="142"/>
      <c r="D227" s="63"/>
      <c r="E227" s="143"/>
      <c r="F227" s="144"/>
      <c r="G227" s="142"/>
      <c r="H227" s="143"/>
      <c r="I227" s="16" t="str">
        <f t="shared" si="19"/>
        <v/>
      </c>
      <c r="J227" s="16" t="str">
        <f t="shared" si="20"/>
        <v/>
      </c>
    </row>
    <row r="228" spans="1:10">
      <c r="A228" s="141">
        <v>219</v>
      </c>
      <c r="B228" s="142"/>
      <c r="C228" s="142"/>
      <c r="D228" s="63"/>
      <c r="E228" s="143"/>
      <c r="F228" s="144"/>
      <c r="G228" s="142"/>
      <c r="H228" s="143"/>
      <c r="I228" s="16" t="str">
        <f t="shared" si="19"/>
        <v/>
      </c>
      <c r="J228" s="16" t="str">
        <f t="shared" si="20"/>
        <v/>
      </c>
    </row>
    <row r="229" spans="1:10">
      <c r="A229" s="141">
        <v>220</v>
      </c>
      <c r="B229" s="142"/>
      <c r="C229" s="142"/>
      <c r="D229" s="63"/>
      <c r="E229" s="143"/>
      <c r="F229" s="144"/>
      <c r="G229" s="142"/>
      <c r="H229" s="143"/>
      <c r="I229" s="16" t="str">
        <f t="shared" si="19"/>
        <v/>
      </c>
      <c r="J229" s="16" t="str">
        <f t="shared" si="20"/>
        <v/>
      </c>
    </row>
    <row r="230" spans="1:10">
      <c r="A230" s="141">
        <v>221</v>
      </c>
      <c r="B230" s="142"/>
      <c r="C230" s="142"/>
      <c r="D230" s="63"/>
      <c r="E230" s="143"/>
      <c r="F230" s="144"/>
      <c r="G230" s="142"/>
      <c r="H230" s="143"/>
      <c r="I230" s="16" t="str">
        <f t="shared" si="19"/>
        <v/>
      </c>
      <c r="J230" s="16" t="str">
        <f t="shared" si="20"/>
        <v/>
      </c>
    </row>
    <row r="231" spans="1:10">
      <c r="A231" s="141">
        <v>222</v>
      </c>
      <c r="B231" s="142"/>
      <c r="C231" s="142"/>
      <c r="D231" s="63"/>
      <c r="E231" s="143"/>
      <c r="F231" s="144"/>
      <c r="G231" s="142"/>
      <c r="H231" s="143"/>
      <c r="I231" s="16" t="str">
        <f t="shared" si="19"/>
        <v/>
      </c>
      <c r="J231" s="16" t="str">
        <f t="shared" si="20"/>
        <v/>
      </c>
    </row>
    <row r="232" spans="1:10">
      <c r="A232" s="141">
        <v>223</v>
      </c>
      <c r="B232" s="142"/>
      <c r="C232" s="142"/>
      <c r="D232" s="63"/>
      <c r="E232" s="143"/>
      <c r="F232" s="144"/>
      <c r="G232" s="142"/>
      <c r="H232" s="143"/>
      <c r="I232" s="16" t="str">
        <f t="shared" si="19"/>
        <v/>
      </c>
      <c r="J232" s="16" t="str">
        <f t="shared" si="20"/>
        <v/>
      </c>
    </row>
    <row r="233" spans="1:10">
      <c r="A233" s="141">
        <v>224</v>
      </c>
      <c r="B233" s="142"/>
      <c r="C233" s="142"/>
      <c r="D233" s="63"/>
      <c r="E233" s="143"/>
      <c r="F233" s="144"/>
      <c r="G233" s="142"/>
      <c r="H233" s="143"/>
      <c r="I233" s="16" t="str">
        <f t="shared" si="19"/>
        <v/>
      </c>
      <c r="J233" s="16" t="str">
        <f t="shared" si="20"/>
        <v/>
      </c>
    </row>
    <row r="234" spans="1:10">
      <c r="A234" s="141">
        <v>225</v>
      </c>
      <c r="B234" s="142"/>
      <c r="C234" s="142"/>
      <c r="D234" s="63"/>
      <c r="E234" s="143"/>
      <c r="F234" s="144"/>
      <c r="G234" s="142"/>
      <c r="H234" s="143"/>
      <c r="I234" s="16" t="str">
        <f t="shared" si="19"/>
        <v/>
      </c>
      <c r="J234" s="16" t="str">
        <f t="shared" si="20"/>
        <v/>
      </c>
    </row>
    <row r="235" spans="1:10">
      <c r="A235" s="141">
        <v>226</v>
      </c>
      <c r="B235" s="142"/>
      <c r="C235" s="142"/>
      <c r="D235" s="63"/>
      <c r="E235" s="143"/>
      <c r="F235" s="144"/>
      <c r="G235" s="142"/>
      <c r="H235" s="143"/>
      <c r="I235" s="16" t="str">
        <f t="shared" si="19"/>
        <v/>
      </c>
      <c r="J235" s="16" t="str">
        <f t="shared" si="20"/>
        <v/>
      </c>
    </row>
    <row r="236" spans="1:10">
      <c r="A236" s="141">
        <v>227</v>
      </c>
      <c r="B236" s="142"/>
      <c r="C236" s="142"/>
      <c r="D236" s="63"/>
      <c r="E236" s="143"/>
      <c r="F236" s="144"/>
      <c r="G236" s="142"/>
      <c r="H236" s="143"/>
      <c r="I236" s="16" t="str">
        <f t="shared" si="19"/>
        <v/>
      </c>
      <c r="J236" s="16" t="str">
        <f t="shared" si="20"/>
        <v/>
      </c>
    </row>
    <row r="237" spans="1:10">
      <c r="A237" s="141">
        <v>228</v>
      </c>
      <c r="B237" s="142"/>
      <c r="C237" s="142"/>
      <c r="D237" s="63"/>
      <c r="E237" s="143"/>
      <c r="F237" s="144"/>
      <c r="G237" s="142"/>
      <c r="H237" s="143"/>
      <c r="I237" s="16" t="str">
        <f t="shared" si="19"/>
        <v/>
      </c>
      <c r="J237" s="16" t="str">
        <f t="shared" si="20"/>
        <v/>
      </c>
    </row>
    <row r="238" spans="1:10">
      <c r="A238" s="141">
        <v>229</v>
      </c>
      <c r="B238" s="142"/>
      <c r="C238" s="142"/>
      <c r="D238" s="63"/>
      <c r="E238" s="143"/>
      <c r="F238" s="144"/>
      <c r="G238" s="142"/>
      <c r="H238" s="143"/>
      <c r="I238" s="16" t="str">
        <f t="shared" si="19"/>
        <v/>
      </c>
      <c r="J238" s="16" t="str">
        <f t="shared" si="20"/>
        <v/>
      </c>
    </row>
    <row r="239" spans="1:10">
      <c r="A239" s="141">
        <v>230</v>
      </c>
      <c r="B239" s="142"/>
      <c r="C239" s="142"/>
      <c r="D239" s="63"/>
      <c r="E239" s="143"/>
      <c r="F239" s="144"/>
      <c r="G239" s="142"/>
      <c r="H239" s="143"/>
      <c r="I239" s="16" t="str">
        <f t="shared" si="19"/>
        <v/>
      </c>
      <c r="J239" s="16" t="str">
        <f t="shared" si="20"/>
        <v/>
      </c>
    </row>
    <row r="240" spans="1:10">
      <c r="A240" s="141">
        <v>231</v>
      </c>
      <c r="B240" s="142"/>
      <c r="C240" s="142"/>
      <c r="D240" s="63"/>
      <c r="E240" s="143"/>
      <c r="F240" s="144"/>
      <c r="G240" s="142"/>
      <c r="H240" s="143"/>
      <c r="I240" s="16" t="str">
        <f t="shared" si="19"/>
        <v/>
      </c>
      <c r="J240" s="16" t="str">
        <f t="shared" si="20"/>
        <v/>
      </c>
    </row>
    <row r="241" spans="1:10">
      <c r="A241" s="141">
        <v>232</v>
      </c>
      <c r="B241" s="142"/>
      <c r="C241" s="142"/>
      <c r="D241" s="63"/>
      <c r="E241" s="143"/>
      <c r="F241" s="144"/>
      <c r="G241" s="142"/>
      <c r="H241" s="143"/>
      <c r="I241" s="16" t="str">
        <f t="shared" si="19"/>
        <v/>
      </c>
      <c r="J241" s="16" t="str">
        <f t="shared" si="20"/>
        <v/>
      </c>
    </row>
    <row r="242" spans="1:10">
      <c r="A242" s="141">
        <v>233</v>
      </c>
      <c r="B242" s="142"/>
      <c r="C242" s="142"/>
      <c r="D242" s="63"/>
      <c r="E242" s="143"/>
      <c r="F242" s="144"/>
      <c r="G242" s="142"/>
      <c r="H242" s="143"/>
      <c r="I242" s="16" t="str">
        <f t="shared" si="19"/>
        <v/>
      </c>
      <c r="J242" s="16" t="str">
        <f t="shared" si="20"/>
        <v/>
      </c>
    </row>
    <row r="243" spans="1:10">
      <c r="A243" s="141">
        <v>234</v>
      </c>
      <c r="B243" s="142"/>
      <c r="C243" s="142"/>
      <c r="D243" s="63"/>
      <c r="E243" s="143"/>
      <c r="F243" s="144"/>
      <c r="G243" s="142"/>
      <c r="H243" s="143"/>
      <c r="I243" s="16" t="str">
        <f t="shared" si="19"/>
        <v/>
      </c>
      <c r="J243" s="16" t="str">
        <f t="shared" si="20"/>
        <v/>
      </c>
    </row>
    <row r="244" spans="1:10">
      <c r="A244" s="141">
        <v>235</v>
      </c>
      <c r="B244" s="142"/>
      <c r="C244" s="142"/>
      <c r="D244" s="63"/>
      <c r="E244" s="143"/>
      <c r="F244" s="144"/>
      <c r="G244" s="142"/>
      <c r="H244" s="143"/>
      <c r="I244" s="16" t="str">
        <f t="shared" si="19"/>
        <v/>
      </c>
      <c r="J244" s="16" t="str">
        <f t="shared" si="20"/>
        <v/>
      </c>
    </row>
    <row r="245" spans="1:10">
      <c r="A245" s="141">
        <v>236</v>
      </c>
      <c r="B245" s="142"/>
      <c r="C245" s="142"/>
      <c r="D245" s="63"/>
      <c r="E245" s="143"/>
      <c r="F245" s="144"/>
      <c r="G245" s="142"/>
      <c r="H245" s="143"/>
      <c r="I245" s="16" t="str">
        <f t="shared" si="19"/>
        <v/>
      </c>
      <c r="J245" s="16" t="str">
        <f t="shared" si="20"/>
        <v/>
      </c>
    </row>
    <row r="246" spans="1:10">
      <c r="A246" s="141">
        <v>237</v>
      </c>
      <c r="B246" s="142"/>
      <c r="C246" s="142"/>
      <c r="D246" s="63"/>
      <c r="E246" s="143"/>
      <c r="F246" s="144"/>
      <c r="G246" s="142"/>
      <c r="H246" s="143"/>
      <c r="I246" s="16" t="str">
        <f t="shared" si="19"/>
        <v/>
      </c>
      <c r="J246" s="16" t="str">
        <f t="shared" si="20"/>
        <v/>
      </c>
    </row>
    <row r="247" spans="1:10">
      <c r="A247" s="141">
        <v>238</v>
      </c>
      <c r="B247" s="142"/>
      <c r="C247" s="142"/>
      <c r="D247" s="63"/>
      <c r="E247" s="143"/>
      <c r="F247" s="144"/>
      <c r="G247" s="142"/>
      <c r="H247" s="143"/>
      <c r="I247" s="16" t="str">
        <f t="shared" si="19"/>
        <v/>
      </c>
      <c r="J247" s="16" t="str">
        <f t="shared" si="20"/>
        <v/>
      </c>
    </row>
    <row r="248" spans="1:10">
      <c r="A248" s="141">
        <v>239</v>
      </c>
      <c r="B248" s="142"/>
      <c r="C248" s="142"/>
      <c r="D248" s="63"/>
      <c r="E248" s="143"/>
      <c r="F248" s="144"/>
      <c r="G248" s="142"/>
      <c r="H248" s="143"/>
      <c r="I248" s="16" t="str">
        <f t="shared" si="19"/>
        <v/>
      </c>
      <c r="J248" s="16" t="str">
        <f t="shared" si="20"/>
        <v/>
      </c>
    </row>
    <row r="249" spans="1:10">
      <c r="A249" s="141">
        <v>240</v>
      </c>
      <c r="B249" s="142"/>
      <c r="C249" s="142"/>
      <c r="D249" s="63"/>
      <c r="E249" s="143"/>
      <c r="F249" s="144"/>
      <c r="G249" s="142"/>
      <c r="H249" s="143"/>
      <c r="I249" s="16" t="str">
        <f t="shared" si="19"/>
        <v/>
      </c>
      <c r="J249" s="16" t="str">
        <f t="shared" si="20"/>
        <v/>
      </c>
    </row>
    <row r="250" spans="1:10">
      <c r="A250" s="141">
        <v>241</v>
      </c>
      <c r="B250" s="142"/>
      <c r="C250" s="142"/>
      <c r="D250" s="63"/>
      <c r="E250" s="143"/>
      <c r="F250" s="144"/>
      <c r="G250" s="142"/>
      <c r="H250" s="143"/>
      <c r="I250" s="16" t="str">
        <f t="shared" si="19"/>
        <v/>
      </c>
      <c r="J250" s="16" t="str">
        <f t="shared" si="20"/>
        <v/>
      </c>
    </row>
    <row r="251" spans="1:10">
      <c r="A251" s="141">
        <v>242</v>
      </c>
      <c r="B251" s="142"/>
      <c r="C251" s="142"/>
      <c r="D251" s="63"/>
      <c r="E251" s="143"/>
      <c r="F251" s="144"/>
      <c r="G251" s="142"/>
      <c r="H251" s="143"/>
      <c r="I251" s="16" t="str">
        <f t="shared" si="19"/>
        <v/>
      </c>
      <c r="J251" s="16" t="str">
        <f t="shared" si="20"/>
        <v/>
      </c>
    </row>
    <row r="252" spans="1:10">
      <c r="A252" s="141">
        <v>243</v>
      </c>
      <c r="B252" s="142"/>
      <c r="C252" s="142"/>
      <c r="D252" s="63"/>
      <c r="E252" s="143"/>
      <c r="F252" s="144"/>
      <c r="G252" s="142"/>
      <c r="H252" s="143"/>
      <c r="I252" s="16" t="str">
        <f t="shared" si="19"/>
        <v/>
      </c>
      <c r="J252" s="16" t="str">
        <f t="shared" si="20"/>
        <v/>
      </c>
    </row>
    <row r="253" spans="1:10">
      <c r="A253" s="141">
        <v>244</v>
      </c>
      <c r="B253" s="142"/>
      <c r="C253" s="142"/>
      <c r="D253" s="63"/>
      <c r="E253" s="143"/>
      <c r="F253" s="144"/>
      <c r="G253" s="142"/>
      <c r="H253" s="143"/>
      <c r="I253" s="16" t="str">
        <f t="shared" si="19"/>
        <v/>
      </c>
      <c r="J253" s="16" t="str">
        <f t="shared" si="20"/>
        <v/>
      </c>
    </row>
    <row r="254" spans="1:10">
      <c r="A254" s="141">
        <v>245</v>
      </c>
      <c r="B254" s="142"/>
      <c r="C254" s="142"/>
      <c r="D254" s="63"/>
      <c r="E254" s="143"/>
      <c r="F254" s="144"/>
      <c r="G254" s="142"/>
      <c r="H254" s="143"/>
      <c r="I254" s="16" t="str">
        <f t="shared" si="19"/>
        <v/>
      </c>
      <c r="J254" s="16" t="str">
        <f t="shared" si="20"/>
        <v/>
      </c>
    </row>
    <row r="255" spans="1:10">
      <c r="A255" s="141">
        <v>246</v>
      </c>
      <c r="B255" s="142"/>
      <c r="C255" s="142"/>
      <c r="D255" s="63"/>
      <c r="E255" s="143"/>
      <c r="F255" s="144"/>
      <c r="G255" s="142"/>
      <c r="H255" s="143"/>
      <c r="I255" s="16" t="str">
        <f t="shared" si="19"/>
        <v/>
      </c>
      <c r="J255" s="16" t="str">
        <f t="shared" si="20"/>
        <v/>
      </c>
    </row>
    <row r="256" spans="1:10">
      <c r="A256" s="141">
        <v>247</v>
      </c>
      <c r="B256" s="142"/>
      <c r="C256" s="142"/>
      <c r="D256" s="63"/>
      <c r="E256" s="143"/>
      <c r="F256" s="144"/>
      <c r="G256" s="142"/>
      <c r="H256" s="143"/>
      <c r="I256" s="16" t="str">
        <f t="shared" si="19"/>
        <v/>
      </c>
      <c r="J256" s="16" t="str">
        <f t="shared" si="20"/>
        <v/>
      </c>
    </row>
    <row r="257" spans="1:10">
      <c r="A257" s="141">
        <v>248</v>
      </c>
      <c r="B257" s="142"/>
      <c r="C257" s="142"/>
      <c r="D257" s="63"/>
      <c r="E257" s="143"/>
      <c r="F257" s="144"/>
      <c r="G257" s="142"/>
      <c r="H257" s="143"/>
      <c r="I257" s="16" t="str">
        <f t="shared" si="19"/>
        <v/>
      </c>
      <c r="J257" s="16" t="str">
        <f t="shared" si="20"/>
        <v/>
      </c>
    </row>
    <row r="258" spans="1:10">
      <c r="A258" s="141">
        <v>249</v>
      </c>
      <c r="B258" s="142"/>
      <c r="C258" s="142"/>
      <c r="D258" s="63"/>
      <c r="E258" s="143"/>
      <c r="F258" s="144"/>
      <c r="G258" s="142"/>
      <c r="H258" s="143"/>
      <c r="I258" s="16" t="str">
        <f t="shared" si="19"/>
        <v/>
      </c>
      <c r="J258" s="16" t="str">
        <f t="shared" si="20"/>
        <v/>
      </c>
    </row>
    <row r="259" spans="1:10">
      <c r="A259" s="141">
        <v>250</v>
      </c>
      <c r="B259" s="142"/>
      <c r="C259" s="142"/>
      <c r="D259" s="63"/>
      <c r="E259" s="143"/>
      <c r="F259" s="144"/>
      <c r="G259" s="142"/>
      <c r="H259" s="143"/>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0" sqref="B10:G12"/>
    </sheetView>
  </sheetViews>
  <sheetFormatPr defaultColWidth="9.109375" defaultRowHeight="15.6"/>
  <cols>
    <col min="1" max="1" width="5.6640625" style="58" customWidth="1"/>
    <col min="2" max="3" width="35.6640625" style="62" customWidth="1"/>
    <col min="4" max="4" width="23" style="62" customWidth="1"/>
    <col min="5" max="5" width="18.6640625" style="288" customWidth="1"/>
    <col min="6" max="6" width="10.6640625" style="67" customWidth="1"/>
    <col min="7" max="7" width="10.6640625" style="62" customWidth="1"/>
    <col min="8" max="8" width="14.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1" t="s">
        <v>667</v>
      </c>
      <c r="B5" s="531"/>
      <c r="C5" s="531"/>
      <c r="D5" s="531"/>
      <c r="E5" s="531"/>
      <c r="F5" s="531"/>
      <c r="G5" s="531"/>
      <c r="H5" s="531"/>
      <c r="I5" s="531"/>
      <c r="J5" s="224"/>
      <c r="K5" s="224"/>
      <c r="L5" s="224"/>
      <c r="M5" s="224"/>
      <c r="N5" s="62"/>
    </row>
    <row r="6" spans="1:16" ht="13.5" customHeight="1">
      <c r="E6" s="62"/>
      <c r="F6" s="62"/>
      <c r="H6" s="62"/>
      <c r="I6" s="299"/>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6.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64"/>
      <c r="H9" s="65"/>
      <c r="I9" s="146">
        <f>SUMIF(I10:I1010,"&gt;0")</f>
        <v>0</v>
      </c>
      <c r="J9" s="146">
        <f t="shared" ref="J9:N9" si="0">SUMIF(J10:J108,"&gt;0")</f>
        <v>0</v>
      </c>
      <c r="K9" s="4">
        <f t="shared" si="0"/>
        <v>0</v>
      </c>
      <c r="L9" s="4">
        <f t="shared" si="0"/>
        <v>0</v>
      </c>
      <c r="M9" s="4">
        <f t="shared" si="0"/>
        <v>0</v>
      </c>
      <c r="N9" s="4">
        <f t="shared" si="0"/>
        <v>0</v>
      </c>
      <c r="O9" s="296"/>
    </row>
    <row r="10" spans="1:16">
      <c r="A10" s="35">
        <v>1</v>
      </c>
      <c r="B10" s="7"/>
      <c r="C10" s="7"/>
      <c r="D10" s="7"/>
      <c r="E10" s="5"/>
      <c r="F10" s="218"/>
      <c r="G10" s="218"/>
      <c r="H10" s="218"/>
      <c r="I10" s="16" t="str">
        <f t="shared" ref="I10:I73" si="1">IF(OR($B10="",$C10="",$D10="",$E10="",$F10&lt;an_initial,$F10&gt;an_final,$O10=FALSE),"",IF($H10="",CS_STR_A2*$G10/P10,CS_STR_A2*$H10))</f>
        <v/>
      </c>
      <c r="J10" s="16" t="str">
        <f t="shared" ref="J10:J73" si="2">IF(OR($B10="",$C10="",$D10="",$E10="",$F10="",$F10&gt;an_final,$O10=FALSE),"",IF($H10="",CS_STR_A2*$G10/P10,CS_STR_A2*$H10))</f>
        <v/>
      </c>
      <c r="K10" s="56" t="str">
        <f t="shared" ref="K10:K73" si="3">IF(OR($B10="",$C10="",$D10="",$E10="",$F10="",$F10&gt;an_final,$O10=FALSE),"",IF($F10&gt;=an_initial,1,""))</f>
        <v/>
      </c>
      <c r="L10" s="56" t="str">
        <f t="shared" ref="L10:L73" si="4">IF(OR($B10="",$C10="",$D10="",$E10="",$F10="",$F10&gt;an_final,$O10=FALSE),"",1)</f>
        <v/>
      </c>
      <c r="M10" s="374" t="str">
        <f t="shared" ref="M10:M73" si="5">IF(OR($B10="",$C10="",$D10="",$E10="",$F10="",$F10&gt;an_final,$O10=FALSE),"",IF($H10="",$G10/P10,$H10))</f>
        <v/>
      </c>
      <c r="N10" s="56"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5">
        <v>2</v>
      </c>
      <c r="B11" s="7"/>
      <c r="C11" s="7"/>
      <c r="D11" s="7"/>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7"/>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35">
        <v>5</v>
      </c>
      <c r="B14" s="6"/>
      <c r="C14" s="6"/>
      <c r="D14" s="6"/>
      <c r="E14" s="215"/>
      <c r="F14" s="214"/>
      <c r="G14" s="214"/>
      <c r="H14" s="214"/>
      <c r="I14" s="16" t="str">
        <f t="shared" si="1"/>
        <v/>
      </c>
      <c r="J14" s="16" t="str">
        <f t="shared" si="2"/>
        <v/>
      </c>
      <c r="K14" s="56" t="str">
        <f t="shared" si="3"/>
        <v/>
      </c>
      <c r="L14" s="56" t="str">
        <f t="shared" si="4"/>
        <v/>
      </c>
      <c r="M14" s="374" t="str">
        <f t="shared" si="5"/>
        <v/>
      </c>
      <c r="N14" s="56" t="str">
        <f t="shared" si="6"/>
        <v/>
      </c>
      <c r="O14" s="347" t="b">
        <f t="shared" si="7"/>
        <v>0</v>
      </c>
      <c r="P14" s="348">
        <f t="shared" si="8"/>
        <v>1</v>
      </c>
    </row>
    <row r="15" spans="1:16">
      <c r="A15" s="35">
        <v>6</v>
      </c>
      <c r="B15" s="6"/>
      <c r="C15" s="6"/>
      <c r="D15" s="6"/>
      <c r="E15" s="215"/>
      <c r="F15" s="214"/>
      <c r="G15" s="214"/>
      <c r="H15" s="214"/>
      <c r="I15" s="16" t="str">
        <f t="shared" si="1"/>
        <v/>
      </c>
      <c r="J15" s="16" t="str">
        <f t="shared" si="2"/>
        <v/>
      </c>
      <c r="K15" s="56" t="str">
        <f t="shared" si="3"/>
        <v/>
      </c>
      <c r="L15" s="56" t="str">
        <f t="shared" si="4"/>
        <v/>
      </c>
      <c r="M15" s="374" t="str">
        <f t="shared" si="5"/>
        <v/>
      </c>
      <c r="N15" s="56" t="str">
        <f t="shared" si="6"/>
        <v/>
      </c>
      <c r="O15" s="347" t="b">
        <f t="shared" si="7"/>
        <v>0</v>
      </c>
      <c r="P15" s="348">
        <f t="shared" si="8"/>
        <v>1</v>
      </c>
    </row>
    <row r="16" spans="1:16">
      <c r="A16" s="35">
        <v>7</v>
      </c>
      <c r="B16" s="6"/>
      <c r="C16" s="6"/>
      <c r="D16" s="6"/>
      <c r="E16" s="215"/>
      <c r="F16" s="214"/>
      <c r="G16" s="214"/>
      <c r="H16" s="214"/>
      <c r="I16" s="16" t="str">
        <f t="shared" si="1"/>
        <v/>
      </c>
      <c r="J16" s="16" t="str">
        <f t="shared" si="2"/>
        <v/>
      </c>
      <c r="K16" s="56" t="str">
        <f t="shared" si="3"/>
        <v/>
      </c>
      <c r="L16" s="56" t="str">
        <f t="shared" si="4"/>
        <v/>
      </c>
      <c r="M16" s="374" t="str">
        <f t="shared" si="5"/>
        <v/>
      </c>
      <c r="N16" s="56" t="str">
        <f t="shared" si="6"/>
        <v/>
      </c>
      <c r="O16" s="347" t="b">
        <f t="shared" si="7"/>
        <v>0</v>
      </c>
      <c r="P16" s="348">
        <f t="shared" si="8"/>
        <v>1</v>
      </c>
    </row>
    <row r="17" spans="1:16">
      <c r="A17" s="35">
        <v>8</v>
      </c>
      <c r="B17" s="6"/>
      <c r="C17" s="6"/>
      <c r="D17" s="6"/>
      <c r="E17" s="215"/>
      <c r="F17" s="214"/>
      <c r="G17" s="214"/>
      <c r="H17" s="214"/>
      <c r="I17" s="16" t="str">
        <f t="shared" si="1"/>
        <v/>
      </c>
      <c r="J17" s="16" t="str">
        <f t="shared" si="2"/>
        <v/>
      </c>
      <c r="K17" s="56" t="str">
        <f t="shared" si="3"/>
        <v/>
      </c>
      <c r="L17" s="56" t="str">
        <f t="shared" si="4"/>
        <v/>
      </c>
      <c r="M17" s="374" t="str">
        <f t="shared" si="5"/>
        <v/>
      </c>
      <c r="N17" s="56" t="str">
        <f t="shared" si="6"/>
        <v/>
      </c>
      <c r="O17" s="347" t="b">
        <f t="shared" si="7"/>
        <v>0</v>
      </c>
      <c r="P17" s="348">
        <f t="shared" si="8"/>
        <v>1</v>
      </c>
    </row>
    <row r="18" spans="1:16">
      <c r="A18" s="35">
        <v>9</v>
      </c>
      <c r="B18" s="6"/>
      <c r="C18" s="6"/>
      <c r="D18" s="6"/>
      <c r="E18" s="215"/>
      <c r="F18" s="214"/>
      <c r="G18" s="214"/>
      <c r="H18" s="214"/>
      <c r="I18" s="16" t="str">
        <f t="shared" si="1"/>
        <v/>
      </c>
      <c r="J18" s="16" t="str">
        <f t="shared" si="2"/>
        <v/>
      </c>
      <c r="K18" s="56" t="str">
        <f t="shared" si="3"/>
        <v/>
      </c>
      <c r="L18" s="56" t="str">
        <f t="shared" si="4"/>
        <v/>
      </c>
      <c r="M18" s="374" t="str">
        <f t="shared" si="5"/>
        <v/>
      </c>
      <c r="N18" s="56" t="str">
        <f t="shared" si="6"/>
        <v/>
      </c>
      <c r="O18" s="347" t="b">
        <f t="shared" si="7"/>
        <v>0</v>
      </c>
      <c r="P18" s="348">
        <f t="shared" si="8"/>
        <v>1</v>
      </c>
    </row>
    <row r="19" spans="1:16">
      <c r="A19" s="35">
        <v>10</v>
      </c>
      <c r="B19" s="6"/>
      <c r="C19" s="6"/>
      <c r="D19" s="6"/>
      <c r="E19" s="215"/>
      <c r="F19" s="214"/>
      <c r="G19" s="214"/>
      <c r="H19" s="214"/>
      <c r="I19" s="16" t="str">
        <f t="shared" si="1"/>
        <v/>
      </c>
      <c r="J19" s="16" t="str">
        <f t="shared" si="2"/>
        <v/>
      </c>
      <c r="K19" s="56" t="str">
        <f t="shared" si="3"/>
        <v/>
      </c>
      <c r="L19" s="56" t="str">
        <f t="shared" si="4"/>
        <v/>
      </c>
      <c r="M19" s="374" t="str">
        <f t="shared" si="5"/>
        <v/>
      </c>
      <c r="N19" s="56" t="str">
        <f t="shared" si="6"/>
        <v/>
      </c>
      <c r="O19" s="347" t="b">
        <f t="shared" si="7"/>
        <v>0</v>
      </c>
      <c r="P19" s="348">
        <f t="shared" si="8"/>
        <v>1</v>
      </c>
    </row>
    <row r="20" spans="1:16">
      <c r="A20" s="35">
        <v>11</v>
      </c>
      <c r="B20" s="6"/>
      <c r="C20" s="6"/>
      <c r="D20" s="6"/>
      <c r="E20" s="215"/>
      <c r="F20" s="214"/>
      <c r="G20" s="214"/>
      <c r="H20" s="214"/>
      <c r="I20" s="16" t="str">
        <f t="shared" si="1"/>
        <v/>
      </c>
      <c r="J20" s="16" t="str">
        <f t="shared" si="2"/>
        <v/>
      </c>
      <c r="K20" s="56" t="str">
        <f t="shared" si="3"/>
        <v/>
      </c>
      <c r="L20" s="56" t="str">
        <f t="shared" si="4"/>
        <v/>
      </c>
      <c r="M20" s="374" t="str">
        <f t="shared" si="5"/>
        <v/>
      </c>
      <c r="N20" s="56" t="str">
        <f t="shared" si="6"/>
        <v/>
      </c>
      <c r="O20" s="347" t="b">
        <f t="shared" si="7"/>
        <v>0</v>
      </c>
      <c r="P20" s="348">
        <f t="shared" si="8"/>
        <v>1</v>
      </c>
    </row>
    <row r="21" spans="1:16">
      <c r="A21" s="35">
        <v>12</v>
      </c>
      <c r="B21" s="6"/>
      <c r="C21" s="6"/>
      <c r="D21" s="6"/>
      <c r="E21" s="215"/>
      <c r="F21" s="214"/>
      <c r="G21" s="214"/>
      <c r="H21" s="214"/>
      <c r="I21" s="16" t="str">
        <f t="shared" si="1"/>
        <v/>
      </c>
      <c r="J21" s="16" t="str">
        <f t="shared" si="2"/>
        <v/>
      </c>
      <c r="K21" s="56" t="str">
        <f t="shared" si="3"/>
        <v/>
      </c>
      <c r="L21" s="56" t="str">
        <f t="shared" si="4"/>
        <v/>
      </c>
      <c r="M21" s="374" t="str">
        <f t="shared" si="5"/>
        <v/>
      </c>
      <c r="N21" s="56" t="str">
        <f t="shared" si="6"/>
        <v/>
      </c>
      <c r="O21" s="347" t="b">
        <f t="shared" si="7"/>
        <v>0</v>
      </c>
      <c r="P21" s="348">
        <f t="shared" si="8"/>
        <v>1</v>
      </c>
    </row>
    <row r="22" spans="1:16">
      <c r="A22" s="35">
        <v>13</v>
      </c>
      <c r="B22" s="6"/>
      <c r="C22" s="6"/>
      <c r="D22" s="6"/>
      <c r="E22" s="215"/>
      <c r="F22" s="214"/>
      <c r="G22" s="214"/>
      <c r="H22" s="214"/>
      <c r="I22" s="16" t="str">
        <f t="shared" si="1"/>
        <v/>
      </c>
      <c r="J22" s="16" t="str">
        <f t="shared" si="2"/>
        <v/>
      </c>
      <c r="K22" s="56" t="str">
        <f t="shared" si="3"/>
        <v/>
      </c>
      <c r="L22" s="56" t="str">
        <f t="shared" si="4"/>
        <v/>
      </c>
      <c r="M22" s="374" t="str">
        <f t="shared" si="5"/>
        <v/>
      </c>
      <c r="N22" s="56" t="str">
        <f t="shared" si="6"/>
        <v/>
      </c>
      <c r="O22" s="347" t="b">
        <f t="shared" si="7"/>
        <v>0</v>
      </c>
      <c r="P22" s="348">
        <f t="shared" si="8"/>
        <v>1</v>
      </c>
    </row>
    <row r="23" spans="1:16">
      <c r="A23" s="35">
        <v>14</v>
      </c>
      <c r="B23" s="6"/>
      <c r="C23" s="6"/>
      <c r="D23" s="6"/>
      <c r="E23" s="215"/>
      <c r="F23" s="214"/>
      <c r="G23" s="214"/>
      <c r="H23" s="214"/>
      <c r="I23" s="16" t="str">
        <f t="shared" si="1"/>
        <v/>
      </c>
      <c r="J23" s="16" t="str">
        <f t="shared" si="2"/>
        <v/>
      </c>
      <c r="K23" s="56" t="str">
        <f t="shared" si="3"/>
        <v/>
      </c>
      <c r="L23" s="56" t="str">
        <f t="shared" si="4"/>
        <v/>
      </c>
      <c r="M23" s="374" t="str">
        <f t="shared" si="5"/>
        <v/>
      </c>
      <c r="N23" s="56" t="str">
        <f t="shared" si="6"/>
        <v/>
      </c>
      <c r="O23" s="347" t="b">
        <f t="shared" si="7"/>
        <v>0</v>
      </c>
      <c r="P23" s="348">
        <f t="shared" si="8"/>
        <v>1</v>
      </c>
    </row>
    <row r="24" spans="1:16">
      <c r="A24" s="35">
        <v>15</v>
      </c>
      <c r="B24" s="6"/>
      <c r="C24" s="6"/>
      <c r="D24" s="6"/>
      <c r="E24" s="215"/>
      <c r="F24" s="214"/>
      <c r="G24" s="214"/>
      <c r="H24" s="214"/>
      <c r="I24" s="16" t="str">
        <f t="shared" si="1"/>
        <v/>
      </c>
      <c r="J24" s="16" t="str">
        <f t="shared" si="2"/>
        <v/>
      </c>
      <c r="K24" s="56" t="str">
        <f t="shared" si="3"/>
        <v/>
      </c>
      <c r="L24" s="56" t="str">
        <f t="shared" si="4"/>
        <v/>
      </c>
      <c r="M24" s="374" t="str">
        <f t="shared" si="5"/>
        <v/>
      </c>
      <c r="N24" s="56" t="str">
        <f t="shared" si="6"/>
        <v/>
      </c>
      <c r="O24" s="347" t="b">
        <f t="shared" si="7"/>
        <v>0</v>
      </c>
      <c r="P24" s="348">
        <f t="shared" si="8"/>
        <v>1</v>
      </c>
    </row>
    <row r="25" spans="1:16">
      <c r="A25" s="35">
        <v>16</v>
      </c>
      <c r="B25" s="6"/>
      <c r="C25" s="6"/>
      <c r="D25" s="6"/>
      <c r="E25" s="215"/>
      <c r="F25" s="214"/>
      <c r="G25" s="214"/>
      <c r="H25" s="214"/>
      <c r="I25" s="16" t="str">
        <f t="shared" si="1"/>
        <v/>
      </c>
      <c r="J25" s="16" t="str">
        <f t="shared" si="2"/>
        <v/>
      </c>
      <c r="K25" s="56" t="str">
        <f t="shared" si="3"/>
        <v/>
      </c>
      <c r="L25" s="56" t="str">
        <f t="shared" si="4"/>
        <v/>
      </c>
      <c r="M25" s="374" t="str">
        <f t="shared" si="5"/>
        <v/>
      </c>
      <c r="N25" s="56" t="str">
        <f t="shared" si="6"/>
        <v/>
      </c>
      <c r="O25" s="347" t="b">
        <f t="shared" si="7"/>
        <v>0</v>
      </c>
      <c r="P25" s="348">
        <f t="shared" si="8"/>
        <v>1</v>
      </c>
    </row>
    <row r="26" spans="1:16">
      <c r="A26" s="35">
        <v>17</v>
      </c>
      <c r="B26" s="6"/>
      <c r="C26" s="6"/>
      <c r="D26" s="6"/>
      <c r="E26" s="215"/>
      <c r="F26" s="214"/>
      <c r="G26" s="214"/>
      <c r="H26" s="214"/>
      <c r="I26" s="16" t="str">
        <f t="shared" si="1"/>
        <v/>
      </c>
      <c r="J26" s="16" t="str">
        <f t="shared" si="2"/>
        <v/>
      </c>
      <c r="K26" s="56" t="str">
        <f t="shared" si="3"/>
        <v/>
      </c>
      <c r="L26" s="56" t="str">
        <f t="shared" si="4"/>
        <v/>
      </c>
      <c r="M26" s="374" t="str">
        <f t="shared" si="5"/>
        <v/>
      </c>
      <c r="N26" s="56" t="str">
        <f t="shared" si="6"/>
        <v/>
      </c>
      <c r="O26" s="347" t="b">
        <f t="shared" si="7"/>
        <v>0</v>
      </c>
      <c r="P26" s="348">
        <f t="shared" si="8"/>
        <v>1</v>
      </c>
    </row>
    <row r="27" spans="1:16">
      <c r="A27" s="35">
        <v>18</v>
      </c>
      <c r="B27" s="6"/>
      <c r="C27" s="6"/>
      <c r="D27" s="6"/>
      <c r="E27" s="215"/>
      <c r="F27" s="214"/>
      <c r="G27" s="214"/>
      <c r="H27" s="214"/>
      <c r="I27" s="16" t="str">
        <f t="shared" si="1"/>
        <v/>
      </c>
      <c r="J27" s="16" t="str">
        <f t="shared" si="2"/>
        <v/>
      </c>
      <c r="K27" s="56" t="str">
        <f t="shared" si="3"/>
        <v/>
      </c>
      <c r="L27" s="56" t="str">
        <f t="shared" si="4"/>
        <v/>
      </c>
      <c r="M27" s="374" t="str">
        <f t="shared" si="5"/>
        <v/>
      </c>
      <c r="N27" s="56" t="str">
        <f t="shared" si="6"/>
        <v/>
      </c>
      <c r="O27" s="347" t="b">
        <f t="shared" si="7"/>
        <v>0</v>
      </c>
      <c r="P27" s="348">
        <f t="shared" si="8"/>
        <v>1</v>
      </c>
    </row>
    <row r="28" spans="1:16">
      <c r="A28" s="35">
        <v>19</v>
      </c>
      <c r="B28" s="6"/>
      <c r="C28" s="6"/>
      <c r="D28" s="6"/>
      <c r="E28" s="215"/>
      <c r="F28" s="214"/>
      <c r="G28" s="214"/>
      <c r="H28" s="214"/>
      <c r="I28" s="16" t="str">
        <f t="shared" si="1"/>
        <v/>
      </c>
      <c r="J28" s="16" t="str">
        <f t="shared" si="2"/>
        <v/>
      </c>
      <c r="K28" s="56" t="str">
        <f t="shared" si="3"/>
        <v/>
      </c>
      <c r="L28" s="56" t="str">
        <f t="shared" si="4"/>
        <v/>
      </c>
      <c r="M28" s="374" t="str">
        <f t="shared" si="5"/>
        <v/>
      </c>
      <c r="N28" s="56" t="str">
        <f t="shared" si="6"/>
        <v/>
      </c>
      <c r="O28" s="347" t="b">
        <f t="shared" si="7"/>
        <v>0</v>
      </c>
      <c r="P28" s="348">
        <f t="shared" si="8"/>
        <v>1</v>
      </c>
    </row>
    <row r="29" spans="1:16">
      <c r="A29" s="35">
        <v>20</v>
      </c>
      <c r="B29" s="6"/>
      <c r="C29" s="6"/>
      <c r="D29" s="6"/>
      <c r="E29" s="215"/>
      <c r="F29" s="214"/>
      <c r="G29" s="214"/>
      <c r="H29" s="214"/>
      <c r="I29" s="16" t="str">
        <f t="shared" si="1"/>
        <v/>
      </c>
      <c r="J29" s="16" t="str">
        <f t="shared" si="2"/>
        <v/>
      </c>
      <c r="K29" s="56" t="str">
        <f t="shared" si="3"/>
        <v/>
      </c>
      <c r="L29" s="56" t="str">
        <f t="shared" si="4"/>
        <v/>
      </c>
      <c r="M29" s="374" t="str">
        <f t="shared" si="5"/>
        <v/>
      </c>
      <c r="N29" s="56" t="str">
        <f t="shared" si="6"/>
        <v/>
      </c>
      <c r="O29" s="347" t="b">
        <f t="shared" si="7"/>
        <v>0</v>
      </c>
      <c r="P29" s="348">
        <f t="shared" si="8"/>
        <v>1</v>
      </c>
    </row>
    <row r="30" spans="1:16">
      <c r="A30" s="35">
        <v>21</v>
      </c>
      <c r="B30" s="6"/>
      <c r="C30" s="6"/>
      <c r="D30" s="6"/>
      <c r="E30" s="215"/>
      <c r="F30" s="214"/>
      <c r="G30" s="214"/>
      <c r="H30" s="214"/>
      <c r="I30" s="16" t="str">
        <f t="shared" si="1"/>
        <v/>
      </c>
      <c r="J30" s="16" t="str">
        <f t="shared" si="2"/>
        <v/>
      </c>
      <c r="K30" s="56" t="str">
        <f t="shared" si="3"/>
        <v/>
      </c>
      <c r="L30" s="56" t="str">
        <f t="shared" si="4"/>
        <v/>
      </c>
      <c r="M30" s="374" t="str">
        <f t="shared" si="5"/>
        <v/>
      </c>
      <c r="N30" s="56" t="str">
        <f t="shared" si="6"/>
        <v/>
      </c>
      <c r="O30" s="347" t="b">
        <f t="shared" si="7"/>
        <v>0</v>
      </c>
      <c r="P30" s="348">
        <f t="shared" si="8"/>
        <v>1</v>
      </c>
    </row>
    <row r="31" spans="1:16">
      <c r="A31" s="35">
        <v>22</v>
      </c>
      <c r="B31" s="6"/>
      <c r="C31" s="6"/>
      <c r="D31" s="6"/>
      <c r="E31" s="215"/>
      <c r="F31" s="214"/>
      <c r="G31" s="214"/>
      <c r="H31" s="214"/>
      <c r="I31" s="16" t="str">
        <f t="shared" si="1"/>
        <v/>
      </c>
      <c r="J31" s="16" t="str">
        <f t="shared" si="2"/>
        <v/>
      </c>
      <c r="K31" s="56" t="str">
        <f t="shared" si="3"/>
        <v/>
      </c>
      <c r="L31" s="56" t="str">
        <f t="shared" si="4"/>
        <v/>
      </c>
      <c r="M31" s="374" t="str">
        <f t="shared" si="5"/>
        <v/>
      </c>
      <c r="N31" s="56" t="str">
        <f t="shared" si="6"/>
        <v/>
      </c>
      <c r="O31" s="347" t="b">
        <f t="shared" si="7"/>
        <v>0</v>
      </c>
      <c r="P31" s="348">
        <f t="shared" si="8"/>
        <v>1</v>
      </c>
    </row>
    <row r="32" spans="1:16">
      <c r="A32" s="35">
        <v>23</v>
      </c>
      <c r="B32" s="6"/>
      <c r="C32" s="6"/>
      <c r="D32" s="6"/>
      <c r="E32" s="215"/>
      <c r="F32" s="214"/>
      <c r="G32" s="214"/>
      <c r="H32" s="214"/>
      <c r="I32" s="16" t="str">
        <f t="shared" si="1"/>
        <v/>
      </c>
      <c r="J32" s="16" t="str">
        <f t="shared" si="2"/>
        <v/>
      </c>
      <c r="K32" s="56" t="str">
        <f t="shared" si="3"/>
        <v/>
      </c>
      <c r="L32" s="56" t="str">
        <f t="shared" si="4"/>
        <v/>
      </c>
      <c r="M32" s="374" t="str">
        <f t="shared" si="5"/>
        <v/>
      </c>
      <c r="N32" s="56" t="str">
        <f t="shared" si="6"/>
        <v/>
      </c>
      <c r="O32" s="347" t="b">
        <f t="shared" si="7"/>
        <v>0</v>
      </c>
      <c r="P32" s="348">
        <f t="shared" si="8"/>
        <v>1</v>
      </c>
    </row>
    <row r="33" spans="1:16">
      <c r="A33" s="35">
        <v>24</v>
      </c>
      <c r="B33" s="6"/>
      <c r="C33" s="6"/>
      <c r="D33" s="6"/>
      <c r="E33" s="215"/>
      <c r="F33" s="214"/>
      <c r="G33" s="214"/>
      <c r="H33" s="214"/>
      <c r="I33" s="16" t="str">
        <f t="shared" si="1"/>
        <v/>
      </c>
      <c r="J33" s="16" t="str">
        <f t="shared" si="2"/>
        <v/>
      </c>
      <c r="K33" s="56" t="str">
        <f t="shared" si="3"/>
        <v/>
      </c>
      <c r="L33" s="56" t="str">
        <f t="shared" si="4"/>
        <v/>
      </c>
      <c r="M33" s="374" t="str">
        <f t="shared" si="5"/>
        <v/>
      </c>
      <c r="N33" s="56" t="str">
        <f t="shared" si="6"/>
        <v/>
      </c>
      <c r="O33" s="347" t="b">
        <f t="shared" si="7"/>
        <v>0</v>
      </c>
      <c r="P33" s="348">
        <f t="shared" si="8"/>
        <v>1</v>
      </c>
    </row>
    <row r="34" spans="1:16">
      <c r="A34" s="35">
        <v>25</v>
      </c>
      <c r="B34" s="6"/>
      <c r="C34" s="6"/>
      <c r="D34" s="6"/>
      <c r="E34" s="215"/>
      <c r="F34" s="214"/>
      <c r="G34" s="214"/>
      <c r="H34" s="214"/>
      <c r="I34" s="16" t="str">
        <f t="shared" si="1"/>
        <v/>
      </c>
      <c r="J34" s="16" t="str">
        <f t="shared" si="2"/>
        <v/>
      </c>
      <c r="K34" s="56" t="str">
        <f t="shared" si="3"/>
        <v/>
      </c>
      <c r="L34" s="56" t="str">
        <f t="shared" si="4"/>
        <v/>
      </c>
      <c r="M34" s="374" t="str">
        <f t="shared" si="5"/>
        <v/>
      </c>
      <c r="N34" s="56" t="str">
        <f t="shared" si="6"/>
        <v/>
      </c>
      <c r="O34" s="347" t="b">
        <f t="shared" si="7"/>
        <v>0</v>
      </c>
      <c r="P34" s="348">
        <f t="shared" si="8"/>
        <v>1</v>
      </c>
    </row>
    <row r="35" spans="1:16">
      <c r="A35" s="35">
        <v>26</v>
      </c>
      <c r="B35" s="6"/>
      <c r="C35" s="6"/>
      <c r="D35" s="6"/>
      <c r="E35" s="215"/>
      <c r="F35" s="214"/>
      <c r="G35" s="214"/>
      <c r="H35" s="214"/>
      <c r="I35" s="16" t="str">
        <f t="shared" si="1"/>
        <v/>
      </c>
      <c r="J35" s="16" t="str">
        <f t="shared" si="2"/>
        <v/>
      </c>
      <c r="K35" s="56" t="str">
        <f t="shared" si="3"/>
        <v/>
      </c>
      <c r="L35" s="56" t="str">
        <f t="shared" si="4"/>
        <v/>
      </c>
      <c r="M35" s="374" t="str">
        <f t="shared" si="5"/>
        <v/>
      </c>
      <c r="N35" s="56" t="str">
        <f t="shared" si="6"/>
        <v/>
      </c>
      <c r="O35" s="347" t="b">
        <f t="shared" si="7"/>
        <v>0</v>
      </c>
      <c r="P35" s="348">
        <f t="shared" si="8"/>
        <v>1</v>
      </c>
    </row>
    <row r="36" spans="1:16">
      <c r="A36" s="35">
        <v>27</v>
      </c>
      <c r="B36" s="6"/>
      <c r="C36" s="6"/>
      <c r="D36" s="6"/>
      <c r="E36" s="215"/>
      <c r="F36" s="214"/>
      <c r="G36" s="214"/>
      <c r="H36" s="214"/>
      <c r="I36" s="16" t="str">
        <f t="shared" si="1"/>
        <v/>
      </c>
      <c r="J36" s="16" t="str">
        <f t="shared" si="2"/>
        <v/>
      </c>
      <c r="K36" s="56" t="str">
        <f t="shared" si="3"/>
        <v/>
      </c>
      <c r="L36" s="56" t="str">
        <f t="shared" si="4"/>
        <v/>
      </c>
      <c r="M36" s="374" t="str">
        <f t="shared" si="5"/>
        <v/>
      </c>
      <c r="N36" s="56" t="str">
        <f t="shared" si="6"/>
        <v/>
      </c>
      <c r="O36" s="347" t="b">
        <f t="shared" si="7"/>
        <v>0</v>
      </c>
      <c r="P36" s="348">
        <f t="shared" si="8"/>
        <v>1</v>
      </c>
    </row>
    <row r="37" spans="1:16">
      <c r="A37" s="35">
        <v>28</v>
      </c>
      <c r="B37" s="6"/>
      <c r="C37" s="6"/>
      <c r="D37" s="6"/>
      <c r="E37" s="215"/>
      <c r="F37" s="214"/>
      <c r="G37" s="214"/>
      <c r="H37" s="214"/>
      <c r="I37" s="16" t="str">
        <f t="shared" si="1"/>
        <v/>
      </c>
      <c r="J37" s="16" t="str">
        <f t="shared" si="2"/>
        <v/>
      </c>
      <c r="K37" s="56" t="str">
        <f t="shared" si="3"/>
        <v/>
      </c>
      <c r="L37" s="56" t="str">
        <f t="shared" si="4"/>
        <v/>
      </c>
      <c r="M37" s="374" t="str">
        <f t="shared" si="5"/>
        <v/>
      </c>
      <c r="N37" s="56" t="str">
        <f t="shared" si="6"/>
        <v/>
      </c>
      <c r="O37" s="347" t="b">
        <f t="shared" si="7"/>
        <v>0</v>
      </c>
      <c r="P37" s="348">
        <f t="shared" si="8"/>
        <v>1</v>
      </c>
    </row>
    <row r="38" spans="1:16">
      <c r="A38" s="35">
        <v>29</v>
      </c>
      <c r="B38" s="6"/>
      <c r="C38" s="6"/>
      <c r="D38" s="6"/>
      <c r="E38" s="215"/>
      <c r="F38" s="214"/>
      <c r="G38" s="214"/>
      <c r="H38" s="214"/>
      <c r="I38" s="16" t="str">
        <f t="shared" si="1"/>
        <v/>
      </c>
      <c r="J38" s="16" t="str">
        <f t="shared" si="2"/>
        <v/>
      </c>
      <c r="K38" s="56" t="str">
        <f t="shared" si="3"/>
        <v/>
      </c>
      <c r="L38" s="56" t="str">
        <f t="shared" si="4"/>
        <v/>
      </c>
      <c r="M38" s="374" t="str">
        <f t="shared" si="5"/>
        <v/>
      </c>
      <c r="N38" s="56" t="str">
        <f t="shared" si="6"/>
        <v/>
      </c>
      <c r="O38" s="347" t="b">
        <f t="shared" si="7"/>
        <v>0</v>
      </c>
      <c r="P38" s="348">
        <f t="shared" si="8"/>
        <v>1</v>
      </c>
    </row>
    <row r="39" spans="1:16">
      <c r="A39" s="35">
        <v>30</v>
      </c>
      <c r="B39" s="6"/>
      <c r="C39" s="6"/>
      <c r="D39" s="6"/>
      <c r="E39" s="215"/>
      <c r="F39" s="214"/>
      <c r="G39" s="214"/>
      <c r="H39" s="214"/>
      <c r="I39" s="16" t="str">
        <f t="shared" si="1"/>
        <v/>
      </c>
      <c r="J39" s="16" t="str">
        <f t="shared" si="2"/>
        <v/>
      </c>
      <c r="K39" s="56" t="str">
        <f t="shared" si="3"/>
        <v/>
      </c>
      <c r="L39" s="56" t="str">
        <f t="shared" si="4"/>
        <v/>
      </c>
      <c r="M39" s="374" t="str">
        <f t="shared" si="5"/>
        <v/>
      </c>
      <c r="N39" s="56" t="str">
        <f t="shared" si="6"/>
        <v/>
      </c>
      <c r="O39" s="347" t="b">
        <f t="shared" si="7"/>
        <v>0</v>
      </c>
      <c r="P39" s="348">
        <f t="shared" si="8"/>
        <v>1</v>
      </c>
    </row>
    <row r="40" spans="1:16">
      <c r="A40" s="35">
        <v>31</v>
      </c>
      <c r="B40" s="6"/>
      <c r="C40" s="6"/>
      <c r="D40" s="6"/>
      <c r="E40" s="215"/>
      <c r="F40" s="214"/>
      <c r="G40" s="214"/>
      <c r="H40" s="214"/>
      <c r="I40" s="16" t="str">
        <f t="shared" si="1"/>
        <v/>
      </c>
      <c r="J40" s="16" t="str">
        <f t="shared" si="2"/>
        <v/>
      </c>
      <c r="K40" s="56" t="str">
        <f t="shared" si="3"/>
        <v/>
      </c>
      <c r="L40" s="56" t="str">
        <f t="shared" si="4"/>
        <v/>
      </c>
      <c r="M40" s="374" t="str">
        <f t="shared" si="5"/>
        <v/>
      </c>
      <c r="N40" s="56" t="str">
        <f t="shared" si="6"/>
        <v/>
      </c>
      <c r="O40" s="347" t="b">
        <f t="shared" si="7"/>
        <v>0</v>
      </c>
      <c r="P40" s="348">
        <f t="shared" si="8"/>
        <v>1</v>
      </c>
    </row>
    <row r="41" spans="1:16">
      <c r="A41" s="35">
        <v>32</v>
      </c>
      <c r="B41" s="6"/>
      <c r="C41" s="6"/>
      <c r="D41" s="6"/>
      <c r="E41" s="215"/>
      <c r="F41" s="214"/>
      <c r="G41" s="214"/>
      <c r="H41" s="214"/>
      <c r="I41" s="16" t="str">
        <f t="shared" si="1"/>
        <v/>
      </c>
      <c r="J41" s="16" t="str">
        <f t="shared" si="2"/>
        <v/>
      </c>
      <c r="K41" s="56" t="str">
        <f t="shared" si="3"/>
        <v/>
      </c>
      <c r="L41" s="56" t="str">
        <f t="shared" si="4"/>
        <v/>
      </c>
      <c r="M41" s="374" t="str">
        <f t="shared" si="5"/>
        <v/>
      </c>
      <c r="N41" s="56" t="str">
        <f t="shared" si="6"/>
        <v/>
      </c>
      <c r="O41" s="347" t="b">
        <f t="shared" si="7"/>
        <v>0</v>
      </c>
      <c r="P41" s="348">
        <f t="shared" si="8"/>
        <v>1</v>
      </c>
    </row>
    <row r="42" spans="1:16">
      <c r="A42" s="35">
        <v>33</v>
      </c>
      <c r="B42" s="6"/>
      <c r="C42" s="6"/>
      <c r="D42" s="6"/>
      <c r="E42" s="215"/>
      <c r="F42" s="214"/>
      <c r="G42" s="214"/>
      <c r="H42" s="214"/>
      <c r="I42" s="16" t="str">
        <f t="shared" si="1"/>
        <v/>
      </c>
      <c r="J42" s="16" t="str">
        <f t="shared" si="2"/>
        <v/>
      </c>
      <c r="K42" s="56" t="str">
        <f t="shared" si="3"/>
        <v/>
      </c>
      <c r="L42" s="56" t="str">
        <f t="shared" si="4"/>
        <v/>
      </c>
      <c r="M42" s="374" t="str">
        <f t="shared" si="5"/>
        <v/>
      </c>
      <c r="N42" s="56" t="str">
        <f t="shared" si="6"/>
        <v/>
      </c>
      <c r="O42" s="347" t="b">
        <f t="shared" si="7"/>
        <v>0</v>
      </c>
      <c r="P42" s="348">
        <f t="shared" si="8"/>
        <v>1</v>
      </c>
    </row>
    <row r="43" spans="1:16">
      <c r="A43" s="35">
        <v>34</v>
      </c>
      <c r="B43" s="6"/>
      <c r="C43" s="6"/>
      <c r="D43" s="6"/>
      <c r="E43" s="215"/>
      <c r="F43" s="214"/>
      <c r="G43" s="214"/>
      <c r="H43" s="214"/>
      <c r="I43" s="16" t="str">
        <f t="shared" si="1"/>
        <v/>
      </c>
      <c r="J43" s="16" t="str">
        <f t="shared" si="2"/>
        <v/>
      </c>
      <c r="K43" s="56" t="str">
        <f t="shared" si="3"/>
        <v/>
      </c>
      <c r="L43" s="56" t="str">
        <f t="shared" si="4"/>
        <v/>
      </c>
      <c r="M43" s="374" t="str">
        <f t="shared" si="5"/>
        <v/>
      </c>
      <c r="N43" s="56" t="str">
        <f t="shared" si="6"/>
        <v/>
      </c>
      <c r="O43" s="347" t="b">
        <f t="shared" si="7"/>
        <v>0</v>
      </c>
      <c r="P43" s="348">
        <f t="shared" si="8"/>
        <v>1</v>
      </c>
    </row>
    <row r="44" spans="1:16">
      <c r="A44" s="35">
        <v>35</v>
      </c>
      <c r="B44" s="6"/>
      <c r="C44" s="6"/>
      <c r="D44" s="6"/>
      <c r="E44" s="215"/>
      <c r="F44" s="214"/>
      <c r="G44" s="214"/>
      <c r="H44" s="214"/>
      <c r="I44" s="16" t="str">
        <f t="shared" si="1"/>
        <v/>
      </c>
      <c r="J44" s="16" t="str">
        <f t="shared" si="2"/>
        <v/>
      </c>
      <c r="K44" s="56" t="str">
        <f t="shared" si="3"/>
        <v/>
      </c>
      <c r="L44" s="56" t="str">
        <f t="shared" si="4"/>
        <v/>
      </c>
      <c r="M44" s="374" t="str">
        <f t="shared" si="5"/>
        <v/>
      </c>
      <c r="N44" s="56" t="str">
        <f t="shared" si="6"/>
        <v/>
      </c>
      <c r="O44" s="347" t="b">
        <f t="shared" si="7"/>
        <v>0</v>
      </c>
      <c r="P44" s="348">
        <f t="shared" si="8"/>
        <v>1</v>
      </c>
    </row>
    <row r="45" spans="1:16">
      <c r="A45" s="35">
        <v>36</v>
      </c>
      <c r="B45" s="6"/>
      <c r="C45" s="6"/>
      <c r="D45" s="6"/>
      <c r="E45" s="215"/>
      <c r="F45" s="214"/>
      <c r="G45" s="214"/>
      <c r="H45" s="214"/>
      <c r="I45" s="16" t="str">
        <f t="shared" si="1"/>
        <v/>
      </c>
      <c r="J45" s="16" t="str">
        <f t="shared" si="2"/>
        <v/>
      </c>
      <c r="K45" s="56" t="str">
        <f t="shared" si="3"/>
        <v/>
      </c>
      <c r="L45" s="56" t="str">
        <f t="shared" si="4"/>
        <v/>
      </c>
      <c r="M45" s="374" t="str">
        <f t="shared" si="5"/>
        <v/>
      </c>
      <c r="N45" s="56" t="str">
        <f t="shared" si="6"/>
        <v/>
      </c>
      <c r="O45" s="347" t="b">
        <f t="shared" si="7"/>
        <v>0</v>
      </c>
      <c r="P45" s="348">
        <f t="shared" si="8"/>
        <v>1</v>
      </c>
    </row>
    <row r="46" spans="1:16">
      <c r="A46" s="35">
        <v>37</v>
      </c>
      <c r="B46" s="6"/>
      <c r="C46" s="6"/>
      <c r="D46" s="6"/>
      <c r="E46" s="215"/>
      <c r="F46" s="214"/>
      <c r="G46" s="214"/>
      <c r="H46" s="214"/>
      <c r="I46" s="16" t="str">
        <f t="shared" si="1"/>
        <v/>
      </c>
      <c r="J46" s="16" t="str">
        <f t="shared" si="2"/>
        <v/>
      </c>
      <c r="K46" s="56" t="str">
        <f t="shared" si="3"/>
        <v/>
      </c>
      <c r="L46" s="56" t="str">
        <f t="shared" si="4"/>
        <v/>
      </c>
      <c r="M46" s="374" t="str">
        <f t="shared" si="5"/>
        <v/>
      </c>
      <c r="N46" s="56" t="str">
        <f t="shared" si="6"/>
        <v/>
      </c>
      <c r="O46" s="347" t="b">
        <f t="shared" si="7"/>
        <v>0</v>
      </c>
      <c r="P46" s="348">
        <f t="shared" si="8"/>
        <v>1</v>
      </c>
    </row>
    <row r="47" spans="1:16">
      <c r="A47" s="35">
        <v>38</v>
      </c>
      <c r="B47" s="6"/>
      <c r="C47" s="6"/>
      <c r="D47" s="6"/>
      <c r="E47" s="215"/>
      <c r="F47" s="214"/>
      <c r="G47" s="214"/>
      <c r="H47" s="214"/>
      <c r="I47" s="16" t="str">
        <f t="shared" si="1"/>
        <v/>
      </c>
      <c r="J47" s="16" t="str">
        <f t="shared" si="2"/>
        <v/>
      </c>
      <c r="K47" s="56" t="str">
        <f t="shared" si="3"/>
        <v/>
      </c>
      <c r="L47" s="56" t="str">
        <f t="shared" si="4"/>
        <v/>
      </c>
      <c r="M47" s="374" t="str">
        <f t="shared" si="5"/>
        <v/>
      </c>
      <c r="N47" s="56" t="str">
        <f t="shared" si="6"/>
        <v/>
      </c>
      <c r="O47" s="347" t="b">
        <f t="shared" si="7"/>
        <v>0</v>
      </c>
      <c r="P47" s="348">
        <f t="shared" si="8"/>
        <v>1</v>
      </c>
    </row>
    <row r="48" spans="1:16">
      <c r="A48" s="35">
        <v>39</v>
      </c>
      <c r="B48" s="6"/>
      <c r="C48" s="6"/>
      <c r="D48" s="6"/>
      <c r="E48" s="215"/>
      <c r="F48" s="214"/>
      <c r="G48" s="214"/>
      <c r="H48" s="214"/>
      <c r="I48" s="16" t="str">
        <f t="shared" si="1"/>
        <v/>
      </c>
      <c r="J48" s="16" t="str">
        <f t="shared" si="2"/>
        <v/>
      </c>
      <c r="K48" s="56" t="str">
        <f t="shared" si="3"/>
        <v/>
      </c>
      <c r="L48" s="56" t="str">
        <f t="shared" si="4"/>
        <v/>
      </c>
      <c r="M48" s="374" t="str">
        <f t="shared" si="5"/>
        <v/>
      </c>
      <c r="N48" s="56" t="str">
        <f t="shared" si="6"/>
        <v/>
      </c>
      <c r="O48" s="347" t="b">
        <f t="shared" si="7"/>
        <v>0</v>
      </c>
      <c r="P48" s="348">
        <f t="shared" si="8"/>
        <v>1</v>
      </c>
    </row>
    <row r="49" spans="1:16">
      <c r="A49" s="35">
        <v>40</v>
      </c>
      <c r="B49" s="6"/>
      <c r="C49" s="6"/>
      <c r="D49" s="6"/>
      <c r="E49" s="215"/>
      <c r="F49" s="214"/>
      <c r="G49" s="214"/>
      <c r="H49" s="214"/>
      <c r="I49" s="16" t="str">
        <f t="shared" si="1"/>
        <v/>
      </c>
      <c r="J49" s="16" t="str">
        <f t="shared" si="2"/>
        <v/>
      </c>
      <c r="K49" s="56" t="str">
        <f t="shared" si="3"/>
        <v/>
      </c>
      <c r="L49" s="56" t="str">
        <f t="shared" si="4"/>
        <v/>
      </c>
      <c r="M49" s="374" t="str">
        <f t="shared" si="5"/>
        <v/>
      </c>
      <c r="N49" s="56" t="str">
        <f t="shared" si="6"/>
        <v/>
      </c>
      <c r="O49" s="347" t="b">
        <f t="shared" si="7"/>
        <v>0</v>
      </c>
      <c r="P49" s="348">
        <f t="shared" si="8"/>
        <v>1</v>
      </c>
    </row>
    <row r="50" spans="1:16">
      <c r="A50" s="35">
        <v>41</v>
      </c>
      <c r="B50" s="6"/>
      <c r="C50" s="6"/>
      <c r="D50" s="6"/>
      <c r="E50" s="215"/>
      <c r="F50" s="214"/>
      <c r="G50" s="214"/>
      <c r="H50" s="214"/>
      <c r="I50" s="16" t="str">
        <f t="shared" si="1"/>
        <v/>
      </c>
      <c r="J50" s="16" t="str">
        <f t="shared" si="2"/>
        <v/>
      </c>
      <c r="K50" s="56" t="str">
        <f t="shared" si="3"/>
        <v/>
      </c>
      <c r="L50" s="56" t="str">
        <f t="shared" si="4"/>
        <v/>
      </c>
      <c r="M50" s="374" t="str">
        <f t="shared" si="5"/>
        <v/>
      </c>
      <c r="N50" s="56" t="str">
        <f t="shared" si="6"/>
        <v/>
      </c>
      <c r="O50" s="347" t="b">
        <f t="shared" si="7"/>
        <v>0</v>
      </c>
      <c r="P50" s="348">
        <f t="shared" si="8"/>
        <v>1</v>
      </c>
    </row>
    <row r="51" spans="1:16">
      <c r="A51" s="35">
        <v>42</v>
      </c>
      <c r="B51" s="6"/>
      <c r="C51" s="6"/>
      <c r="D51" s="6"/>
      <c r="E51" s="215"/>
      <c r="F51" s="214"/>
      <c r="G51" s="214"/>
      <c r="H51" s="214"/>
      <c r="I51" s="16" t="str">
        <f t="shared" si="1"/>
        <v/>
      </c>
      <c r="J51" s="16" t="str">
        <f t="shared" si="2"/>
        <v/>
      </c>
      <c r="K51" s="56" t="str">
        <f t="shared" si="3"/>
        <v/>
      </c>
      <c r="L51" s="56" t="str">
        <f t="shared" si="4"/>
        <v/>
      </c>
      <c r="M51" s="374" t="str">
        <f t="shared" si="5"/>
        <v/>
      </c>
      <c r="N51" s="56" t="str">
        <f t="shared" si="6"/>
        <v/>
      </c>
      <c r="O51" s="347" t="b">
        <f t="shared" si="7"/>
        <v>0</v>
      </c>
      <c r="P51" s="348">
        <f t="shared" si="8"/>
        <v>1</v>
      </c>
    </row>
    <row r="52" spans="1:16">
      <c r="A52" s="35">
        <v>43</v>
      </c>
      <c r="B52" s="6"/>
      <c r="C52" s="6"/>
      <c r="D52" s="6"/>
      <c r="E52" s="215"/>
      <c r="F52" s="214"/>
      <c r="G52" s="214"/>
      <c r="H52" s="214"/>
      <c r="I52" s="16" t="str">
        <f t="shared" si="1"/>
        <v/>
      </c>
      <c r="J52" s="16" t="str">
        <f t="shared" si="2"/>
        <v/>
      </c>
      <c r="K52" s="56" t="str">
        <f t="shared" si="3"/>
        <v/>
      </c>
      <c r="L52" s="56" t="str">
        <f t="shared" si="4"/>
        <v/>
      </c>
      <c r="M52" s="374" t="str">
        <f t="shared" si="5"/>
        <v/>
      </c>
      <c r="N52" s="56" t="str">
        <f t="shared" si="6"/>
        <v/>
      </c>
      <c r="O52" s="347" t="b">
        <f t="shared" si="7"/>
        <v>0</v>
      </c>
      <c r="P52" s="348">
        <f t="shared" si="8"/>
        <v>1</v>
      </c>
    </row>
    <row r="53" spans="1:16">
      <c r="A53" s="35">
        <v>44</v>
      </c>
      <c r="B53" s="6"/>
      <c r="C53" s="6"/>
      <c r="D53" s="6"/>
      <c r="E53" s="215"/>
      <c r="F53" s="214"/>
      <c r="G53" s="214"/>
      <c r="H53" s="214"/>
      <c r="I53" s="16" t="str">
        <f t="shared" si="1"/>
        <v/>
      </c>
      <c r="J53" s="16" t="str">
        <f t="shared" si="2"/>
        <v/>
      </c>
      <c r="K53" s="56" t="str">
        <f t="shared" si="3"/>
        <v/>
      </c>
      <c r="L53" s="56" t="str">
        <f t="shared" si="4"/>
        <v/>
      </c>
      <c r="M53" s="374" t="str">
        <f t="shared" si="5"/>
        <v/>
      </c>
      <c r="N53" s="56" t="str">
        <f t="shared" si="6"/>
        <v/>
      </c>
      <c r="O53" s="347" t="b">
        <f t="shared" si="7"/>
        <v>0</v>
      </c>
      <c r="P53" s="348">
        <f t="shared" si="8"/>
        <v>1</v>
      </c>
    </row>
    <row r="54" spans="1:16">
      <c r="A54" s="35">
        <v>45</v>
      </c>
      <c r="B54" s="6"/>
      <c r="C54" s="6"/>
      <c r="D54" s="6"/>
      <c r="E54" s="215"/>
      <c r="F54" s="214"/>
      <c r="G54" s="214"/>
      <c r="H54" s="214"/>
      <c r="I54" s="16" t="str">
        <f t="shared" si="1"/>
        <v/>
      </c>
      <c r="J54" s="16" t="str">
        <f t="shared" si="2"/>
        <v/>
      </c>
      <c r="K54" s="56" t="str">
        <f t="shared" si="3"/>
        <v/>
      </c>
      <c r="L54" s="56" t="str">
        <f t="shared" si="4"/>
        <v/>
      </c>
      <c r="M54" s="374" t="str">
        <f t="shared" si="5"/>
        <v/>
      </c>
      <c r="N54" s="56" t="str">
        <f t="shared" si="6"/>
        <v/>
      </c>
      <c r="O54" s="347" t="b">
        <f t="shared" si="7"/>
        <v>0</v>
      </c>
      <c r="P54" s="348">
        <f t="shared" si="8"/>
        <v>1</v>
      </c>
    </row>
    <row r="55" spans="1:16">
      <c r="A55" s="35">
        <v>46</v>
      </c>
      <c r="B55" s="6"/>
      <c r="C55" s="6"/>
      <c r="D55" s="6"/>
      <c r="E55" s="215"/>
      <c r="F55" s="214"/>
      <c r="G55" s="214"/>
      <c r="H55" s="214"/>
      <c r="I55" s="16" t="str">
        <f t="shared" si="1"/>
        <v/>
      </c>
      <c r="J55" s="16" t="str">
        <f t="shared" si="2"/>
        <v/>
      </c>
      <c r="K55" s="56" t="str">
        <f t="shared" si="3"/>
        <v/>
      </c>
      <c r="L55" s="56" t="str">
        <f t="shared" si="4"/>
        <v/>
      </c>
      <c r="M55" s="374" t="str">
        <f t="shared" si="5"/>
        <v/>
      </c>
      <c r="N55" s="56" t="str">
        <f t="shared" si="6"/>
        <v/>
      </c>
      <c r="O55" s="347" t="b">
        <f t="shared" si="7"/>
        <v>0</v>
      </c>
      <c r="P55" s="348">
        <f t="shared" si="8"/>
        <v>1</v>
      </c>
    </row>
    <row r="56" spans="1:16">
      <c r="A56" s="35">
        <v>47</v>
      </c>
      <c r="B56" s="6"/>
      <c r="C56" s="6"/>
      <c r="D56" s="6"/>
      <c r="E56" s="215"/>
      <c r="F56" s="214"/>
      <c r="G56" s="214"/>
      <c r="H56" s="214"/>
      <c r="I56" s="16" t="str">
        <f t="shared" si="1"/>
        <v/>
      </c>
      <c r="J56" s="16" t="str">
        <f t="shared" si="2"/>
        <v/>
      </c>
      <c r="K56" s="56" t="str">
        <f t="shared" si="3"/>
        <v/>
      </c>
      <c r="L56" s="56" t="str">
        <f t="shared" si="4"/>
        <v/>
      </c>
      <c r="M56" s="374" t="str">
        <f t="shared" si="5"/>
        <v/>
      </c>
      <c r="N56" s="56" t="str">
        <f t="shared" si="6"/>
        <v/>
      </c>
      <c r="O56" s="347" t="b">
        <f t="shared" si="7"/>
        <v>0</v>
      </c>
      <c r="P56" s="348">
        <f t="shared" si="8"/>
        <v>1</v>
      </c>
    </row>
    <row r="57" spans="1:16">
      <c r="A57" s="35">
        <v>48</v>
      </c>
      <c r="B57" s="6"/>
      <c r="C57" s="6"/>
      <c r="D57" s="6"/>
      <c r="E57" s="215"/>
      <c r="F57" s="214"/>
      <c r="G57" s="214"/>
      <c r="H57" s="214"/>
      <c r="I57" s="16" t="str">
        <f t="shared" si="1"/>
        <v/>
      </c>
      <c r="J57" s="16" t="str">
        <f t="shared" si="2"/>
        <v/>
      </c>
      <c r="K57" s="56" t="str">
        <f t="shared" si="3"/>
        <v/>
      </c>
      <c r="L57" s="56" t="str">
        <f t="shared" si="4"/>
        <v/>
      </c>
      <c r="M57" s="374" t="str">
        <f t="shared" si="5"/>
        <v/>
      </c>
      <c r="N57" s="56" t="str">
        <f t="shared" si="6"/>
        <v/>
      </c>
      <c r="O57" s="347" t="b">
        <f t="shared" si="7"/>
        <v>0</v>
      </c>
      <c r="P57" s="348">
        <f t="shared" si="8"/>
        <v>1</v>
      </c>
    </row>
    <row r="58" spans="1:16">
      <c r="A58" s="35">
        <v>49</v>
      </c>
      <c r="B58" s="6"/>
      <c r="C58" s="6"/>
      <c r="D58" s="6"/>
      <c r="E58" s="215"/>
      <c r="F58" s="214"/>
      <c r="G58" s="214"/>
      <c r="H58" s="214"/>
      <c r="I58" s="16" t="str">
        <f t="shared" si="1"/>
        <v/>
      </c>
      <c r="J58" s="16" t="str">
        <f t="shared" si="2"/>
        <v/>
      </c>
      <c r="K58" s="56" t="str">
        <f t="shared" si="3"/>
        <v/>
      </c>
      <c r="L58" s="56" t="str">
        <f t="shared" si="4"/>
        <v/>
      </c>
      <c r="M58" s="374" t="str">
        <f t="shared" si="5"/>
        <v/>
      </c>
      <c r="N58" s="56" t="str">
        <f t="shared" si="6"/>
        <v/>
      </c>
      <c r="O58" s="347" t="b">
        <f t="shared" si="7"/>
        <v>0</v>
      </c>
      <c r="P58" s="348">
        <f t="shared" si="8"/>
        <v>1</v>
      </c>
    </row>
    <row r="59" spans="1:16">
      <c r="A59" s="35">
        <v>50</v>
      </c>
      <c r="B59" s="6"/>
      <c r="C59" s="6"/>
      <c r="D59" s="6"/>
      <c r="E59" s="215"/>
      <c r="F59" s="214"/>
      <c r="G59" s="214"/>
      <c r="H59" s="214"/>
      <c r="I59" s="16" t="str">
        <f t="shared" si="1"/>
        <v/>
      </c>
      <c r="J59" s="16" t="str">
        <f t="shared" si="2"/>
        <v/>
      </c>
      <c r="K59" s="56" t="str">
        <f t="shared" si="3"/>
        <v/>
      </c>
      <c r="L59" s="56" t="str">
        <f t="shared" si="4"/>
        <v/>
      </c>
      <c r="M59" s="374" t="str">
        <f t="shared" si="5"/>
        <v/>
      </c>
      <c r="N59" s="56" t="str">
        <f t="shared" si="6"/>
        <v/>
      </c>
      <c r="O59" s="347" t="b">
        <f t="shared" si="7"/>
        <v>0</v>
      </c>
      <c r="P59" s="348">
        <f t="shared" si="8"/>
        <v>1</v>
      </c>
    </row>
    <row r="60" spans="1:16">
      <c r="A60" s="35">
        <v>51</v>
      </c>
      <c r="B60" s="6"/>
      <c r="C60" s="6"/>
      <c r="D60" s="6"/>
      <c r="E60" s="215"/>
      <c r="F60" s="214"/>
      <c r="G60" s="214"/>
      <c r="H60" s="214"/>
      <c r="I60" s="16" t="str">
        <f t="shared" si="1"/>
        <v/>
      </c>
      <c r="J60" s="16" t="str">
        <f t="shared" si="2"/>
        <v/>
      </c>
      <c r="K60" s="56" t="str">
        <f t="shared" si="3"/>
        <v/>
      </c>
      <c r="L60" s="56" t="str">
        <f t="shared" si="4"/>
        <v/>
      </c>
      <c r="M60" s="374" t="str">
        <f t="shared" si="5"/>
        <v/>
      </c>
      <c r="N60" s="56" t="str">
        <f t="shared" si="6"/>
        <v/>
      </c>
      <c r="O60" s="347" t="b">
        <f t="shared" si="7"/>
        <v>0</v>
      </c>
      <c r="P60" s="348">
        <f t="shared" si="8"/>
        <v>1</v>
      </c>
    </row>
    <row r="61" spans="1:16">
      <c r="A61" s="35">
        <v>52</v>
      </c>
      <c r="B61" s="6"/>
      <c r="C61" s="6"/>
      <c r="D61" s="6"/>
      <c r="E61" s="215"/>
      <c r="F61" s="214"/>
      <c r="G61" s="214"/>
      <c r="H61" s="214"/>
      <c r="I61" s="16" t="str">
        <f t="shared" si="1"/>
        <v/>
      </c>
      <c r="J61" s="16" t="str">
        <f t="shared" si="2"/>
        <v/>
      </c>
      <c r="K61" s="56" t="str">
        <f t="shared" si="3"/>
        <v/>
      </c>
      <c r="L61" s="56" t="str">
        <f t="shared" si="4"/>
        <v/>
      </c>
      <c r="M61" s="374" t="str">
        <f t="shared" si="5"/>
        <v/>
      </c>
      <c r="N61" s="56" t="str">
        <f t="shared" si="6"/>
        <v/>
      </c>
      <c r="O61" s="347" t="b">
        <f t="shared" si="7"/>
        <v>0</v>
      </c>
      <c r="P61" s="348">
        <f t="shared" si="8"/>
        <v>1</v>
      </c>
    </row>
    <row r="62" spans="1:16">
      <c r="A62" s="35">
        <v>53</v>
      </c>
      <c r="B62" s="6"/>
      <c r="C62" s="6"/>
      <c r="D62" s="6"/>
      <c r="E62" s="215"/>
      <c r="F62" s="214"/>
      <c r="G62" s="214"/>
      <c r="H62" s="214"/>
      <c r="I62" s="16" t="str">
        <f t="shared" si="1"/>
        <v/>
      </c>
      <c r="J62" s="16" t="str">
        <f t="shared" si="2"/>
        <v/>
      </c>
      <c r="K62" s="56" t="str">
        <f t="shared" si="3"/>
        <v/>
      </c>
      <c r="L62" s="56" t="str">
        <f t="shared" si="4"/>
        <v/>
      </c>
      <c r="M62" s="374" t="str">
        <f t="shared" si="5"/>
        <v/>
      </c>
      <c r="N62" s="56" t="str">
        <f t="shared" si="6"/>
        <v/>
      </c>
      <c r="O62" s="347" t="b">
        <f t="shared" si="7"/>
        <v>0</v>
      </c>
      <c r="P62" s="348">
        <f t="shared" si="8"/>
        <v>1</v>
      </c>
    </row>
    <row r="63" spans="1:16">
      <c r="A63" s="35">
        <v>54</v>
      </c>
      <c r="B63" s="6"/>
      <c r="C63" s="6"/>
      <c r="D63" s="6"/>
      <c r="E63" s="215"/>
      <c r="F63" s="214"/>
      <c r="G63" s="214"/>
      <c r="H63" s="214"/>
      <c r="I63" s="16" t="str">
        <f t="shared" si="1"/>
        <v/>
      </c>
      <c r="J63" s="16" t="str">
        <f t="shared" si="2"/>
        <v/>
      </c>
      <c r="K63" s="56" t="str">
        <f t="shared" si="3"/>
        <v/>
      </c>
      <c r="L63" s="56" t="str">
        <f t="shared" si="4"/>
        <v/>
      </c>
      <c r="M63" s="374" t="str">
        <f t="shared" si="5"/>
        <v/>
      </c>
      <c r="N63" s="56" t="str">
        <f t="shared" si="6"/>
        <v/>
      </c>
      <c r="O63" s="347" t="b">
        <f t="shared" si="7"/>
        <v>0</v>
      </c>
      <c r="P63" s="348">
        <f t="shared" si="8"/>
        <v>1</v>
      </c>
    </row>
    <row r="64" spans="1:16">
      <c r="A64" s="35">
        <v>55</v>
      </c>
      <c r="B64" s="6"/>
      <c r="C64" s="6"/>
      <c r="D64" s="6"/>
      <c r="E64" s="215"/>
      <c r="F64" s="214"/>
      <c r="G64" s="214"/>
      <c r="H64" s="214"/>
      <c r="I64" s="16" t="str">
        <f t="shared" si="1"/>
        <v/>
      </c>
      <c r="J64" s="16" t="str">
        <f t="shared" si="2"/>
        <v/>
      </c>
      <c r="K64" s="56" t="str">
        <f t="shared" si="3"/>
        <v/>
      </c>
      <c r="L64" s="56" t="str">
        <f t="shared" si="4"/>
        <v/>
      </c>
      <c r="M64" s="374" t="str">
        <f t="shared" si="5"/>
        <v/>
      </c>
      <c r="N64" s="56" t="str">
        <f t="shared" si="6"/>
        <v/>
      </c>
      <c r="O64" s="347" t="b">
        <f t="shared" si="7"/>
        <v>0</v>
      </c>
      <c r="P64" s="348">
        <f t="shared" si="8"/>
        <v>1</v>
      </c>
    </row>
    <row r="65" spans="1:16">
      <c r="A65" s="35">
        <v>56</v>
      </c>
      <c r="B65" s="6"/>
      <c r="C65" s="6"/>
      <c r="D65" s="6"/>
      <c r="E65" s="215"/>
      <c r="F65" s="214"/>
      <c r="G65" s="214"/>
      <c r="H65" s="214"/>
      <c r="I65" s="16" t="str">
        <f t="shared" si="1"/>
        <v/>
      </c>
      <c r="J65" s="16" t="str">
        <f t="shared" si="2"/>
        <v/>
      </c>
      <c r="K65" s="56" t="str">
        <f t="shared" si="3"/>
        <v/>
      </c>
      <c r="L65" s="56" t="str">
        <f t="shared" si="4"/>
        <v/>
      </c>
      <c r="M65" s="374" t="str">
        <f t="shared" si="5"/>
        <v/>
      </c>
      <c r="N65" s="56" t="str">
        <f t="shared" si="6"/>
        <v/>
      </c>
      <c r="O65" s="347" t="b">
        <f t="shared" si="7"/>
        <v>0</v>
      </c>
      <c r="P65" s="348">
        <f t="shared" si="8"/>
        <v>1</v>
      </c>
    </row>
    <row r="66" spans="1:16">
      <c r="A66" s="35">
        <v>57</v>
      </c>
      <c r="B66" s="6"/>
      <c r="C66" s="6"/>
      <c r="D66" s="6"/>
      <c r="E66" s="215"/>
      <c r="F66" s="214"/>
      <c r="G66" s="214"/>
      <c r="H66" s="214"/>
      <c r="I66" s="16" t="str">
        <f t="shared" si="1"/>
        <v/>
      </c>
      <c r="J66" s="16" t="str">
        <f t="shared" si="2"/>
        <v/>
      </c>
      <c r="K66" s="56" t="str">
        <f t="shared" si="3"/>
        <v/>
      </c>
      <c r="L66" s="56" t="str">
        <f t="shared" si="4"/>
        <v/>
      </c>
      <c r="M66" s="374" t="str">
        <f t="shared" si="5"/>
        <v/>
      </c>
      <c r="N66" s="56" t="str">
        <f t="shared" si="6"/>
        <v/>
      </c>
      <c r="O66" s="347" t="b">
        <f t="shared" si="7"/>
        <v>0</v>
      </c>
      <c r="P66" s="348">
        <f t="shared" si="8"/>
        <v>1</v>
      </c>
    </row>
    <row r="67" spans="1:16">
      <c r="A67" s="35">
        <v>58</v>
      </c>
      <c r="B67" s="6"/>
      <c r="C67" s="6"/>
      <c r="D67" s="6"/>
      <c r="E67" s="215"/>
      <c r="F67" s="214"/>
      <c r="G67" s="214"/>
      <c r="H67" s="214"/>
      <c r="I67" s="16" t="str">
        <f t="shared" si="1"/>
        <v/>
      </c>
      <c r="J67" s="16" t="str">
        <f t="shared" si="2"/>
        <v/>
      </c>
      <c r="K67" s="56" t="str">
        <f t="shared" si="3"/>
        <v/>
      </c>
      <c r="L67" s="56" t="str">
        <f t="shared" si="4"/>
        <v/>
      </c>
      <c r="M67" s="374" t="str">
        <f t="shared" si="5"/>
        <v/>
      </c>
      <c r="N67" s="56" t="str">
        <f t="shared" si="6"/>
        <v/>
      </c>
      <c r="O67" s="347" t="b">
        <f t="shared" si="7"/>
        <v>0</v>
      </c>
      <c r="P67" s="348">
        <f t="shared" si="8"/>
        <v>1</v>
      </c>
    </row>
    <row r="68" spans="1:16">
      <c r="A68" s="35">
        <v>59</v>
      </c>
      <c r="B68" s="6"/>
      <c r="C68" s="6"/>
      <c r="D68" s="6"/>
      <c r="E68" s="215"/>
      <c r="F68" s="214"/>
      <c r="G68" s="214"/>
      <c r="H68" s="214"/>
      <c r="I68" s="16" t="str">
        <f t="shared" si="1"/>
        <v/>
      </c>
      <c r="J68" s="16" t="str">
        <f t="shared" si="2"/>
        <v/>
      </c>
      <c r="K68" s="56" t="str">
        <f t="shared" si="3"/>
        <v/>
      </c>
      <c r="L68" s="56" t="str">
        <f t="shared" si="4"/>
        <v/>
      </c>
      <c r="M68" s="374" t="str">
        <f t="shared" si="5"/>
        <v/>
      </c>
      <c r="N68" s="56" t="str">
        <f t="shared" si="6"/>
        <v/>
      </c>
      <c r="O68" s="347" t="b">
        <f t="shared" si="7"/>
        <v>0</v>
      </c>
      <c r="P68" s="348">
        <f t="shared" si="8"/>
        <v>1</v>
      </c>
    </row>
    <row r="69" spans="1:16">
      <c r="A69" s="35">
        <v>60</v>
      </c>
      <c r="B69" s="6"/>
      <c r="C69" s="6"/>
      <c r="D69" s="6"/>
      <c r="E69" s="215"/>
      <c r="F69" s="214"/>
      <c r="G69" s="214"/>
      <c r="H69" s="214"/>
      <c r="I69" s="16" t="str">
        <f t="shared" si="1"/>
        <v/>
      </c>
      <c r="J69" s="16" t="str">
        <f t="shared" si="2"/>
        <v/>
      </c>
      <c r="K69" s="56" t="str">
        <f t="shared" si="3"/>
        <v/>
      </c>
      <c r="L69" s="56" t="str">
        <f t="shared" si="4"/>
        <v/>
      </c>
      <c r="M69" s="374" t="str">
        <f t="shared" si="5"/>
        <v/>
      </c>
      <c r="N69" s="56" t="str">
        <f t="shared" si="6"/>
        <v/>
      </c>
      <c r="O69" s="347" t="b">
        <f t="shared" si="7"/>
        <v>0</v>
      </c>
      <c r="P69" s="348">
        <f t="shared" si="8"/>
        <v>1</v>
      </c>
    </row>
    <row r="70" spans="1:16">
      <c r="A70" s="35">
        <v>61</v>
      </c>
      <c r="B70" s="6"/>
      <c r="C70" s="6"/>
      <c r="D70" s="6"/>
      <c r="E70" s="215"/>
      <c r="F70" s="214"/>
      <c r="G70" s="214"/>
      <c r="H70" s="214"/>
      <c r="I70" s="16" t="str">
        <f t="shared" si="1"/>
        <v/>
      </c>
      <c r="J70" s="16" t="str">
        <f t="shared" si="2"/>
        <v/>
      </c>
      <c r="K70" s="56" t="str">
        <f t="shared" si="3"/>
        <v/>
      </c>
      <c r="L70" s="56" t="str">
        <f t="shared" si="4"/>
        <v/>
      </c>
      <c r="M70" s="374" t="str">
        <f t="shared" si="5"/>
        <v/>
      </c>
      <c r="N70" s="56" t="str">
        <f t="shared" si="6"/>
        <v/>
      </c>
      <c r="O70" s="347" t="b">
        <f t="shared" si="7"/>
        <v>0</v>
      </c>
      <c r="P70" s="348">
        <f t="shared" si="8"/>
        <v>1</v>
      </c>
    </row>
    <row r="71" spans="1:16">
      <c r="A71" s="35">
        <v>62</v>
      </c>
      <c r="B71" s="6"/>
      <c r="C71" s="6"/>
      <c r="D71" s="6"/>
      <c r="E71" s="215"/>
      <c r="F71" s="214"/>
      <c r="G71" s="214"/>
      <c r="H71" s="214"/>
      <c r="I71" s="16" t="str">
        <f t="shared" si="1"/>
        <v/>
      </c>
      <c r="J71" s="16" t="str">
        <f t="shared" si="2"/>
        <v/>
      </c>
      <c r="K71" s="56" t="str">
        <f t="shared" si="3"/>
        <v/>
      </c>
      <c r="L71" s="56" t="str">
        <f t="shared" si="4"/>
        <v/>
      </c>
      <c r="M71" s="374" t="str">
        <f t="shared" si="5"/>
        <v/>
      </c>
      <c r="N71" s="56" t="str">
        <f t="shared" si="6"/>
        <v/>
      </c>
      <c r="O71" s="347" t="b">
        <f t="shared" si="7"/>
        <v>0</v>
      </c>
      <c r="P71" s="348">
        <f t="shared" si="8"/>
        <v>1</v>
      </c>
    </row>
    <row r="72" spans="1:16">
      <c r="A72" s="35">
        <v>63</v>
      </c>
      <c r="B72" s="6"/>
      <c r="C72" s="6"/>
      <c r="D72" s="6"/>
      <c r="E72" s="215"/>
      <c r="F72" s="214"/>
      <c r="G72" s="214"/>
      <c r="H72" s="214"/>
      <c r="I72" s="16" t="str">
        <f t="shared" si="1"/>
        <v/>
      </c>
      <c r="J72" s="16" t="str">
        <f t="shared" si="2"/>
        <v/>
      </c>
      <c r="K72" s="56" t="str">
        <f t="shared" si="3"/>
        <v/>
      </c>
      <c r="L72" s="56" t="str">
        <f t="shared" si="4"/>
        <v/>
      </c>
      <c r="M72" s="374" t="str">
        <f t="shared" si="5"/>
        <v/>
      </c>
      <c r="N72" s="56" t="str">
        <f t="shared" si="6"/>
        <v/>
      </c>
      <c r="O72" s="347" t="b">
        <f t="shared" si="7"/>
        <v>0</v>
      </c>
      <c r="P72" s="348">
        <f t="shared" si="8"/>
        <v>1</v>
      </c>
    </row>
    <row r="73" spans="1:16">
      <c r="A73" s="35">
        <v>64</v>
      </c>
      <c r="B73" s="6"/>
      <c r="C73" s="6"/>
      <c r="D73" s="6"/>
      <c r="E73" s="215"/>
      <c r="F73" s="214"/>
      <c r="G73" s="214"/>
      <c r="H73" s="214"/>
      <c r="I73" s="16" t="str">
        <f t="shared" si="1"/>
        <v/>
      </c>
      <c r="J73" s="16" t="str">
        <f t="shared" si="2"/>
        <v/>
      </c>
      <c r="K73" s="56" t="str">
        <f t="shared" si="3"/>
        <v/>
      </c>
      <c r="L73" s="56" t="str">
        <f t="shared" si="4"/>
        <v/>
      </c>
      <c r="M73" s="374" t="str">
        <f t="shared" si="5"/>
        <v/>
      </c>
      <c r="N73" s="56" t="str">
        <f t="shared" si="6"/>
        <v/>
      </c>
      <c r="O73" s="347" t="b">
        <f t="shared" si="7"/>
        <v>0</v>
      </c>
      <c r="P73" s="348">
        <f t="shared" si="8"/>
        <v>1</v>
      </c>
    </row>
    <row r="74" spans="1:16">
      <c r="A74" s="35">
        <v>65</v>
      </c>
      <c r="B74" s="6"/>
      <c r="C74" s="6"/>
      <c r="D74" s="6"/>
      <c r="E74" s="215"/>
      <c r="F74" s="214"/>
      <c r="G74" s="214"/>
      <c r="H74" s="214"/>
      <c r="I74" s="16" t="str">
        <f t="shared" ref="I74:I137" si="9">IF(OR($B74="",$C74="",$D74="",$E74="",$F74&lt;an_initial,$F74&gt;an_final,$O74=FALSE),"",IF($H74="",CS_STR_A2*$G74/P74,CS_STR_A2*$H74))</f>
        <v/>
      </c>
      <c r="J74" s="16" t="str">
        <f t="shared" ref="J74:J137" si="10">IF(OR($B74="",$C74="",$D74="",$E74="",$F74="",$F74&gt;an_final,$O74=FALSE),"",IF($H74="",CS_STR_A2*$G74/P74,CS_STR_A2*$H74))</f>
        <v/>
      </c>
      <c r="K74" s="56" t="str">
        <f t="shared" ref="K74:K108" si="11">IF(OR($B74="",$C74="",$D74="",$E74="",$F74="",$F74&gt;an_final,$O74=FALSE),"",IF($F74&gt;=an_initial,1,""))</f>
        <v/>
      </c>
      <c r="L74" s="56" t="str">
        <f t="shared" ref="L74:L108" si="12">IF(OR($B74="",$C74="",$D74="",$E74="",$F74="",$F74&gt;an_final,$O74=FALSE),"",1)</f>
        <v/>
      </c>
      <c r="M74" s="374" t="str">
        <f t="shared" ref="M74:M108" si="13">IF(OR($B74="",$C74="",$D74="",$E74="",$F74="",$F74&gt;an_final,$O74=FALSE),"",IF($H74="",$G74/P74,$H74))</f>
        <v/>
      </c>
      <c r="N74" s="56"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35">
        <v>66</v>
      </c>
      <c r="B75" s="6"/>
      <c r="C75" s="6"/>
      <c r="D75" s="6"/>
      <c r="E75" s="215"/>
      <c r="F75" s="214"/>
      <c r="G75" s="214"/>
      <c r="H75" s="214"/>
      <c r="I75" s="16" t="str">
        <f t="shared" si="9"/>
        <v/>
      </c>
      <c r="J75" s="16" t="str">
        <f t="shared" si="10"/>
        <v/>
      </c>
      <c r="K75" s="56" t="str">
        <f t="shared" si="11"/>
        <v/>
      </c>
      <c r="L75" s="56" t="str">
        <f t="shared" si="12"/>
        <v/>
      </c>
      <c r="M75" s="374" t="str">
        <f t="shared" si="13"/>
        <v/>
      </c>
      <c r="N75" s="56" t="str">
        <f t="shared" si="14"/>
        <v/>
      </c>
      <c r="O75" s="347" t="b">
        <f t="shared" si="15"/>
        <v>0</v>
      </c>
      <c r="P75" s="348">
        <f t="shared" si="16"/>
        <v>1</v>
      </c>
    </row>
    <row r="76" spans="1:16">
      <c r="A76" s="35">
        <v>67</v>
      </c>
      <c r="B76" s="6"/>
      <c r="C76" s="6"/>
      <c r="D76" s="6"/>
      <c r="E76" s="215"/>
      <c r="F76" s="214"/>
      <c r="G76" s="214"/>
      <c r="H76" s="214"/>
      <c r="I76" s="16" t="str">
        <f t="shared" si="9"/>
        <v/>
      </c>
      <c r="J76" s="16" t="str">
        <f t="shared" si="10"/>
        <v/>
      </c>
      <c r="K76" s="56" t="str">
        <f t="shared" si="11"/>
        <v/>
      </c>
      <c r="L76" s="56" t="str">
        <f t="shared" si="12"/>
        <v/>
      </c>
      <c r="M76" s="374" t="str">
        <f t="shared" si="13"/>
        <v/>
      </c>
      <c r="N76" s="56" t="str">
        <f t="shared" si="14"/>
        <v/>
      </c>
      <c r="O76" s="347" t="b">
        <f t="shared" si="15"/>
        <v>0</v>
      </c>
      <c r="P76" s="348">
        <f t="shared" si="16"/>
        <v>1</v>
      </c>
    </row>
    <row r="77" spans="1:16">
      <c r="A77" s="35">
        <v>68</v>
      </c>
      <c r="B77" s="6"/>
      <c r="C77" s="6"/>
      <c r="D77" s="6"/>
      <c r="E77" s="215"/>
      <c r="F77" s="214"/>
      <c r="G77" s="214"/>
      <c r="H77" s="214"/>
      <c r="I77" s="16" t="str">
        <f t="shared" si="9"/>
        <v/>
      </c>
      <c r="J77" s="16" t="str">
        <f t="shared" si="10"/>
        <v/>
      </c>
      <c r="K77" s="56" t="str">
        <f t="shared" si="11"/>
        <v/>
      </c>
      <c r="L77" s="56" t="str">
        <f t="shared" si="12"/>
        <v/>
      </c>
      <c r="M77" s="374" t="str">
        <f t="shared" si="13"/>
        <v/>
      </c>
      <c r="N77" s="56" t="str">
        <f t="shared" si="14"/>
        <v/>
      </c>
      <c r="O77" s="347" t="b">
        <f t="shared" si="15"/>
        <v>0</v>
      </c>
      <c r="P77" s="348">
        <f t="shared" si="16"/>
        <v>1</v>
      </c>
    </row>
    <row r="78" spans="1:16">
      <c r="A78" s="35">
        <v>69</v>
      </c>
      <c r="B78" s="6"/>
      <c r="C78" s="6"/>
      <c r="D78" s="6"/>
      <c r="E78" s="215"/>
      <c r="F78" s="214"/>
      <c r="G78" s="214"/>
      <c r="H78" s="214"/>
      <c r="I78" s="16" t="str">
        <f t="shared" si="9"/>
        <v/>
      </c>
      <c r="J78" s="16" t="str">
        <f t="shared" si="10"/>
        <v/>
      </c>
      <c r="K78" s="56" t="str">
        <f t="shared" si="11"/>
        <v/>
      </c>
      <c r="L78" s="56" t="str">
        <f t="shared" si="12"/>
        <v/>
      </c>
      <c r="M78" s="374" t="str">
        <f t="shared" si="13"/>
        <v/>
      </c>
      <c r="N78" s="56" t="str">
        <f t="shared" si="14"/>
        <v/>
      </c>
      <c r="O78" s="347" t="b">
        <f t="shared" si="15"/>
        <v>0</v>
      </c>
      <c r="P78" s="348">
        <f t="shared" si="16"/>
        <v>1</v>
      </c>
    </row>
    <row r="79" spans="1:16">
      <c r="A79" s="35">
        <v>70</v>
      </c>
      <c r="B79" s="6"/>
      <c r="C79" s="6"/>
      <c r="D79" s="6"/>
      <c r="E79" s="215"/>
      <c r="F79" s="214"/>
      <c r="G79" s="214"/>
      <c r="H79" s="214"/>
      <c r="I79" s="16" t="str">
        <f t="shared" si="9"/>
        <v/>
      </c>
      <c r="J79" s="16" t="str">
        <f t="shared" si="10"/>
        <v/>
      </c>
      <c r="K79" s="56" t="str">
        <f t="shared" si="11"/>
        <v/>
      </c>
      <c r="L79" s="56" t="str">
        <f t="shared" si="12"/>
        <v/>
      </c>
      <c r="M79" s="374" t="str">
        <f t="shared" si="13"/>
        <v/>
      </c>
      <c r="N79" s="56" t="str">
        <f t="shared" si="14"/>
        <v/>
      </c>
      <c r="O79" s="347" t="b">
        <f t="shared" si="15"/>
        <v>0</v>
      </c>
      <c r="P79" s="348">
        <f t="shared" si="16"/>
        <v>1</v>
      </c>
    </row>
    <row r="80" spans="1:16">
      <c r="A80" s="35">
        <v>71</v>
      </c>
      <c r="B80" s="6"/>
      <c r="C80" s="6"/>
      <c r="D80" s="6"/>
      <c r="E80" s="215"/>
      <c r="F80" s="214"/>
      <c r="G80" s="214"/>
      <c r="H80" s="214"/>
      <c r="I80" s="16" t="str">
        <f t="shared" si="9"/>
        <v/>
      </c>
      <c r="J80" s="16" t="str">
        <f t="shared" si="10"/>
        <v/>
      </c>
      <c r="K80" s="56" t="str">
        <f t="shared" si="11"/>
        <v/>
      </c>
      <c r="L80" s="56" t="str">
        <f t="shared" si="12"/>
        <v/>
      </c>
      <c r="M80" s="374" t="str">
        <f t="shared" si="13"/>
        <v/>
      </c>
      <c r="N80" s="56" t="str">
        <f t="shared" si="14"/>
        <v/>
      </c>
      <c r="O80" s="347" t="b">
        <f t="shared" si="15"/>
        <v>0</v>
      </c>
      <c r="P80" s="348">
        <f t="shared" si="16"/>
        <v>1</v>
      </c>
    </row>
    <row r="81" spans="1:16">
      <c r="A81" s="35">
        <v>72</v>
      </c>
      <c r="B81" s="6"/>
      <c r="C81" s="6"/>
      <c r="D81" s="6"/>
      <c r="E81" s="215"/>
      <c r="F81" s="214"/>
      <c r="G81" s="214"/>
      <c r="H81" s="214"/>
      <c r="I81" s="16" t="str">
        <f t="shared" si="9"/>
        <v/>
      </c>
      <c r="J81" s="16" t="str">
        <f t="shared" si="10"/>
        <v/>
      </c>
      <c r="K81" s="56" t="str">
        <f t="shared" si="11"/>
        <v/>
      </c>
      <c r="L81" s="56" t="str">
        <f t="shared" si="12"/>
        <v/>
      </c>
      <c r="M81" s="374" t="str">
        <f t="shared" si="13"/>
        <v/>
      </c>
      <c r="N81" s="56" t="str">
        <f t="shared" si="14"/>
        <v/>
      </c>
      <c r="O81" s="347" t="b">
        <f t="shared" si="15"/>
        <v>0</v>
      </c>
      <c r="P81" s="348">
        <f t="shared" si="16"/>
        <v>1</v>
      </c>
    </row>
    <row r="82" spans="1:16">
      <c r="A82" s="35">
        <v>73</v>
      </c>
      <c r="B82" s="6"/>
      <c r="C82" s="6"/>
      <c r="D82" s="6"/>
      <c r="E82" s="215"/>
      <c r="F82" s="214"/>
      <c r="G82" s="214"/>
      <c r="H82" s="214"/>
      <c r="I82" s="16" t="str">
        <f t="shared" si="9"/>
        <v/>
      </c>
      <c r="J82" s="16" t="str">
        <f t="shared" si="10"/>
        <v/>
      </c>
      <c r="K82" s="56" t="str">
        <f t="shared" si="11"/>
        <v/>
      </c>
      <c r="L82" s="56" t="str">
        <f t="shared" si="12"/>
        <v/>
      </c>
      <c r="M82" s="374" t="str">
        <f t="shared" si="13"/>
        <v/>
      </c>
      <c r="N82" s="56" t="str">
        <f t="shared" si="14"/>
        <v/>
      </c>
      <c r="O82" s="347" t="b">
        <f t="shared" si="15"/>
        <v>0</v>
      </c>
      <c r="P82" s="348">
        <f t="shared" si="16"/>
        <v>1</v>
      </c>
    </row>
    <row r="83" spans="1:16">
      <c r="A83" s="35">
        <v>74</v>
      </c>
      <c r="B83" s="6"/>
      <c r="C83" s="6"/>
      <c r="D83" s="6"/>
      <c r="E83" s="215"/>
      <c r="F83" s="214"/>
      <c r="G83" s="214"/>
      <c r="H83" s="214"/>
      <c r="I83" s="16" t="str">
        <f t="shared" si="9"/>
        <v/>
      </c>
      <c r="J83" s="16" t="str">
        <f t="shared" si="10"/>
        <v/>
      </c>
      <c r="K83" s="56" t="str">
        <f t="shared" si="11"/>
        <v/>
      </c>
      <c r="L83" s="56" t="str">
        <f t="shared" si="12"/>
        <v/>
      </c>
      <c r="M83" s="374" t="str">
        <f t="shared" si="13"/>
        <v/>
      </c>
      <c r="N83" s="56" t="str">
        <f t="shared" si="14"/>
        <v/>
      </c>
      <c r="O83" s="347" t="b">
        <f t="shared" si="15"/>
        <v>0</v>
      </c>
      <c r="P83" s="348">
        <f t="shared" si="16"/>
        <v>1</v>
      </c>
    </row>
    <row r="84" spans="1:16">
      <c r="A84" s="35">
        <v>75</v>
      </c>
      <c r="B84" s="6"/>
      <c r="C84" s="6"/>
      <c r="D84" s="6"/>
      <c r="E84" s="215"/>
      <c r="F84" s="214"/>
      <c r="G84" s="214"/>
      <c r="H84" s="214"/>
      <c r="I84" s="16" t="str">
        <f t="shared" si="9"/>
        <v/>
      </c>
      <c r="J84" s="16" t="str">
        <f t="shared" si="10"/>
        <v/>
      </c>
      <c r="K84" s="56" t="str">
        <f t="shared" si="11"/>
        <v/>
      </c>
      <c r="L84" s="56" t="str">
        <f t="shared" si="12"/>
        <v/>
      </c>
      <c r="M84" s="374" t="str">
        <f t="shared" si="13"/>
        <v/>
      </c>
      <c r="N84" s="56" t="str">
        <f t="shared" si="14"/>
        <v/>
      </c>
      <c r="O84" s="347" t="b">
        <f t="shared" si="15"/>
        <v>0</v>
      </c>
      <c r="P84" s="348">
        <f t="shared" si="16"/>
        <v>1</v>
      </c>
    </row>
    <row r="85" spans="1:16">
      <c r="A85" s="35">
        <v>76</v>
      </c>
      <c r="B85" s="6"/>
      <c r="C85" s="6"/>
      <c r="D85" s="6"/>
      <c r="E85" s="215"/>
      <c r="F85" s="214"/>
      <c r="G85" s="214"/>
      <c r="H85" s="214"/>
      <c r="I85" s="16" t="str">
        <f t="shared" si="9"/>
        <v/>
      </c>
      <c r="J85" s="16" t="str">
        <f t="shared" si="10"/>
        <v/>
      </c>
      <c r="K85" s="56" t="str">
        <f t="shared" si="11"/>
        <v/>
      </c>
      <c r="L85" s="56" t="str">
        <f t="shared" si="12"/>
        <v/>
      </c>
      <c r="M85" s="374" t="str">
        <f t="shared" si="13"/>
        <v/>
      </c>
      <c r="N85" s="56" t="str">
        <f t="shared" si="14"/>
        <v/>
      </c>
      <c r="O85" s="347" t="b">
        <f t="shared" si="15"/>
        <v>0</v>
      </c>
      <c r="P85" s="348">
        <f t="shared" si="16"/>
        <v>1</v>
      </c>
    </row>
    <row r="86" spans="1:16">
      <c r="A86" s="35">
        <v>77</v>
      </c>
      <c r="B86" s="6"/>
      <c r="C86" s="6"/>
      <c r="D86" s="6"/>
      <c r="E86" s="215"/>
      <c r="F86" s="214"/>
      <c r="G86" s="214"/>
      <c r="H86" s="214"/>
      <c r="I86" s="16" t="str">
        <f t="shared" si="9"/>
        <v/>
      </c>
      <c r="J86" s="16" t="str">
        <f t="shared" si="10"/>
        <v/>
      </c>
      <c r="K86" s="56" t="str">
        <f t="shared" si="11"/>
        <v/>
      </c>
      <c r="L86" s="56" t="str">
        <f t="shared" si="12"/>
        <v/>
      </c>
      <c r="M86" s="374" t="str">
        <f t="shared" si="13"/>
        <v/>
      </c>
      <c r="N86" s="56" t="str">
        <f t="shared" si="14"/>
        <v/>
      </c>
      <c r="O86" s="347" t="b">
        <f t="shared" si="15"/>
        <v>0</v>
      </c>
      <c r="P86" s="348">
        <f t="shared" si="16"/>
        <v>1</v>
      </c>
    </row>
    <row r="87" spans="1:16">
      <c r="A87" s="35">
        <v>78</v>
      </c>
      <c r="B87" s="6"/>
      <c r="C87" s="6"/>
      <c r="D87" s="6"/>
      <c r="E87" s="215"/>
      <c r="F87" s="214"/>
      <c r="G87" s="214"/>
      <c r="H87" s="214"/>
      <c r="I87" s="16" t="str">
        <f t="shared" si="9"/>
        <v/>
      </c>
      <c r="J87" s="16" t="str">
        <f t="shared" si="10"/>
        <v/>
      </c>
      <c r="K87" s="56" t="str">
        <f t="shared" si="11"/>
        <v/>
      </c>
      <c r="L87" s="56" t="str">
        <f t="shared" si="12"/>
        <v/>
      </c>
      <c r="M87" s="374" t="str">
        <f t="shared" si="13"/>
        <v/>
      </c>
      <c r="N87" s="56" t="str">
        <f t="shared" si="14"/>
        <v/>
      </c>
      <c r="O87" s="347" t="b">
        <f t="shared" si="15"/>
        <v>0</v>
      </c>
      <c r="P87" s="348">
        <f t="shared" si="16"/>
        <v>1</v>
      </c>
    </row>
    <row r="88" spans="1:16">
      <c r="A88" s="35">
        <v>79</v>
      </c>
      <c r="B88" s="6"/>
      <c r="C88" s="6"/>
      <c r="D88" s="6"/>
      <c r="E88" s="215"/>
      <c r="F88" s="214"/>
      <c r="G88" s="214"/>
      <c r="H88" s="214"/>
      <c r="I88" s="16" t="str">
        <f t="shared" si="9"/>
        <v/>
      </c>
      <c r="J88" s="16" t="str">
        <f t="shared" si="10"/>
        <v/>
      </c>
      <c r="K88" s="56" t="str">
        <f t="shared" si="11"/>
        <v/>
      </c>
      <c r="L88" s="56" t="str">
        <f t="shared" si="12"/>
        <v/>
      </c>
      <c r="M88" s="374" t="str">
        <f t="shared" si="13"/>
        <v/>
      </c>
      <c r="N88" s="56" t="str">
        <f t="shared" si="14"/>
        <v/>
      </c>
      <c r="O88" s="347" t="b">
        <f t="shared" si="15"/>
        <v>0</v>
      </c>
      <c r="P88" s="348">
        <f t="shared" si="16"/>
        <v>1</v>
      </c>
    </row>
    <row r="89" spans="1:16">
      <c r="A89" s="35">
        <v>80</v>
      </c>
      <c r="B89" s="6"/>
      <c r="C89" s="6"/>
      <c r="D89" s="6"/>
      <c r="E89" s="215"/>
      <c r="F89" s="214"/>
      <c r="G89" s="214"/>
      <c r="H89" s="214"/>
      <c r="I89" s="16" t="str">
        <f t="shared" si="9"/>
        <v/>
      </c>
      <c r="J89" s="16" t="str">
        <f t="shared" si="10"/>
        <v/>
      </c>
      <c r="K89" s="56" t="str">
        <f t="shared" si="11"/>
        <v/>
      </c>
      <c r="L89" s="56" t="str">
        <f t="shared" si="12"/>
        <v/>
      </c>
      <c r="M89" s="374" t="str">
        <f t="shared" si="13"/>
        <v/>
      </c>
      <c r="N89" s="56" t="str">
        <f t="shared" si="14"/>
        <v/>
      </c>
      <c r="O89" s="347" t="b">
        <f t="shared" si="15"/>
        <v>0</v>
      </c>
      <c r="P89" s="348">
        <f t="shared" si="16"/>
        <v>1</v>
      </c>
    </row>
    <row r="90" spans="1:16">
      <c r="A90" s="35">
        <v>81</v>
      </c>
      <c r="B90" s="6"/>
      <c r="C90" s="6"/>
      <c r="D90" s="6"/>
      <c r="E90" s="215"/>
      <c r="F90" s="214"/>
      <c r="G90" s="214"/>
      <c r="H90" s="214"/>
      <c r="I90" s="16" t="str">
        <f t="shared" si="9"/>
        <v/>
      </c>
      <c r="J90" s="16" t="str">
        <f t="shared" si="10"/>
        <v/>
      </c>
      <c r="K90" s="56" t="str">
        <f t="shared" si="11"/>
        <v/>
      </c>
      <c r="L90" s="56" t="str">
        <f t="shared" si="12"/>
        <v/>
      </c>
      <c r="M90" s="374" t="str">
        <f t="shared" si="13"/>
        <v/>
      </c>
      <c r="N90" s="56" t="str">
        <f t="shared" si="14"/>
        <v/>
      </c>
      <c r="O90" s="347" t="b">
        <f t="shared" si="15"/>
        <v>0</v>
      </c>
      <c r="P90" s="348">
        <f t="shared" si="16"/>
        <v>1</v>
      </c>
    </row>
    <row r="91" spans="1:16">
      <c r="A91" s="35">
        <v>82</v>
      </c>
      <c r="B91" s="6"/>
      <c r="C91" s="6"/>
      <c r="D91" s="6"/>
      <c r="E91" s="215"/>
      <c r="F91" s="214"/>
      <c r="G91" s="214"/>
      <c r="H91" s="214"/>
      <c r="I91" s="16" t="str">
        <f t="shared" si="9"/>
        <v/>
      </c>
      <c r="J91" s="16" t="str">
        <f t="shared" si="10"/>
        <v/>
      </c>
      <c r="K91" s="56" t="str">
        <f t="shared" si="11"/>
        <v/>
      </c>
      <c r="L91" s="56" t="str">
        <f t="shared" si="12"/>
        <v/>
      </c>
      <c r="M91" s="374" t="str">
        <f t="shared" si="13"/>
        <v/>
      </c>
      <c r="N91" s="56" t="str">
        <f t="shared" si="14"/>
        <v/>
      </c>
      <c r="O91" s="347" t="b">
        <f t="shared" si="15"/>
        <v>0</v>
      </c>
      <c r="P91" s="348">
        <f t="shared" si="16"/>
        <v>1</v>
      </c>
    </row>
    <row r="92" spans="1:16">
      <c r="A92" s="35">
        <v>83</v>
      </c>
      <c r="B92" s="6"/>
      <c r="C92" s="6"/>
      <c r="D92" s="6"/>
      <c r="E92" s="215"/>
      <c r="F92" s="214"/>
      <c r="G92" s="214"/>
      <c r="H92" s="214"/>
      <c r="I92" s="16" t="str">
        <f t="shared" si="9"/>
        <v/>
      </c>
      <c r="J92" s="16" t="str">
        <f t="shared" si="10"/>
        <v/>
      </c>
      <c r="K92" s="56" t="str">
        <f t="shared" si="11"/>
        <v/>
      </c>
      <c r="L92" s="56" t="str">
        <f t="shared" si="12"/>
        <v/>
      </c>
      <c r="M92" s="374" t="str">
        <f t="shared" si="13"/>
        <v/>
      </c>
      <c r="N92" s="56" t="str">
        <f t="shared" si="14"/>
        <v/>
      </c>
      <c r="O92" s="347" t="b">
        <f t="shared" si="15"/>
        <v>0</v>
      </c>
      <c r="P92" s="348">
        <f t="shared" si="16"/>
        <v>1</v>
      </c>
    </row>
    <row r="93" spans="1:16">
      <c r="A93" s="35">
        <v>84</v>
      </c>
      <c r="B93" s="6"/>
      <c r="C93" s="6"/>
      <c r="D93" s="6"/>
      <c r="E93" s="215"/>
      <c r="F93" s="214"/>
      <c r="G93" s="214"/>
      <c r="H93" s="214"/>
      <c r="I93" s="16" t="str">
        <f t="shared" si="9"/>
        <v/>
      </c>
      <c r="J93" s="16" t="str">
        <f t="shared" si="10"/>
        <v/>
      </c>
      <c r="K93" s="56" t="str">
        <f t="shared" si="11"/>
        <v/>
      </c>
      <c r="L93" s="56" t="str">
        <f t="shared" si="12"/>
        <v/>
      </c>
      <c r="M93" s="374" t="str">
        <f t="shared" si="13"/>
        <v/>
      </c>
      <c r="N93" s="56" t="str">
        <f t="shared" si="14"/>
        <v/>
      </c>
      <c r="O93" s="347" t="b">
        <f t="shared" si="15"/>
        <v>0</v>
      </c>
      <c r="P93" s="348">
        <f t="shared" si="16"/>
        <v>1</v>
      </c>
    </row>
    <row r="94" spans="1:16">
      <c r="A94" s="35">
        <v>85</v>
      </c>
      <c r="B94" s="6"/>
      <c r="C94" s="6"/>
      <c r="D94" s="6"/>
      <c r="E94" s="215"/>
      <c r="F94" s="214"/>
      <c r="G94" s="214"/>
      <c r="H94" s="214"/>
      <c r="I94" s="16" t="str">
        <f t="shared" si="9"/>
        <v/>
      </c>
      <c r="J94" s="16" t="str">
        <f t="shared" si="10"/>
        <v/>
      </c>
      <c r="K94" s="56" t="str">
        <f t="shared" si="11"/>
        <v/>
      </c>
      <c r="L94" s="56" t="str">
        <f t="shared" si="12"/>
        <v/>
      </c>
      <c r="M94" s="374" t="str">
        <f t="shared" si="13"/>
        <v/>
      </c>
      <c r="N94" s="56" t="str">
        <f t="shared" si="14"/>
        <v/>
      </c>
      <c r="O94" s="347" t="b">
        <f t="shared" si="15"/>
        <v>0</v>
      </c>
      <c r="P94" s="348">
        <f t="shared" si="16"/>
        <v>1</v>
      </c>
    </row>
    <row r="95" spans="1:16">
      <c r="A95" s="35">
        <v>86</v>
      </c>
      <c r="B95" s="6"/>
      <c r="C95" s="6"/>
      <c r="D95" s="6"/>
      <c r="E95" s="215"/>
      <c r="F95" s="214"/>
      <c r="G95" s="214"/>
      <c r="H95" s="214"/>
      <c r="I95" s="16" t="str">
        <f t="shared" si="9"/>
        <v/>
      </c>
      <c r="J95" s="16" t="str">
        <f t="shared" si="10"/>
        <v/>
      </c>
      <c r="K95" s="56" t="str">
        <f t="shared" si="11"/>
        <v/>
      </c>
      <c r="L95" s="56" t="str">
        <f t="shared" si="12"/>
        <v/>
      </c>
      <c r="M95" s="374" t="str">
        <f t="shared" si="13"/>
        <v/>
      </c>
      <c r="N95" s="56" t="str">
        <f t="shared" si="14"/>
        <v/>
      </c>
      <c r="O95" s="347" t="b">
        <f t="shared" si="15"/>
        <v>0</v>
      </c>
      <c r="P95" s="348">
        <f t="shared" si="16"/>
        <v>1</v>
      </c>
    </row>
    <row r="96" spans="1:16">
      <c r="A96" s="35">
        <v>87</v>
      </c>
      <c r="B96" s="6"/>
      <c r="C96" s="6"/>
      <c r="D96" s="6"/>
      <c r="E96" s="215"/>
      <c r="F96" s="214"/>
      <c r="G96" s="214"/>
      <c r="H96" s="214"/>
      <c r="I96" s="16" t="str">
        <f t="shared" si="9"/>
        <v/>
      </c>
      <c r="J96" s="16" t="str">
        <f t="shared" si="10"/>
        <v/>
      </c>
      <c r="K96" s="56" t="str">
        <f t="shared" si="11"/>
        <v/>
      </c>
      <c r="L96" s="56" t="str">
        <f t="shared" si="12"/>
        <v/>
      </c>
      <c r="M96" s="374" t="str">
        <f t="shared" si="13"/>
        <v/>
      </c>
      <c r="N96" s="56" t="str">
        <f t="shared" si="14"/>
        <v/>
      </c>
      <c r="O96" s="347" t="b">
        <f t="shared" si="15"/>
        <v>0</v>
      </c>
      <c r="P96" s="348">
        <f t="shared" si="16"/>
        <v>1</v>
      </c>
    </row>
    <row r="97" spans="1:16">
      <c r="A97" s="35">
        <v>88</v>
      </c>
      <c r="B97" s="6"/>
      <c r="C97" s="6"/>
      <c r="D97" s="6"/>
      <c r="E97" s="215"/>
      <c r="F97" s="214"/>
      <c r="G97" s="214"/>
      <c r="H97" s="214"/>
      <c r="I97" s="16" t="str">
        <f t="shared" si="9"/>
        <v/>
      </c>
      <c r="J97" s="16" t="str">
        <f t="shared" si="10"/>
        <v/>
      </c>
      <c r="K97" s="56" t="str">
        <f t="shared" si="11"/>
        <v/>
      </c>
      <c r="L97" s="56" t="str">
        <f t="shared" si="12"/>
        <v/>
      </c>
      <c r="M97" s="374" t="str">
        <f t="shared" si="13"/>
        <v/>
      </c>
      <c r="N97" s="56" t="str">
        <f t="shared" si="14"/>
        <v/>
      </c>
      <c r="O97" s="347" t="b">
        <f t="shared" si="15"/>
        <v>0</v>
      </c>
      <c r="P97" s="348">
        <f t="shared" si="16"/>
        <v>1</v>
      </c>
    </row>
    <row r="98" spans="1:16">
      <c r="A98" s="35">
        <v>89</v>
      </c>
      <c r="B98" s="6"/>
      <c r="C98" s="6"/>
      <c r="D98" s="6"/>
      <c r="E98" s="215"/>
      <c r="F98" s="214"/>
      <c r="G98" s="214"/>
      <c r="H98" s="214"/>
      <c r="I98" s="16" t="str">
        <f t="shared" si="9"/>
        <v/>
      </c>
      <c r="J98" s="16" t="str">
        <f t="shared" si="10"/>
        <v/>
      </c>
      <c r="K98" s="56" t="str">
        <f t="shared" si="11"/>
        <v/>
      </c>
      <c r="L98" s="56" t="str">
        <f t="shared" si="12"/>
        <v/>
      </c>
      <c r="M98" s="374" t="str">
        <f t="shared" si="13"/>
        <v/>
      </c>
      <c r="N98" s="56" t="str">
        <f t="shared" si="14"/>
        <v/>
      </c>
      <c r="O98" s="347" t="b">
        <f t="shared" si="15"/>
        <v>0</v>
      </c>
      <c r="P98" s="348">
        <f t="shared" si="16"/>
        <v>1</v>
      </c>
    </row>
    <row r="99" spans="1:16">
      <c r="A99" s="35">
        <v>90</v>
      </c>
      <c r="B99" s="6"/>
      <c r="C99" s="6"/>
      <c r="D99" s="6"/>
      <c r="E99" s="215"/>
      <c r="F99" s="214"/>
      <c r="G99" s="214"/>
      <c r="H99" s="214"/>
      <c r="I99" s="16" t="str">
        <f t="shared" si="9"/>
        <v/>
      </c>
      <c r="J99" s="16" t="str">
        <f t="shared" si="10"/>
        <v/>
      </c>
      <c r="K99" s="56" t="str">
        <f t="shared" si="11"/>
        <v/>
      </c>
      <c r="L99" s="56" t="str">
        <f t="shared" si="12"/>
        <v/>
      </c>
      <c r="M99" s="374" t="str">
        <f t="shared" si="13"/>
        <v/>
      </c>
      <c r="N99" s="56" t="str">
        <f t="shared" si="14"/>
        <v/>
      </c>
      <c r="O99" s="347" t="b">
        <f t="shared" si="15"/>
        <v>0</v>
      </c>
      <c r="P99" s="348">
        <f t="shared" si="16"/>
        <v>1</v>
      </c>
    </row>
    <row r="100" spans="1:16">
      <c r="A100" s="35">
        <v>91</v>
      </c>
      <c r="B100" s="6"/>
      <c r="C100" s="6"/>
      <c r="D100" s="6"/>
      <c r="E100" s="215"/>
      <c r="F100" s="214"/>
      <c r="G100" s="214"/>
      <c r="H100" s="214"/>
      <c r="I100" s="16" t="str">
        <f t="shared" si="9"/>
        <v/>
      </c>
      <c r="J100" s="16" t="str">
        <f t="shared" si="10"/>
        <v/>
      </c>
      <c r="K100" s="56" t="str">
        <f t="shared" si="11"/>
        <v/>
      </c>
      <c r="L100" s="56" t="str">
        <f t="shared" si="12"/>
        <v/>
      </c>
      <c r="M100" s="374" t="str">
        <f t="shared" si="13"/>
        <v/>
      </c>
      <c r="N100" s="56" t="str">
        <f t="shared" si="14"/>
        <v/>
      </c>
      <c r="O100" s="347" t="b">
        <f t="shared" si="15"/>
        <v>0</v>
      </c>
      <c r="P100" s="348">
        <f t="shared" si="16"/>
        <v>1</v>
      </c>
    </row>
    <row r="101" spans="1:16">
      <c r="A101" s="35">
        <v>92</v>
      </c>
      <c r="B101" s="6"/>
      <c r="C101" s="6"/>
      <c r="D101" s="6"/>
      <c r="E101" s="215"/>
      <c r="F101" s="214"/>
      <c r="G101" s="214"/>
      <c r="H101" s="214"/>
      <c r="I101" s="16" t="str">
        <f t="shared" si="9"/>
        <v/>
      </c>
      <c r="J101" s="16" t="str">
        <f t="shared" si="10"/>
        <v/>
      </c>
      <c r="K101" s="56" t="str">
        <f t="shared" si="11"/>
        <v/>
      </c>
      <c r="L101" s="56" t="str">
        <f t="shared" si="12"/>
        <v/>
      </c>
      <c r="M101" s="374" t="str">
        <f t="shared" si="13"/>
        <v/>
      </c>
      <c r="N101" s="56" t="str">
        <f t="shared" si="14"/>
        <v/>
      </c>
      <c r="O101" s="347" t="b">
        <f t="shared" si="15"/>
        <v>0</v>
      </c>
      <c r="P101" s="348">
        <f t="shared" si="16"/>
        <v>1</v>
      </c>
    </row>
    <row r="102" spans="1:16">
      <c r="A102" s="35">
        <v>93</v>
      </c>
      <c r="B102" s="6"/>
      <c r="C102" s="6"/>
      <c r="D102" s="6"/>
      <c r="E102" s="215"/>
      <c r="F102" s="214"/>
      <c r="G102" s="214"/>
      <c r="H102" s="214"/>
      <c r="I102" s="16" t="str">
        <f t="shared" si="9"/>
        <v/>
      </c>
      <c r="J102" s="16" t="str">
        <f t="shared" si="10"/>
        <v/>
      </c>
      <c r="K102" s="56" t="str">
        <f t="shared" si="11"/>
        <v/>
      </c>
      <c r="L102" s="56" t="str">
        <f t="shared" si="12"/>
        <v/>
      </c>
      <c r="M102" s="374" t="str">
        <f t="shared" si="13"/>
        <v/>
      </c>
      <c r="N102" s="56" t="str">
        <f t="shared" si="14"/>
        <v/>
      </c>
      <c r="O102" s="347" t="b">
        <f t="shared" si="15"/>
        <v>0</v>
      </c>
      <c r="P102" s="348">
        <f t="shared" si="16"/>
        <v>1</v>
      </c>
    </row>
    <row r="103" spans="1:16">
      <c r="A103" s="35">
        <v>94</v>
      </c>
      <c r="B103" s="6"/>
      <c r="C103" s="6"/>
      <c r="D103" s="6"/>
      <c r="E103" s="215"/>
      <c r="F103" s="214"/>
      <c r="G103" s="214"/>
      <c r="H103" s="214"/>
      <c r="I103" s="16" t="str">
        <f t="shared" si="9"/>
        <v/>
      </c>
      <c r="J103" s="16" t="str">
        <f t="shared" si="10"/>
        <v/>
      </c>
      <c r="K103" s="56" t="str">
        <f t="shared" si="11"/>
        <v/>
      </c>
      <c r="L103" s="56" t="str">
        <f t="shared" si="12"/>
        <v/>
      </c>
      <c r="M103" s="374" t="str">
        <f t="shared" si="13"/>
        <v/>
      </c>
      <c r="N103" s="56" t="str">
        <f t="shared" si="14"/>
        <v/>
      </c>
      <c r="O103" s="347" t="b">
        <f t="shared" si="15"/>
        <v>0</v>
      </c>
      <c r="P103" s="348">
        <f t="shared" si="16"/>
        <v>1</v>
      </c>
    </row>
    <row r="104" spans="1:16">
      <c r="A104" s="35">
        <v>95</v>
      </c>
      <c r="B104" s="6"/>
      <c r="C104" s="6"/>
      <c r="D104" s="6"/>
      <c r="E104" s="215"/>
      <c r="F104" s="214"/>
      <c r="G104" s="214"/>
      <c r="H104" s="214"/>
      <c r="I104" s="16" t="str">
        <f t="shared" si="9"/>
        <v/>
      </c>
      <c r="J104" s="16" t="str">
        <f t="shared" si="10"/>
        <v/>
      </c>
      <c r="K104" s="56" t="str">
        <f t="shared" si="11"/>
        <v/>
      </c>
      <c r="L104" s="56" t="str">
        <f t="shared" si="12"/>
        <v/>
      </c>
      <c r="M104" s="374" t="str">
        <f t="shared" si="13"/>
        <v/>
      </c>
      <c r="N104" s="56" t="str">
        <f t="shared" si="14"/>
        <v/>
      </c>
      <c r="O104" s="347" t="b">
        <f t="shared" si="15"/>
        <v>0</v>
      </c>
      <c r="P104" s="348">
        <f t="shared" si="16"/>
        <v>1</v>
      </c>
    </row>
    <row r="105" spans="1:16">
      <c r="A105" s="35">
        <v>96</v>
      </c>
      <c r="B105" s="6"/>
      <c r="C105" s="6"/>
      <c r="D105" s="6"/>
      <c r="E105" s="215"/>
      <c r="F105" s="214"/>
      <c r="G105" s="214"/>
      <c r="H105" s="214"/>
      <c r="I105" s="16" t="str">
        <f t="shared" si="9"/>
        <v/>
      </c>
      <c r="J105" s="16" t="str">
        <f t="shared" si="10"/>
        <v/>
      </c>
      <c r="K105" s="56" t="str">
        <f t="shared" si="11"/>
        <v/>
      </c>
      <c r="L105" s="56" t="str">
        <f t="shared" si="12"/>
        <v/>
      </c>
      <c r="M105" s="374" t="str">
        <f t="shared" si="13"/>
        <v/>
      </c>
      <c r="N105" s="56" t="str">
        <f t="shared" si="14"/>
        <v/>
      </c>
      <c r="O105" s="347" t="b">
        <f t="shared" si="15"/>
        <v>0</v>
      </c>
      <c r="P105" s="348">
        <f t="shared" si="16"/>
        <v>1</v>
      </c>
    </row>
    <row r="106" spans="1:16">
      <c r="A106" s="35">
        <v>97</v>
      </c>
      <c r="B106" s="6"/>
      <c r="C106" s="6"/>
      <c r="D106" s="6"/>
      <c r="E106" s="215"/>
      <c r="F106" s="214"/>
      <c r="G106" s="214"/>
      <c r="H106" s="214"/>
      <c r="I106" s="16" t="str">
        <f t="shared" si="9"/>
        <v/>
      </c>
      <c r="J106" s="16" t="str">
        <f t="shared" si="10"/>
        <v/>
      </c>
      <c r="K106" s="56" t="str">
        <f t="shared" si="11"/>
        <v/>
      </c>
      <c r="L106" s="56" t="str">
        <f t="shared" si="12"/>
        <v/>
      </c>
      <c r="M106" s="374" t="str">
        <f t="shared" si="13"/>
        <v/>
      </c>
      <c r="N106" s="56" t="str">
        <f t="shared" si="14"/>
        <v/>
      </c>
      <c r="O106" s="347" t="b">
        <f t="shared" si="15"/>
        <v>0</v>
      </c>
      <c r="P106" s="348">
        <f t="shared" si="16"/>
        <v>1</v>
      </c>
    </row>
    <row r="107" spans="1:16">
      <c r="A107" s="35">
        <v>98</v>
      </c>
      <c r="B107" s="6"/>
      <c r="C107" s="6"/>
      <c r="D107" s="6"/>
      <c r="E107" s="215"/>
      <c r="F107" s="214"/>
      <c r="G107" s="214"/>
      <c r="H107" s="214"/>
      <c r="I107" s="16" t="str">
        <f t="shared" si="9"/>
        <v/>
      </c>
      <c r="J107" s="16" t="str">
        <f t="shared" si="10"/>
        <v/>
      </c>
      <c r="K107" s="56" t="str">
        <f t="shared" si="11"/>
        <v/>
      </c>
      <c r="L107" s="56" t="str">
        <f t="shared" si="12"/>
        <v/>
      </c>
      <c r="M107" s="374" t="str">
        <f t="shared" si="13"/>
        <v/>
      </c>
      <c r="N107" s="56" t="str">
        <f t="shared" si="14"/>
        <v/>
      </c>
      <c r="O107" s="347" t="b">
        <f t="shared" si="15"/>
        <v>0</v>
      </c>
      <c r="P107" s="348">
        <f t="shared" si="16"/>
        <v>1</v>
      </c>
    </row>
    <row r="108" spans="1:16">
      <c r="A108" s="141">
        <v>99</v>
      </c>
      <c r="B108" s="6"/>
      <c r="C108" s="6"/>
      <c r="D108" s="6"/>
      <c r="E108" s="215"/>
      <c r="F108" s="214"/>
      <c r="G108" s="214"/>
      <c r="H108" s="214"/>
      <c r="I108" s="16" t="str">
        <f t="shared" si="9"/>
        <v/>
      </c>
      <c r="J108" s="16" t="str">
        <f t="shared" si="10"/>
        <v/>
      </c>
      <c r="K108" s="373" t="str">
        <f t="shared" si="11"/>
        <v/>
      </c>
      <c r="L108" s="56" t="str">
        <f t="shared" si="12"/>
        <v/>
      </c>
      <c r="M108" s="374" t="str">
        <f t="shared" si="13"/>
        <v/>
      </c>
      <c r="N108" s="56" t="str">
        <f t="shared" si="14"/>
        <v/>
      </c>
      <c r="O108" s="347" t="b">
        <f t="shared" si="15"/>
        <v>0</v>
      </c>
      <c r="P108" s="348">
        <f t="shared" si="16"/>
        <v>1</v>
      </c>
    </row>
    <row r="109" spans="1:16">
      <c r="A109" s="141">
        <v>100</v>
      </c>
      <c r="B109" s="142"/>
      <c r="C109" s="142"/>
      <c r="D109" s="142"/>
      <c r="E109" s="143"/>
      <c r="F109" s="144"/>
      <c r="G109" s="142"/>
      <c r="H109" s="143"/>
      <c r="I109" s="16" t="str">
        <f t="shared" si="9"/>
        <v/>
      </c>
      <c r="J109" s="16" t="str">
        <f t="shared" si="10"/>
        <v/>
      </c>
    </row>
    <row r="110" spans="1:16">
      <c r="A110" s="141">
        <v>101</v>
      </c>
      <c r="B110" s="142"/>
      <c r="C110" s="142"/>
      <c r="D110" s="142"/>
      <c r="E110" s="143"/>
      <c r="F110" s="144"/>
      <c r="G110" s="142"/>
      <c r="H110" s="143"/>
      <c r="I110" s="16" t="str">
        <f t="shared" si="9"/>
        <v/>
      </c>
      <c r="J110" s="16" t="str">
        <f t="shared" si="10"/>
        <v/>
      </c>
    </row>
    <row r="111" spans="1:16">
      <c r="A111" s="141">
        <v>102</v>
      </c>
      <c r="B111" s="142"/>
      <c r="C111" s="142"/>
      <c r="D111" s="142"/>
      <c r="E111" s="143"/>
      <c r="F111" s="144"/>
      <c r="G111" s="142"/>
      <c r="H111" s="143"/>
      <c r="I111" s="16" t="str">
        <f t="shared" si="9"/>
        <v/>
      </c>
      <c r="J111" s="16" t="str">
        <f t="shared" si="10"/>
        <v/>
      </c>
    </row>
    <row r="112" spans="1:16">
      <c r="A112" s="141">
        <v>103</v>
      </c>
      <c r="B112" s="142"/>
      <c r="C112" s="142"/>
      <c r="D112" s="142"/>
      <c r="E112" s="143"/>
      <c r="F112" s="144"/>
      <c r="G112" s="142"/>
      <c r="H112" s="143"/>
      <c r="I112" s="16" t="str">
        <f t="shared" si="9"/>
        <v/>
      </c>
      <c r="J112" s="16" t="str">
        <f t="shared" si="10"/>
        <v/>
      </c>
    </row>
    <row r="113" spans="1:10">
      <c r="A113" s="141">
        <v>104</v>
      </c>
      <c r="B113" s="142"/>
      <c r="C113" s="142"/>
      <c r="D113" s="142"/>
      <c r="E113" s="143"/>
      <c r="F113" s="144"/>
      <c r="G113" s="142"/>
      <c r="H113" s="143"/>
      <c r="I113" s="16" t="str">
        <f t="shared" si="9"/>
        <v/>
      </c>
      <c r="J113" s="16" t="str">
        <f t="shared" si="10"/>
        <v/>
      </c>
    </row>
    <row r="114" spans="1:10">
      <c r="A114" s="141">
        <v>105</v>
      </c>
      <c r="B114" s="142"/>
      <c r="C114" s="142"/>
      <c r="D114" s="142"/>
      <c r="E114" s="143"/>
      <c r="F114" s="144"/>
      <c r="G114" s="142"/>
      <c r="H114" s="143"/>
      <c r="I114" s="16" t="str">
        <f t="shared" si="9"/>
        <v/>
      </c>
      <c r="J114" s="16" t="str">
        <f t="shared" si="10"/>
        <v/>
      </c>
    </row>
    <row r="115" spans="1:10">
      <c r="A115" s="141">
        <v>106</v>
      </c>
      <c r="B115" s="142"/>
      <c r="C115" s="142"/>
      <c r="D115" s="142"/>
      <c r="E115" s="143"/>
      <c r="F115" s="144"/>
      <c r="G115" s="142"/>
      <c r="H115" s="143"/>
      <c r="I115" s="16" t="str">
        <f t="shared" si="9"/>
        <v/>
      </c>
      <c r="J115" s="16" t="str">
        <f t="shared" si="10"/>
        <v/>
      </c>
    </row>
    <row r="116" spans="1:10">
      <c r="A116" s="141">
        <v>107</v>
      </c>
      <c r="B116" s="142"/>
      <c r="C116" s="142"/>
      <c r="D116" s="142"/>
      <c r="E116" s="143"/>
      <c r="F116" s="144"/>
      <c r="G116" s="142"/>
      <c r="H116" s="143"/>
      <c r="I116" s="16" t="str">
        <f t="shared" si="9"/>
        <v/>
      </c>
      <c r="J116" s="16" t="str">
        <f t="shared" si="10"/>
        <v/>
      </c>
    </row>
    <row r="117" spans="1:10">
      <c r="A117" s="141">
        <v>108</v>
      </c>
      <c r="B117" s="142"/>
      <c r="C117" s="142"/>
      <c r="D117" s="142"/>
      <c r="E117" s="143"/>
      <c r="F117" s="144"/>
      <c r="G117" s="142"/>
      <c r="H117" s="143"/>
      <c r="I117" s="16" t="str">
        <f t="shared" si="9"/>
        <v/>
      </c>
      <c r="J117" s="16" t="str">
        <f t="shared" si="10"/>
        <v/>
      </c>
    </row>
    <row r="118" spans="1:10">
      <c r="A118" s="141">
        <v>109</v>
      </c>
      <c r="B118" s="142"/>
      <c r="C118" s="142"/>
      <c r="D118" s="142"/>
      <c r="E118" s="143"/>
      <c r="F118" s="144"/>
      <c r="G118" s="142"/>
      <c r="H118" s="143"/>
      <c r="I118" s="16" t="str">
        <f t="shared" si="9"/>
        <v/>
      </c>
      <c r="J118" s="16" t="str">
        <f t="shared" si="10"/>
        <v/>
      </c>
    </row>
    <row r="119" spans="1:10">
      <c r="A119" s="141">
        <v>110</v>
      </c>
      <c r="B119" s="142"/>
      <c r="C119" s="142"/>
      <c r="D119" s="142"/>
      <c r="E119" s="143"/>
      <c r="F119" s="144"/>
      <c r="G119" s="142"/>
      <c r="H119" s="143"/>
      <c r="I119" s="16" t="str">
        <f t="shared" si="9"/>
        <v/>
      </c>
      <c r="J119" s="16" t="str">
        <f t="shared" si="10"/>
        <v/>
      </c>
    </row>
    <row r="120" spans="1:10">
      <c r="A120" s="141">
        <v>111</v>
      </c>
      <c r="B120" s="142"/>
      <c r="C120" s="142"/>
      <c r="D120" s="142"/>
      <c r="E120" s="143"/>
      <c r="F120" s="144"/>
      <c r="G120" s="142"/>
      <c r="H120" s="143"/>
      <c r="I120" s="16" t="str">
        <f t="shared" si="9"/>
        <v/>
      </c>
      <c r="J120" s="16" t="str">
        <f t="shared" si="10"/>
        <v/>
      </c>
    </row>
    <row r="121" spans="1:10">
      <c r="A121" s="141">
        <v>112</v>
      </c>
      <c r="B121" s="142"/>
      <c r="C121" s="142"/>
      <c r="D121" s="142"/>
      <c r="E121" s="143"/>
      <c r="F121" s="144"/>
      <c r="G121" s="142"/>
      <c r="H121" s="143"/>
      <c r="I121" s="16" t="str">
        <f t="shared" si="9"/>
        <v/>
      </c>
      <c r="J121" s="16" t="str">
        <f t="shared" si="10"/>
        <v/>
      </c>
    </row>
    <row r="122" spans="1:10">
      <c r="A122" s="141">
        <v>113</v>
      </c>
      <c r="B122" s="142"/>
      <c r="C122" s="142"/>
      <c r="D122" s="142"/>
      <c r="E122" s="143"/>
      <c r="F122" s="144"/>
      <c r="G122" s="142"/>
      <c r="H122" s="143"/>
      <c r="I122" s="16" t="str">
        <f t="shared" si="9"/>
        <v/>
      </c>
      <c r="J122" s="16" t="str">
        <f t="shared" si="10"/>
        <v/>
      </c>
    </row>
    <row r="123" spans="1:10">
      <c r="A123" s="141">
        <v>114</v>
      </c>
      <c r="B123" s="142"/>
      <c r="C123" s="142"/>
      <c r="D123" s="142"/>
      <c r="E123" s="143"/>
      <c r="F123" s="144"/>
      <c r="G123" s="142"/>
      <c r="H123" s="143"/>
      <c r="I123" s="16" t="str">
        <f t="shared" si="9"/>
        <v/>
      </c>
      <c r="J123" s="16" t="str">
        <f t="shared" si="10"/>
        <v/>
      </c>
    </row>
    <row r="124" spans="1:10">
      <c r="A124" s="141">
        <v>115</v>
      </c>
      <c r="B124" s="142"/>
      <c r="C124" s="142"/>
      <c r="D124" s="142"/>
      <c r="E124" s="143"/>
      <c r="F124" s="144"/>
      <c r="G124" s="142"/>
      <c r="H124" s="143"/>
      <c r="I124" s="16" t="str">
        <f t="shared" si="9"/>
        <v/>
      </c>
      <c r="J124" s="16" t="str">
        <f t="shared" si="10"/>
        <v/>
      </c>
    </row>
    <row r="125" spans="1:10">
      <c r="A125" s="141">
        <v>116</v>
      </c>
      <c r="B125" s="142"/>
      <c r="C125" s="142"/>
      <c r="D125" s="142"/>
      <c r="E125" s="143"/>
      <c r="F125" s="144"/>
      <c r="G125" s="142"/>
      <c r="H125" s="143"/>
      <c r="I125" s="16" t="str">
        <f t="shared" si="9"/>
        <v/>
      </c>
      <c r="J125" s="16" t="str">
        <f t="shared" si="10"/>
        <v/>
      </c>
    </row>
    <row r="126" spans="1:10">
      <c r="A126" s="141">
        <v>117</v>
      </c>
      <c r="B126" s="142"/>
      <c r="C126" s="142"/>
      <c r="D126" s="142"/>
      <c r="E126" s="143"/>
      <c r="F126" s="144"/>
      <c r="G126" s="142"/>
      <c r="H126" s="143"/>
      <c r="I126" s="16" t="str">
        <f t="shared" si="9"/>
        <v/>
      </c>
      <c r="J126" s="16" t="str">
        <f t="shared" si="10"/>
        <v/>
      </c>
    </row>
    <row r="127" spans="1:10">
      <c r="A127" s="141">
        <v>118</v>
      </c>
      <c r="B127" s="142"/>
      <c r="C127" s="142"/>
      <c r="D127" s="142"/>
      <c r="E127" s="143"/>
      <c r="F127" s="144"/>
      <c r="G127" s="142"/>
      <c r="H127" s="143"/>
      <c r="I127" s="16" t="str">
        <f t="shared" si="9"/>
        <v/>
      </c>
      <c r="J127" s="16" t="str">
        <f t="shared" si="10"/>
        <v/>
      </c>
    </row>
    <row r="128" spans="1:10">
      <c r="A128" s="141">
        <v>119</v>
      </c>
      <c r="B128" s="142"/>
      <c r="C128" s="142"/>
      <c r="D128" s="142"/>
      <c r="E128" s="143"/>
      <c r="F128" s="144"/>
      <c r="G128" s="142"/>
      <c r="H128" s="143"/>
      <c r="I128" s="16" t="str">
        <f t="shared" si="9"/>
        <v/>
      </c>
      <c r="J128" s="16" t="str">
        <f t="shared" si="10"/>
        <v/>
      </c>
    </row>
    <row r="129" spans="1:10">
      <c r="A129" s="141">
        <v>120</v>
      </c>
      <c r="B129" s="142"/>
      <c r="C129" s="142"/>
      <c r="D129" s="142"/>
      <c r="E129" s="143"/>
      <c r="F129" s="144"/>
      <c r="G129" s="142"/>
      <c r="H129" s="143"/>
      <c r="I129" s="16" t="str">
        <f t="shared" si="9"/>
        <v/>
      </c>
      <c r="J129" s="16" t="str">
        <f t="shared" si="10"/>
        <v/>
      </c>
    </row>
    <row r="130" spans="1:10">
      <c r="A130" s="141">
        <v>121</v>
      </c>
      <c r="B130" s="142"/>
      <c r="C130" s="142"/>
      <c r="D130" s="142"/>
      <c r="E130" s="143"/>
      <c r="F130" s="144"/>
      <c r="G130" s="142"/>
      <c r="H130" s="143"/>
      <c r="I130" s="16" t="str">
        <f t="shared" si="9"/>
        <v/>
      </c>
      <c r="J130" s="16" t="str">
        <f t="shared" si="10"/>
        <v/>
      </c>
    </row>
    <row r="131" spans="1:10">
      <c r="A131" s="141">
        <v>122</v>
      </c>
      <c r="B131" s="142"/>
      <c r="C131" s="142"/>
      <c r="D131" s="142"/>
      <c r="E131" s="143"/>
      <c r="F131" s="144"/>
      <c r="G131" s="142"/>
      <c r="H131" s="143"/>
      <c r="I131" s="16" t="str">
        <f t="shared" si="9"/>
        <v/>
      </c>
      <c r="J131" s="16" t="str">
        <f t="shared" si="10"/>
        <v/>
      </c>
    </row>
    <row r="132" spans="1:10">
      <c r="A132" s="141">
        <v>123</v>
      </c>
      <c r="B132" s="142"/>
      <c r="C132" s="142"/>
      <c r="D132" s="142"/>
      <c r="E132" s="143"/>
      <c r="F132" s="144"/>
      <c r="G132" s="142"/>
      <c r="H132" s="143"/>
      <c r="I132" s="16" t="str">
        <f t="shared" si="9"/>
        <v/>
      </c>
      <c r="J132" s="16" t="str">
        <f t="shared" si="10"/>
        <v/>
      </c>
    </row>
    <row r="133" spans="1:10">
      <c r="A133" s="141">
        <v>124</v>
      </c>
      <c r="B133" s="142"/>
      <c r="C133" s="142"/>
      <c r="D133" s="142"/>
      <c r="E133" s="143"/>
      <c r="F133" s="144"/>
      <c r="G133" s="142"/>
      <c r="H133" s="143"/>
      <c r="I133" s="16" t="str">
        <f t="shared" si="9"/>
        <v/>
      </c>
      <c r="J133" s="16" t="str">
        <f t="shared" si="10"/>
        <v/>
      </c>
    </row>
    <row r="134" spans="1:10">
      <c r="A134" s="141">
        <v>125</v>
      </c>
      <c r="B134" s="142"/>
      <c r="C134" s="142"/>
      <c r="D134" s="142"/>
      <c r="E134" s="143"/>
      <c r="F134" s="144"/>
      <c r="G134" s="142"/>
      <c r="H134" s="143"/>
      <c r="I134" s="16" t="str">
        <f t="shared" si="9"/>
        <v/>
      </c>
      <c r="J134" s="16" t="str">
        <f t="shared" si="10"/>
        <v/>
      </c>
    </row>
    <row r="135" spans="1:10">
      <c r="A135" s="141">
        <v>126</v>
      </c>
      <c r="B135" s="142"/>
      <c r="C135" s="142"/>
      <c r="D135" s="142"/>
      <c r="E135" s="143"/>
      <c r="F135" s="144"/>
      <c r="G135" s="142"/>
      <c r="H135" s="143"/>
      <c r="I135" s="16" t="str">
        <f t="shared" si="9"/>
        <v/>
      </c>
      <c r="J135" s="16" t="str">
        <f t="shared" si="10"/>
        <v/>
      </c>
    </row>
    <row r="136" spans="1:10">
      <c r="A136" s="141">
        <v>127</v>
      </c>
      <c r="B136" s="142"/>
      <c r="C136" s="142"/>
      <c r="D136" s="142"/>
      <c r="E136" s="143"/>
      <c r="F136" s="144"/>
      <c r="G136" s="142"/>
      <c r="H136" s="143"/>
      <c r="I136" s="16" t="str">
        <f t="shared" si="9"/>
        <v/>
      </c>
      <c r="J136" s="16" t="str">
        <f t="shared" si="10"/>
        <v/>
      </c>
    </row>
    <row r="137" spans="1:10">
      <c r="A137" s="141">
        <v>128</v>
      </c>
      <c r="B137" s="142"/>
      <c r="C137" s="142"/>
      <c r="D137" s="142"/>
      <c r="E137" s="143"/>
      <c r="F137" s="144"/>
      <c r="G137" s="142"/>
      <c r="H137" s="143"/>
      <c r="I137" s="16" t="str">
        <f t="shared" si="9"/>
        <v/>
      </c>
      <c r="J137" s="16" t="str">
        <f t="shared" si="10"/>
        <v/>
      </c>
    </row>
    <row r="138" spans="1:10">
      <c r="A138" s="141">
        <v>129</v>
      </c>
      <c r="B138" s="142"/>
      <c r="C138" s="142"/>
      <c r="D138" s="142"/>
      <c r="E138" s="143"/>
      <c r="F138" s="144"/>
      <c r="G138" s="142"/>
      <c r="H138" s="143"/>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1">
        <v>130</v>
      </c>
      <c r="B139" s="142"/>
      <c r="C139" s="142"/>
      <c r="D139" s="142"/>
      <c r="E139" s="143"/>
      <c r="F139" s="144"/>
      <c r="G139" s="142"/>
      <c r="H139" s="143"/>
      <c r="I139" s="16" t="str">
        <f t="shared" si="17"/>
        <v/>
      </c>
      <c r="J139" s="16" t="str">
        <f t="shared" si="18"/>
        <v/>
      </c>
    </row>
    <row r="140" spans="1:10">
      <c r="A140" s="141">
        <v>131</v>
      </c>
      <c r="B140" s="142"/>
      <c r="C140" s="142"/>
      <c r="D140" s="142"/>
      <c r="E140" s="143"/>
      <c r="F140" s="144"/>
      <c r="G140" s="142"/>
      <c r="H140" s="143"/>
      <c r="I140" s="16" t="str">
        <f t="shared" si="17"/>
        <v/>
      </c>
      <c r="J140" s="16" t="str">
        <f t="shared" si="18"/>
        <v/>
      </c>
    </row>
    <row r="141" spans="1:10">
      <c r="A141" s="141">
        <v>132</v>
      </c>
      <c r="B141" s="142"/>
      <c r="C141" s="142"/>
      <c r="D141" s="142"/>
      <c r="E141" s="143"/>
      <c r="F141" s="144"/>
      <c r="G141" s="142"/>
      <c r="H141" s="143"/>
      <c r="I141" s="16" t="str">
        <f t="shared" si="17"/>
        <v/>
      </c>
      <c r="J141" s="16" t="str">
        <f t="shared" si="18"/>
        <v/>
      </c>
    </row>
    <row r="142" spans="1:10">
      <c r="A142" s="141">
        <v>133</v>
      </c>
      <c r="B142" s="142"/>
      <c r="C142" s="142"/>
      <c r="D142" s="142"/>
      <c r="E142" s="143"/>
      <c r="F142" s="144"/>
      <c r="G142" s="142"/>
      <c r="H142" s="143"/>
      <c r="I142" s="16" t="str">
        <f t="shared" si="17"/>
        <v/>
      </c>
      <c r="J142" s="16" t="str">
        <f t="shared" si="18"/>
        <v/>
      </c>
    </row>
    <row r="143" spans="1:10">
      <c r="A143" s="141">
        <v>134</v>
      </c>
      <c r="B143" s="142"/>
      <c r="C143" s="142"/>
      <c r="D143" s="142"/>
      <c r="E143" s="143"/>
      <c r="F143" s="144"/>
      <c r="G143" s="142"/>
      <c r="H143" s="143"/>
      <c r="I143" s="16" t="str">
        <f t="shared" si="17"/>
        <v/>
      </c>
      <c r="J143" s="16" t="str">
        <f t="shared" si="18"/>
        <v/>
      </c>
    </row>
    <row r="144" spans="1:10">
      <c r="A144" s="141">
        <v>135</v>
      </c>
      <c r="B144" s="142"/>
      <c r="C144" s="142"/>
      <c r="D144" s="142"/>
      <c r="E144" s="143"/>
      <c r="F144" s="144"/>
      <c r="G144" s="142"/>
      <c r="H144" s="143"/>
      <c r="I144" s="16" t="str">
        <f t="shared" si="17"/>
        <v/>
      </c>
      <c r="J144" s="16" t="str">
        <f t="shared" si="18"/>
        <v/>
      </c>
    </row>
    <row r="145" spans="1:10">
      <c r="A145" s="141">
        <v>136</v>
      </c>
      <c r="B145" s="142"/>
      <c r="C145" s="142"/>
      <c r="D145" s="142"/>
      <c r="E145" s="143"/>
      <c r="F145" s="144"/>
      <c r="G145" s="142"/>
      <c r="H145" s="143"/>
      <c r="I145" s="16" t="str">
        <f t="shared" si="17"/>
        <v/>
      </c>
      <c r="J145" s="16" t="str">
        <f t="shared" si="18"/>
        <v/>
      </c>
    </row>
    <row r="146" spans="1:10">
      <c r="A146" s="141">
        <v>137</v>
      </c>
      <c r="B146" s="142"/>
      <c r="C146" s="142"/>
      <c r="D146" s="142"/>
      <c r="E146" s="143"/>
      <c r="F146" s="144"/>
      <c r="G146" s="142"/>
      <c r="H146" s="143"/>
      <c r="I146" s="16" t="str">
        <f t="shared" si="17"/>
        <v/>
      </c>
      <c r="J146" s="16" t="str">
        <f t="shared" si="18"/>
        <v/>
      </c>
    </row>
    <row r="147" spans="1:10">
      <c r="A147" s="141">
        <v>138</v>
      </c>
      <c r="B147" s="142"/>
      <c r="C147" s="142"/>
      <c r="D147" s="142"/>
      <c r="E147" s="143"/>
      <c r="F147" s="144"/>
      <c r="G147" s="142"/>
      <c r="H147" s="143"/>
      <c r="I147" s="16" t="str">
        <f t="shared" si="17"/>
        <v/>
      </c>
      <c r="J147" s="16" t="str">
        <f t="shared" si="18"/>
        <v/>
      </c>
    </row>
    <row r="148" spans="1:10">
      <c r="A148" s="141">
        <v>139</v>
      </c>
      <c r="B148" s="142"/>
      <c r="C148" s="142"/>
      <c r="D148" s="142"/>
      <c r="E148" s="143"/>
      <c r="F148" s="144"/>
      <c r="G148" s="142"/>
      <c r="H148" s="143"/>
      <c r="I148" s="16" t="str">
        <f t="shared" si="17"/>
        <v/>
      </c>
      <c r="J148" s="16" t="str">
        <f t="shared" si="18"/>
        <v/>
      </c>
    </row>
    <row r="149" spans="1:10">
      <c r="A149" s="141">
        <v>140</v>
      </c>
      <c r="B149" s="142"/>
      <c r="C149" s="142"/>
      <c r="D149" s="142"/>
      <c r="E149" s="143"/>
      <c r="F149" s="144"/>
      <c r="G149" s="142"/>
      <c r="H149" s="143"/>
      <c r="I149" s="16" t="str">
        <f t="shared" si="17"/>
        <v/>
      </c>
      <c r="J149" s="16" t="str">
        <f t="shared" si="18"/>
        <v/>
      </c>
    </row>
    <row r="150" spans="1:10">
      <c r="A150" s="141">
        <v>141</v>
      </c>
      <c r="B150" s="142"/>
      <c r="C150" s="142"/>
      <c r="D150" s="142"/>
      <c r="E150" s="143"/>
      <c r="F150" s="144"/>
      <c r="G150" s="142"/>
      <c r="H150" s="143"/>
      <c r="I150" s="16" t="str">
        <f t="shared" si="17"/>
        <v/>
      </c>
      <c r="J150" s="16" t="str">
        <f t="shared" si="18"/>
        <v/>
      </c>
    </row>
    <row r="151" spans="1:10">
      <c r="A151" s="141">
        <v>142</v>
      </c>
      <c r="B151" s="142"/>
      <c r="C151" s="142"/>
      <c r="D151" s="142"/>
      <c r="E151" s="143"/>
      <c r="F151" s="144"/>
      <c r="G151" s="142"/>
      <c r="H151" s="143"/>
      <c r="I151" s="16" t="str">
        <f t="shared" si="17"/>
        <v/>
      </c>
      <c r="J151" s="16" t="str">
        <f t="shared" si="18"/>
        <v/>
      </c>
    </row>
    <row r="152" spans="1:10">
      <c r="A152" s="141">
        <v>143</v>
      </c>
      <c r="B152" s="142"/>
      <c r="C152" s="142"/>
      <c r="D152" s="142"/>
      <c r="E152" s="143"/>
      <c r="F152" s="144"/>
      <c r="G152" s="142"/>
      <c r="H152" s="143"/>
      <c r="I152" s="16" t="str">
        <f t="shared" si="17"/>
        <v/>
      </c>
      <c r="J152" s="16" t="str">
        <f t="shared" si="18"/>
        <v/>
      </c>
    </row>
    <row r="153" spans="1:10">
      <c r="A153" s="141">
        <v>144</v>
      </c>
      <c r="B153" s="142"/>
      <c r="C153" s="142"/>
      <c r="D153" s="142"/>
      <c r="E153" s="143"/>
      <c r="F153" s="144"/>
      <c r="G153" s="142"/>
      <c r="H153" s="143"/>
      <c r="I153" s="16" t="str">
        <f t="shared" si="17"/>
        <v/>
      </c>
      <c r="J153" s="16" t="str">
        <f t="shared" si="18"/>
        <v/>
      </c>
    </row>
    <row r="154" spans="1:10">
      <c r="A154" s="141">
        <v>145</v>
      </c>
      <c r="B154" s="142"/>
      <c r="C154" s="142"/>
      <c r="D154" s="142"/>
      <c r="E154" s="143"/>
      <c r="F154" s="144"/>
      <c r="G154" s="142"/>
      <c r="H154" s="143"/>
      <c r="I154" s="16" t="str">
        <f t="shared" si="17"/>
        <v/>
      </c>
      <c r="J154" s="16" t="str">
        <f t="shared" si="18"/>
        <v/>
      </c>
    </row>
    <row r="155" spans="1:10">
      <c r="A155" s="141">
        <v>146</v>
      </c>
      <c r="B155" s="142"/>
      <c r="C155" s="142"/>
      <c r="D155" s="142"/>
      <c r="E155" s="143"/>
      <c r="F155" s="144"/>
      <c r="G155" s="142"/>
      <c r="H155" s="143"/>
      <c r="I155" s="16" t="str">
        <f t="shared" si="17"/>
        <v/>
      </c>
      <c r="J155" s="16" t="str">
        <f t="shared" si="18"/>
        <v/>
      </c>
    </row>
    <row r="156" spans="1:10">
      <c r="A156" s="141">
        <v>147</v>
      </c>
      <c r="B156" s="142"/>
      <c r="C156" s="142"/>
      <c r="D156" s="142"/>
      <c r="E156" s="143"/>
      <c r="F156" s="144"/>
      <c r="G156" s="142"/>
      <c r="H156" s="143"/>
      <c r="I156" s="16" t="str">
        <f t="shared" si="17"/>
        <v/>
      </c>
      <c r="J156" s="16" t="str">
        <f t="shared" si="18"/>
        <v/>
      </c>
    </row>
    <row r="157" spans="1:10">
      <c r="A157" s="141">
        <v>148</v>
      </c>
      <c r="B157" s="142"/>
      <c r="C157" s="142"/>
      <c r="D157" s="142"/>
      <c r="E157" s="143"/>
      <c r="F157" s="144"/>
      <c r="G157" s="142"/>
      <c r="H157" s="143"/>
      <c r="I157" s="16" t="str">
        <f t="shared" si="17"/>
        <v/>
      </c>
      <c r="J157" s="16" t="str">
        <f t="shared" si="18"/>
        <v/>
      </c>
    </row>
    <row r="158" spans="1:10">
      <c r="A158" s="141">
        <v>149</v>
      </c>
      <c r="B158" s="142"/>
      <c r="C158" s="142"/>
      <c r="D158" s="142"/>
      <c r="E158" s="143"/>
      <c r="F158" s="144"/>
      <c r="G158" s="142"/>
      <c r="H158" s="143"/>
      <c r="I158" s="16" t="str">
        <f t="shared" si="17"/>
        <v/>
      </c>
      <c r="J158" s="16" t="str">
        <f t="shared" si="18"/>
        <v/>
      </c>
    </row>
    <row r="159" spans="1:10">
      <c r="A159" s="141">
        <v>150</v>
      </c>
      <c r="B159" s="142"/>
      <c r="C159" s="142"/>
      <c r="D159" s="142"/>
      <c r="E159" s="143"/>
      <c r="F159" s="144"/>
      <c r="G159" s="142"/>
      <c r="H159" s="143"/>
      <c r="I159" s="16" t="str">
        <f t="shared" si="17"/>
        <v/>
      </c>
      <c r="J159" s="16" t="str">
        <f t="shared" si="18"/>
        <v/>
      </c>
    </row>
    <row r="160" spans="1:10">
      <c r="A160" s="141">
        <v>151</v>
      </c>
      <c r="B160" s="142"/>
      <c r="C160" s="142"/>
      <c r="D160" s="142"/>
      <c r="E160" s="143"/>
      <c r="F160" s="144"/>
      <c r="G160" s="142"/>
      <c r="H160" s="143"/>
      <c r="I160" s="16" t="str">
        <f t="shared" si="17"/>
        <v/>
      </c>
      <c r="J160" s="16" t="str">
        <f t="shared" si="18"/>
        <v/>
      </c>
    </row>
    <row r="161" spans="1:10">
      <c r="A161" s="141">
        <v>152</v>
      </c>
      <c r="B161" s="142"/>
      <c r="C161" s="142"/>
      <c r="D161" s="142"/>
      <c r="E161" s="143"/>
      <c r="F161" s="144"/>
      <c r="G161" s="142"/>
      <c r="H161" s="143"/>
      <c r="I161" s="16" t="str">
        <f t="shared" si="17"/>
        <v/>
      </c>
      <c r="J161" s="16" t="str">
        <f t="shared" si="18"/>
        <v/>
      </c>
    </row>
    <row r="162" spans="1:10">
      <c r="A162" s="141">
        <v>153</v>
      </c>
      <c r="B162" s="142"/>
      <c r="C162" s="142"/>
      <c r="D162" s="142"/>
      <c r="E162" s="143"/>
      <c r="F162" s="144"/>
      <c r="G162" s="142"/>
      <c r="H162" s="143"/>
      <c r="I162" s="16" t="str">
        <f t="shared" si="17"/>
        <v/>
      </c>
      <c r="J162" s="16" t="str">
        <f t="shared" si="18"/>
        <v/>
      </c>
    </row>
    <row r="163" spans="1:10">
      <c r="A163" s="141">
        <v>154</v>
      </c>
      <c r="B163" s="142"/>
      <c r="C163" s="142"/>
      <c r="D163" s="142"/>
      <c r="E163" s="143"/>
      <c r="F163" s="144"/>
      <c r="G163" s="142"/>
      <c r="H163" s="143"/>
      <c r="I163" s="16" t="str">
        <f t="shared" si="17"/>
        <v/>
      </c>
      <c r="J163" s="16" t="str">
        <f t="shared" si="18"/>
        <v/>
      </c>
    </row>
    <row r="164" spans="1:10">
      <c r="A164" s="141">
        <v>155</v>
      </c>
      <c r="B164" s="142"/>
      <c r="C164" s="142"/>
      <c r="D164" s="142"/>
      <c r="E164" s="143"/>
      <c r="F164" s="144"/>
      <c r="G164" s="142"/>
      <c r="H164" s="143"/>
      <c r="I164" s="16" t="str">
        <f t="shared" si="17"/>
        <v/>
      </c>
      <c r="J164" s="16" t="str">
        <f t="shared" si="18"/>
        <v/>
      </c>
    </row>
    <row r="165" spans="1:10">
      <c r="A165" s="141">
        <v>156</v>
      </c>
      <c r="B165" s="142"/>
      <c r="C165" s="142"/>
      <c r="D165" s="142"/>
      <c r="E165" s="143"/>
      <c r="F165" s="144"/>
      <c r="G165" s="142"/>
      <c r="H165" s="143"/>
      <c r="I165" s="16" t="str">
        <f t="shared" si="17"/>
        <v/>
      </c>
      <c r="J165" s="16" t="str">
        <f t="shared" si="18"/>
        <v/>
      </c>
    </row>
    <row r="166" spans="1:10">
      <c r="A166" s="141">
        <v>157</v>
      </c>
      <c r="B166" s="142"/>
      <c r="C166" s="142"/>
      <c r="D166" s="142"/>
      <c r="E166" s="143"/>
      <c r="F166" s="144"/>
      <c r="G166" s="142"/>
      <c r="H166" s="143"/>
      <c r="I166" s="16" t="str">
        <f t="shared" si="17"/>
        <v/>
      </c>
      <c r="J166" s="16" t="str">
        <f t="shared" si="18"/>
        <v/>
      </c>
    </row>
    <row r="167" spans="1:10">
      <c r="A167" s="141">
        <v>158</v>
      </c>
      <c r="B167" s="142"/>
      <c r="C167" s="142"/>
      <c r="D167" s="142"/>
      <c r="E167" s="143"/>
      <c r="F167" s="144"/>
      <c r="G167" s="142"/>
      <c r="H167" s="143"/>
      <c r="I167" s="16" t="str">
        <f t="shared" si="17"/>
        <v/>
      </c>
      <c r="J167" s="16" t="str">
        <f t="shared" si="18"/>
        <v/>
      </c>
    </row>
    <row r="168" spans="1:10">
      <c r="A168" s="141">
        <v>159</v>
      </c>
      <c r="B168" s="142"/>
      <c r="C168" s="142"/>
      <c r="D168" s="142"/>
      <c r="E168" s="143"/>
      <c r="F168" s="144"/>
      <c r="G168" s="142"/>
      <c r="H168" s="143"/>
      <c r="I168" s="16" t="str">
        <f t="shared" si="17"/>
        <v/>
      </c>
      <c r="J168" s="16" t="str">
        <f t="shared" si="18"/>
        <v/>
      </c>
    </row>
    <row r="169" spans="1:10">
      <c r="A169" s="141">
        <v>160</v>
      </c>
      <c r="B169" s="142"/>
      <c r="C169" s="142"/>
      <c r="D169" s="142"/>
      <c r="E169" s="143"/>
      <c r="F169" s="144"/>
      <c r="G169" s="142"/>
      <c r="H169" s="143"/>
      <c r="I169" s="16" t="str">
        <f t="shared" si="17"/>
        <v/>
      </c>
      <c r="J169" s="16" t="str">
        <f t="shared" si="18"/>
        <v/>
      </c>
    </row>
    <row r="170" spans="1:10">
      <c r="A170" s="141">
        <v>161</v>
      </c>
      <c r="B170" s="142"/>
      <c r="C170" s="142"/>
      <c r="D170" s="142"/>
      <c r="E170" s="143"/>
      <c r="F170" s="144"/>
      <c r="G170" s="142"/>
      <c r="H170" s="143"/>
      <c r="I170" s="16" t="str">
        <f t="shared" si="17"/>
        <v/>
      </c>
      <c r="J170" s="16" t="str">
        <f t="shared" si="18"/>
        <v/>
      </c>
    </row>
    <row r="171" spans="1:10">
      <c r="A171" s="141">
        <v>162</v>
      </c>
      <c r="B171" s="142"/>
      <c r="C171" s="142"/>
      <c r="D171" s="142"/>
      <c r="E171" s="143"/>
      <c r="F171" s="144"/>
      <c r="G171" s="142"/>
      <c r="H171" s="143"/>
      <c r="I171" s="16" t="str">
        <f t="shared" si="17"/>
        <v/>
      </c>
      <c r="J171" s="16" t="str">
        <f t="shared" si="18"/>
        <v/>
      </c>
    </row>
    <row r="172" spans="1:10">
      <c r="A172" s="141">
        <v>163</v>
      </c>
      <c r="B172" s="142"/>
      <c r="C172" s="142"/>
      <c r="D172" s="142"/>
      <c r="E172" s="143"/>
      <c r="F172" s="144"/>
      <c r="G172" s="142"/>
      <c r="H172" s="143"/>
      <c r="I172" s="16" t="str">
        <f t="shared" si="17"/>
        <v/>
      </c>
      <c r="J172" s="16" t="str">
        <f t="shared" si="18"/>
        <v/>
      </c>
    </row>
    <row r="173" spans="1:10">
      <c r="A173" s="141">
        <v>164</v>
      </c>
      <c r="B173" s="142"/>
      <c r="C173" s="142"/>
      <c r="D173" s="142"/>
      <c r="E173" s="143"/>
      <c r="F173" s="144"/>
      <c r="G173" s="142"/>
      <c r="H173" s="143"/>
      <c r="I173" s="16" t="str">
        <f t="shared" si="17"/>
        <v/>
      </c>
      <c r="J173" s="16" t="str">
        <f t="shared" si="18"/>
        <v/>
      </c>
    </row>
    <row r="174" spans="1:10">
      <c r="A174" s="141">
        <v>165</v>
      </c>
      <c r="B174" s="142"/>
      <c r="C174" s="142"/>
      <c r="D174" s="142"/>
      <c r="E174" s="143"/>
      <c r="F174" s="144"/>
      <c r="G174" s="142"/>
      <c r="H174" s="143"/>
      <c r="I174" s="16" t="str">
        <f t="shared" si="17"/>
        <v/>
      </c>
      <c r="J174" s="16" t="str">
        <f t="shared" si="18"/>
        <v/>
      </c>
    </row>
    <row r="175" spans="1:10">
      <c r="A175" s="141">
        <v>166</v>
      </c>
      <c r="B175" s="142"/>
      <c r="C175" s="142"/>
      <c r="D175" s="142"/>
      <c r="E175" s="143"/>
      <c r="F175" s="144"/>
      <c r="G175" s="142"/>
      <c r="H175" s="143"/>
      <c r="I175" s="16" t="str">
        <f t="shared" si="17"/>
        <v/>
      </c>
      <c r="J175" s="16" t="str">
        <f t="shared" si="18"/>
        <v/>
      </c>
    </row>
    <row r="176" spans="1:10">
      <c r="A176" s="141">
        <v>167</v>
      </c>
      <c r="B176" s="142"/>
      <c r="C176" s="142"/>
      <c r="D176" s="142"/>
      <c r="E176" s="143"/>
      <c r="F176" s="144"/>
      <c r="G176" s="142"/>
      <c r="H176" s="143"/>
      <c r="I176" s="16" t="str">
        <f t="shared" si="17"/>
        <v/>
      </c>
      <c r="J176" s="16" t="str">
        <f t="shared" si="18"/>
        <v/>
      </c>
    </row>
    <row r="177" spans="1:10">
      <c r="A177" s="141">
        <v>168</v>
      </c>
      <c r="B177" s="142"/>
      <c r="C177" s="142"/>
      <c r="D177" s="142"/>
      <c r="E177" s="143"/>
      <c r="F177" s="144"/>
      <c r="G177" s="142"/>
      <c r="H177" s="143"/>
      <c r="I177" s="16" t="str">
        <f t="shared" si="17"/>
        <v/>
      </c>
      <c r="J177" s="16" t="str">
        <f t="shared" si="18"/>
        <v/>
      </c>
    </row>
    <row r="178" spans="1:10">
      <c r="A178" s="141">
        <v>169</v>
      </c>
      <c r="B178" s="142"/>
      <c r="C178" s="142"/>
      <c r="D178" s="142"/>
      <c r="E178" s="143"/>
      <c r="F178" s="144"/>
      <c r="G178" s="142"/>
      <c r="H178" s="143"/>
      <c r="I178" s="16" t="str">
        <f t="shared" si="17"/>
        <v/>
      </c>
      <c r="J178" s="16" t="str">
        <f t="shared" si="18"/>
        <v/>
      </c>
    </row>
    <row r="179" spans="1:10">
      <c r="A179" s="141">
        <v>170</v>
      </c>
      <c r="B179" s="142"/>
      <c r="C179" s="142"/>
      <c r="D179" s="142"/>
      <c r="E179" s="143"/>
      <c r="F179" s="144"/>
      <c r="G179" s="142"/>
      <c r="H179" s="143"/>
      <c r="I179" s="16" t="str">
        <f t="shared" si="17"/>
        <v/>
      </c>
      <c r="J179" s="16" t="str">
        <f t="shared" si="18"/>
        <v/>
      </c>
    </row>
    <row r="180" spans="1:10">
      <c r="A180" s="141">
        <v>171</v>
      </c>
      <c r="B180" s="142"/>
      <c r="C180" s="142"/>
      <c r="D180" s="142"/>
      <c r="E180" s="143"/>
      <c r="F180" s="144"/>
      <c r="G180" s="142"/>
      <c r="H180" s="143"/>
      <c r="I180" s="16" t="str">
        <f t="shared" si="17"/>
        <v/>
      </c>
      <c r="J180" s="16" t="str">
        <f t="shared" si="18"/>
        <v/>
      </c>
    </row>
    <row r="181" spans="1:10">
      <c r="A181" s="141">
        <v>172</v>
      </c>
      <c r="B181" s="142"/>
      <c r="C181" s="142"/>
      <c r="D181" s="142"/>
      <c r="E181" s="143"/>
      <c r="F181" s="144"/>
      <c r="G181" s="142"/>
      <c r="H181" s="143"/>
      <c r="I181" s="16" t="str">
        <f t="shared" si="17"/>
        <v/>
      </c>
      <c r="J181" s="16" t="str">
        <f t="shared" si="18"/>
        <v/>
      </c>
    </row>
    <row r="182" spans="1:10">
      <c r="A182" s="141">
        <v>173</v>
      </c>
      <c r="B182" s="142"/>
      <c r="C182" s="142"/>
      <c r="D182" s="142"/>
      <c r="E182" s="143"/>
      <c r="F182" s="144"/>
      <c r="G182" s="142"/>
      <c r="H182" s="143"/>
      <c r="I182" s="16" t="str">
        <f t="shared" si="17"/>
        <v/>
      </c>
      <c r="J182" s="16" t="str">
        <f t="shared" si="18"/>
        <v/>
      </c>
    </row>
    <row r="183" spans="1:10">
      <c r="A183" s="141">
        <v>174</v>
      </c>
      <c r="B183" s="142"/>
      <c r="C183" s="142"/>
      <c r="D183" s="142"/>
      <c r="E183" s="143"/>
      <c r="F183" s="144"/>
      <c r="G183" s="142"/>
      <c r="H183" s="143"/>
      <c r="I183" s="16" t="str">
        <f t="shared" si="17"/>
        <v/>
      </c>
      <c r="J183" s="16" t="str">
        <f t="shared" si="18"/>
        <v/>
      </c>
    </row>
    <row r="184" spans="1:10">
      <c r="A184" s="141">
        <v>175</v>
      </c>
      <c r="B184" s="142"/>
      <c r="C184" s="142"/>
      <c r="D184" s="142"/>
      <c r="E184" s="143"/>
      <c r="F184" s="144"/>
      <c r="G184" s="142"/>
      <c r="H184" s="143"/>
      <c r="I184" s="16" t="str">
        <f t="shared" si="17"/>
        <v/>
      </c>
      <c r="J184" s="16" t="str">
        <f t="shared" si="18"/>
        <v/>
      </c>
    </row>
    <row r="185" spans="1:10">
      <c r="A185" s="141">
        <v>176</v>
      </c>
      <c r="B185" s="142"/>
      <c r="C185" s="142"/>
      <c r="D185" s="142"/>
      <c r="E185" s="143"/>
      <c r="F185" s="144"/>
      <c r="G185" s="142"/>
      <c r="H185" s="143"/>
      <c r="I185" s="16" t="str">
        <f t="shared" si="17"/>
        <v/>
      </c>
      <c r="J185" s="16" t="str">
        <f t="shared" si="18"/>
        <v/>
      </c>
    </row>
    <row r="186" spans="1:10">
      <c r="A186" s="141">
        <v>177</v>
      </c>
      <c r="B186" s="142"/>
      <c r="C186" s="142"/>
      <c r="D186" s="142"/>
      <c r="E186" s="143"/>
      <c r="F186" s="144"/>
      <c r="G186" s="142"/>
      <c r="H186" s="143"/>
      <c r="I186" s="16" t="str">
        <f t="shared" si="17"/>
        <v/>
      </c>
      <c r="J186" s="16" t="str">
        <f t="shared" si="18"/>
        <v/>
      </c>
    </row>
    <row r="187" spans="1:10">
      <c r="A187" s="141">
        <v>178</v>
      </c>
      <c r="B187" s="142"/>
      <c r="C187" s="142"/>
      <c r="D187" s="142"/>
      <c r="E187" s="143"/>
      <c r="F187" s="144"/>
      <c r="G187" s="142"/>
      <c r="H187" s="143"/>
      <c r="I187" s="16" t="str">
        <f t="shared" si="17"/>
        <v/>
      </c>
      <c r="J187" s="16" t="str">
        <f t="shared" si="18"/>
        <v/>
      </c>
    </row>
    <row r="188" spans="1:10">
      <c r="A188" s="141">
        <v>179</v>
      </c>
      <c r="B188" s="142"/>
      <c r="C188" s="142"/>
      <c r="D188" s="142"/>
      <c r="E188" s="143"/>
      <c r="F188" s="144"/>
      <c r="G188" s="142"/>
      <c r="H188" s="143"/>
      <c r="I188" s="16" t="str">
        <f t="shared" si="17"/>
        <v/>
      </c>
      <c r="J188" s="16" t="str">
        <f t="shared" si="18"/>
        <v/>
      </c>
    </row>
    <row r="189" spans="1:10">
      <c r="A189" s="141">
        <v>180</v>
      </c>
      <c r="B189" s="142"/>
      <c r="C189" s="142"/>
      <c r="D189" s="142"/>
      <c r="E189" s="143"/>
      <c r="F189" s="144"/>
      <c r="G189" s="142"/>
      <c r="H189" s="143"/>
      <c r="I189" s="16" t="str">
        <f t="shared" si="17"/>
        <v/>
      </c>
      <c r="J189" s="16" t="str">
        <f t="shared" si="18"/>
        <v/>
      </c>
    </row>
    <row r="190" spans="1:10">
      <c r="A190" s="141">
        <v>181</v>
      </c>
      <c r="B190" s="142"/>
      <c r="C190" s="142"/>
      <c r="D190" s="142"/>
      <c r="E190" s="143"/>
      <c r="F190" s="144"/>
      <c r="G190" s="142"/>
      <c r="H190" s="143"/>
      <c r="I190" s="16" t="str">
        <f t="shared" si="17"/>
        <v/>
      </c>
      <c r="J190" s="16" t="str">
        <f t="shared" si="18"/>
        <v/>
      </c>
    </row>
    <row r="191" spans="1:10">
      <c r="A191" s="141">
        <v>182</v>
      </c>
      <c r="B191" s="142"/>
      <c r="C191" s="142"/>
      <c r="D191" s="142"/>
      <c r="E191" s="143"/>
      <c r="F191" s="144"/>
      <c r="G191" s="142"/>
      <c r="H191" s="143"/>
      <c r="I191" s="16" t="str">
        <f t="shared" si="17"/>
        <v/>
      </c>
      <c r="J191" s="16" t="str">
        <f t="shared" si="18"/>
        <v/>
      </c>
    </row>
    <row r="192" spans="1:10">
      <c r="A192" s="141">
        <v>183</v>
      </c>
      <c r="B192" s="142"/>
      <c r="C192" s="142"/>
      <c r="D192" s="142"/>
      <c r="E192" s="143"/>
      <c r="F192" s="144"/>
      <c r="G192" s="142"/>
      <c r="H192" s="143"/>
      <c r="I192" s="16" t="str">
        <f t="shared" si="17"/>
        <v/>
      </c>
      <c r="J192" s="16" t="str">
        <f t="shared" si="18"/>
        <v/>
      </c>
    </row>
    <row r="193" spans="1:10">
      <c r="A193" s="141">
        <v>184</v>
      </c>
      <c r="B193" s="142"/>
      <c r="C193" s="142"/>
      <c r="D193" s="142"/>
      <c r="E193" s="143"/>
      <c r="F193" s="144"/>
      <c r="G193" s="142"/>
      <c r="H193" s="143"/>
      <c r="I193" s="16" t="str">
        <f t="shared" si="17"/>
        <v/>
      </c>
      <c r="J193" s="16" t="str">
        <f t="shared" si="18"/>
        <v/>
      </c>
    </row>
    <row r="194" spans="1:10">
      <c r="A194" s="141">
        <v>185</v>
      </c>
      <c r="B194" s="142"/>
      <c r="C194" s="142"/>
      <c r="D194" s="142"/>
      <c r="E194" s="143"/>
      <c r="F194" s="144"/>
      <c r="G194" s="142"/>
      <c r="H194" s="143"/>
      <c r="I194" s="16" t="str">
        <f t="shared" si="17"/>
        <v/>
      </c>
      <c r="J194" s="16" t="str">
        <f t="shared" si="18"/>
        <v/>
      </c>
    </row>
    <row r="195" spans="1:10">
      <c r="A195" s="141">
        <v>186</v>
      </c>
      <c r="B195" s="142"/>
      <c r="C195" s="142"/>
      <c r="D195" s="142"/>
      <c r="E195" s="143"/>
      <c r="F195" s="144"/>
      <c r="G195" s="142"/>
      <c r="H195" s="143"/>
      <c r="I195" s="16" t="str">
        <f t="shared" si="17"/>
        <v/>
      </c>
      <c r="J195" s="16" t="str">
        <f t="shared" si="18"/>
        <v/>
      </c>
    </row>
    <row r="196" spans="1:10">
      <c r="A196" s="141">
        <v>187</v>
      </c>
      <c r="B196" s="142"/>
      <c r="C196" s="142"/>
      <c r="D196" s="142"/>
      <c r="E196" s="143"/>
      <c r="F196" s="144"/>
      <c r="G196" s="142"/>
      <c r="H196" s="143"/>
      <c r="I196" s="16" t="str">
        <f t="shared" si="17"/>
        <v/>
      </c>
      <c r="J196" s="16" t="str">
        <f t="shared" si="18"/>
        <v/>
      </c>
    </row>
    <row r="197" spans="1:10">
      <c r="A197" s="141">
        <v>188</v>
      </c>
      <c r="B197" s="142"/>
      <c r="C197" s="142"/>
      <c r="D197" s="142"/>
      <c r="E197" s="143"/>
      <c r="F197" s="144"/>
      <c r="G197" s="142"/>
      <c r="H197" s="143"/>
      <c r="I197" s="16" t="str">
        <f t="shared" si="17"/>
        <v/>
      </c>
      <c r="J197" s="16" t="str">
        <f t="shared" si="18"/>
        <v/>
      </c>
    </row>
    <row r="198" spans="1:10">
      <c r="A198" s="141">
        <v>189</v>
      </c>
      <c r="B198" s="142"/>
      <c r="C198" s="142"/>
      <c r="D198" s="142"/>
      <c r="E198" s="143"/>
      <c r="F198" s="144"/>
      <c r="G198" s="142"/>
      <c r="H198" s="143"/>
      <c r="I198" s="16" t="str">
        <f t="shared" si="17"/>
        <v/>
      </c>
      <c r="J198" s="16" t="str">
        <f t="shared" si="18"/>
        <v/>
      </c>
    </row>
    <row r="199" spans="1:10">
      <c r="A199" s="141">
        <v>190</v>
      </c>
      <c r="B199" s="142"/>
      <c r="C199" s="142"/>
      <c r="D199" s="142"/>
      <c r="E199" s="143"/>
      <c r="F199" s="144"/>
      <c r="G199" s="142"/>
      <c r="H199" s="143"/>
      <c r="I199" s="16" t="str">
        <f t="shared" si="17"/>
        <v/>
      </c>
      <c r="J199" s="16" t="str">
        <f t="shared" si="18"/>
        <v/>
      </c>
    </row>
    <row r="200" spans="1:10">
      <c r="A200" s="141">
        <v>191</v>
      </c>
      <c r="B200" s="142"/>
      <c r="C200" s="142"/>
      <c r="D200" s="142"/>
      <c r="E200" s="143"/>
      <c r="F200" s="144"/>
      <c r="G200" s="142"/>
      <c r="H200" s="143"/>
      <c r="I200" s="16" t="str">
        <f t="shared" si="17"/>
        <v/>
      </c>
      <c r="J200" s="16" t="str">
        <f t="shared" si="18"/>
        <v/>
      </c>
    </row>
    <row r="201" spans="1:10">
      <c r="A201" s="141">
        <v>192</v>
      </c>
      <c r="B201" s="142"/>
      <c r="C201" s="142"/>
      <c r="D201" s="142"/>
      <c r="E201" s="143"/>
      <c r="F201" s="144"/>
      <c r="G201" s="142"/>
      <c r="H201" s="143"/>
      <c r="I201" s="16" t="str">
        <f t="shared" si="17"/>
        <v/>
      </c>
      <c r="J201" s="16" t="str">
        <f t="shared" si="18"/>
        <v/>
      </c>
    </row>
    <row r="202" spans="1:10">
      <c r="A202" s="141">
        <v>193</v>
      </c>
      <c r="B202" s="142"/>
      <c r="C202" s="142"/>
      <c r="D202" s="142"/>
      <c r="E202" s="143"/>
      <c r="F202" s="144"/>
      <c r="G202" s="142"/>
      <c r="H202" s="143"/>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1">
        <v>194</v>
      </c>
      <c r="B203" s="142"/>
      <c r="C203" s="142"/>
      <c r="D203" s="142"/>
      <c r="E203" s="143"/>
      <c r="F203" s="144"/>
      <c r="G203" s="142"/>
      <c r="H203" s="143"/>
      <c r="I203" s="16" t="str">
        <f t="shared" si="19"/>
        <v/>
      </c>
      <c r="J203" s="16" t="str">
        <f t="shared" si="20"/>
        <v/>
      </c>
    </row>
    <row r="204" spans="1:10">
      <c r="A204" s="141">
        <v>195</v>
      </c>
      <c r="B204" s="142"/>
      <c r="C204" s="142"/>
      <c r="D204" s="142"/>
      <c r="E204" s="143"/>
      <c r="F204" s="144"/>
      <c r="G204" s="142"/>
      <c r="H204" s="143"/>
      <c r="I204" s="16" t="str">
        <f t="shared" si="19"/>
        <v/>
      </c>
      <c r="J204" s="16" t="str">
        <f t="shared" si="20"/>
        <v/>
      </c>
    </row>
    <row r="205" spans="1:10">
      <c r="A205" s="141">
        <v>196</v>
      </c>
      <c r="B205" s="142"/>
      <c r="C205" s="142"/>
      <c r="D205" s="142"/>
      <c r="E205" s="143"/>
      <c r="F205" s="144"/>
      <c r="G205" s="142"/>
      <c r="H205" s="143"/>
      <c r="I205" s="16" t="str">
        <f t="shared" si="19"/>
        <v/>
      </c>
      <c r="J205" s="16" t="str">
        <f t="shared" si="20"/>
        <v/>
      </c>
    </row>
    <row r="206" spans="1:10">
      <c r="A206" s="141">
        <v>197</v>
      </c>
      <c r="B206" s="142"/>
      <c r="C206" s="142"/>
      <c r="D206" s="142"/>
      <c r="E206" s="143"/>
      <c r="F206" s="144"/>
      <c r="G206" s="142"/>
      <c r="H206" s="143"/>
      <c r="I206" s="16" t="str">
        <f t="shared" si="19"/>
        <v/>
      </c>
      <c r="J206" s="16" t="str">
        <f t="shared" si="20"/>
        <v/>
      </c>
    </row>
    <row r="207" spans="1:10">
      <c r="A207" s="141">
        <v>198</v>
      </c>
      <c r="B207" s="142"/>
      <c r="C207" s="142"/>
      <c r="D207" s="142"/>
      <c r="E207" s="143"/>
      <c r="F207" s="144"/>
      <c r="G207" s="142"/>
      <c r="H207" s="143"/>
      <c r="I207" s="16" t="str">
        <f t="shared" si="19"/>
        <v/>
      </c>
      <c r="J207" s="16" t="str">
        <f t="shared" si="20"/>
        <v/>
      </c>
    </row>
    <row r="208" spans="1:10">
      <c r="A208" s="141">
        <v>199</v>
      </c>
      <c r="B208" s="142"/>
      <c r="C208" s="142"/>
      <c r="D208" s="142"/>
      <c r="E208" s="143"/>
      <c r="F208" s="144"/>
      <c r="G208" s="142"/>
      <c r="H208" s="143"/>
      <c r="I208" s="16" t="str">
        <f t="shared" si="19"/>
        <v/>
      </c>
      <c r="J208" s="16" t="str">
        <f t="shared" si="20"/>
        <v/>
      </c>
    </row>
    <row r="209" spans="1:10">
      <c r="A209" s="141">
        <v>200</v>
      </c>
      <c r="B209" s="142"/>
      <c r="C209" s="142"/>
      <c r="D209" s="142"/>
      <c r="E209" s="143"/>
      <c r="F209" s="144"/>
      <c r="G209" s="142"/>
      <c r="H209" s="143"/>
      <c r="I209" s="16" t="str">
        <f t="shared" si="19"/>
        <v/>
      </c>
      <c r="J209" s="16" t="str">
        <f t="shared" si="20"/>
        <v/>
      </c>
    </row>
    <row r="210" spans="1:10">
      <c r="A210" s="141">
        <v>201</v>
      </c>
      <c r="B210" s="142"/>
      <c r="C210" s="142"/>
      <c r="D210" s="142"/>
      <c r="E210" s="143"/>
      <c r="F210" s="144"/>
      <c r="G210" s="142"/>
      <c r="H210" s="143"/>
      <c r="I210" s="16" t="str">
        <f t="shared" si="19"/>
        <v/>
      </c>
      <c r="J210" s="16" t="str">
        <f t="shared" si="20"/>
        <v/>
      </c>
    </row>
    <row r="211" spans="1:10">
      <c r="A211" s="141">
        <v>202</v>
      </c>
      <c r="B211" s="142"/>
      <c r="C211" s="142"/>
      <c r="D211" s="142"/>
      <c r="E211" s="143"/>
      <c r="F211" s="144"/>
      <c r="G211" s="142"/>
      <c r="H211" s="143"/>
      <c r="I211" s="16" t="str">
        <f t="shared" si="19"/>
        <v/>
      </c>
      <c r="J211" s="16" t="str">
        <f t="shared" si="20"/>
        <v/>
      </c>
    </row>
    <row r="212" spans="1:10">
      <c r="A212" s="141">
        <v>203</v>
      </c>
      <c r="B212" s="142"/>
      <c r="C212" s="142"/>
      <c r="D212" s="142"/>
      <c r="E212" s="143"/>
      <c r="F212" s="144"/>
      <c r="G212" s="142"/>
      <c r="H212" s="143"/>
      <c r="I212" s="16" t="str">
        <f t="shared" si="19"/>
        <v/>
      </c>
      <c r="J212" s="16" t="str">
        <f t="shared" si="20"/>
        <v/>
      </c>
    </row>
    <row r="213" spans="1:10">
      <c r="A213" s="141">
        <v>204</v>
      </c>
      <c r="B213" s="142"/>
      <c r="C213" s="142"/>
      <c r="D213" s="142"/>
      <c r="E213" s="143"/>
      <c r="F213" s="144"/>
      <c r="G213" s="142"/>
      <c r="H213" s="143"/>
      <c r="I213" s="16" t="str">
        <f t="shared" si="19"/>
        <v/>
      </c>
      <c r="J213" s="16" t="str">
        <f t="shared" si="20"/>
        <v/>
      </c>
    </row>
    <row r="214" spans="1:10">
      <c r="A214" s="141">
        <v>205</v>
      </c>
      <c r="B214" s="142"/>
      <c r="C214" s="142"/>
      <c r="D214" s="142"/>
      <c r="E214" s="143"/>
      <c r="F214" s="144"/>
      <c r="G214" s="142"/>
      <c r="H214" s="143"/>
      <c r="I214" s="16" t="str">
        <f t="shared" si="19"/>
        <v/>
      </c>
      <c r="J214" s="16" t="str">
        <f t="shared" si="20"/>
        <v/>
      </c>
    </row>
    <row r="215" spans="1:10">
      <c r="A215" s="141">
        <v>206</v>
      </c>
      <c r="B215" s="142"/>
      <c r="C215" s="142"/>
      <c r="D215" s="142"/>
      <c r="E215" s="143"/>
      <c r="F215" s="144"/>
      <c r="G215" s="142"/>
      <c r="H215" s="143"/>
      <c r="I215" s="16" t="str">
        <f t="shared" si="19"/>
        <v/>
      </c>
      <c r="J215" s="16" t="str">
        <f t="shared" si="20"/>
        <v/>
      </c>
    </row>
    <row r="216" spans="1:10">
      <c r="A216" s="141">
        <v>207</v>
      </c>
      <c r="B216" s="142"/>
      <c r="C216" s="142"/>
      <c r="D216" s="142"/>
      <c r="E216" s="143"/>
      <c r="F216" s="144"/>
      <c r="G216" s="142"/>
      <c r="H216" s="143"/>
      <c r="I216" s="16" t="str">
        <f t="shared" si="19"/>
        <v/>
      </c>
      <c r="J216" s="16" t="str">
        <f t="shared" si="20"/>
        <v/>
      </c>
    </row>
    <row r="217" spans="1:10">
      <c r="A217" s="141">
        <v>208</v>
      </c>
      <c r="B217" s="142"/>
      <c r="C217" s="142"/>
      <c r="D217" s="142"/>
      <c r="E217" s="143"/>
      <c r="F217" s="144"/>
      <c r="G217" s="142"/>
      <c r="H217" s="143"/>
      <c r="I217" s="16" t="str">
        <f t="shared" si="19"/>
        <v/>
      </c>
      <c r="J217" s="16" t="str">
        <f t="shared" si="20"/>
        <v/>
      </c>
    </row>
    <row r="218" spans="1:10">
      <c r="A218" s="141">
        <v>209</v>
      </c>
      <c r="B218" s="142"/>
      <c r="C218" s="142"/>
      <c r="D218" s="142"/>
      <c r="E218" s="143"/>
      <c r="F218" s="144"/>
      <c r="G218" s="142"/>
      <c r="H218" s="143"/>
      <c r="I218" s="16" t="str">
        <f t="shared" si="19"/>
        <v/>
      </c>
      <c r="J218" s="16" t="str">
        <f t="shared" si="20"/>
        <v/>
      </c>
    </row>
    <row r="219" spans="1:10">
      <c r="A219" s="141">
        <v>210</v>
      </c>
      <c r="B219" s="142"/>
      <c r="C219" s="142"/>
      <c r="D219" s="142"/>
      <c r="E219" s="143"/>
      <c r="F219" s="144"/>
      <c r="G219" s="142"/>
      <c r="H219" s="143"/>
      <c r="I219" s="16" t="str">
        <f t="shared" si="19"/>
        <v/>
      </c>
      <c r="J219" s="16" t="str">
        <f t="shared" si="20"/>
        <v/>
      </c>
    </row>
    <row r="220" spans="1:10">
      <c r="A220" s="141">
        <v>211</v>
      </c>
      <c r="B220" s="142"/>
      <c r="C220" s="142"/>
      <c r="D220" s="142"/>
      <c r="E220" s="143"/>
      <c r="F220" s="144"/>
      <c r="G220" s="142"/>
      <c r="H220" s="143"/>
      <c r="I220" s="16" t="str">
        <f t="shared" si="19"/>
        <v/>
      </c>
      <c r="J220" s="16" t="str">
        <f t="shared" si="20"/>
        <v/>
      </c>
    </row>
    <row r="221" spans="1:10">
      <c r="A221" s="141">
        <v>212</v>
      </c>
      <c r="B221" s="142"/>
      <c r="C221" s="142"/>
      <c r="D221" s="142"/>
      <c r="E221" s="143"/>
      <c r="F221" s="144"/>
      <c r="G221" s="142"/>
      <c r="H221" s="143"/>
      <c r="I221" s="16" t="str">
        <f t="shared" si="19"/>
        <v/>
      </c>
      <c r="J221" s="16" t="str">
        <f t="shared" si="20"/>
        <v/>
      </c>
    </row>
    <row r="222" spans="1:10">
      <c r="A222" s="141">
        <v>213</v>
      </c>
      <c r="B222" s="142"/>
      <c r="C222" s="142"/>
      <c r="D222" s="142"/>
      <c r="E222" s="143"/>
      <c r="F222" s="144"/>
      <c r="G222" s="142"/>
      <c r="H222" s="143"/>
      <c r="I222" s="16" t="str">
        <f t="shared" si="19"/>
        <v/>
      </c>
      <c r="J222" s="16" t="str">
        <f t="shared" si="20"/>
        <v/>
      </c>
    </row>
    <row r="223" spans="1:10">
      <c r="A223" s="141">
        <v>214</v>
      </c>
      <c r="B223" s="142"/>
      <c r="C223" s="142"/>
      <c r="D223" s="142"/>
      <c r="E223" s="143"/>
      <c r="F223" s="144"/>
      <c r="G223" s="142"/>
      <c r="H223" s="143"/>
      <c r="I223" s="16" t="str">
        <f t="shared" si="19"/>
        <v/>
      </c>
      <c r="J223" s="16" t="str">
        <f t="shared" si="20"/>
        <v/>
      </c>
    </row>
    <row r="224" spans="1:10">
      <c r="A224" s="141">
        <v>215</v>
      </c>
      <c r="B224" s="142"/>
      <c r="C224" s="142"/>
      <c r="D224" s="142"/>
      <c r="E224" s="143"/>
      <c r="F224" s="144"/>
      <c r="G224" s="142"/>
      <c r="H224" s="143"/>
      <c r="I224" s="16" t="str">
        <f t="shared" si="19"/>
        <v/>
      </c>
      <c r="J224" s="16" t="str">
        <f t="shared" si="20"/>
        <v/>
      </c>
    </row>
    <row r="225" spans="1:10">
      <c r="A225" s="141">
        <v>216</v>
      </c>
      <c r="B225" s="142"/>
      <c r="C225" s="142"/>
      <c r="D225" s="142"/>
      <c r="E225" s="143"/>
      <c r="F225" s="144"/>
      <c r="G225" s="142"/>
      <c r="H225" s="143"/>
      <c r="I225" s="16" t="str">
        <f t="shared" si="19"/>
        <v/>
      </c>
      <c r="J225" s="16" t="str">
        <f t="shared" si="20"/>
        <v/>
      </c>
    </row>
    <row r="226" spans="1:10">
      <c r="A226" s="141">
        <v>217</v>
      </c>
      <c r="B226" s="142"/>
      <c r="C226" s="142"/>
      <c r="D226" s="142"/>
      <c r="E226" s="143"/>
      <c r="F226" s="144"/>
      <c r="G226" s="142"/>
      <c r="H226" s="143"/>
      <c r="I226" s="16" t="str">
        <f t="shared" si="19"/>
        <v/>
      </c>
      <c r="J226" s="16" t="str">
        <f t="shared" si="20"/>
        <v/>
      </c>
    </row>
    <row r="227" spans="1:10">
      <c r="A227" s="141">
        <v>218</v>
      </c>
      <c r="B227" s="142"/>
      <c r="C227" s="142"/>
      <c r="D227" s="142"/>
      <c r="E227" s="143"/>
      <c r="F227" s="144"/>
      <c r="G227" s="142"/>
      <c r="H227" s="143"/>
      <c r="I227" s="16" t="str">
        <f t="shared" si="19"/>
        <v/>
      </c>
      <c r="J227" s="16" t="str">
        <f t="shared" si="20"/>
        <v/>
      </c>
    </row>
    <row r="228" spans="1:10">
      <c r="A228" s="141">
        <v>219</v>
      </c>
      <c r="B228" s="142"/>
      <c r="C228" s="142"/>
      <c r="D228" s="142"/>
      <c r="E228" s="143"/>
      <c r="F228" s="144"/>
      <c r="G228" s="142"/>
      <c r="H228" s="143"/>
      <c r="I228" s="16" t="str">
        <f t="shared" si="19"/>
        <v/>
      </c>
      <c r="J228" s="16" t="str">
        <f t="shared" si="20"/>
        <v/>
      </c>
    </row>
    <row r="229" spans="1:10">
      <c r="A229" s="141">
        <v>220</v>
      </c>
      <c r="B229" s="142"/>
      <c r="C229" s="142"/>
      <c r="D229" s="142"/>
      <c r="E229" s="143"/>
      <c r="F229" s="144"/>
      <c r="G229" s="142"/>
      <c r="H229" s="143"/>
      <c r="I229" s="16" t="str">
        <f t="shared" si="19"/>
        <v/>
      </c>
      <c r="J229" s="16" t="str">
        <f t="shared" si="20"/>
        <v/>
      </c>
    </row>
    <row r="230" spans="1:10">
      <c r="A230" s="141">
        <v>221</v>
      </c>
      <c r="B230" s="142"/>
      <c r="C230" s="142"/>
      <c r="D230" s="142"/>
      <c r="E230" s="143"/>
      <c r="F230" s="144"/>
      <c r="G230" s="142"/>
      <c r="H230" s="143"/>
      <c r="I230" s="16" t="str">
        <f t="shared" si="19"/>
        <v/>
      </c>
      <c r="J230" s="16" t="str">
        <f t="shared" si="20"/>
        <v/>
      </c>
    </row>
    <row r="231" spans="1:10">
      <c r="A231" s="141">
        <v>222</v>
      </c>
      <c r="B231" s="142"/>
      <c r="C231" s="142"/>
      <c r="D231" s="142"/>
      <c r="E231" s="143"/>
      <c r="F231" s="144"/>
      <c r="G231" s="142"/>
      <c r="H231" s="143"/>
      <c r="I231" s="16" t="str">
        <f t="shared" si="19"/>
        <v/>
      </c>
      <c r="J231" s="16" t="str">
        <f t="shared" si="20"/>
        <v/>
      </c>
    </row>
    <row r="232" spans="1:10">
      <c r="A232" s="141">
        <v>223</v>
      </c>
      <c r="B232" s="142"/>
      <c r="C232" s="142"/>
      <c r="D232" s="142"/>
      <c r="E232" s="143"/>
      <c r="F232" s="144"/>
      <c r="G232" s="142"/>
      <c r="H232" s="143"/>
      <c r="I232" s="16" t="str">
        <f t="shared" si="19"/>
        <v/>
      </c>
      <c r="J232" s="16" t="str">
        <f t="shared" si="20"/>
        <v/>
      </c>
    </row>
    <row r="233" spans="1:10">
      <c r="A233" s="141">
        <v>224</v>
      </c>
      <c r="B233" s="142"/>
      <c r="C233" s="142"/>
      <c r="D233" s="142"/>
      <c r="E233" s="143"/>
      <c r="F233" s="144"/>
      <c r="G233" s="142"/>
      <c r="H233" s="143"/>
      <c r="I233" s="16" t="str">
        <f t="shared" si="19"/>
        <v/>
      </c>
      <c r="J233" s="16" t="str">
        <f t="shared" si="20"/>
        <v/>
      </c>
    </row>
    <row r="234" spans="1:10">
      <c r="A234" s="141">
        <v>225</v>
      </c>
      <c r="B234" s="142"/>
      <c r="C234" s="142"/>
      <c r="D234" s="142"/>
      <c r="E234" s="143"/>
      <c r="F234" s="144"/>
      <c r="G234" s="142"/>
      <c r="H234" s="143"/>
      <c r="I234" s="16" t="str">
        <f t="shared" si="19"/>
        <v/>
      </c>
      <c r="J234" s="16" t="str">
        <f t="shared" si="20"/>
        <v/>
      </c>
    </row>
    <row r="235" spans="1:10">
      <c r="A235" s="141">
        <v>226</v>
      </c>
      <c r="B235" s="142"/>
      <c r="C235" s="142"/>
      <c r="D235" s="142"/>
      <c r="E235" s="143"/>
      <c r="F235" s="144"/>
      <c r="G235" s="142"/>
      <c r="H235" s="143"/>
      <c r="I235" s="16" t="str">
        <f t="shared" si="19"/>
        <v/>
      </c>
      <c r="J235" s="16" t="str">
        <f t="shared" si="20"/>
        <v/>
      </c>
    </row>
    <row r="236" spans="1:10">
      <c r="A236" s="141">
        <v>227</v>
      </c>
      <c r="B236" s="142"/>
      <c r="C236" s="142"/>
      <c r="D236" s="142"/>
      <c r="E236" s="143"/>
      <c r="F236" s="144"/>
      <c r="G236" s="142"/>
      <c r="H236" s="143"/>
      <c r="I236" s="16" t="str">
        <f t="shared" si="19"/>
        <v/>
      </c>
      <c r="J236" s="16" t="str">
        <f t="shared" si="20"/>
        <v/>
      </c>
    </row>
    <row r="237" spans="1:10">
      <c r="A237" s="141">
        <v>228</v>
      </c>
      <c r="B237" s="142"/>
      <c r="C237" s="142"/>
      <c r="D237" s="142"/>
      <c r="E237" s="143"/>
      <c r="F237" s="144"/>
      <c r="G237" s="142"/>
      <c r="H237" s="143"/>
      <c r="I237" s="16" t="str">
        <f t="shared" si="19"/>
        <v/>
      </c>
      <c r="J237" s="16" t="str">
        <f t="shared" si="20"/>
        <v/>
      </c>
    </row>
    <row r="238" spans="1:10">
      <c r="A238" s="141">
        <v>229</v>
      </c>
      <c r="B238" s="142"/>
      <c r="C238" s="142"/>
      <c r="D238" s="142"/>
      <c r="E238" s="143"/>
      <c r="F238" s="144"/>
      <c r="G238" s="142"/>
      <c r="H238" s="143"/>
      <c r="I238" s="16" t="str">
        <f t="shared" si="19"/>
        <v/>
      </c>
      <c r="J238" s="16" t="str">
        <f t="shared" si="20"/>
        <v/>
      </c>
    </row>
    <row r="239" spans="1:10">
      <c r="A239" s="141">
        <v>230</v>
      </c>
      <c r="B239" s="142"/>
      <c r="C239" s="142"/>
      <c r="D239" s="142"/>
      <c r="E239" s="143"/>
      <c r="F239" s="144"/>
      <c r="G239" s="142"/>
      <c r="H239" s="143"/>
      <c r="I239" s="16" t="str">
        <f t="shared" si="19"/>
        <v/>
      </c>
      <c r="J239" s="16" t="str">
        <f t="shared" si="20"/>
        <v/>
      </c>
    </row>
    <row r="240" spans="1:10">
      <c r="A240" s="141">
        <v>231</v>
      </c>
      <c r="B240" s="142"/>
      <c r="C240" s="142"/>
      <c r="D240" s="142"/>
      <c r="E240" s="143"/>
      <c r="F240" s="144"/>
      <c r="G240" s="142"/>
      <c r="H240" s="143"/>
      <c r="I240" s="16" t="str">
        <f t="shared" si="19"/>
        <v/>
      </c>
      <c r="J240" s="16" t="str">
        <f t="shared" si="20"/>
        <v/>
      </c>
    </row>
    <row r="241" spans="1:10">
      <c r="A241" s="141">
        <v>232</v>
      </c>
      <c r="B241" s="142"/>
      <c r="C241" s="142"/>
      <c r="D241" s="142"/>
      <c r="E241" s="143"/>
      <c r="F241" s="144"/>
      <c r="G241" s="142"/>
      <c r="H241" s="143"/>
      <c r="I241" s="16" t="str">
        <f t="shared" si="19"/>
        <v/>
      </c>
      <c r="J241" s="16" t="str">
        <f t="shared" si="20"/>
        <v/>
      </c>
    </row>
    <row r="242" spans="1:10">
      <c r="A242" s="141">
        <v>233</v>
      </c>
      <c r="B242" s="142"/>
      <c r="C242" s="142"/>
      <c r="D242" s="142"/>
      <c r="E242" s="143"/>
      <c r="F242" s="144"/>
      <c r="G242" s="142"/>
      <c r="H242" s="143"/>
      <c r="I242" s="16" t="str">
        <f t="shared" si="19"/>
        <v/>
      </c>
      <c r="J242" s="16" t="str">
        <f t="shared" si="20"/>
        <v/>
      </c>
    </row>
    <row r="243" spans="1:10">
      <c r="A243" s="141">
        <v>234</v>
      </c>
      <c r="B243" s="142"/>
      <c r="C243" s="142"/>
      <c r="D243" s="142"/>
      <c r="E243" s="143"/>
      <c r="F243" s="144"/>
      <c r="G243" s="142"/>
      <c r="H243" s="143"/>
      <c r="I243" s="16" t="str">
        <f t="shared" si="19"/>
        <v/>
      </c>
      <c r="J243" s="16" t="str">
        <f t="shared" si="20"/>
        <v/>
      </c>
    </row>
    <row r="244" spans="1:10">
      <c r="A244" s="141">
        <v>235</v>
      </c>
      <c r="B244" s="142"/>
      <c r="C244" s="142"/>
      <c r="D244" s="142"/>
      <c r="E244" s="143"/>
      <c r="F244" s="144"/>
      <c r="G244" s="142"/>
      <c r="H244" s="143"/>
      <c r="I244" s="16" t="str">
        <f t="shared" si="19"/>
        <v/>
      </c>
      <c r="J244" s="16" t="str">
        <f t="shared" si="20"/>
        <v/>
      </c>
    </row>
    <row r="245" spans="1:10">
      <c r="A245" s="141">
        <v>236</v>
      </c>
      <c r="B245" s="142"/>
      <c r="C245" s="142"/>
      <c r="D245" s="142"/>
      <c r="E245" s="143"/>
      <c r="F245" s="144"/>
      <c r="G245" s="142"/>
      <c r="H245" s="143"/>
      <c r="I245" s="16" t="str">
        <f t="shared" si="19"/>
        <v/>
      </c>
      <c r="J245" s="16" t="str">
        <f t="shared" si="20"/>
        <v/>
      </c>
    </row>
    <row r="246" spans="1:10">
      <c r="A246" s="141">
        <v>237</v>
      </c>
      <c r="B246" s="142"/>
      <c r="C246" s="142"/>
      <c r="D246" s="142"/>
      <c r="E246" s="143"/>
      <c r="F246" s="144"/>
      <c r="G246" s="142"/>
      <c r="H246" s="143"/>
      <c r="I246" s="16" t="str">
        <f t="shared" si="19"/>
        <v/>
      </c>
      <c r="J246" s="16" t="str">
        <f t="shared" si="20"/>
        <v/>
      </c>
    </row>
    <row r="247" spans="1:10">
      <c r="A247" s="141">
        <v>238</v>
      </c>
      <c r="B247" s="142"/>
      <c r="C247" s="142"/>
      <c r="D247" s="142"/>
      <c r="E247" s="143"/>
      <c r="F247" s="144"/>
      <c r="G247" s="142"/>
      <c r="H247" s="143"/>
      <c r="I247" s="16" t="str">
        <f t="shared" si="19"/>
        <v/>
      </c>
      <c r="J247" s="16" t="str">
        <f t="shared" si="20"/>
        <v/>
      </c>
    </row>
    <row r="248" spans="1:10">
      <c r="A248" s="141">
        <v>239</v>
      </c>
      <c r="B248" s="142"/>
      <c r="C248" s="142"/>
      <c r="D248" s="142"/>
      <c r="E248" s="143"/>
      <c r="F248" s="144"/>
      <c r="G248" s="142"/>
      <c r="H248" s="143"/>
      <c r="I248" s="16" t="str">
        <f t="shared" si="19"/>
        <v/>
      </c>
      <c r="J248" s="16" t="str">
        <f t="shared" si="20"/>
        <v/>
      </c>
    </row>
    <row r="249" spans="1:10">
      <c r="A249" s="141">
        <v>240</v>
      </c>
      <c r="B249" s="142"/>
      <c r="C249" s="142"/>
      <c r="D249" s="142"/>
      <c r="E249" s="143"/>
      <c r="F249" s="144"/>
      <c r="G249" s="142"/>
      <c r="H249" s="143"/>
      <c r="I249" s="16" t="str">
        <f t="shared" si="19"/>
        <v/>
      </c>
      <c r="J249" s="16" t="str">
        <f t="shared" si="20"/>
        <v/>
      </c>
    </row>
    <row r="250" spans="1:10">
      <c r="A250" s="141">
        <v>241</v>
      </c>
      <c r="B250" s="142"/>
      <c r="C250" s="142"/>
      <c r="D250" s="142"/>
      <c r="E250" s="143"/>
      <c r="F250" s="144"/>
      <c r="G250" s="142"/>
      <c r="H250" s="143"/>
      <c r="I250" s="16" t="str">
        <f t="shared" si="19"/>
        <v/>
      </c>
      <c r="J250" s="16" t="str">
        <f t="shared" si="20"/>
        <v/>
      </c>
    </row>
    <row r="251" spans="1:10">
      <c r="A251" s="141">
        <v>242</v>
      </c>
      <c r="B251" s="142"/>
      <c r="C251" s="142"/>
      <c r="D251" s="142"/>
      <c r="E251" s="143"/>
      <c r="F251" s="144"/>
      <c r="G251" s="142"/>
      <c r="H251" s="143"/>
      <c r="I251" s="16" t="str">
        <f t="shared" si="19"/>
        <v/>
      </c>
      <c r="J251" s="16" t="str">
        <f t="shared" si="20"/>
        <v/>
      </c>
    </row>
    <row r="252" spans="1:10">
      <c r="A252" s="141">
        <v>243</v>
      </c>
      <c r="B252" s="142"/>
      <c r="C252" s="142"/>
      <c r="D252" s="142"/>
      <c r="E252" s="143"/>
      <c r="F252" s="144"/>
      <c r="G252" s="142"/>
      <c r="H252" s="143"/>
      <c r="I252" s="16" t="str">
        <f t="shared" si="19"/>
        <v/>
      </c>
      <c r="J252" s="16" t="str">
        <f t="shared" si="20"/>
        <v/>
      </c>
    </row>
    <row r="253" spans="1:10">
      <c r="A253" s="141">
        <v>244</v>
      </c>
      <c r="B253" s="142"/>
      <c r="C253" s="142"/>
      <c r="D253" s="142"/>
      <c r="E253" s="143"/>
      <c r="F253" s="144"/>
      <c r="G253" s="142"/>
      <c r="H253" s="143"/>
      <c r="I253" s="16" t="str">
        <f t="shared" si="19"/>
        <v/>
      </c>
      <c r="J253" s="16" t="str">
        <f t="shared" si="20"/>
        <v/>
      </c>
    </row>
    <row r="254" spans="1:10">
      <c r="A254" s="141">
        <v>245</v>
      </c>
      <c r="B254" s="142"/>
      <c r="C254" s="142"/>
      <c r="D254" s="142"/>
      <c r="E254" s="143"/>
      <c r="F254" s="144"/>
      <c r="G254" s="142"/>
      <c r="H254" s="143"/>
      <c r="I254" s="16" t="str">
        <f t="shared" si="19"/>
        <v/>
      </c>
      <c r="J254" s="16" t="str">
        <f t="shared" si="20"/>
        <v/>
      </c>
    </row>
    <row r="255" spans="1:10">
      <c r="A255" s="141">
        <v>246</v>
      </c>
      <c r="B255" s="142"/>
      <c r="C255" s="142"/>
      <c r="D255" s="142"/>
      <c r="E255" s="143"/>
      <c r="F255" s="144"/>
      <c r="G255" s="142"/>
      <c r="H255" s="143"/>
      <c r="I255" s="16" t="str">
        <f t="shared" si="19"/>
        <v/>
      </c>
      <c r="J255" s="16" t="str">
        <f t="shared" si="20"/>
        <v/>
      </c>
    </row>
    <row r="256" spans="1:10">
      <c r="A256" s="141">
        <v>247</v>
      </c>
      <c r="B256" s="142"/>
      <c r="C256" s="142"/>
      <c r="D256" s="142"/>
      <c r="E256" s="143"/>
      <c r="F256" s="144"/>
      <c r="G256" s="142"/>
      <c r="H256" s="143"/>
      <c r="I256" s="16" t="str">
        <f t="shared" si="19"/>
        <v/>
      </c>
      <c r="J256" s="16" t="str">
        <f t="shared" si="20"/>
        <v/>
      </c>
    </row>
    <row r="257" spans="1:10">
      <c r="A257" s="141">
        <v>248</v>
      </c>
      <c r="B257" s="142"/>
      <c r="C257" s="142"/>
      <c r="D257" s="142"/>
      <c r="E257" s="143"/>
      <c r="F257" s="144"/>
      <c r="G257" s="142"/>
      <c r="H257" s="143"/>
      <c r="I257" s="16" t="str">
        <f t="shared" si="19"/>
        <v/>
      </c>
      <c r="J257" s="16" t="str">
        <f t="shared" si="20"/>
        <v/>
      </c>
    </row>
    <row r="258" spans="1:10">
      <c r="A258" s="141">
        <v>249</v>
      </c>
      <c r="B258" s="142"/>
      <c r="C258" s="142"/>
      <c r="D258" s="142"/>
      <c r="E258" s="143"/>
      <c r="F258" s="144"/>
      <c r="G258" s="142"/>
      <c r="H258" s="143"/>
      <c r="I258" s="16" t="str">
        <f t="shared" si="19"/>
        <v/>
      </c>
      <c r="J258" s="16" t="str">
        <f t="shared" si="20"/>
        <v/>
      </c>
    </row>
    <row r="259" spans="1:10">
      <c r="A259" s="141">
        <v>250</v>
      </c>
      <c r="B259" s="142"/>
      <c r="C259" s="142"/>
      <c r="D259" s="142"/>
      <c r="E259" s="143"/>
      <c r="F259" s="144"/>
      <c r="G259" s="142"/>
      <c r="H259" s="143"/>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18.6640625" style="62" customWidth="1"/>
    <col min="5" max="5" width="18.6640625" style="288" customWidth="1"/>
    <col min="6" max="6" width="10.6640625" style="67" customWidth="1"/>
    <col min="7" max="7" width="10.6640625" style="62" customWidth="1"/>
    <col min="8" max="8" width="12.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1" t="s">
        <v>666</v>
      </c>
      <c r="B5" s="531"/>
      <c r="C5" s="531"/>
      <c r="D5" s="531"/>
      <c r="E5" s="531"/>
      <c r="F5" s="531"/>
      <c r="G5" s="531"/>
      <c r="H5" s="531"/>
      <c r="I5" s="531"/>
      <c r="J5" s="224"/>
      <c r="K5" s="224"/>
      <c r="L5" s="224"/>
      <c r="M5" s="224"/>
      <c r="N5" s="62"/>
    </row>
    <row r="6" spans="1:16" ht="13.5" customHeight="1">
      <c r="E6" s="62"/>
      <c r="F6" s="62"/>
      <c r="H6" s="62"/>
      <c r="I6" s="299"/>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5.7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72"/>
      <c r="H9" s="65"/>
      <c r="I9" s="146">
        <f>SUMIF(I10:I1010,"&gt;0")</f>
        <v>0</v>
      </c>
      <c r="J9" s="146">
        <f t="shared" ref="J9:N9" si="0">SUMIF(J10:J108,"&gt;0")</f>
        <v>0</v>
      </c>
      <c r="K9" s="4">
        <f t="shared" si="0"/>
        <v>0</v>
      </c>
      <c r="L9" s="4">
        <f t="shared" si="0"/>
        <v>0</v>
      </c>
      <c r="M9" s="4">
        <f t="shared" si="0"/>
        <v>0</v>
      </c>
      <c r="N9" s="4">
        <f t="shared" si="0"/>
        <v>0</v>
      </c>
      <c r="O9" s="296"/>
    </row>
    <row r="10" spans="1:16">
      <c r="A10" s="35">
        <v>1</v>
      </c>
      <c r="B10" s="7"/>
      <c r="C10" s="7"/>
      <c r="D10" s="7"/>
      <c r="E10" s="5"/>
      <c r="F10" s="218"/>
      <c r="G10" s="218"/>
      <c r="H10" s="218"/>
      <c r="I10" s="16" t="str">
        <f t="shared" ref="I10:I73" si="1">IF(OR($B10="",$C10="",$D10="",$E10="",$F10&lt;an_initial,$F10&gt;an_final,$O10=FALSE),"",IF($H10="",CS_STR_B2*$G10/P10,CS_STR_B2*$H10))</f>
        <v/>
      </c>
      <c r="J10" s="16" t="str">
        <f t="shared" ref="J10:J73" si="2">IF(OR($B10="",$C10="",$D10="",$E10="",$F10="",$F10&gt;an_final,$O10=FALSE),"",IF($H10="",CS_STR_B2*$G10/P10,CS_STR_B2*$H10))</f>
        <v/>
      </c>
      <c r="K10" s="56" t="str">
        <f t="shared" ref="K10:K73" si="3">IF(OR($B10="",$C10="",$D10="",$E10="",$F10="",$F10&gt;an_final,$O10=FALSE),"",IF($F10&gt;=an_initial,1,""))</f>
        <v/>
      </c>
      <c r="L10" s="56" t="str">
        <f t="shared" ref="L10:L73" si="4">IF(OR($B10="",$C10="",$D10="",$E10="",$F10="",$F10&gt;an_final,$O10=FALSE),"",1)</f>
        <v/>
      </c>
      <c r="M10" s="374" t="str">
        <f t="shared" ref="M10:M73" si="5">IF(OR($B10="",$C10="",$D10="",$E10="",$F10="",$F10&gt;an_final,$O10=FALSE),"",IF($H10="",$G10/P10,$H10))</f>
        <v/>
      </c>
      <c r="N10" s="56"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5">
        <v>2</v>
      </c>
      <c r="B11" s="7"/>
      <c r="C11" s="7"/>
      <c r="D11" s="7"/>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7"/>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141">
        <v>5</v>
      </c>
      <c r="B14" s="6"/>
      <c r="C14" s="6"/>
      <c r="D14" s="6"/>
      <c r="E14" s="215"/>
      <c r="F14" s="214"/>
      <c r="G14" s="214"/>
      <c r="H14" s="214"/>
      <c r="I14" s="16" t="str">
        <f t="shared" si="1"/>
        <v/>
      </c>
      <c r="J14" s="16" t="str">
        <f t="shared" si="2"/>
        <v/>
      </c>
      <c r="K14" s="373" t="str">
        <f t="shared" si="3"/>
        <v/>
      </c>
      <c r="L14" s="56" t="str">
        <f t="shared" si="4"/>
        <v/>
      </c>
      <c r="M14" s="374" t="str">
        <f t="shared" si="5"/>
        <v/>
      </c>
      <c r="N14" s="56" t="str">
        <f t="shared" si="6"/>
        <v/>
      </c>
      <c r="O14" s="347" t="b">
        <f t="shared" si="7"/>
        <v>0</v>
      </c>
      <c r="P14" s="348">
        <f t="shared" si="8"/>
        <v>1</v>
      </c>
    </row>
    <row r="15" spans="1:16">
      <c r="A15" s="141">
        <v>6</v>
      </c>
      <c r="B15" s="6"/>
      <c r="C15" s="6"/>
      <c r="D15" s="6"/>
      <c r="E15" s="215"/>
      <c r="F15" s="214"/>
      <c r="G15" s="214"/>
      <c r="H15" s="214"/>
      <c r="I15" s="16" t="str">
        <f t="shared" si="1"/>
        <v/>
      </c>
      <c r="J15" s="16" t="str">
        <f t="shared" si="2"/>
        <v/>
      </c>
      <c r="K15" s="373" t="str">
        <f t="shared" si="3"/>
        <v/>
      </c>
      <c r="L15" s="56" t="str">
        <f t="shared" si="4"/>
        <v/>
      </c>
      <c r="M15" s="374" t="str">
        <f t="shared" si="5"/>
        <v/>
      </c>
      <c r="N15" s="56" t="str">
        <f t="shared" si="6"/>
        <v/>
      </c>
      <c r="O15" s="347" t="b">
        <f t="shared" si="7"/>
        <v>0</v>
      </c>
      <c r="P15" s="348">
        <f t="shared" si="8"/>
        <v>1</v>
      </c>
    </row>
    <row r="16" spans="1:16">
      <c r="A16" s="141">
        <v>7</v>
      </c>
      <c r="B16" s="6"/>
      <c r="C16" s="6"/>
      <c r="D16" s="6"/>
      <c r="E16" s="215"/>
      <c r="F16" s="214"/>
      <c r="G16" s="214"/>
      <c r="H16" s="214"/>
      <c r="I16" s="16" t="str">
        <f t="shared" si="1"/>
        <v/>
      </c>
      <c r="J16" s="16" t="str">
        <f t="shared" si="2"/>
        <v/>
      </c>
      <c r="K16" s="373" t="str">
        <f t="shared" si="3"/>
        <v/>
      </c>
      <c r="L16" s="56" t="str">
        <f t="shared" si="4"/>
        <v/>
      </c>
      <c r="M16" s="374" t="str">
        <f t="shared" si="5"/>
        <v/>
      </c>
      <c r="N16" s="56" t="str">
        <f t="shared" si="6"/>
        <v/>
      </c>
      <c r="O16" s="347" t="b">
        <f t="shared" si="7"/>
        <v>0</v>
      </c>
      <c r="P16" s="348">
        <f t="shared" si="8"/>
        <v>1</v>
      </c>
    </row>
    <row r="17" spans="1:16">
      <c r="A17" s="141">
        <v>8</v>
      </c>
      <c r="B17" s="6"/>
      <c r="C17" s="6"/>
      <c r="D17" s="6"/>
      <c r="E17" s="215"/>
      <c r="F17" s="214"/>
      <c r="G17" s="214"/>
      <c r="H17" s="214"/>
      <c r="I17" s="16" t="str">
        <f t="shared" si="1"/>
        <v/>
      </c>
      <c r="J17" s="16" t="str">
        <f t="shared" si="2"/>
        <v/>
      </c>
      <c r="K17" s="373" t="str">
        <f t="shared" si="3"/>
        <v/>
      </c>
      <c r="L17" s="56" t="str">
        <f t="shared" si="4"/>
        <v/>
      </c>
      <c r="M17" s="374" t="str">
        <f t="shared" si="5"/>
        <v/>
      </c>
      <c r="N17" s="56" t="str">
        <f t="shared" si="6"/>
        <v/>
      </c>
      <c r="O17" s="347" t="b">
        <f t="shared" si="7"/>
        <v>0</v>
      </c>
      <c r="P17" s="348">
        <f t="shared" si="8"/>
        <v>1</v>
      </c>
    </row>
    <row r="18" spans="1:16">
      <c r="A18" s="141">
        <v>9</v>
      </c>
      <c r="B18" s="6"/>
      <c r="C18" s="6"/>
      <c r="D18" s="6"/>
      <c r="E18" s="215"/>
      <c r="F18" s="214"/>
      <c r="G18" s="214"/>
      <c r="H18" s="214"/>
      <c r="I18" s="16" t="str">
        <f t="shared" si="1"/>
        <v/>
      </c>
      <c r="J18" s="16" t="str">
        <f t="shared" si="2"/>
        <v/>
      </c>
      <c r="K18" s="373" t="str">
        <f t="shared" si="3"/>
        <v/>
      </c>
      <c r="L18" s="56" t="str">
        <f t="shared" si="4"/>
        <v/>
      </c>
      <c r="M18" s="374" t="str">
        <f t="shared" si="5"/>
        <v/>
      </c>
      <c r="N18" s="56" t="str">
        <f t="shared" si="6"/>
        <v/>
      </c>
      <c r="O18" s="347" t="b">
        <f t="shared" si="7"/>
        <v>0</v>
      </c>
      <c r="P18" s="348">
        <f t="shared" si="8"/>
        <v>1</v>
      </c>
    </row>
    <row r="19" spans="1:16">
      <c r="A19" s="141">
        <v>10</v>
      </c>
      <c r="B19" s="6"/>
      <c r="C19" s="6"/>
      <c r="D19" s="6"/>
      <c r="E19" s="215"/>
      <c r="F19" s="214"/>
      <c r="G19" s="214"/>
      <c r="H19" s="214"/>
      <c r="I19" s="16" t="str">
        <f t="shared" si="1"/>
        <v/>
      </c>
      <c r="J19" s="16" t="str">
        <f t="shared" si="2"/>
        <v/>
      </c>
      <c r="K19" s="373" t="str">
        <f t="shared" si="3"/>
        <v/>
      </c>
      <c r="L19" s="56" t="str">
        <f t="shared" si="4"/>
        <v/>
      </c>
      <c r="M19" s="374" t="str">
        <f t="shared" si="5"/>
        <v/>
      </c>
      <c r="N19" s="56" t="str">
        <f t="shared" si="6"/>
        <v/>
      </c>
      <c r="O19" s="347" t="b">
        <f t="shared" si="7"/>
        <v>0</v>
      </c>
      <c r="P19" s="348">
        <f t="shared" si="8"/>
        <v>1</v>
      </c>
    </row>
    <row r="20" spans="1:16">
      <c r="A20" s="141">
        <v>11</v>
      </c>
      <c r="B20" s="6"/>
      <c r="C20" s="6"/>
      <c r="D20" s="6"/>
      <c r="E20" s="215"/>
      <c r="F20" s="214"/>
      <c r="G20" s="214"/>
      <c r="H20" s="214"/>
      <c r="I20" s="16" t="str">
        <f t="shared" si="1"/>
        <v/>
      </c>
      <c r="J20" s="16" t="str">
        <f t="shared" si="2"/>
        <v/>
      </c>
      <c r="K20" s="373" t="str">
        <f t="shared" si="3"/>
        <v/>
      </c>
      <c r="L20" s="56" t="str">
        <f t="shared" si="4"/>
        <v/>
      </c>
      <c r="M20" s="374" t="str">
        <f t="shared" si="5"/>
        <v/>
      </c>
      <c r="N20" s="56" t="str">
        <f t="shared" si="6"/>
        <v/>
      </c>
      <c r="O20" s="347" t="b">
        <f t="shared" si="7"/>
        <v>0</v>
      </c>
      <c r="P20" s="348">
        <f t="shared" si="8"/>
        <v>1</v>
      </c>
    </row>
    <row r="21" spans="1:16">
      <c r="A21" s="141">
        <v>12</v>
      </c>
      <c r="B21" s="6"/>
      <c r="C21" s="6"/>
      <c r="D21" s="6"/>
      <c r="E21" s="215"/>
      <c r="F21" s="214"/>
      <c r="G21" s="214"/>
      <c r="H21" s="214"/>
      <c r="I21" s="16" t="str">
        <f t="shared" si="1"/>
        <v/>
      </c>
      <c r="J21" s="16" t="str">
        <f t="shared" si="2"/>
        <v/>
      </c>
      <c r="K21" s="373" t="str">
        <f t="shared" si="3"/>
        <v/>
      </c>
      <c r="L21" s="56" t="str">
        <f t="shared" si="4"/>
        <v/>
      </c>
      <c r="M21" s="374" t="str">
        <f t="shared" si="5"/>
        <v/>
      </c>
      <c r="N21" s="56" t="str">
        <f t="shared" si="6"/>
        <v/>
      </c>
      <c r="O21" s="347" t="b">
        <f t="shared" si="7"/>
        <v>0</v>
      </c>
      <c r="P21" s="348">
        <f t="shared" si="8"/>
        <v>1</v>
      </c>
    </row>
    <row r="22" spans="1:16">
      <c r="A22" s="141">
        <v>13</v>
      </c>
      <c r="B22" s="6"/>
      <c r="C22" s="6"/>
      <c r="D22" s="6"/>
      <c r="E22" s="215"/>
      <c r="F22" s="214"/>
      <c r="G22" s="214"/>
      <c r="H22" s="214"/>
      <c r="I22" s="16" t="str">
        <f t="shared" si="1"/>
        <v/>
      </c>
      <c r="J22" s="16" t="str">
        <f t="shared" si="2"/>
        <v/>
      </c>
      <c r="K22" s="373" t="str">
        <f t="shared" si="3"/>
        <v/>
      </c>
      <c r="L22" s="56" t="str">
        <f t="shared" si="4"/>
        <v/>
      </c>
      <c r="M22" s="374" t="str">
        <f t="shared" si="5"/>
        <v/>
      </c>
      <c r="N22" s="56" t="str">
        <f t="shared" si="6"/>
        <v/>
      </c>
      <c r="O22" s="347" t="b">
        <f t="shared" si="7"/>
        <v>0</v>
      </c>
      <c r="P22" s="348">
        <f t="shared" si="8"/>
        <v>1</v>
      </c>
    </row>
    <row r="23" spans="1:16">
      <c r="A23" s="141">
        <v>14</v>
      </c>
      <c r="B23" s="6"/>
      <c r="C23" s="6"/>
      <c r="D23" s="6"/>
      <c r="E23" s="215"/>
      <c r="F23" s="214"/>
      <c r="G23" s="214"/>
      <c r="H23" s="214"/>
      <c r="I23" s="16" t="str">
        <f t="shared" si="1"/>
        <v/>
      </c>
      <c r="J23" s="16" t="str">
        <f t="shared" si="2"/>
        <v/>
      </c>
      <c r="K23" s="373" t="str">
        <f t="shared" si="3"/>
        <v/>
      </c>
      <c r="L23" s="56" t="str">
        <f t="shared" si="4"/>
        <v/>
      </c>
      <c r="M23" s="374" t="str">
        <f t="shared" si="5"/>
        <v/>
      </c>
      <c r="N23" s="56" t="str">
        <f t="shared" si="6"/>
        <v/>
      </c>
      <c r="O23" s="347" t="b">
        <f t="shared" si="7"/>
        <v>0</v>
      </c>
      <c r="P23" s="348">
        <f t="shared" si="8"/>
        <v>1</v>
      </c>
    </row>
    <row r="24" spans="1:16">
      <c r="A24" s="141">
        <v>15</v>
      </c>
      <c r="B24" s="6"/>
      <c r="C24" s="6"/>
      <c r="D24" s="6"/>
      <c r="E24" s="215"/>
      <c r="F24" s="214"/>
      <c r="G24" s="214"/>
      <c r="H24" s="214"/>
      <c r="I24" s="16" t="str">
        <f t="shared" si="1"/>
        <v/>
      </c>
      <c r="J24" s="16" t="str">
        <f t="shared" si="2"/>
        <v/>
      </c>
      <c r="K24" s="373" t="str">
        <f t="shared" si="3"/>
        <v/>
      </c>
      <c r="L24" s="56" t="str">
        <f t="shared" si="4"/>
        <v/>
      </c>
      <c r="M24" s="374" t="str">
        <f t="shared" si="5"/>
        <v/>
      </c>
      <c r="N24" s="56" t="str">
        <f t="shared" si="6"/>
        <v/>
      </c>
      <c r="O24" s="347" t="b">
        <f t="shared" si="7"/>
        <v>0</v>
      </c>
      <c r="P24" s="348">
        <f t="shared" si="8"/>
        <v>1</v>
      </c>
    </row>
    <row r="25" spans="1:16">
      <c r="A25" s="141">
        <v>16</v>
      </c>
      <c r="B25" s="6"/>
      <c r="C25" s="6"/>
      <c r="D25" s="6"/>
      <c r="E25" s="215"/>
      <c r="F25" s="214"/>
      <c r="G25" s="214"/>
      <c r="H25" s="214"/>
      <c r="I25" s="16" t="str">
        <f t="shared" si="1"/>
        <v/>
      </c>
      <c r="J25" s="16" t="str">
        <f t="shared" si="2"/>
        <v/>
      </c>
      <c r="K25" s="373" t="str">
        <f t="shared" si="3"/>
        <v/>
      </c>
      <c r="L25" s="56" t="str">
        <f t="shared" si="4"/>
        <v/>
      </c>
      <c r="M25" s="374" t="str">
        <f t="shared" si="5"/>
        <v/>
      </c>
      <c r="N25" s="56" t="str">
        <f t="shared" si="6"/>
        <v/>
      </c>
      <c r="O25" s="347" t="b">
        <f t="shared" si="7"/>
        <v>0</v>
      </c>
      <c r="P25" s="348">
        <f t="shared" si="8"/>
        <v>1</v>
      </c>
    </row>
    <row r="26" spans="1:16">
      <c r="A26" s="141">
        <v>17</v>
      </c>
      <c r="B26" s="6"/>
      <c r="C26" s="6"/>
      <c r="D26" s="6"/>
      <c r="E26" s="215"/>
      <c r="F26" s="214"/>
      <c r="G26" s="214"/>
      <c r="H26" s="214"/>
      <c r="I26" s="16" t="str">
        <f t="shared" si="1"/>
        <v/>
      </c>
      <c r="J26" s="16" t="str">
        <f t="shared" si="2"/>
        <v/>
      </c>
      <c r="K26" s="373" t="str">
        <f t="shared" si="3"/>
        <v/>
      </c>
      <c r="L26" s="56" t="str">
        <f t="shared" si="4"/>
        <v/>
      </c>
      <c r="M26" s="374" t="str">
        <f t="shared" si="5"/>
        <v/>
      </c>
      <c r="N26" s="56" t="str">
        <f t="shared" si="6"/>
        <v/>
      </c>
      <c r="O26" s="347" t="b">
        <f t="shared" si="7"/>
        <v>0</v>
      </c>
      <c r="P26" s="348">
        <f t="shared" si="8"/>
        <v>1</v>
      </c>
    </row>
    <row r="27" spans="1:16">
      <c r="A27" s="141">
        <v>18</v>
      </c>
      <c r="B27" s="6"/>
      <c r="C27" s="6"/>
      <c r="D27" s="6"/>
      <c r="E27" s="215"/>
      <c r="F27" s="214"/>
      <c r="G27" s="214"/>
      <c r="H27" s="214"/>
      <c r="I27" s="16" t="str">
        <f t="shared" si="1"/>
        <v/>
      </c>
      <c r="J27" s="16" t="str">
        <f t="shared" si="2"/>
        <v/>
      </c>
      <c r="K27" s="373" t="str">
        <f t="shared" si="3"/>
        <v/>
      </c>
      <c r="L27" s="56" t="str">
        <f t="shared" si="4"/>
        <v/>
      </c>
      <c r="M27" s="374" t="str">
        <f t="shared" si="5"/>
        <v/>
      </c>
      <c r="N27" s="56" t="str">
        <f t="shared" si="6"/>
        <v/>
      </c>
      <c r="O27" s="347" t="b">
        <f t="shared" si="7"/>
        <v>0</v>
      </c>
      <c r="P27" s="348">
        <f t="shared" si="8"/>
        <v>1</v>
      </c>
    </row>
    <row r="28" spans="1:16">
      <c r="A28" s="141">
        <v>19</v>
      </c>
      <c r="B28" s="6"/>
      <c r="C28" s="6"/>
      <c r="D28" s="6"/>
      <c r="E28" s="215"/>
      <c r="F28" s="214"/>
      <c r="G28" s="214"/>
      <c r="H28" s="214"/>
      <c r="I28" s="16" t="str">
        <f t="shared" si="1"/>
        <v/>
      </c>
      <c r="J28" s="16" t="str">
        <f t="shared" si="2"/>
        <v/>
      </c>
      <c r="K28" s="373" t="str">
        <f t="shared" si="3"/>
        <v/>
      </c>
      <c r="L28" s="56" t="str">
        <f t="shared" si="4"/>
        <v/>
      </c>
      <c r="M28" s="374" t="str">
        <f t="shared" si="5"/>
        <v/>
      </c>
      <c r="N28" s="56" t="str">
        <f t="shared" si="6"/>
        <v/>
      </c>
      <c r="O28" s="347" t="b">
        <f t="shared" si="7"/>
        <v>0</v>
      </c>
      <c r="P28" s="348">
        <f t="shared" si="8"/>
        <v>1</v>
      </c>
    </row>
    <row r="29" spans="1:16">
      <c r="A29" s="141">
        <v>20</v>
      </c>
      <c r="B29" s="6"/>
      <c r="C29" s="6"/>
      <c r="D29" s="6"/>
      <c r="E29" s="215"/>
      <c r="F29" s="214"/>
      <c r="G29" s="214"/>
      <c r="H29" s="214"/>
      <c r="I29" s="16" t="str">
        <f t="shared" si="1"/>
        <v/>
      </c>
      <c r="J29" s="16" t="str">
        <f t="shared" si="2"/>
        <v/>
      </c>
      <c r="K29" s="373" t="str">
        <f t="shared" si="3"/>
        <v/>
      </c>
      <c r="L29" s="56" t="str">
        <f t="shared" si="4"/>
        <v/>
      </c>
      <c r="M29" s="374" t="str">
        <f t="shared" si="5"/>
        <v/>
      </c>
      <c r="N29" s="56" t="str">
        <f t="shared" si="6"/>
        <v/>
      </c>
      <c r="O29" s="347" t="b">
        <f t="shared" si="7"/>
        <v>0</v>
      </c>
      <c r="P29" s="348">
        <f t="shared" si="8"/>
        <v>1</v>
      </c>
    </row>
    <row r="30" spans="1:16">
      <c r="A30" s="141">
        <v>21</v>
      </c>
      <c r="B30" s="6"/>
      <c r="C30" s="6"/>
      <c r="D30" s="6"/>
      <c r="E30" s="215"/>
      <c r="F30" s="214"/>
      <c r="G30" s="214"/>
      <c r="H30" s="214"/>
      <c r="I30" s="16" t="str">
        <f t="shared" si="1"/>
        <v/>
      </c>
      <c r="J30" s="16" t="str">
        <f t="shared" si="2"/>
        <v/>
      </c>
      <c r="K30" s="373" t="str">
        <f t="shared" si="3"/>
        <v/>
      </c>
      <c r="L30" s="56" t="str">
        <f t="shared" si="4"/>
        <v/>
      </c>
      <c r="M30" s="374" t="str">
        <f t="shared" si="5"/>
        <v/>
      </c>
      <c r="N30" s="56" t="str">
        <f t="shared" si="6"/>
        <v/>
      </c>
      <c r="O30" s="347" t="b">
        <f t="shared" si="7"/>
        <v>0</v>
      </c>
      <c r="P30" s="348">
        <f t="shared" si="8"/>
        <v>1</v>
      </c>
    </row>
    <row r="31" spans="1:16">
      <c r="A31" s="141">
        <v>22</v>
      </c>
      <c r="B31" s="6"/>
      <c r="C31" s="6"/>
      <c r="D31" s="6"/>
      <c r="E31" s="215"/>
      <c r="F31" s="214"/>
      <c r="G31" s="214"/>
      <c r="H31" s="214"/>
      <c r="I31" s="16" t="str">
        <f t="shared" si="1"/>
        <v/>
      </c>
      <c r="J31" s="16" t="str">
        <f t="shared" si="2"/>
        <v/>
      </c>
      <c r="K31" s="373" t="str">
        <f t="shared" si="3"/>
        <v/>
      </c>
      <c r="L31" s="56" t="str">
        <f t="shared" si="4"/>
        <v/>
      </c>
      <c r="M31" s="374" t="str">
        <f t="shared" si="5"/>
        <v/>
      </c>
      <c r="N31" s="56" t="str">
        <f t="shared" si="6"/>
        <v/>
      </c>
      <c r="O31" s="347" t="b">
        <f t="shared" si="7"/>
        <v>0</v>
      </c>
      <c r="P31" s="348">
        <f t="shared" si="8"/>
        <v>1</v>
      </c>
    </row>
    <row r="32" spans="1:16">
      <c r="A32" s="141">
        <v>23</v>
      </c>
      <c r="B32" s="6"/>
      <c r="C32" s="6"/>
      <c r="D32" s="6"/>
      <c r="E32" s="215"/>
      <c r="F32" s="214"/>
      <c r="G32" s="214"/>
      <c r="H32" s="214"/>
      <c r="I32" s="16" t="str">
        <f t="shared" si="1"/>
        <v/>
      </c>
      <c r="J32" s="16" t="str">
        <f t="shared" si="2"/>
        <v/>
      </c>
      <c r="K32" s="373" t="str">
        <f t="shared" si="3"/>
        <v/>
      </c>
      <c r="L32" s="56" t="str">
        <f t="shared" si="4"/>
        <v/>
      </c>
      <c r="M32" s="374" t="str">
        <f t="shared" si="5"/>
        <v/>
      </c>
      <c r="N32" s="56" t="str">
        <f t="shared" si="6"/>
        <v/>
      </c>
      <c r="O32" s="347" t="b">
        <f t="shared" si="7"/>
        <v>0</v>
      </c>
      <c r="P32" s="348">
        <f t="shared" si="8"/>
        <v>1</v>
      </c>
    </row>
    <row r="33" spans="1:16">
      <c r="A33" s="141">
        <v>24</v>
      </c>
      <c r="B33" s="6"/>
      <c r="C33" s="6"/>
      <c r="D33" s="6"/>
      <c r="E33" s="215"/>
      <c r="F33" s="214"/>
      <c r="G33" s="214"/>
      <c r="H33" s="214"/>
      <c r="I33" s="16" t="str">
        <f t="shared" si="1"/>
        <v/>
      </c>
      <c r="J33" s="16" t="str">
        <f t="shared" si="2"/>
        <v/>
      </c>
      <c r="K33" s="373" t="str">
        <f t="shared" si="3"/>
        <v/>
      </c>
      <c r="L33" s="56" t="str">
        <f t="shared" si="4"/>
        <v/>
      </c>
      <c r="M33" s="374" t="str">
        <f t="shared" si="5"/>
        <v/>
      </c>
      <c r="N33" s="56" t="str">
        <f t="shared" si="6"/>
        <v/>
      </c>
      <c r="O33" s="347" t="b">
        <f t="shared" si="7"/>
        <v>0</v>
      </c>
      <c r="P33" s="348">
        <f t="shared" si="8"/>
        <v>1</v>
      </c>
    </row>
    <row r="34" spans="1:16">
      <c r="A34" s="141">
        <v>25</v>
      </c>
      <c r="B34" s="6"/>
      <c r="C34" s="6"/>
      <c r="D34" s="6"/>
      <c r="E34" s="215"/>
      <c r="F34" s="214"/>
      <c r="G34" s="214"/>
      <c r="H34" s="214"/>
      <c r="I34" s="16" t="str">
        <f t="shared" si="1"/>
        <v/>
      </c>
      <c r="J34" s="16" t="str">
        <f t="shared" si="2"/>
        <v/>
      </c>
      <c r="K34" s="373" t="str">
        <f t="shared" si="3"/>
        <v/>
      </c>
      <c r="L34" s="56" t="str">
        <f t="shared" si="4"/>
        <v/>
      </c>
      <c r="M34" s="374" t="str">
        <f t="shared" si="5"/>
        <v/>
      </c>
      <c r="N34" s="56" t="str">
        <f t="shared" si="6"/>
        <v/>
      </c>
      <c r="O34" s="347" t="b">
        <f t="shared" si="7"/>
        <v>0</v>
      </c>
      <c r="P34" s="348">
        <f t="shared" si="8"/>
        <v>1</v>
      </c>
    </row>
    <row r="35" spans="1:16">
      <c r="A35" s="141">
        <v>26</v>
      </c>
      <c r="B35" s="6"/>
      <c r="C35" s="6"/>
      <c r="D35" s="6"/>
      <c r="E35" s="215"/>
      <c r="F35" s="214"/>
      <c r="G35" s="214"/>
      <c r="H35" s="214"/>
      <c r="I35" s="16" t="str">
        <f t="shared" si="1"/>
        <v/>
      </c>
      <c r="J35" s="16" t="str">
        <f t="shared" si="2"/>
        <v/>
      </c>
      <c r="K35" s="373" t="str">
        <f t="shared" si="3"/>
        <v/>
      </c>
      <c r="L35" s="56" t="str">
        <f t="shared" si="4"/>
        <v/>
      </c>
      <c r="M35" s="374" t="str">
        <f t="shared" si="5"/>
        <v/>
      </c>
      <c r="N35" s="56" t="str">
        <f t="shared" si="6"/>
        <v/>
      </c>
      <c r="O35" s="347" t="b">
        <f t="shared" si="7"/>
        <v>0</v>
      </c>
      <c r="P35" s="348">
        <f t="shared" si="8"/>
        <v>1</v>
      </c>
    </row>
    <row r="36" spans="1:16">
      <c r="A36" s="141">
        <v>27</v>
      </c>
      <c r="B36" s="6"/>
      <c r="C36" s="6"/>
      <c r="D36" s="6"/>
      <c r="E36" s="215"/>
      <c r="F36" s="214"/>
      <c r="G36" s="214"/>
      <c r="H36" s="214"/>
      <c r="I36" s="16" t="str">
        <f t="shared" si="1"/>
        <v/>
      </c>
      <c r="J36" s="16" t="str">
        <f t="shared" si="2"/>
        <v/>
      </c>
      <c r="K36" s="373" t="str">
        <f t="shared" si="3"/>
        <v/>
      </c>
      <c r="L36" s="56" t="str">
        <f t="shared" si="4"/>
        <v/>
      </c>
      <c r="M36" s="374" t="str">
        <f t="shared" si="5"/>
        <v/>
      </c>
      <c r="N36" s="56" t="str">
        <f t="shared" si="6"/>
        <v/>
      </c>
      <c r="O36" s="347" t="b">
        <f t="shared" si="7"/>
        <v>0</v>
      </c>
      <c r="P36" s="348">
        <f t="shared" si="8"/>
        <v>1</v>
      </c>
    </row>
    <row r="37" spans="1:16">
      <c r="A37" s="141">
        <v>28</v>
      </c>
      <c r="B37" s="6"/>
      <c r="C37" s="6"/>
      <c r="D37" s="6"/>
      <c r="E37" s="215"/>
      <c r="F37" s="214"/>
      <c r="G37" s="214"/>
      <c r="H37" s="214"/>
      <c r="I37" s="16" t="str">
        <f t="shared" si="1"/>
        <v/>
      </c>
      <c r="J37" s="16" t="str">
        <f t="shared" si="2"/>
        <v/>
      </c>
      <c r="K37" s="373" t="str">
        <f t="shared" si="3"/>
        <v/>
      </c>
      <c r="L37" s="56" t="str">
        <f t="shared" si="4"/>
        <v/>
      </c>
      <c r="M37" s="374" t="str">
        <f t="shared" si="5"/>
        <v/>
      </c>
      <c r="N37" s="56" t="str">
        <f t="shared" si="6"/>
        <v/>
      </c>
      <c r="O37" s="347" t="b">
        <f t="shared" si="7"/>
        <v>0</v>
      </c>
      <c r="P37" s="348">
        <f t="shared" si="8"/>
        <v>1</v>
      </c>
    </row>
    <row r="38" spans="1:16">
      <c r="A38" s="141">
        <v>29</v>
      </c>
      <c r="B38" s="6"/>
      <c r="C38" s="6"/>
      <c r="D38" s="6"/>
      <c r="E38" s="215"/>
      <c r="F38" s="214"/>
      <c r="G38" s="214"/>
      <c r="H38" s="214"/>
      <c r="I38" s="16" t="str">
        <f t="shared" si="1"/>
        <v/>
      </c>
      <c r="J38" s="16" t="str">
        <f t="shared" si="2"/>
        <v/>
      </c>
      <c r="K38" s="373" t="str">
        <f t="shared" si="3"/>
        <v/>
      </c>
      <c r="L38" s="56" t="str">
        <f t="shared" si="4"/>
        <v/>
      </c>
      <c r="M38" s="374" t="str">
        <f t="shared" si="5"/>
        <v/>
      </c>
      <c r="N38" s="56" t="str">
        <f t="shared" si="6"/>
        <v/>
      </c>
      <c r="O38" s="347" t="b">
        <f t="shared" si="7"/>
        <v>0</v>
      </c>
      <c r="P38" s="348">
        <f t="shared" si="8"/>
        <v>1</v>
      </c>
    </row>
    <row r="39" spans="1:16">
      <c r="A39" s="141">
        <v>30</v>
      </c>
      <c r="B39" s="6"/>
      <c r="C39" s="6"/>
      <c r="D39" s="6"/>
      <c r="E39" s="215"/>
      <c r="F39" s="214"/>
      <c r="G39" s="214"/>
      <c r="H39" s="214"/>
      <c r="I39" s="16" t="str">
        <f t="shared" si="1"/>
        <v/>
      </c>
      <c r="J39" s="16" t="str">
        <f t="shared" si="2"/>
        <v/>
      </c>
      <c r="K39" s="373" t="str">
        <f t="shared" si="3"/>
        <v/>
      </c>
      <c r="L39" s="56" t="str">
        <f t="shared" si="4"/>
        <v/>
      </c>
      <c r="M39" s="374" t="str">
        <f t="shared" si="5"/>
        <v/>
      </c>
      <c r="N39" s="56" t="str">
        <f t="shared" si="6"/>
        <v/>
      </c>
      <c r="O39" s="347" t="b">
        <f t="shared" si="7"/>
        <v>0</v>
      </c>
      <c r="P39" s="348">
        <f t="shared" si="8"/>
        <v>1</v>
      </c>
    </row>
    <row r="40" spans="1:16">
      <c r="A40" s="141">
        <v>31</v>
      </c>
      <c r="B40" s="6"/>
      <c r="C40" s="6"/>
      <c r="D40" s="6"/>
      <c r="E40" s="215"/>
      <c r="F40" s="214"/>
      <c r="G40" s="214"/>
      <c r="H40" s="214"/>
      <c r="I40" s="16" t="str">
        <f t="shared" si="1"/>
        <v/>
      </c>
      <c r="J40" s="16" t="str">
        <f t="shared" si="2"/>
        <v/>
      </c>
      <c r="K40" s="373" t="str">
        <f t="shared" si="3"/>
        <v/>
      </c>
      <c r="L40" s="56" t="str">
        <f t="shared" si="4"/>
        <v/>
      </c>
      <c r="M40" s="374" t="str">
        <f t="shared" si="5"/>
        <v/>
      </c>
      <c r="N40" s="56" t="str">
        <f t="shared" si="6"/>
        <v/>
      </c>
      <c r="O40" s="347" t="b">
        <f t="shared" si="7"/>
        <v>0</v>
      </c>
      <c r="P40" s="348">
        <f t="shared" si="8"/>
        <v>1</v>
      </c>
    </row>
    <row r="41" spans="1:16">
      <c r="A41" s="141">
        <v>32</v>
      </c>
      <c r="B41" s="6"/>
      <c r="C41" s="6"/>
      <c r="D41" s="6"/>
      <c r="E41" s="215"/>
      <c r="F41" s="214"/>
      <c r="G41" s="214"/>
      <c r="H41" s="214"/>
      <c r="I41" s="16" t="str">
        <f t="shared" si="1"/>
        <v/>
      </c>
      <c r="J41" s="16" t="str">
        <f t="shared" si="2"/>
        <v/>
      </c>
      <c r="K41" s="373" t="str">
        <f t="shared" si="3"/>
        <v/>
      </c>
      <c r="L41" s="56" t="str">
        <f t="shared" si="4"/>
        <v/>
      </c>
      <c r="M41" s="374" t="str">
        <f t="shared" si="5"/>
        <v/>
      </c>
      <c r="N41" s="56" t="str">
        <f t="shared" si="6"/>
        <v/>
      </c>
      <c r="O41" s="347" t="b">
        <f t="shared" si="7"/>
        <v>0</v>
      </c>
      <c r="P41" s="348">
        <f t="shared" si="8"/>
        <v>1</v>
      </c>
    </row>
    <row r="42" spans="1:16">
      <c r="A42" s="141">
        <v>33</v>
      </c>
      <c r="B42" s="6"/>
      <c r="C42" s="6"/>
      <c r="D42" s="6"/>
      <c r="E42" s="215"/>
      <c r="F42" s="214"/>
      <c r="G42" s="214"/>
      <c r="H42" s="214"/>
      <c r="I42" s="16" t="str">
        <f t="shared" si="1"/>
        <v/>
      </c>
      <c r="J42" s="16" t="str">
        <f t="shared" si="2"/>
        <v/>
      </c>
      <c r="K42" s="373" t="str">
        <f t="shared" si="3"/>
        <v/>
      </c>
      <c r="L42" s="56" t="str">
        <f t="shared" si="4"/>
        <v/>
      </c>
      <c r="M42" s="374" t="str">
        <f t="shared" si="5"/>
        <v/>
      </c>
      <c r="N42" s="56" t="str">
        <f t="shared" si="6"/>
        <v/>
      </c>
      <c r="O42" s="347" t="b">
        <f t="shared" si="7"/>
        <v>0</v>
      </c>
      <c r="P42" s="348">
        <f t="shared" si="8"/>
        <v>1</v>
      </c>
    </row>
    <row r="43" spans="1:16">
      <c r="A43" s="141">
        <v>34</v>
      </c>
      <c r="B43" s="6"/>
      <c r="C43" s="6"/>
      <c r="D43" s="6"/>
      <c r="E43" s="215"/>
      <c r="F43" s="214"/>
      <c r="G43" s="214"/>
      <c r="H43" s="214"/>
      <c r="I43" s="16" t="str">
        <f t="shared" si="1"/>
        <v/>
      </c>
      <c r="J43" s="16" t="str">
        <f t="shared" si="2"/>
        <v/>
      </c>
      <c r="K43" s="373" t="str">
        <f t="shared" si="3"/>
        <v/>
      </c>
      <c r="L43" s="56" t="str">
        <f t="shared" si="4"/>
        <v/>
      </c>
      <c r="M43" s="374" t="str">
        <f t="shared" si="5"/>
        <v/>
      </c>
      <c r="N43" s="56" t="str">
        <f t="shared" si="6"/>
        <v/>
      </c>
      <c r="O43" s="347" t="b">
        <f t="shared" si="7"/>
        <v>0</v>
      </c>
      <c r="P43" s="348">
        <f t="shared" si="8"/>
        <v>1</v>
      </c>
    </row>
    <row r="44" spans="1:16">
      <c r="A44" s="141">
        <v>35</v>
      </c>
      <c r="B44" s="6"/>
      <c r="C44" s="6"/>
      <c r="D44" s="6"/>
      <c r="E44" s="215"/>
      <c r="F44" s="214"/>
      <c r="G44" s="214"/>
      <c r="H44" s="214"/>
      <c r="I44" s="16" t="str">
        <f t="shared" si="1"/>
        <v/>
      </c>
      <c r="J44" s="16" t="str">
        <f t="shared" si="2"/>
        <v/>
      </c>
      <c r="K44" s="373" t="str">
        <f t="shared" si="3"/>
        <v/>
      </c>
      <c r="L44" s="56" t="str">
        <f t="shared" si="4"/>
        <v/>
      </c>
      <c r="M44" s="374" t="str">
        <f t="shared" si="5"/>
        <v/>
      </c>
      <c r="N44" s="56" t="str">
        <f t="shared" si="6"/>
        <v/>
      </c>
      <c r="O44" s="347" t="b">
        <f t="shared" si="7"/>
        <v>0</v>
      </c>
      <c r="P44" s="348">
        <f t="shared" si="8"/>
        <v>1</v>
      </c>
    </row>
    <row r="45" spans="1:16">
      <c r="A45" s="141">
        <v>36</v>
      </c>
      <c r="B45" s="6"/>
      <c r="C45" s="6"/>
      <c r="D45" s="6"/>
      <c r="E45" s="215"/>
      <c r="F45" s="214"/>
      <c r="G45" s="214"/>
      <c r="H45" s="214"/>
      <c r="I45" s="16" t="str">
        <f t="shared" si="1"/>
        <v/>
      </c>
      <c r="J45" s="16" t="str">
        <f t="shared" si="2"/>
        <v/>
      </c>
      <c r="K45" s="373" t="str">
        <f t="shared" si="3"/>
        <v/>
      </c>
      <c r="L45" s="56" t="str">
        <f t="shared" si="4"/>
        <v/>
      </c>
      <c r="M45" s="374" t="str">
        <f t="shared" si="5"/>
        <v/>
      </c>
      <c r="N45" s="56" t="str">
        <f t="shared" si="6"/>
        <v/>
      </c>
      <c r="O45" s="347" t="b">
        <f t="shared" si="7"/>
        <v>0</v>
      </c>
      <c r="P45" s="348">
        <f t="shared" si="8"/>
        <v>1</v>
      </c>
    </row>
    <row r="46" spans="1:16">
      <c r="A46" s="141">
        <v>37</v>
      </c>
      <c r="B46" s="6"/>
      <c r="C46" s="6"/>
      <c r="D46" s="6"/>
      <c r="E46" s="215"/>
      <c r="F46" s="214"/>
      <c r="G46" s="214"/>
      <c r="H46" s="214"/>
      <c r="I46" s="16" t="str">
        <f t="shared" si="1"/>
        <v/>
      </c>
      <c r="J46" s="16" t="str">
        <f t="shared" si="2"/>
        <v/>
      </c>
      <c r="K46" s="373" t="str">
        <f t="shared" si="3"/>
        <v/>
      </c>
      <c r="L46" s="56" t="str">
        <f t="shared" si="4"/>
        <v/>
      </c>
      <c r="M46" s="374" t="str">
        <f t="shared" si="5"/>
        <v/>
      </c>
      <c r="N46" s="56" t="str">
        <f t="shared" si="6"/>
        <v/>
      </c>
      <c r="O46" s="347" t="b">
        <f t="shared" si="7"/>
        <v>0</v>
      </c>
      <c r="P46" s="348">
        <f t="shared" si="8"/>
        <v>1</v>
      </c>
    </row>
    <row r="47" spans="1:16">
      <c r="A47" s="141">
        <v>38</v>
      </c>
      <c r="B47" s="6"/>
      <c r="C47" s="6"/>
      <c r="D47" s="6"/>
      <c r="E47" s="215"/>
      <c r="F47" s="214"/>
      <c r="G47" s="214"/>
      <c r="H47" s="214"/>
      <c r="I47" s="16" t="str">
        <f t="shared" si="1"/>
        <v/>
      </c>
      <c r="J47" s="16" t="str">
        <f t="shared" si="2"/>
        <v/>
      </c>
      <c r="K47" s="373" t="str">
        <f t="shared" si="3"/>
        <v/>
      </c>
      <c r="L47" s="56" t="str">
        <f t="shared" si="4"/>
        <v/>
      </c>
      <c r="M47" s="374" t="str">
        <f t="shared" si="5"/>
        <v/>
      </c>
      <c r="N47" s="56" t="str">
        <f t="shared" si="6"/>
        <v/>
      </c>
      <c r="O47" s="347" t="b">
        <f t="shared" si="7"/>
        <v>0</v>
      </c>
      <c r="P47" s="348">
        <f t="shared" si="8"/>
        <v>1</v>
      </c>
    </row>
    <row r="48" spans="1:16">
      <c r="A48" s="141">
        <v>39</v>
      </c>
      <c r="B48" s="6"/>
      <c r="C48" s="6"/>
      <c r="D48" s="6"/>
      <c r="E48" s="215"/>
      <c r="F48" s="214"/>
      <c r="G48" s="214"/>
      <c r="H48" s="214"/>
      <c r="I48" s="16" t="str">
        <f t="shared" si="1"/>
        <v/>
      </c>
      <c r="J48" s="16" t="str">
        <f t="shared" si="2"/>
        <v/>
      </c>
      <c r="K48" s="373" t="str">
        <f t="shared" si="3"/>
        <v/>
      </c>
      <c r="L48" s="56" t="str">
        <f t="shared" si="4"/>
        <v/>
      </c>
      <c r="M48" s="374" t="str">
        <f t="shared" si="5"/>
        <v/>
      </c>
      <c r="N48" s="56" t="str">
        <f t="shared" si="6"/>
        <v/>
      </c>
      <c r="O48" s="347" t="b">
        <f t="shared" si="7"/>
        <v>0</v>
      </c>
      <c r="P48" s="348">
        <f t="shared" si="8"/>
        <v>1</v>
      </c>
    </row>
    <row r="49" spans="1:16">
      <c r="A49" s="141">
        <v>40</v>
      </c>
      <c r="B49" s="6"/>
      <c r="C49" s="6"/>
      <c r="D49" s="6"/>
      <c r="E49" s="215"/>
      <c r="F49" s="214"/>
      <c r="G49" s="214"/>
      <c r="H49" s="214"/>
      <c r="I49" s="16" t="str">
        <f t="shared" si="1"/>
        <v/>
      </c>
      <c r="J49" s="16" t="str">
        <f t="shared" si="2"/>
        <v/>
      </c>
      <c r="K49" s="373" t="str">
        <f t="shared" si="3"/>
        <v/>
      </c>
      <c r="L49" s="56" t="str">
        <f t="shared" si="4"/>
        <v/>
      </c>
      <c r="M49" s="374" t="str">
        <f t="shared" si="5"/>
        <v/>
      </c>
      <c r="N49" s="56" t="str">
        <f t="shared" si="6"/>
        <v/>
      </c>
      <c r="O49" s="347" t="b">
        <f t="shared" si="7"/>
        <v>0</v>
      </c>
      <c r="P49" s="348">
        <f t="shared" si="8"/>
        <v>1</v>
      </c>
    </row>
    <row r="50" spans="1:16">
      <c r="A50" s="141">
        <v>41</v>
      </c>
      <c r="B50" s="6"/>
      <c r="C50" s="6"/>
      <c r="D50" s="6"/>
      <c r="E50" s="215"/>
      <c r="F50" s="214"/>
      <c r="G50" s="214"/>
      <c r="H50" s="214"/>
      <c r="I50" s="16" t="str">
        <f t="shared" si="1"/>
        <v/>
      </c>
      <c r="J50" s="16" t="str">
        <f t="shared" si="2"/>
        <v/>
      </c>
      <c r="K50" s="373" t="str">
        <f t="shared" si="3"/>
        <v/>
      </c>
      <c r="L50" s="56" t="str">
        <f t="shared" si="4"/>
        <v/>
      </c>
      <c r="M50" s="374" t="str">
        <f t="shared" si="5"/>
        <v/>
      </c>
      <c r="N50" s="56" t="str">
        <f t="shared" si="6"/>
        <v/>
      </c>
      <c r="O50" s="347" t="b">
        <f t="shared" si="7"/>
        <v>0</v>
      </c>
      <c r="P50" s="348">
        <f t="shared" si="8"/>
        <v>1</v>
      </c>
    </row>
    <row r="51" spans="1:16">
      <c r="A51" s="141">
        <v>42</v>
      </c>
      <c r="B51" s="6"/>
      <c r="C51" s="6"/>
      <c r="D51" s="6"/>
      <c r="E51" s="215"/>
      <c r="F51" s="214"/>
      <c r="G51" s="214"/>
      <c r="H51" s="214"/>
      <c r="I51" s="16" t="str">
        <f t="shared" si="1"/>
        <v/>
      </c>
      <c r="J51" s="16" t="str">
        <f t="shared" si="2"/>
        <v/>
      </c>
      <c r="K51" s="373" t="str">
        <f t="shared" si="3"/>
        <v/>
      </c>
      <c r="L51" s="56" t="str">
        <f t="shared" si="4"/>
        <v/>
      </c>
      <c r="M51" s="374" t="str">
        <f t="shared" si="5"/>
        <v/>
      </c>
      <c r="N51" s="56" t="str">
        <f t="shared" si="6"/>
        <v/>
      </c>
      <c r="O51" s="347" t="b">
        <f t="shared" si="7"/>
        <v>0</v>
      </c>
      <c r="P51" s="348">
        <f t="shared" si="8"/>
        <v>1</v>
      </c>
    </row>
    <row r="52" spans="1:16">
      <c r="A52" s="141">
        <v>43</v>
      </c>
      <c r="B52" s="6"/>
      <c r="C52" s="6"/>
      <c r="D52" s="6"/>
      <c r="E52" s="215"/>
      <c r="F52" s="214"/>
      <c r="G52" s="214"/>
      <c r="H52" s="214"/>
      <c r="I52" s="16" t="str">
        <f t="shared" si="1"/>
        <v/>
      </c>
      <c r="J52" s="16" t="str">
        <f t="shared" si="2"/>
        <v/>
      </c>
      <c r="K52" s="373" t="str">
        <f t="shared" si="3"/>
        <v/>
      </c>
      <c r="L52" s="56" t="str">
        <f t="shared" si="4"/>
        <v/>
      </c>
      <c r="M52" s="374" t="str">
        <f t="shared" si="5"/>
        <v/>
      </c>
      <c r="N52" s="56" t="str">
        <f t="shared" si="6"/>
        <v/>
      </c>
      <c r="O52" s="347" t="b">
        <f t="shared" si="7"/>
        <v>0</v>
      </c>
      <c r="P52" s="348">
        <f t="shared" si="8"/>
        <v>1</v>
      </c>
    </row>
    <row r="53" spans="1:16">
      <c r="A53" s="141">
        <v>44</v>
      </c>
      <c r="B53" s="6"/>
      <c r="C53" s="6"/>
      <c r="D53" s="6"/>
      <c r="E53" s="215"/>
      <c r="F53" s="214"/>
      <c r="G53" s="214"/>
      <c r="H53" s="214"/>
      <c r="I53" s="16" t="str">
        <f t="shared" si="1"/>
        <v/>
      </c>
      <c r="J53" s="16" t="str">
        <f t="shared" si="2"/>
        <v/>
      </c>
      <c r="K53" s="373" t="str">
        <f t="shared" si="3"/>
        <v/>
      </c>
      <c r="L53" s="56" t="str">
        <f t="shared" si="4"/>
        <v/>
      </c>
      <c r="M53" s="374" t="str">
        <f t="shared" si="5"/>
        <v/>
      </c>
      <c r="N53" s="56" t="str">
        <f t="shared" si="6"/>
        <v/>
      </c>
      <c r="O53" s="347" t="b">
        <f t="shared" si="7"/>
        <v>0</v>
      </c>
      <c r="P53" s="348">
        <f t="shared" si="8"/>
        <v>1</v>
      </c>
    </row>
    <row r="54" spans="1:16">
      <c r="A54" s="141">
        <v>45</v>
      </c>
      <c r="B54" s="6"/>
      <c r="C54" s="6"/>
      <c r="D54" s="6"/>
      <c r="E54" s="215"/>
      <c r="F54" s="214"/>
      <c r="G54" s="214"/>
      <c r="H54" s="214"/>
      <c r="I54" s="16" t="str">
        <f t="shared" si="1"/>
        <v/>
      </c>
      <c r="J54" s="16" t="str">
        <f t="shared" si="2"/>
        <v/>
      </c>
      <c r="K54" s="373" t="str">
        <f t="shared" si="3"/>
        <v/>
      </c>
      <c r="L54" s="56" t="str">
        <f t="shared" si="4"/>
        <v/>
      </c>
      <c r="M54" s="374" t="str">
        <f t="shared" si="5"/>
        <v/>
      </c>
      <c r="N54" s="56" t="str">
        <f t="shared" si="6"/>
        <v/>
      </c>
      <c r="O54" s="347" t="b">
        <f t="shared" si="7"/>
        <v>0</v>
      </c>
      <c r="P54" s="348">
        <f t="shared" si="8"/>
        <v>1</v>
      </c>
    </row>
    <row r="55" spans="1:16">
      <c r="A55" s="141">
        <v>46</v>
      </c>
      <c r="B55" s="6"/>
      <c r="C55" s="6"/>
      <c r="D55" s="6"/>
      <c r="E55" s="215"/>
      <c r="F55" s="214"/>
      <c r="G55" s="214"/>
      <c r="H55" s="214"/>
      <c r="I55" s="16" t="str">
        <f t="shared" si="1"/>
        <v/>
      </c>
      <c r="J55" s="16" t="str">
        <f t="shared" si="2"/>
        <v/>
      </c>
      <c r="K55" s="373" t="str">
        <f t="shared" si="3"/>
        <v/>
      </c>
      <c r="L55" s="56" t="str">
        <f t="shared" si="4"/>
        <v/>
      </c>
      <c r="M55" s="374" t="str">
        <f t="shared" si="5"/>
        <v/>
      </c>
      <c r="N55" s="56" t="str">
        <f t="shared" si="6"/>
        <v/>
      </c>
      <c r="O55" s="347" t="b">
        <f t="shared" si="7"/>
        <v>0</v>
      </c>
      <c r="P55" s="348">
        <f t="shared" si="8"/>
        <v>1</v>
      </c>
    </row>
    <row r="56" spans="1:16">
      <c r="A56" s="141">
        <v>47</v>
      </c>
      <c r="B56" s="6"/>
      <c r="C56" s="6"/>
      <c r="D56" s="6"/>
      <c r="E56" s="215"/>
      <c r="F56" s="214"/>
      <c r="G56" s="214"/>
      <c r="H56" s="214"/>
      <c r="I56" s="16" t="str">
        <f t="shared" si="1"/>
        <v/>
      </c>
      <c r="J56" s="16" t="str">
        <f t="shared" si="2"/>
        <v/>
      </c>
      <c r="K56" s="373" t="str">
        <f t="shared" si="3"/>
        <v/>
      </c>
      <c r="L56" s="56" t="str">
        <f t="shared" si="4"/>
        <v/>
      </c>
      <c r="M56" s="374" t="str">
        <f t="shared" si="5"/>
        <v/>
      </c>
      <c r="N56" s="56" t="str">
        <f t="shared" si="6"/>
        <v/>
      </c>
      <c r="O56" s="347" t="b">
        <f t="shared" si="7"/>
        <v>0</v>
      </c>
      <c r="P56" s="348">
        <f t="shared" si="8"/>
        <v>1</v>
      </c>
    </row>
    <row r="57" spans="1:16">
      <c r="A57" s="141">
        <v>48</v>
      </c>
      <c r="B57" s="6"/>
      <c r="C57" s="6"/>
      <c r="D57" s="6"/>
      <c r="E57" s="215"/>
      <c r="F57" s="214"/>
      <c r="G57" s="214"/>
      <c r="H57" s="214"/>
      <c r="I57" s="16" t="str">
        <f t="shared" si="1"/>
        <v/>
      </c>
      <c r="J57" s="16" t="str">
        <f t="shared" si="2"/>
        <v/>
      </c>
      <c r="K57" s="373" t="str">
        <f t="shared" si="3"/>
        <v/>
      </c>
      <c r="L57" s="56" t="str">
        <f t="shared" si="4"/>
        <v/>
      </c>
      <c r="M57" s="374" t="str">
        <f t="shared" si="5"/>
        <v/>
      </c>
      <c r="N57" s="56" t="str">
        <f t="shared" si="6"/>
        <v/>
      </c>
      <c r="O57" s="347" t="b">
        <f t="shared" si="7"/>
        <v>0</v>
      </c>
      <c r="P57" s="348">
        <f t="shared" si="8"/>
        <v>1</v>
      </c>
    </row>
    <row r="58" spans="1:16">
      <c r="A58" s="141">
        <v>49</v>
      </c>
      <c r="B58" s="6"/>
      <c r="C58" s="6"/>
      <c r="D58" s="6"/>
      <c r="E58" s="215"/>
      <c r="F58" s="214"/>
      <c r="G58" s="214"/>
      <c r="H58" s="214"/>
      <c r="I58" s="16" t="str">
        <f t="shared" si="1"/>
        <v/>
      </c>
      <c r="J58" s="16" t="str">
        <f t="shared" si="2"/>
        <v/>
      </c>
      <c r="K58" s="373" t="str">
        <f t="shared" si="3"/>
        <v/>
      </c>
      <c r="L58" s="56" t="str">
        <f t="shared" si="4"/>
        <v/>
      </c>
      <c r="M58" s="374" t="str">
        <f t="shared" si="5"/>
        <v/>
      </c>
      <c r="N58" s="56" t="str">
        <f t="shared" si="6"/>
        <v/>
      </c>
      <c r="O58" s="347" t="b">
        <f t="shared" si="7"/>
        <v>0</v>
      </c>
      <c r="P58" s="348">
        <f t="shared" si="8"/>
        <v>1</v>
      </c>
    </row>
    <row r="59" spans="1:16">
      <c r="A59" s="141">
        <v>50</v>
      </c>
      <c r="B59" s="6"/>
      <c r="C59" s="6"/>
      <c r="D59" s="6"/>
      <c r="E59" s="215"/>
      <c r="F59" s="214"/>
      <c r="G59" s="214"/>
      <c r="H59" s="214"/>
      <c r="I59" s="16" t="str">
        <f t="shared" si="1"/>
        <v/>
      </c>
      <c r="J59" s="16" t="str">
        <f t="shared" si="2"/>
        <v/>
      </c>
      <c r="K59" s="373" t="str">
        <f t="shared" si="3"/>
        <v/>
      </c>
      <c r="L59" s="56" t="str">
        <f t="shared" si="4"/>
        <v/>
      </c>
      <c r="M59" s="374" t="str">
        <f t="shared" si="5"/>
        <v/>
      </c>
      <c r="N59" s="56" t="str">
        <f t="shared" si="6"/>
        <v/>
      </c>
      <c r="O59" s="347" t="b">
        <f t="shared" si="7"/>
        <v>0</v>
      </c>
      <c r="P59" s="348">
        <f t="shared" si="8"/>
        <v>1</v>
      </c>
    </row>
    <row r="60" spans="1:16">
      <c r="A60" s="141">
        <v>51</v>
      </c>
      <c r="B60" s="6"/>
      <c r="C60" s="6"/>
      <c r="D60" s="6"/>
      <c r="E60" s="215"/>
      <c r="F60" s="214"/>
      <c r="G60" s="214"/>
      <c r="H60" s="214"/>
      <c r="I60" s="16" t="str">
        <f t="shared" si="1"/>
        <v/>
      </c>
      <c r="J60" s="16" t="str">
        <f t="shared" si="2"/>
        <v/>
      </c>
      <c r="K60" s="373" t="str">
        <f t="shared" si="3"/>
        <v/>
      </c>
      <c r="L60" s="56" t="str">
        <f t="shared" si="4"/>
        <v/>
      </c>
      <c r="M60" s="374" t="str">
        <f t="shared" si="5"/>
        <v/>
      </c>
      <c r="N60" s="56" t="str">
        <f t="shared" si="6"/>
        <v/>
      </c>
      <c r="O60" s="347" t="b">
        <f t="shared" si="7"/>
        <v>0</v>
      </c>
      <c r="P60" s="348">
        <f t="shared" si="8"/>
        <v>1</v>
      </c>
    </row>
    <row r="61" spans="1:16">
      <c r="A61" s="141">
        <v>52</v>
      </c>
      <c r="B61" s="6"/>
      <c r="C61" s="6"/>
      <c r="D61" s="6"/>
      <c r="E61" s="215"/>
      <c r="F61" s="214"/>
      <c r="G61" s="214"/>
      <c r="H61" s="214"/>
      <c r="I61" s="16" t="str">
        <f t="shared" si="1"/>
        <v/>
      </c>
      <c r="J61" s="16" t="str">
        <f t="shared" si="2"/>
        <v/>
      </c>
      <c r="K61" s="373" t="str">
        <f t="shared" si="3"/>
        <v/>
      </c>
      <c r="L61" s="56" t="str">
        <f t="shared" si="4"/>
        <v/>
      </c>
      <c r="M61" s="374" t="str">
        <f t="shared" si="5"/>
        <v/>
      </c>
      <c r="N61" s="56" t="str">
        <f t="shared" si="6"/>
        <v/>
      </c>
      <c r="O61" s="347" t="b">
        <f t="shared" si="7"/>
        <v>0</v>
      </c>
      <c r="P61" s="348">
        <f t="shared" si="8"/>
        <v>1</v>
      </c>
    </row>
    <row r="62" spans="1:16">
      <c r="A62" s="141">
        <v>53</v>
      </c>
      <c r="B62" s="6"/>
      <c r="C62" s="6"/>
      <c r="D62" s="6"/>
      <c r="E62" s="215"/>
      <c r="F62" s="214"/>
      <c r="G62" s="214"/>
      <c r="H62" s="214"/>
      <c r="I62" s="16" t="str">
        <f t="shared" si="1"/>
        <v/>
      </c>
      <c r="J62" s="16" t="str">
        <f t="shared" si="2"/>
        <v/>
      </c>
      <c r="K62" s="373" t="str">
        <f t="shared" si="3"/>
        <v/>
      </c>
      <c r="L62" s="56" t="str">
        <f t="shared" si="4"/>
        <v/>
      </c>
      <c r="M62" s="374" t="str">
        <f t="shared" si="5"/>
        <v/>
      </c>
      <c r="N62" s="56" t="str">
        <f t="shared" si="6"/>
        <v/>
      </c>
      <c r="O62" s="347" t="b">
        <f t="shared" si="7"/>
        <v>0</v>
      </c>
      <c r="P62" s="348">
        <f t="shared" si="8"/>
        <v>1</v>
      </c>
    </row>
    <row r="63" spans="1:16">
      <c r="A63" s="141">
        <v>54</v>
      </c>
      <c r="B63" s="6"/>
      <c r="C63" s="6"/>
      <c r="D63" s="6"/>
      <c r="E63" s="215"/>
      <c r="F63" s="214"/>
      <c r="G63" s="214"/>
      <c r="H63" s="214"/>
      <c r="I63" s="16" t="str">
        <f t="shared" si="1"/>
        <v/>
      </c>
      <c r="J63" s="16" t="str">
        <f t="shared" si="2"/>
        <v/>
      </c>
      <c r="K63" s="373" t="str">
        <f t="shared" si="3"/>
        <v/>
      </c>
      <c r="L63" s="56" t="str">
        <f t="shared" si="4"/>
        <v/>
      </c>
      <c r="M63" s="374" t="str">
        <f t="shared" si="5"/>
        <v/>
      </c>
      <c r="N63" s="56" t="str">
        <f t="shared" si="6"/>
        <v/>
      </c>
      <c r="O63" s="347" t="b">
        <f t="shared" si="7"/>
        <v>0</v>
      </c>
      <c r="P63" s="348">
        <f t="shared" si="8"/>
        <v>1</v>
      </c>
    </row>
    <row r="64" spans="1:16">
      <c r="A64" s="141">
        <v>55</v>
      </c>
      <c r="B64" s="6"/>
      <c r="C64" s="6"/>
      <c r="D64" s="6"/>
      <c r="E64" s="215"/>
      <c r="F64" s="214"/>
      <c r="G64" s="214"/>
      <c r="H64" s="214"/>
      <c r="I64" s="16" t="str">
        <f t="shared" si="1"/>
        <v/>
      </c>
      <c r="J64" s="16" t="str">
        <f t="shared" si="2"/>
        <v/>
      </c>
      <c r="K64" s="373" t="str">
        <f t="shared" si="3"/>
        <v/>
      </c>
      <c r="L64" s="56" t="str">
        <f t="shared" si="4"/>
        <v/>
      </c>
      <c r="M64" s="374" t="str">
        <f t="shared" si="5"/>
        <v/>
      </c>
      <c r="N64" s="56" t="str">
        <f t="shared" si="6"/>
        <v/>
      </c>
      <c r="O64" s="347" t="b">
        <f t="shared" si="7"/>
        <v>0</v>
      </c>
      <c r="P64" s="348">
        <f t="shared" si="8"/>
        <v>1</v>
      </c>
    </row>
    <row r="65" spans="1:16">
      <c r="A65" s="141">
        <v>56</v>
      </c>
      <c r="B65" s="6"/>
      <c r="C65" s="6"/>
      <c r="D65" s="6"/>
      <c r="E65" s="215"/>
      <c r="F65" s="214"/>
      <c r="G65" s="214"/>
      <c r="H65" s="214"/>
      <c r="I65" s="16" t="str">
        <f t="shared" si="1"/>
        <v/>
      </c>
      <c r="J65" s="16" t="str">
        <f t="shared" si="2"/>
        <v/>
      </c>
      <c r="K65" s="373" t="str">
        <f t="shared" si="3"/>
        <v/>
      </c>
      <c r="L65" s="56" t="str">
        <f t="shared" si="4"/>
        <v/>
      </c>
      <c r="M65" s="374" t="str">
        <f t="shared" si="5"/>
        <v/>
      </c>
      <c r="N65" s="56" t="str">
        <f t="shared" si="6"/>
        <v/>
      </c>
      <c r="O65" s="347" t="b">
        <f t="shared" si="7"/>
        <v>0</v>
      </c>
      <c r="P65" s="348">
        <f t="shared" si="8"/>
        <v>1</v>
      </c>
    </row>
    <row r="66" spans="1:16">
      <c r="A66" s="141">
        <v>57</v>
      </c>
      <c r="B66" s="6"/>
      <c r="C66" s="6"/>
      <c r="D66" s="6"/>
      <c r="E66" s="215"/>
      <c r="F66" s="214"/>
      <c r="G66" s="214"/>
      <c r="H66" s="214"/>
      <c r="I66" s="16" t="str">
        <f t="shared" si="1"/>
        <v/>
      </c>
      <c r="J66" s="16" t="str">
        <f t="shared" si="2"/>
        <v/>
      </c>
      <c r="K66" s="373" t="str">
        <f t="shared" si="3"/>
        <v/>
      </c>
      <c r="L66" s="56" t="str">
        <f t="shared" si="4"/>
        <v/>
      </c>
      <c r="M66" s="374" t="str">
        <f t="shared" si="5"/>
        <v/>
      </c>
      <c r="N66" s="56" t="str">
        <f t="shared" si="6"/>
        <v/>
      </c>
      <c r="O66" s="347" t="b">
        <f t="shared" si="7"/>
        <v>0</v>
      </c>
      <c r="P66" s="348">
        <f t="shared" si="8"/>
        <v>1</v>
      </c>
    </row>
    <row r="67" spans="1:16">
      <c r="A67" s="141">
        <v>58</v>
      </c>
      <c r="B67" s="6"/>
      <c r="C67" s="6"/>
      <c r="D67" s="6"/>
      <c r="E67" s="215"/>
      <c r="F67" s="214"/>
      <c r="G67" s="214"/>
      <c r="H67" s="214"/>
      <c r="I67" s="16" t="str">
        <f t="shared" si="1"/>
        <v/>
      </c>
      <c r="J67" s="16" t="str">
        <f t="shared" si="2"/>
        <v/>
      </c>
      <c r="K67" s="373" t="str">
        <f t="shared" si="3"/>
        <v/>
      </c>
      <c r="L67" s="56" t="str">
        <f t="shared" si="4"/>
        <v/>
      </c>
      <c r="M67" s="374" t="str">
        <f t="shared" si="5"/>
        <v/>
      </c>
      <c r="N67" s="56" t="str">
        <f t="shared" si="6"/>
        <v/>
      </c>
      <c r="O67" s="347" t="b">
        <f t="shared" si="7"/>
        <v>0</v>
      </c>
      <c r="P67" s="348">
        <f t="shared" si="8"/>
        <v>1</v>
      </c>
    </row>
    <row r="68" spans="1:16">
      <c r="A68" s="141">
        <v>59</v>
      </c>
      <c r="B68" s="6"/>
      <c r="C68" s="6"/>
      <c r="D68" s="6"/>
      <c r="E68" s="215"/>
      <c r="F68" s="214"/>
      <c r="G68" s="214"/>
      <c r="H68" s="214"/>
      <c r="I68" s="16" t="str">
        <f t="shared" si="1"/>
        <v/>
      </c>
      <c r="J68" s="16" t="str">
        <f t="shared" si="2"/>
        <v/>
      </c>
      <c r="K68" s="373" t="str">
        <f t="shared" si="3"/>
        <v/>
      </c>
      <c r="L68" s="56" t="str">
        <f t="shared" si="4"/>
        <v/>
      </c>
      <c r="M68" s="374" t="str">
        <f t="shared" si="5"/>
        <v/>
      </c>
      <c r="N68" s="56" t="str">
        <f t="shared" si="6"/>
        <v/>
      </c>
      <c r="O68" s="347" t="b">
        <f t="shared" si="7"/>
        <v>0</v>
      </c>
      <c r="P68" s="348">
        <f t="shared" si="8"/>
        <v>1</v>
      </c>
    </row>
    <row r="69" spans="1:16">
      <c r="A69" s="141">
        <v>60</v>
      </c>
      <c r="B69" s="6"/>
      <c r="C69" s="6"/>
      <c r="D69" s="6"/>
      <c r="E69" s="215"/>
      <c r="F69" s="214"/>
      <c r="G69" s="214"/>
      <c r="H69" s="214"/>
      <c r="I69" s="16" t="str">
        <f t="shared" si="1"/>
        <v/>
      </c>
      <c r="J69" s="16" t="str">
        <f t="shared" si="2"/>
        <v/>
      </c>
      <c r="K69" s="373" t="str">
        <f t="shared" si="3"/>
        <v/>
      </c>
      <c r="L69" s="56" t="str">
        <f t="shared" si="4"/>
        <v/>
      </c>
      <c r="M69" s="374" t="str">
        <f t="shared" si="5"/>
        <v/>
      </c>
      <c r="N69" s="56" t="str">
        <f t="shared" si="6"/>
        <v/>
      </c>
      <c r="O69" s="347" t="b">
        <f t="shared" si="7"/>
        <v>0</v>
      </c>
      <c r="P69" s="348">
        <f t="shared" si="8"/>
        <v>1</v>
      </c>
    </row>
    <row r="70" spans="1:16">
      <c r="A70" s="141">
        <v>61</v>
      </c>
      <c r="B70" s="6"/>
      <c r="C70" s="6"/>
      <c r="D70" s="6"/>
      <c r="E70" s="215"/>
      <c r="F70" s="214"/>
      <c r="G70" s="214"/>
      <c r="H70" s="214"/>
      <c r="I70" s="16" t="str">
        <f t="shared" si="1"/>
        <v/>
      </c>
      <c r="J70" s="16" t="str">
        <f t="shared" si="2"/>
        <v/>
      </c>
      <c r="K70" s="373" t="str">
        <f t="shared" si="3"/>
        <v/>
      </c>
      <c r="L70" s="56" t="str">
        <f t="shared" si="4"/>
        <v/>
      </c>
      <c r="M70" s="374" t="str">
        <f t="shared" si="5"/>
        <v/>
      </c>
      <c r="N70" s="56" t="str">
        <f t="shared" si="6"/>
        <v/>
      </c>
      <c r="O70" s="347" t="b">
        <f t="shared" si="7"/>
        <v>0</v>
      </c>
      <c r="P70" s="348">
        <f t="shared" si="8"/>
        <v>1</v>
      </c>
    </row>
    <row r="71" spans="1:16">
      <c r="A71" s="141">
        <v>62</v>
      </c>
      <c r="B71" s="6"/>
      <c r="C71" s="6"/>
      <c r="D71" s="6"/>
      <c r="E71" s="215"/>
      <c r="F71" s="214"/>
      <c r="G71" s="214"/>
      <c r="H71" s="214"/>
      <c r="I71" s="16" t="str">
        <f t="shared" si="1"/>
        <v/>
      </c>
      <c r="J71" s="16" t="str">
        <f t="shared" si="2"/>
        <v/>
      </c>
      <c r="K71" s="373" t="str">
        <f t="shared" si="3"/>
        <v/>
      </c>
      <c r="L71" s="56" t="str">
        <f t="shared" si="4"/>
        <v/>
      </c>
      <c r="M71" s="374" t="str">
        <f t="shared" si="5"/>
        <v/>
      </c>
      <c r="N71" s="56" t="str">
        <f t="shared" si="6"/>
        <v/>
      </c>
      <c r="O71" s="347" t="b">
        <f t="shared" si="7"/>
        <v>0</v>
      </c>
      <c r="P71" s="348">
        <f t="shared" si="8"/>
        <v>1</v>
      </c>
    </row>
    <row r="72" spans="1:16">
      <c r="A72" s="141">
        <v>63</v>
      </c>
      <c r="B72" s="6"/>
      <c r="C72" s="6"/>
      <c r="D72" s="6"/>
      <c r="E72" s="215"/>
      <c r="F72" s="214"/>
      <c r="G72" s="214"/>
      <c r="H72" s="214"/>
      <c r="I72" s="16" t="str">
        <f t="shared" si="1"/>
        <v/>
      </c>
      <c r="J72" s="16" t="str">
        <f t="shared" si="2"/>
        <v/>
      </c>
      <c r="K72" s="373" t="str">
        <f t="shared" si="3"/>
        <v/>
      </c>
      <c r="L72" s="56" t="str">
        <f t="shared" si="4"/>
        <v/>
      </c>
      <c r="M72" s="374" t="str">
        <f t="shared" si="5"/>
        <v/>
      </c>
      <c r="N72" s="56" t="str">
        <f t="shared" si="6"/>
        <v/>
      </c>
      <c r="O72" s="347" t="b">
        <f t="shared" si="7"/>
        <v>0</v>
      </c>
      <c r="P72" s="348">
        <f t="shared" si="8"/>
        <v>1</v>
      </c>
    </row>
    <row r="73" spans="1:16">
      <c r="A73" s="141">
        <v>64</v>
      </c>
      <c r="B73" s="6"/>
      <c r="C73" s="6"/>
      <c r="D73" s="6"/>
      <c r="E73" s="215"/>
      <c r="F73" s="214"/>
      <c r="G73" s="214"/>
      <c r="H73" s="214"/>
      <c r="I73" s="16" t="str">
        <f t="shared" si="1"/>
        <v/>
      </c>
      <c r="J73" s="16" t="str">
        <f t="shared" si="2"/>
        <v/>
      </c>
      <c r="K73" s="373" t="str">
        <f t="shared" si="3"/>
        <v/>
      </c>
      <c r="L73" s="56" t="str">
        <f t="shared" si="4"/>
        <v/>
      </c>
      <c r="M73" s="374" t="str">
        <f t="shared" si="5"/>
        <v/>
      </c>
      <c r="N73" s="56" t="str">
        <f t="shared" si="6"/>
        <v/>
      </c>
      <c r="O73" s="347" t="b">
        <f t="shared" si="7"/>
        <v>0</v>
      </c>
      <c r="P73" s="348">
        <f t="shared" si="8"/>
        <v>1</v>
      </c>
    </row>
    <row r="74" spans="1:16">
      <c r="A74" s="141">
        <v>65</v>
      </c>
      <c r="B74" s="6"/>
      <c r="C74" s="6"/>
      <c r="D74" s="6"/>
      <c r="E74" s="215"/>
      <c r="F74" s="214"/>
      <c r="G74" s="214"/>
      <c r="H74" s="214"/>
      <c r="I74" s="16" t="str">
        <f t="shared" ref="I74:I137" si="9">IF(OR($B74="",$C74="",$D74="",$E74="",$F74&lt;an_initial,$F74&gt;an_final,$O74=FALSE),"",IF($H74="",CS_STR_B2*$G74/P74,CS_STR_B2*$H74))</f>
        <v/>
      </c>
      <c r="J74" s="16" t="str">
        <f t="shared" ref="J74:J137" si="10">IF(OR($B74="",$C74="",$D74="",$E74="",$F74="",$F74&gt;an_final,$O74=FALSE),"",IF($H74="",CS_STR_B2*$G74/P74,CS_STR_B2*$H74))</f>
        <v/>
      </c>
      <c r="K74" s="373" t="str">
        <f t="shared" ref="K74:K108" si="11">IF(OR($B74="",$C74="",$D74="",$E74="",$F74="",$F74&gt;an_final,$O74=FALSE),"",IF($F74&gt;=an_initial,1,""))</f>
        <v/>
      </c>
      <c r="L74" s="56" t="str">
        <f t="shared" ref="L74:L108" si="12">IF(OR($B74="",$C74="",$D74="",$E74="",$F74="",$F74&gt;an_final,$O74=FALSE),"",1)</f>
        <v/>
      </c>
      <c r="M74" s="374" t="str">
        <f t="shared" ref="M74:M108" si="13">IF(OR($B74="",$C74="",$D74="",$E74="",$F74="",$F74&gt;an_final,$O74=FALSE),"",IF($H74="",$G74/P74,$H74))</f>
        <v/>
      </c>
      <c r="N74" s="56"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1">
        <v>66</v>
      </c>
      <c r="B75" s="6"/>
      <c r="C75" s="6"/>
      <c r="D75" s="6"/>
      <c r="E75" s="215"/>
      <c r="F75" s="214"/>
      <c r="G75" s="214"/>
      <c r="H75" s="214"/>
      <c r="I75" s="16" t="str">
        <f t="shared" si="9"/>
        <v/>
      </c>
      <c r="J75" s="16" t="str">
        <f t="shared" si="10"/>
        <v/>
      </c>
      <c r="K75" s="373" t="str">
        <f t="shared" si="11"/>
        <v/>
      </c>
      <c r="L75" s="56" t="str">
        <f t="shared" si="12"/>
        <v/>
      </c>
      <c r="M75" s="374" t="str">
        <f t="shared" si="13"/>
        <v/>
      </c>
      <c r="N75" s="56" t="str">
        <f t="shared" si="14"/>
        <v/>
      </c>
      <c r="O75" s="347" t="b">
        <f t="shared" si="15"/>
        <v>0</v>
      </c>
      <c r="P75" s="348">
        <f t="shared" si="16"/>
        <v>1</v>
      </c>
    </row>
    <row r="76" spans="1:16">
      <c r="A76" s="141">
        <v>67</v>
      </c>
      <c r="B76" s="6"/>
      <c r="C76" s="6"/>
      <c r="D76" s="6"/>
      <c r="E76" s="215"/>
      <c r="F76" s="214"/>
      <c r="G76" s="214"/>
      <c r="H76" s="214"/>
      <c r="I76" s="16" t="str">
        <f t="shared" si="9"/>
        <v/>
      </c>
      <c r="J76" s="16" t="str">
        <f t="shared" si="10"/>
        <v/>
      </c>
      <c r="K76" s="373" t="str">
        <f t="shared" si="11"/>
        <v/>
      </c>
      <c r="L76" s="56" t="str">
        <f t="shared" si="12"/>
        <v/>
      </c>
      <c r="M76" s="374" t="str">
        <f t="shared" si="13"/>
        <v/>
      </c>
      <c r="N76" s="56" t="str">
        <f t="shared" si="14"/>
        <v/>
      </c>
      <c r="O76" s="347" t="b">
        <f t="shared" si="15"/>
        <v>0</v>
      </c>
      <c r="P76" s="348">
        <f t="shared" si="16"/>
        <v>1</v>
      </c>
    </row>
    <row r="77" spans="1:16">
      <c r="A77" s="141">
        <v>68</v>
      </c>
      <c r="B77" s="6"/>
      <c r="C77" s="6"/>
      <c r="D77" s="6"/>
      <c r="E77" s="215"/>
      <c r="F77" s="214"/>
      <c r="G77" s="214"/>
      <c r="H77" s="214"/>
      <c r="I77" s="16" t="str">
        <f t="shared" si="9"/>
        <v/>
      </c>
      <c r="J77" s="16" t="str">
        <f t="shared" si="10"/>
        <v/>
      </c>
      <c r="K77" s="373" t="str">
        <f t="shared" si="11"/>
        <v/>
      </c>
      <c r="L77" s="56" t="str">
        <f t="shared" si="12"/>
        <v/>
      </c>
      <c r="M77" s="374" t="str">
        <f t="shared" si="13"/>
        <v/>
      </c>
      <c r="N77" s="56" t="str">
        <f t="shared" si="14"/>
        <v/>
      </c>
      <c r="O77" s="347" t="b">
        <f t="shared" si="15"/>
        <v>0</v>
      </c>
      <c r="P77" s="348">
        <f t="shared" si="16"/>
        <v>1</v>
      </c>
    </row>
    <row r="78" spans="1:16">
      <c r="A78" s="141">
        <v>69</v>
      </c>
      <c r="B78" s="6"/>
      <c r="C78" s="6"/>
      <c r="D78" s="6"/>
      <c r="E78" s="215"/>
      <c r="F78" s="214"/>
      <c r="G78" s="214"/>
      <c r="H78" s="214"/>
      <c r="I78" s="16" t="str">
        <f t="shared" si="9"/>
        <v/>
      </c>
      <c r="J78" s="16" t="str">
        <f t="shared" si="10"/>
        <v/>
      </c>
      <c r="K78" s="373" t="str">
        <f t="shared" si="11"/>
        <v/>
      </c>
      <c r="L78" s="56" t="str">
        <f t="shared" si="12"/>
        <v/>
      </c>
      <c r="M78" s="374" t="str">
        <f t="shared" si="13"/>
        <v/>
      </c>
      <c r="N78" s="56" t="str">
        <f t="shared" si="14"/>
        <v/>
      </c>
      <c r="O78" s="347" t="b">
        <f t="shared" si="15"/>
        <v>0</v>
      </c>
      <c r="P78" s="348">
        <f t="shared" si="16"/>
        <v>1</v>
      </c>
    </row>
    <row r="79" spans="1:16">
      <c r="A79" s="141">
        <v>70</v>
      </c>
      <c r="B79" s="6"/>
      <c r="C79" s="6"/>
      <c r="D79" s="6"/>
      <c r="E79" s="215"/>
      <c r="F79" s="214"/>
      <c r="G79" s="214"/>
      <c r="H79" s="214"/>
      <c r="I79" s="16" t="str">
        <f t="shared" si="9"/>
        <v/>
      </c>
      <c r="J79" s="16" t="str">
        <f t="shared" si="10"/>
        <v/>
      </c>
      <c r="K79" s="373" t="str">
        <f t="shared" si="11"/>
        <v/>
      </c>
      <c r="L79" s="56" t="str">
        <f t="shared" si="12"/>
        <v/>
      </c>
      <c r="M79" s="374" t="str">
        <f t="shared" si="13"/>
        <v/>
      </c>
      <c r="N79" s="56" t="str">
        <f t="shared" si="14"/>
        <v/>
      </c>
      <c r="O79" s="347" t="b">
        <f t="shared" si="15"/>
        <v>0</v>
      </c>
      <c r="P79" s="348">
        <f t="shared" si="16"/>
        <v>1</v>
      </c>
    </row>
    <row r="80" spans="1:16">
      <c r="A80" s="141">
        <v>71</v>
      </c>
      <c r="B80" s="6"/>
      <c r="C80" s="6"/>
      <c r="D80" s="6"/>
      <c r="E80" s="215"/>
      <c r="F80" s="214"/>
      <c r="G80" s="214"/>
      <c r="H80" s="214"/>
      <c r="I80" s="16" t="str">
        <f t="shared" si="9"/>
        <v/>
      </c>
      <c r="J80" s="16" t="str">
        <f t="shared" si="10"/>
        <v/>
      </c>
      <c r="K80" s="373" t="str">
        <f t="shared" si="11"/>
        <v/>
      </c>
      <c r="L80" s="56" t="str">
        <f t="shared" si="12"/>
        <v/>
      </c>
      <c r="M80" s="374" t="str">
        <f t="shared" si="13"/>
        <v/>
      </c>
      <c r="N80" s="56" t="str">
        <f t="shared" si="14"/>
        <v/>
      </c>
      <c r="O80" s="347" t="b">
        <f t="shared" si="15"/>
        <v>0</v>
      </c>
      <c r="P80" s="348">
        <f t="shared" si="16"/>
        <v>1</v>
      </c>
    </row>
    <row r="81" spans="1:16">
      <c r="A81" s="141">
        <v>72</v>
      </c>
      <c r="B81" s="6"/>
      <c r="C81" s="6"/>
      <c r="D81" s="6"/>
      <c r="E81" s="215"/>
      <c r="F81" s="214"/>
      <c r="G81" s="214"/>
      <c r="H81" s="214"/>
      <c r="I81" s="16" t="str">
        <f t="shared" si="9"/>
        <v/>
      </c>
      <c r="J81" s="16" t="str">
        <f t="shared" si="10"/>
        <v/>
      </c>
      <c r="K81" s="373" t="str">
        <f t="shared" si="11"/>
        <v/>
      </c>
      <c r="L81" s="56" t="str">
        <f t="shared" si="12"/>
        <v/>
      </c>
      <c r="M81" s="374" t="str">
        <f t="shared" si="13"/>
        <v/>
      </c>
      <c r="N81" s="56" t="str">
        <f t="shared" si="14"/>
        <v/>
      </c>
      <c r="O81" s="347" t="b">
        <f t="shared" si="15"/>
        <v>0</v>
      </c>
      <c r="P81" s="348">
        <f t="shared" si="16"/>
        <v>1</v>
      </c>
    </row>
    <row r="82" spans="1:16">
      <c r="A82" s="141">
        <v>73</v>
      </c>
      <c r="B82" s="6"/>
      <c r="C82" s="6"/>
      <c r="D82" s="6"/>
      <c r="E82" s="215"/>
      <c r="F82" s="214"/>
      <c r="G82" s="214"/>
      <c r="H82" s="214"/>
      <c r="I82" s="16" t="str">
        <f t="shared" si="9"/>
        <v/>
      </c>
      <c r="J82" s="16" t="str">
        <f t="shared" si="10"/>
        <v/>
      </c>
      <c r="K82" s="373" t="str">
        <f t="shared" si="11"/>
        <v/>
      </c>
      <c r="L82" s="56" t="str">
        <f t="shared" si="12"/>
        <v/>
      </c>
      <c r="M82" s="374" t="str">
        <f t="shared" si="13"/>
        <v/>
      </c>
      <c r="N82" s="56" t="str">
        <f t="shared" si="14"/>
        <v/>
      </c>
      <c r="O82" s="347" t="b">
        <f t="shared" si="15"/>
        <v>0</v>
      </c>
      <c r="P82" s="348">
        <f t="shared" si="16"/>
        <v>1</v>
      </c>
    </row>
    <row r="83" spans="1:16">
      <c r="A83" s="141">
        <v>74</v>
      </c>
      <c r="B83" s="6"/>
      <c r="C83" s="6"/>
      <c r="D83" s="6"/>
      <c r="E83" s="215"/>
      <c r="F83" s="214"/>
      <c r="G83" s="214"/>
      <c r="H83" s="214"/>
      <c r="I83" s="16" t="str">
        <f t="shared" si="9"/>
        <v/>
      </c>
      <c r="J83" s="16" t="str">
        <f t="shared" si="10"/>
        <v/>
      </c>
      <c r="K83" s="373" t="str">
        <f t="shared" si="11"/>
        <v/>
      </c>
      <c r="L83" s="56" t="str">
        <f t="shared" si="12"/>
        <v/>
      </c>
      <c r="M83" s="374" t="str">
        <f t="shared" si="13"/>
        <v/>
      </c>
      <c r="N83" s="56" t="str">
        <f t="shared" si="14"/>
        <v/>
      </c>
      <c r="O83" s="347" t="b">
        <f t="shared" si="15"/>
        <v>0</v>
      </c>
      <c r="P83" s="348">
        <f t="shared" si="16"/>
        <v>1</v>
      </c>
    </row>
    <row r="84" spans="1:16">
      <c r="A84" s="141">
        <v>75</v>
      </c>
      <c r="B84" s="6"/>
      <c r="C84" s="6"/>
      <c r="D84" s="6"/>
      <c r="E84" s="215"/>
      <c r="F84" s="214"/>
      <c r="G84" s="214"/>
      <c r="H84" s="214"/>
      <c r="I84" s="16" t="str">
        <f t="shared" si="9"/>
        <v/>
      </c>
      <c r="J84" s="16" t="str">
        <f t="shared" si="10"/>
        <v/>
      </c>
      <c r="K84" s="373" t="str">
        <f t="shared" si="11"/>
        <v/>
      </c>
      <c r="L84" s="56" t="str">
        <f t="shared" si="12"/>
        <v/>
      </c>
      <c r="M84" s="374" t="str">
        <f t="shared" si="13"/>
        <v/>
      </c>
      <c r="N84" s="56" t="str">
        <f t="shared" si="14"/>
        <v/>
      </c>
      <c r="O84" s="347" t="b">
        <f t="shared" si="15"/>
        <v>0</v>
      </c>
      <c r="P84" s="348">
        <f t="shared" si="16"/>
        <v>1</v>
      </c>
    </row>
    <row r="85" spans="1:16">
      <c r="A85" s="141">
        <v>76</v>
      </c>
      <c r="B85" s="6"/>
      <c r="C85" s="6"/>
      <c r="D85" s="6"/>
      <c r="E85" s="215"/>
      <c r="F85" s="214"/>
      <c r="G85" s="214"/>
      <c r="H85" s="214"/>
      <c r="I85" s="16" t="str">
        <f t="shared" si="9"/>
        <v/>
      </c>
      <c r="J85" s="16" t="str">
        <f t="shared" si="10"/>
        <v/>
      </c>
      <c r="K85" s="373" t="str">
        <f t="shared" si="11"/>
        <v/>
      </c>
      <c r="L85" s="56" t="str">
        <f t="shared" si="12"/>
        <v/>
      </c>
      <c r="M85" s="374" t="str">
        <f t="shared" si="13"/>
        <v/>
      </c>
      <c r="N85" s="56" t="str">
        <f t="shared" si="14"/>
        <v/>
      </c>
      <c r="O85" s="347" t="b">
        <f t="shared" si="15"/>
        <v>0</v>
      </c>
      <c r="P85" s="348">
        <f t="shared" si="16"/>
        <v>1</v>
      </c>
    </row>
    <row r="86" spans="1:16">
      <c r="A86" s="141">
        <v>77</v>
      </c>
      <c r="B86" s="6"/>
      <c r="C86" s="6"/>
      <c r="D86" s="6"/>
      <c r="E86" s="215"/>
      <c r="F86" s="214"/>
      <c r="G86" s="214"/>
      <c r="H86" s="214"/>
      <c r="I86" s="16" t="str">
        <f t="shared" si="9"/>
        <v/>
      </c>
      <c r="J86" s="16" t="str">
        <f t="shared" si="10"/>
        <v/>
      </c>
      <c r="K86" s="373" t="str">
        <f t="shared" si="11"/>
        <v/>
      </c>
      <c r="L86" s="56" t="str">
        <f t="shared" si="12"/>
        <v/>
      </c>
      <c r="M86" s="374" t="str">
        <f t="shared" si="13"/>
        <v/>
      </c>
      <c r="N86" s="56" t="str">
        <f t="shared" si="14"/>
        <v/>
      </c>
      <c r="O86" s="347" t="b">
        <f t="shared" si="15"/>
        <v>0</v>
      </c>
      <c r="P86" s="348">
        <f t="shared" si="16"/>
        <v>1</v>
      </c>
    </row>
    <row r="87" spans="1:16">
      <c r="A87" s="141">
        <v>78</v>
      </c>
      <c r="B87" s="6"/>
      <c r="C87" s="6"/>
      <c r="D87" s="6"/>
      <c r="E87" s="215"/>
      <c r="F87" s="214"/>
      <c r="G87" s="214"/>
      <c r="H87" s="214"/>
      <c r="I87" s="16" t="str">
        <f t="shared" si="9"/>
        <v/>
      </c>
      <c r="J87" s="16" t="str">
        <f t="shared" si="10"/>
        <v/>
      </c>
      <c r="K87" s="373" t="str">
        <f t="shared" si="11"/>
        <v/>
      </c>
      <c r="L87" s="56" t="str">
        <f t="shared" si="12"/>
        <v/>
      </c>
      <c r="M87" s="374" t="str">
        <f t="shared" si="13"/>
        <v/>
      </c>
      <c r="N87" s="56" t="str">
        <f t="shared" si="14"/>
        <v/>
      </c>
      <c r="O87" s="347" t="b">
        <f t="shared" si="15"/>
        <v>0</v>
      </c>
      <c r="P87" s="348">
        <f t="shared" si="16"/>
        <v>1</v>
      </c>
    </row>
    <row r="88" spans="1:16">
      <c r="A88" s="141">
        <v>79</v>
      </c>
      <c r="B88" s="6"/>
      <c r="C88" s="6"/>
      <c r="D88" s="6"/>
      <c r="E88" s="215"/>
      <c r="F88" s="214"/>
      <c r="G88" s="214"/>
      <c r="H88" s="214"/>
      <c r="I88" s="16" t="str">
        <f t="shared" si="9"/>
        <v/>
      </c>
      <c r="J88" s="16" t="str">
        <f t="shared" si="10"/>
        <v/>
      </c>
      <c r="K88" s="373" t="str">
        <f t="shared" si="11"/>
        <v/>
      </c>
      <c r="L88" s="56" t="str">
        <f t="shared" si="12"/>
        <v/>
      </c>
      <c r="M88" s="374" t="str">
        <f t="shared" si="13"/>
        <v/>
      </c>
      <c r="N88" s="56" t="str">
        <f t="shared" si="14"/>
        <v/>
      </c>
      <c r="O88" s="347" t="b">
        <f t="shared" si="15"/>
        <v>0</v>
      </c>
      <c r="P88" s="348">
        <f t="shared" si="16"/>
        <v>1</v>
      </c>
    </row>
    <row r="89" spans="1:16">
      <c r="A89" s="141">
        <v>80</v>
      </c>
      <c r="B89" s="6"/>
      <c r="C89" s="6"/>
      <c r="D89" s="6"/>
      <c r="E89" s="215"/>
      <c r="F89" s="214"/>
      <c r="G89" s="214"/>
      <c r="H89" s="214"/>
      <c r="I89" s="16" t="str">
        <f t="shared" si="9"/>
        <v/>
      </c>
      <c r="J89" s="16" t="str">
        <f t="shared" si="10"/>
        <v/>
      </c>
      <c r="K89" s="373" t="str">
        <f t="shared" si="11"/>
        <v/>
      </c>
      <c r="L89" s="56" t="str">
        <f t="shared" si="12"/>
        <v/>
      </c>
      <c r="M89" s="374" t="str">
        <f t="shared" si="13"/>
        <v/>
      </c>
      <c r="N89" s="56" t="str">
        <f t="shared" si="14"/>
        <v/>
      </c>
      <c r="O89" s="347" t="b">
        <f t="shared" si="15"/>
        <v>0</v>
      </c>
      <c r="P89" s="348">
        <f t="shared" si="16"/>
        <v>1</v>
      </c>
    </row>
    <row r="90" spans="1:16">
      <c r="A90" s="141">
        <v>81</v>
      </c>
      <c r="B90" s="6"/>
      <c r="C90" s="6"/>
      <c r="D90" s="6"/>
      <c r="E90" s="215"/>
      <c r="F90" s="214"/>
      <c r="G90" s="214"/>
      <c r="H90" s="214"/>
      <c r="I90" s="16" t="str">
        <f t="shared" si="9"/>
        <v/>
      </c>
      <c r="J90" s="16" t="str">
        <f t="shared" si="10"/>
        <v/>
      </c>
      <c r="K90" s="373" t="str">
        <f t="shared" si="11"/>
        <v/>
      </c>
      <c r="L90" s="56" t="str">
        <f t="shared" si="12"/>
        <v/>
      </c>
      <c r="M90" s="374" t="str">
        <f t="shared" si="13"/>
        <v/>
      </c>
      <c r="N90" s="56" t="str">
        <f t="shared" si="14"/>
        <v/>
      </c>
      <c r="O90" s="347" t="b">
        <f t="shared" si="15"/>
        <v>0</v>
      </c>
      <c r="P90" s="348">
        <f t="shared" si="16"/>
        <v>1</v>
      </c>
    </row>
    <row r="91" spans="1:16">
      <c r="A91" s="141">
        <v>82</v>
      </c>
      <c r="B91" s="6"/>
      <c r="C91" s="6"/>
      <c r="D91" s="6"/>
      <c r="E91" s="215"/>
      <c r="F91" s="214"/>
      <c r="G91" s="214"/>
      <c r="H91" s="214"/>
      <c r="I91" s="16" t="str">
        <f t="shared" si="9"/>
        <v/>
      </c>
      <c r="J91" s="16" t="str">
        <f t="shared" si="10"/>
        <v/>
      </c>
      <c r="K91" s="373" t="str">
        <f t="shared" si="11"/>
        <v/>
      </c>
      <c r="L91" s="56" t="str">
        <f t="shared" si="12"/>
        <v/>
      </c>
      <c r="M91" s="374" t="str">
        <f t="shared" si="13"/>
        <v/>
      </c>
      <c r="N91" s="56" t="str">
        <f t="shared" si="14"/>
        <v/>
      </c>
      <c r="O91" s="347" t="b">
        <f t="shared" si="15"/>
        <v>0</v>
      </c>
      <c r="P91" s="348">
        <f t="shared" si="16"/>
        <v>1</v>
      </c>
    </row>
    <row r="92" spans="1:16">
      <c r="A92" s="141">
        <v>83</v>
      </c>
      <c r="B92" s="6"/>
      <c r="C92" s="6"/>
      <c r="D92" s="6"/>
      <c r="E92" s="215"/>
      <c r="F92" s="214"/>
      <c r="G92" s="214"/>
      <c r="H92" s="214"/>
      <c r="I92" s="16" t="str">
        <f t="shared" si="9"/>
        <v/>
      </c>
      <c r="J92" s="16" t="str">
        <f t="shared" si="10"/>
        <v/>
      </c>
      <c r="K92" s="373" t="str">
        <f t="shared" si="11"/>
        <v/>
      </c>
      <c r="L92" s="56" t="str">
        <f t="shared" si="12"/>
        <v/>
      </c>
      <c r="M92" s="374" t="str">
        <f t="shared" si="13"/>
        <v/>
      </c>
      <c r="N92" s="56" t="str">
        <f t="shared" si="14"/>
        <v/>
      </c>
      <c r="O92" s="347" t="b">
        <f t="shared" si="15"/>
        <v>0</v>
      </c>
      <c r="P92" s="348">
        <f t="shared" si="16"/>
        <v>1</v>
      </c>
    </row>
    <row r="93" spans="1:16">
      <c r="A93" s="141">
        <v>84</v>
      </c>
      <c r="B93" s="6"/>
      <c r="C93" s="6"/>
      <c r="D93" s="6"/>
      <c r="E93" s="215"/>
      <c r="F93" s="214"/>
      <c r="G93" s="214"/>
      <c r="H93" s="214"/>
      <c r="I93" s="16" t="str">
        <f t="shared" si="9"/>
        <v/>
      </c>
      <c r="J93" s="16" t="str">
        <f t="shared" si="10"/>
        <v/>
      </c>
      <c r="K93" s="373" t="str">
        <f t="shared" si="11"/>
        <v/>
      </c>
      <c r="L93" s="56" t="str">
        <f t="shared" si="12"/>
        <v/>
      </c>
      <c r="M93" s="374" t="str">
        <f t="shared" si="13"/>
        <v/>
      </c>
      <c r="N93" s="56" t="str">
        <f t="shared" si="14"/>
        <v/>
      </c>
      <c r="O93" s="347" t="b">
        <f t="shared" si="15"/>
        <v>0</v>
      </c>
      <c r="P93" s="348">
        <f t="shared" si="16"/>
        <v>1</v>
      </c>
    </row>
    <row r="94" spans="1:16">
      <c r="A94" s="141">
        <v>85</v>
      </c>
      <c r="B94" s="6"/>
      <c r="C94" s="6"/>
      <c r="D94" s="6"/>
      <c r="E94" s="215"/>
      <c r="F94" s="214"/>
      <c r="G94" s="214"/>
      <c r="H94" s="214"/>
      <c r="I94" s="16" t="str">
        <f t="shared" si="9"/>
        <v/>
      </c>
      <c r="J94" s="16" t="str">
        <f t="shared" si="10"/>
        <v/>
      </c>
      <c r="K94" s="373" t="str">
        <f t="shared" si="11"/>
        <v/>
      </c>
      <c r="L94" s="56" t="str">
        <f t="shared" si="12"/>
        <v/>
      </c>
      <c r="M94" s="374" t="str">
        <f t="shared" si="13"/>
        <v/>
      </c>
      <c r="N94" s="56" t="str">
        <f t="shared" si="14"/>
        <v/>
      </c>
      <c r="O94" s="347" t="b">
        <f t="shared" si="15"/>
        <v>0</v>
      </c>
      <c r="P94" s="348">
        <f t="shared" si="16"/>
        <v>1</v>
      </c>
    </row>
    <row r="95" spans="1:16">
      <c r="A95" s="141">
        <v>86</v>
      </c>
      <c r="B95" s="6"/>
      <c r="C95" s="6"/>
      <c r="D95" s="6"/>
      <c r="E95" s="215"/>
      <c r="F95" s="214"/>
      <c r="G95" s="214"/>
      <c r="H95" s="214"/>
      <c r="I95" s="16" t="str">
        <f t="shared" si="9"/>
        <v/>
      </c>
      <c r="J95" s="16" t="str">
        <f t="shared" si="10"/>
        <v/>
      </c>
      <c r="K95" s="373" t="str">
        <f t="shared" si="11"/>
        <v/>
      </c>
      <c r="L95" s="56" t="str">
        <f t="shared" si="12"/>
        <v/>
      </c>
      <c r="M95" s="374" t="str">
        <f t="shared" si="13"/>
        <v/>
      </c>
      <c r="N95" s="56" t="str">
        <f t="shared" si="14"/>
        <v/>
      </c>
      <c r="O95" s="347" t="b">
        <f t="shared" si="15"/>
        <v>0</v>
      </c>
      <c r="P95" s="348">
        <f t="shared" si="16"/>
        <v>1</v>
      </c>
    </row>
    <row r="96" spans="1:16">
      <c r="A96" s="141">
        <v>87</v>
      </c>
      <c r="B96" s="6"/>
      <c r="C96" s="6"/>
      <c r="D96" s="6"/>
      <c r="E96" s="215"/>
      <c r="F96" s="214"/>
      <c r="G96" s="214"/>
      <c r="H96" s="214"/>
      <c r="I96" s="16" t="str">
        <f t="shared" si="9"/>
        <v/>
      </c>
      <c r="J96" s="16" t="str">
        <f t="shared" si="10"/>
        <v/>
      </c>
      <c r="K96" s="373" t="str">
        <f t="shared" si="11"/>
        <v/>
      </c>
      <c r="L96" s="56" t="str">
        <f t="shared" si="12"/>
        <v/>
      </c>
      <c r="M96" s="374" t="str">
        <f t="shared" si="13"/>
        <v/>
      </c>
      <c r="N96" s="56" t="str">
        <f t="shared" si="14"/>
        <v/>
      </c>
      <c r="O96" s="347" t="b">
        <f t="shared" si="15"/>
        <v>0</v>
      </c>
      <c r="P96" s="348">
        <f t="shared" si="16"/>
        <v>1</v>
      </c>
    </row>
    <row r="97" spans="1:16">
      <c r="A97" s="141">
        <v>88</v>
      </c>
      <c r="B97" s="6"/>
      <c r="C97" s="6"/>
      <c r="D97" s="6"/>
      <c r="E97" s="215"/>
      <c r="F97" s="214"/>
      <c r="G97" s="214"/>
      <c r="H97" s="214"/>
      <c r="I97" s="16" t="str">
        <f t="shared" si="9"/>
        <v/>
      </c>
      <c r="J97" s="16" t="str">
        <f t="shared" si="10"/>
        <v/>
      </c>
      <c r="K97" s="373" t="str">
        <f t="shared" si="11"/>
        <v/>
      </c>
      <c r="L97" s="56" t="str">
        <f t="shared" si="12"/>
        <v/>
      </c>
      <c r="M97" s="374" t="str">
        <f t="shared" si="13"/>
        <v/>
      </c>
      <c r="N97" s="56" t="str">
        <f t="shared" si="14"/>
        <v/>
      </c>
      <c r="O97" s="347" t="b">
        <f t="shared" si="15"/>
        <v>0</v>
      </c>
      <c r="P97" s="348">
        <f t="shared" si="16"/>
        <v>1</v>
      </c>
    </row>
    <row r="98" spans="1:16">
      <c r="A98" s="141">
        <v>89</v>
      </c>
      <c r="B98" s="6"/>
      <c r="C98" s="6"/>
      <c r="D98" s="6"/>
      <c r="E98" s="215"/>
      <c r="F98" s="214"/>
      <c r="G98" s="214"/>
      <c r="H98" s="214"/>
      <c r="I98" s="16" t="str">
        <f t="shared" si="9"/>
        <v/>
      </c>
      <c r="J98" s="16" t="str">
        <f t="shared" si="10"/>
        <v/>
      </c>
      <c r="K98" s="373" t="str">
        <f t="shared" si="11"/>
        <v/>
      </c>
      <c r="L98" s="56" t="str">
        <f t="shared" si="12"/>
        <v/>
      </c>
      <c r="M98" s="374" t="str">
        <f t="shared" si="13"/>
        <v/>
      </c>
      <c r="N98" s="56" t="str">
        <f t="shared" si="14"/>
        <v/>
      </c>
      <c r="O98" s="347" t="b">
        <f t="shared" si="15"/>
        <v>0</v>
      </c>
      <c r="P98" s="348">
        <f t="shared" si="16"/>
        <v>1</v>
      </c>
    </row>
    <row r="99" spans="1:16">
      <c r="A99" s="141">
        <v>90</v>
      </c>
      <c r="B99" s="6"/>
      <c r="C99" s="6"/>
      <c r="D99" s="6"/>
      <c r="E99" s="215"/>
      <c r="F99" s="214"/>
      <c r="G99" s="214"/>
      <c r="H99" s="214"/>
      <c r="I99" s="16" t="str">
        <f t="shared" si="9"/>
        <v/>
      </c>
      <c r="J99" s="16" t="str">
        <f t="shared" si="10"/>
        <v/>
      </c>
      <c r="K99" s="373" t="str">
        <f t="shared" si="11"/>
        <v/>
      </c>
      <c r="L99" s="56" t="str">
        <f t="shared" si="12"/>
        <v/>
      </c>
      <c r="M99" s="374" t="str">
        <f t="shared" si="13"/>
        <v/>
      </c>
      <c r="N99" s="56" t="str">
        <f t="shared" si="14"/>
        <v/>
      </c>
      <c r="O99" s="347" t="b">
        <f t="shared" si="15"/>
        <v>0</v>
      </c>
      <c r="P99" s="348">
        <f t="shared" si="16"/>
        <v>1</v>
      </c>
    </row>
    <row r="100" spans="1:16">
      <c r="A100" s="141">
        <v>91</v>
      </c>
      <c r="B100" s="6"/>
      <c r="C100" s="6"/>
      <c r="D100" s="6"/>
      <c r="E100" s="215"/>
      <c r="F100" s="214"/>
      <c r="G100" s="214"/>
      <c r="H100" s="214"/>
      <c r="I100" s="16" t="str">
        <f t="shared" si="9"/>
        <v/>
      </c>
      <c r="J100" s="16" t="str">
        <f t="shared" si="10"/>
        <v/>
      </c>
      <c r="K100" s="373" t="str">
        <f t="shared" si="11"/>
        <v/>
      </c>
      <c r="L100" s="56" t="str">
        <f t="shared" si="12"/>
        <v/>
      </c>
      <c r="M100" s="374" t="str">
        <f t="shared" si="13"/>
        <v/>
      </c>
      <c r="N100" s="56" t="str">
        <f t="shared" si="14"/>
        <v/>
      </c>
      <c r="O100" s="347" t="b">
        <f t="shared" si="15"/>
        <v>0</v>
      </c>
      <c r="P100" s="348">
        <f t="shared" si="16"/>
        <v>1</v>
      </c>
    </row>
    <row r="101" spans="1:16">
      <c r="A101" s="141">
        <v>92</v>
      </c>
      <c r="B101" s="6"/>
      <c r="C101" s="6"/>
      <c r="D101" s="6"/>
      <c r="E101" s="215"/>
      <c r="F101" s="214"/>
      <c r="G101" s="214"/>
      <c r="H101" s="214"/>
      <c r="I101" s="16" t="str">
        <f t="shared" si="9"/>
        <v/>
      </c>
      <c r="J101" s="16" t="str">
        <f t="shared" si="10"/>
        <v/>
      </c>
      <c r="K101" s="373" t="str">
        <f t="shared" si="11"/>
        <v/>
      </c>
      <c r="L101" s="56" t="str">
        <f t="shared" si="12"/>
        <v/>
      </c>
      <c r="M101" s="374" t="str">
        <f t="shared" si="13"/>
        <v/>
      </c>
      <c r="N101" s="56" t="str">
        <f t="shared" si="14"/>
        <v/>
      </c>
      <c r="O101" s="347" t="b">
        <f t="shared" si="15"/>
        <v>0</v>
      </c>
      <c r="P101" s="348">
        <f t="shared" si="16"/>
        <v>1</v>
      </c>
    </row>
    <row r="102" spans="1:16">
      <c r="A102" s="141">
        <v>93</v>
      </c>
      <c r="B102" s="6"/>
      <c r="C102" s="6"/>
      <c r="D102" s="6"/>
      <c r="E102" s="215"/>
      <c r="F102" s="214"/>
      <c r="G102" s="214"/>
      <c r="H102" s="214"/>
      <c r="I102" s="16" t="str">
        <f t="shared" si="9"/>
        <v/>
      </c>
      <c r="J102" s="16" t="str">
        <f t="shared" si="10"/>
        <v/>
      </c>
      <c r="K102" s="373" t="str">
        <f t="shared" si="11"/>
        <v/>
      </c>
      <c r="L102" s="56" t="str">
        <f t="shared" si="12"/>
        <v/>
      </c>
      <c r="M102" s="374" t="str">
        <f t="shared" si="13"/>
        <v/>
      </c>
      <c r="N102" s="56" t="str">
        <f t="shared" si="14"/>
        <v/>
      </c>
      <c r="O102" s="347" t="b">
        <f t="shared" si="15"/>
        <v>0</v>
      </c>
      <c r="P102" s="348">
        <f t="shared" si="16"/>
        <v>1</v>
      </c>
    </row>
    <row r="103" spans="1:16">
      <c r="A103" s="141">
        <v>94</v>
      </c>
      <c r="B103" s="6"/>
      <c r="C103" s="6"/>
      <c r="D103" s="6"/>
      <c r="E103" s="215"/>
      <c r="F103" s="214"/>
      <c r="G103" s="214"/>
      <c r="H103" s="214"/>
      <c r="I103" s="16" t="str">
        <f t="shared" si="9"/>
        <v/>
      </c>
      <c r="J103" s="16" t="str">
        <f t="shared" si="10"/>
        <v/>
      </c>
      <c r="K103" s="373" t="str">
        <f t="shared" si="11"/>
        <v/>
      </c>
      <c r="L103" s="56" t="str">
        <f t="shared" si="12"/>
        <v/>
      </c>
      <c r="M103" s="374" t="str">
        <f t="shared" si="13"/>
        <v/>
      </c>
      <c r="N103" s="56" t="str">
        <f t="shared" si="14"/>
        <v/>
      </c>
      <c r="O103" s="347" t="b">
        <f t="shared" si="15"/>
        <v>0</v>
      </c>
      <c r="P103" s="348">
        <f t="shared" si="16"/>
        <v>1</v>
      </c>
    </row>
    <row r="104" spans="1:16">
      <c r="A104" s="141">
        <v>95</v>
      </c>
      <c r="B104" s="6"/>
      <c r="C104" s="6"/>
      <c r="D104" s="6"/>
      <c r="E104" s="215"/>
      <c r="F104" s="214"/>
      <c r="G104" s="214"/>
      <c r="H104" s="214"/>
      <c r="I104" s="16" t="str">
        <f t="shared" si="9"/>
        <v/>
      </c>
      <c r="J104" s="16" t="str">
        <f t="shared" si="10"/>
        <v/>
      </c>
      <c r="K104" s="373" t="str">
        <f t="shared" si="11"/>
        <v/>
      </c>
      <c r="L104" s="56" t="str">
        <f t="shared" si="12"/>
        <v/>
      </c>
      <c r="M104" s="374" t="str">
        <f t="shared" si="13"/>
        <v/>
      </c>
      <c r="N104" s="56" t="str">
        <f t="shared" si="14"/>
        <v/>
      </c>
      <c r="O104" s="347" t="b">
        <f t="shared" si="15"/>
        <v>0</v>
      </c>
      <c r="P104" s="348">
        <f t="shared" si="16"/>
        <v>1</v>
      </c>
    </row>
    <row r="105" spans="1:16">
      <c r="A105" s="141">
        <v>96</v>
      </c>
      <c r="B105" s="6"/>
      <c r="C105" s="6"/>
      <c r="D105" s="6"/>
      <c r="E105" s="215"/>
      <c r="F105" s="214"/>
      <c r="G105" s="214"/>
      <c r="H105" s="214"/>
      <c r="I105" s="16" t="str">
        <f t="shared" si="9"/>
        <v/>
      </c>
      <c r="J105" s="16" t="str">
        <f t="shared" si="10"/>
        <v/>
      </c>
      <c r="K105" s="373" t="str">
        <f t="shared" si="11"/>
        <v/>
      </c>
      <c r="L105" s="56" t="str">
        <f t="shared" si="12"/>
        <v/>
      </c>
      <c r="M105" s="374" t="str">
        <f t="shared" si="13"/>
        <v/>
      </c>
      <c r="N105" s="56" t="str">
        <f t="shared" si="14"/>
        <v/>
      </c>
      <c r="O105" s="347" t="b">
        <f t="shared" si="15"/>
        <v>0</v>
      </c>
      <c r="P105" s="348">
        <f t="shared" si="16"/>
        <v>1</v>
      </c>
    </row>
    <row r="106" spans="1:16">
      <c r="A106" s="141">
        <v>97</v>
      </c>
      <c r="B106" s="6"/>
      <c r="C106" s="6"/>
      <c r="D106" s="6"/>
      <c r="E106" s="215"/>
      <c r="F106" s="214"/>
      <c r="G106" s="214"/>
      <c r="H106" s="214"/>
      <c r="I106" s="16" t="str">
        <f t="shared" si="9"/>
        <v/>
      </c>
      <c r="J106" s="16" t="str">
        <f t="shared" si="10"/>
        <v/>
      </c>
      <c r="K106" s="373" t="str">
        <f t="shared" si="11"/>
        <v/>
      </c>
      <c r="L106" s="56" t="str">
        <f t="shared" si="12"/>
        <v/>
      </c>
      <c r="M106" s="374" t="str">
        <f t="shared" si="13"/>
        <v/>
      </c>
      <c r="N106" s="56" t="str">
        <f t="shared" si="14"/>
        <v/>
      </c>
      <c r="O106" s="347" t="b">
        <f t="shared" si="15"/>
        <v>0</v>
      </c>
      <c r="P106" s="348">
        <f t="shared" si="16"/>
        <v>1</v>
      </c>
    </row>
    <row r="107" spans="1:16">
      <c r="A107" s="141">
        <v>98</v>
      </c>
      <c r="B107" s="6"/>
      <c r="C107" s="6"/>
      <c r="D107" s="6"/>
      <c r="E107" s="215"/>
      <c r="F107" s="214"/>
      <c r="G107" s="214"/>
      <c r="H107" s="214"/>
      <c r="I107" s="16" t="str">
        <f t="shared" si="9"/>
        <v/>
      </c>
      <c r="J107" s="16" t="str">
        <f t="shared" si="10"/>
        <v/>
      </c>
      <c r="K107" s="373" t="str">
        <f t="shared" si="11"/>
        <v/>
      </c>
      <c r="L107" s="56" t="str">
        <f t="shared" si="12"/>
        <v/>
      </c>
      <c r="M107" s="374" t="str">
        <f t="shared" si="13"/>
        <v/>
      </c>
      <c r="N107" s="56" t="str">
        <f t="shared" si="14"/>
        <v/>
      </c>
      <c r="O107" s="347" t="b">
        <f t="shared" si="15"/>
        <v>0</v>
      </c>
      <c r="P107" s="348">
        <f t="shared" si="16"/>
        <v>1</v>
      </c>
    </row>
    <row r="108" spans="1:16">
      <c r="A108" s="141">
        <v>99</v>
      </c>
      <c r="B108" s="6"/>
      <c r="C108" s="6"/>
      <c r="D108" s="6"/>
      <c r="E108" s="215"/>
      <c r="F108" s="214"/>
      <c r="G108" s="214"/>
      <c r="H108" s="214"/>
      <c r="I108" s="16" t="str">
        <f t="shared" si="9"/>
        <v/>
      </c>
      <c r="J108" s="16" t="str">
        <f t="shared" si="10"/>
        <v/>
      </c>
      <c r="K108" s="373" t="str">
        <f t="shared" si="11"/>
        <v/>
      </c>
      <c r="L108" s="56" t="str">
        <f t="shared" si="12"/>
        <v/>
      </c>
      <c r="M108" s="374" t="str">
        <f t="shared" si="13"/>
        <v/>
      </c>
      <c r="N108" s="56" t="str">
        <f t="shared" si="14"/>
        <v/>
      </c>
      <c r="O108" s="347" t="b">
        <f t="shared" si="15"/>
        <v>0</v>
      </c>
      <c r="P108" s="348">
        <f t="shared" si="16"/>
        <v>1</v>
      </c>
    </row>
    <row r="109" spans="1:16">
      <c r="A109" s="141">
        <v>100</v>
      </c>
      <c r="B109" s="142"/>
      <c r="C109" s="142"/>
      <c r="D109" s="142"/>
      <c r="E109" s="143"/>
      <c r="F109" s="144"/>
      <c r="G109" s="142"/>
      <c r="H109" s="143"/>
      <c r="I109" s="16" t="str">
        <f t="shared" si="9"/>
        <v/>
      </c>
      <c r="J109" s="16" t="str">
        <f t="shared" si="10"/>
        <v/>
      </c>
    </row>
    <row r="110" spans="1:16">
      <c r="A110" s="141">
        <v>101</v>
      </c>
      <c r="B110" s="142"/>
      <c r="C110" s="142"/>
      <c r="D110" s="142"/>
      <c r="E110" s="143"/>
      <c r="F110" s="144"/>
      <c r="G110" s="142"/>
      <c r="H110" s="143"/>
      <c r="I110" s="16" t="str">
        <f t="shared" si="9"/>
        <v/>
      </c>
      <c r="J110" s="16" t="str">
        <f t="shared" si="10"/>
        <v/>
      </c>
    </row>
    <row r="111" spans="1:16">
      <c r="A111" s="141">
        <v>102</v>
      </c>
      <c r="B111" s="142"/>
      <c r="C111" s="142"/>
      <c r="D111" s="142"/>
      <c r="E111" s="143"/>
      <c r="F111" s="144"/>
      <c r="G111" s="142"/>
      <c r="H111" s="143"/>
      <c r="I111" s="16" t="str">
        <f t="shared" si="9"/>
        <v/>
      </c>
      <c r="J111" s="16" t="str">
        <f t="shared" si="10"/>
        <v/>
      </c>
    </row>
    <row r="112" spans="1:16">
      <c r="A112" s="141">
        <v>103</v>
      </c>
      <c r="B112" s="142"/>
      <c r="C112" s="142"/>
      <c r="D112" s="142"/>
      <c r="E112" s="143"/>
      <c r="F112" s="144"/>
      <c r="G112" s="142"/>
      <c r="H112" s="143"/>
      <c r="I112" s="16" t="str">
        <f t="shared" si="9"/>
        <v/>
      </c>
      <c r="J112" s="16" t="str">
        <f t="shared" si="10"/>
        <v/>
      </c>
    </row>
    <row r="113" spans="1:10">
      <c r="A113" s="141">
        <v>104</v>
      </c>
      <c r="B113" s="142"/>
      <c r="C113" s="142"/>
      <c r="D113" s="142"/>
      <c r="E113" s="143"/>
      <c r="F113" s="144"/>
      <c r="G113" s="142"/>
      <c r="H113" s="143"/>
      <c r="I113" s="16" t="str">
        <f t="shared" si="9"/>
        <v/>
      </c>
      <c r="J113" s="16" t="str">
        <f t="shared" si="10"/>
        <v/>
      </c>
    </row>
    <row r="114" spans="1:10">
      <c r="A114" s="141">
        <v>105</v>
      </c>
      <c r="B114" s="142"/>
      <c r="C114" s="142"/>
      <c r="D114" s="142"/>
      <c r="E114" s="143"/>
      <c r="F114" s="144"/>
      <c r="G114" s="142"/>
      <c r="H114" s="143"/>
      <c r="I114" s="16" t="str">
        <f t="shared" si="9"/>
        <v/>
      </c>
      <c r="J114" s="16" t="str">
        <f t="shared" si="10"/>
        <v/>
      </c>
    </row>
    <row r="115" spans="1:10">
      <c r="A115" s="141">
        <v>106</v>
      </c>
      <c r="B115" s="142"/>
      <c r="C115" s="142"/>
      <c r="D115" s="142"/>
      <c r="E115" s="143"/>
      <c r="F115" s="144"/>
      <c r="G115" s="142"/>
      <c r="H115" s="143"/>
      <c r="I115" s="16" t="str">
        <f t="shared" si="9"/>
        <v/>
      </c>
      <c r="J115" s="16" t="str">
        <f t="shared" si="10"/>
        <v/>
      </c>
    </row>
    <row r="116" spans="1:10">
      <c r="A116" s="141">
        <v>107</v>
      </c>
      <c r="B116" s="142"/>
      <c r="C116" s="142"/>
      <c r="D116" s="142"/>
      <c r="E116" s="143"/>
      <c r="F116" s="144"/>
      <c r="G116" s="142"/>
      <c r="H116" s="143"/>
      <c r="I116" s="16" t="str">
        <f t="shared" si="9"/>
        <v/>
      </c>
      <c r="J116" s="16" t="str">
        <f t="shared" si="10"/>
        <v/>
      </c>
    </row>
    <row r="117" spans="1:10">
      <c r="A117" s="141">
        <v>108</v>
      </c>
      <c r="B117" s="142"/>
      <c r="C117" s="142"/>
      <c r="D117" s="142"/>
      <c r="E117" s="143"/>
      <c r="F117" s="144"/>
      <c r="G117" s="142"/>
      <c r="H117" s="143"/>
      <c r="I117" s="16" t="str">
        <f t="shared" si="9"/>
        <v/>
      </c>
      <c r="J117" s="16" t="str">
        <f t="shared" si="10"/>
        <v/>
      </c>
    </row>
    <row r="118" spans="1:10">
      <c r="A118" s="141">
        <v>109</v>
      </c>
      <c r="B118" s="142"/>
      <c r="C118" s="142"/>
      <c r="D118" s="142"/>
      <c r="E118" s="143"/>
      <c r="F118" s="144"/>
      <c r="G118" s="142"/>
      <c r="H118" s="143"/>
      <c r="I118" s="16" t="str">
        <f t="shared" si="9"/>
        <v/>
      </c>
      <c r="J118" s="16" t="str">
        <f t="shared" si="10"/>
        <v/>
      </c>
    </row>
    <row r="119" spans="1:10">
      <c r="A119" s="141">
        <v>110</v>
      </c>
      <c r="B119" s="142"/>
      <c r="C119" s="142"/>
      <c r="D119" s="142"/>
      <c r="E119" s="143"/>
      <c r="F119" s="144"/>
      <c r="G119" s="142"/>
      <c r="H119" s="143"/>
      <c r="I119" s="16" t="str">
        <f t="shared" si="9"/>
        <v/>
      </c>
      <c r="J119" s="16" t="str">
        <f t="shared" si="10"/>
        <v/>
      </c>
    </row>
    <row r="120" spans="1:10">
      <c r="A120" s="141">
        <v>111</v>
      </c>
      <c r="B120" s="142"/>
      <c r="C120" s="142"/>
      <c r="D120" s="142"/>
      <c r="E120" s="143"/>
      <c r="F120" s="144"/>
      <c r="G120" s="142"/>
      <c r="H120" s="143"/>
      <c r="I120" s="16" t="str">
        <f t="shared" si="9"/>
        <v/>
      </c>
      <c r="J120" s="16" t="str">
        <f t="shared" si="10"/>
        <v/>
      </c>
    </row>
    <row r="121" spans="1:10">
      <c r="A121" s="141">
        <v>112</v>
      </c>
      <c r="B121" s="142"/>
      <c r="C121" s="142"/>
      <c r="D121" s="142"/>
      <c r="E121" s="143"/>
      <c r="F121" s="144"/>
      <c r="G121" s="142"/>
      <c r="H121" s="143"/>
      <c r="I121" s="16" t="str">
        <f t="shared" si="9"/>
        <v/>
      </c>
      <c r="J121" s="16" t="str">
        <f t="shared" si="10"/>
        <v/>
      </c>
    </row>
    <row r="122" spans="1:10">
      <c r="A122" s="141">
        <v>113</v>
      </c>
      <c r="B122" s="142"/>
      <c r="C122" s="142"/>
      <c r="D122" s="142"/>
      <c r="E122" s="143"/>
      <c r="F122" s="144"/>
      <c r="G122" s="142"/>
      <c r="H122" s="143"/>
      <c r="I122" s="16" t="str">
        <f t="shared" si="9"/>
        <v/>
      </c>
      <c r="J122" s="16" t="str">
        <f t="shared" si="10"/>
        <v/>
      </c>
    </row>
    <row r="123" spans="1:10">
      <c r="A123" s="141">
        <v>114</v>
      </c>
      <c r="B123" s="142"/>
      <c r="C123" s="142"/>
      <c r="D123" s="142"/>
      <c r="E123" s="143"/>
      <c r="F123" s="144"/>
      <c r="G123" s="142"/>
      <c r="H123" s="143"/>
      <c r="I123" s="16" t="str">
        <f t="shared" si="9"/>
        <v/>
      </c>
      <c r="J123" s="16" t="str">
        <f t="shared" si="10"/>
        <v/>
      </c>
    </row>
    <row r="124" spans="1:10">
      <c r="A124" s="141">
        <v>115</v>
      </c>
      <c r="B124" s="142"/>
      <c r="C124" s="142"/>
      <c r="D124" s="142"/>
      <c r="E124" s="143"/>
      <c r="F124" s="144"/>
      <c r="G124" s="142"/>
      <c r="H124" s="143"/>
      <c r="I124" s="16" t="str">
        <f t="shared" si="9"/>
        <v/>
      </c>
      <c r="J124" s="16" t="str">
        <f t="shared" si="10"/>
        <v/>
      </c>
    </row>
    <row r="125" spans="1:10">
      <c r="A125" s="141">
        <v>116</v>
      </c>
      <c r="B125" s="142"/>
      <c r="C125" s="142"/>
      <c r="D125" s="142"/>
      <c r="E125" s="143"/>
      <c r="F125" s="144"/>
      <c r="G125" s="142"/>
      <c r="H125" s="143"/>
      <c r="I125" s="16" t="str">
        <f t="shared" si="9"/>
        <v/>
      </c>
      <c r="J125" s="16" t="str">
        <f t="shared" si="10"/>
        <v/>
      </c>
    </row>
    <row r="126" spans="1:10">
      <c r="A126" s="141">
        <v>117</v>
      </c>
      <c r="B126" s="142"/>
      <c r="C126" s="142"/>
      <c r="D126" s="142"/>
      <c r="E126" s="143"/>
      <c r="F126" s="144"/>
      <c r="G126" s="142"/>
      <c r="H126" s="143"/>
      <c r="I126" s="16" t="str">
        <f t="shared" si="9"/>
        <v/>
      </c>
      <c r="J126" s="16" t="str">
        <f t="shared" si="10"/>
        <v/>
      </c>
    </row>
    <row r="127" spans="1:10">
      <c r="A127" s="141">
        <v>118</v>
      </c>
      <c r="B127" s="142"/>
      <c r="C127" s="142"/>
      <c r="D127" s="142"/>
      <c r="E127" s="143"/>
      <c r="F127" s="144"/>
      <c r="G127" s="142"/>
      <c r="H127" s="143"/>
      <c r="I127" s="16" t="str">
        <f t="shared" si="9"/>
        <v/>
      </c>
      <c r="J127" s="16" t="str">
        <f t="shared" si="10"/>
        <v/>
      </c>
    </row>
    <row r="128" spans="1:10">
      <c r="A128" s="141">
        <v>119</v>
      </c>
      <c r="B128" s="142"/>
      <c r="C128" s="142"/>
      <c r="D128" s="142"/>
      <c r="E128" s="143"/>
      <c r="F128" s="144"/>
      <c r="G128" s="142"/>
      <c r="H128" s="143"/>
      <c r="I128" s="16" t="str">
        <f t="shared" si="9"/>
        <v/>
      </c>
      <c r="J128" s="16" t="str">
        <f t="shared" si="10"/>
        <v/>
      </c>
    </row>
    <row r="129" spans="1:10">
      <c r="A129" s="141">
        <v>120</v>
      </c>
      <c r="B129" s="142"/>
      <c r="C129" s="142"/>
      <c r="D129" s="142"/>
      <c r="E129" s="143"/>
      <c r="F129" s="144"/>
      <c r="G129" s="142"/>
      <c r="H129" s="143"/>
      <c r="I129" s="16" t="str">
        <f t="shared" si="9"/>
        <v/>
      </c>
      <c r="J129" s="16" t="str">
        <f t="shared" si="10"/>
        <v/>
      </c>
    </row>
    <row r="130" spans="1:10">
      <c r="A130" s="141">
        <v>121</v>
      </c>
      <c r="B130" s="142"/>
      <c r="C130" s="142"/>
      <c r="D130" s="142"/>
      <c r="E130" s="143"/>
      <c r="F130" s="144"/>
      <c r="G130" s="142"/>
      <c r="H130" s="143"/>
      <c r="I130" s="16" t="str">
        <f t="shared" si="9"/>
        <v/>
      </c>
      <c r="J130" s="16" t="str">
        <f t="shared" si="10"/>
        <v/>
      </c>
    </row>
    <row r="131" spans="1:10">
      <c r="A131" s="141">
        <v>122</v>
      </c>
      <c r="B131" s="142"/>
      <c r="C131" s="142"/>
      <c r="D131" s="142"/>
      <c r="E131" s="143"/>
      <c r="F131" s="144"/>
      <c r="G131" s="142"/>
      <c r="H131" s="143"/>
      <c r="I131" s="16" t="str">
        <f t="shared" si="9"/>
        <v/>
      </c>
      <c r="J131" s="16" t="str">
        <f t="shared" si="10"/>
        <v/>
      </c>
    </row>
    <row r="132" spans="1:10">
      <c r="A132" s="141">
        <v>123</v>
      </c>
      <c r="B132" s="142"/>
      <c r="C132" s="142"/>
      <c r="D132" s="142"/>
      <c r="E132" s="143"/>
      <c r="F132" s="144"/>
      <c r="G132" s="142"/>
      <c r="H132" s="143"/>
      <c r="I132" s="16" t="str">
        <f t="shared" si="9"/>
        <v/>
      </c>
      <c r="J132" s="16" t="str">
        <f t="shared" si="10"/>
        <v/>
      </c>
    </row>
    <row r="133" spans="1:10">
      <c r="A133" s="141">
        <v>124</v>
      </c>
      <c r="B133" s="142"/>
      <c r="C133" s="142"/>
      <c r="D133" s="142"/>
      <c r="E133" s="143"/>
      <c r="F133" s="144"/>
      <c r="G133" s="142"/>
      <c r="H133" s="143"/>
      <c r="I133" s="16" t="str">
        <f t="shared" si="9"/>
        <v/>
      </c>
      <c r="J133" s="16" t="str">
        <f t="shared" si="10"/>
        <v/>
      </c>
    </row>
    <row r="134" spans="1:10">
      <c r="A134" s="141">
        <v>125</v>
      </c>
      <c r="B134" s="142"/>
      <c r="C134" s="142"/>
      <c r="D134" s="142"/>
      <c r="E134" s="143"/>
      <c r="F134" s="144"/>
      <c r="G134" s="142"/>
      <c r="H134" s="143"/>
      <c r="I134" s="16" t="str">
        <f t="shared" si="9"/>
        <v/>
      </c>
      <c r="J134" s="16" t="str">
        <f t="shared" si="10"/>
        <v/>
      </c>
    </row>
    <row r="135" spans="1:10">
      <c r="A135" s="141">
        <v>126</v>
      </c>
      <c r="B135" s="142"/>
      <c r="C135" s="142"/>
      <c r="D135" s="142"/>
      <c r="E135" s="143"/>
      <c r="F135" s="144"/>
      <c r="G135" s="142"/>
      <c r="H135" s="143"/>
      <c r="I135" s="16" t="str">
        <f t="shared" si="9"/>
        <v/>
      </c>
      <c r="J135" s="16" t="str">
        <f t="shared" si="10"/>
        <v/>
      </c>
    </row>
    <row r="136" spans="1:10">
      <c r="A136" s="141">
        <v>127</v>
      </c>
      <c r="B136" s="142"/>
      <c r="C136" s="142"/>
      <c r="D136" s="142"/>
      <c r="E136" s="143"/>
      <c r="F136" s="144"/>
      <c r="G136" s="142"/>
      <c r="H136" s="143"/>
      <c r="I136" s="16" t="str">
        <f t="shared" si="9"/>
        <v/>
      </c>
      <c r="J136" s="16" t="str">
        <f t="shared" si="10"/>
        <v/>
      </c>
    </row>
    <row r="137" spans="1:10">
      <c r="A137" s="141">
        <v>128</v>
      </c>
      <c r="B137" s="142"/>
      <c r="C137" s="142"/>
      <c r="D137" s="142"/>
      <c r="E137" s="143"/>
      <c r="F137" s="144"/>
      <c r="G137" s="142"/>
      <c r="H137" s="143"/>
      <c r="I137" s="16" t="str">
        <f t="shared" si="9"/>
        <v/>
      </c>
      <c r="J137" s="16" t="str">
        <f t="shared" si="10"/>
        <v/>
      </c>
    </row>
    <row r="138" spans="1:10">
      <c r="A138" s="141">
        <v>129</v>
      </c>
      <c r="B138" s="142"/>
      <c r="C138" s="142"/>
      <c r="D138" s="142"/>
      <c r="E138" s="143"/>
      <c r="F138" s="144"/>
      <c r="G138" s="142"/>
      <c r="H138" s="143"/>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1">
        <v>130</v>
      </c>
      <c r="B139" s="142"/>
      <c r="C139" s="142"/>
      <c r="D139" s="142"/>
      <c r="E139" s="143"/>
      <c r="F139" s="144"/>
      <c r="G139" s="142"/>
      <c r="H139" s="143"/>
      <c r="I139" s="16" t="str">
        <f t="shared" si="17"/>
        <v/>
      </c>
      <c r="J139" s="16" t="str">
        <f t="shared" si="18"/>
        <v/>
      </c>
    </row>
    <row r="140" spans="1:10">
      <c r="A140" s="141">
        <v>131</v>
      </c>
      <c r="B140" s="142"/>
      <c r="C140" s="142"/>
      <c r="D140" s="142"/>
      <c r="E140" s="143"/>
      <c r="F140" s="144"/>
      <c r="G140" s="142"/>
      <c r="H140" s="143"/>
      <c r="I140" s="16" t="str">
        <f t="shared" si="17"/>
        <v/>
      </c>
      <c r="J140" s="16" t="str">
        <f t="shared" si="18"/>
        <v/>
      </c>
    </row>
    <row r="141" spans="1:10">
      <c r="A141" s="141">
        <v>132</v>
      </c>
      <c r="B141" s="142"/>
      <c r="C141" s="142"/>
      <c r="D141" s="142"/>
      <c r="E141" s="143"/>
      <c r="F141" s="144"/>
      <c r="G141" s="142"/>
      <c r="H141" s="143"/>
      <c r="I141" s="16" t="str">
        <f t="shared" si="17"/>
        <v/>
      </c>
      <c r="J141" s="16" t="str">
        <f t="shared" si="18"/>
        <v/>
      </c>
    </row>
    <row r="142" spans="1:10">
      <c r="A142" s="141">
        <v>133</v>
      </c>
      <c r="B142" s="142"/>
      <c r="C142" s="142"/>
      <c r="D142" s="142"/>
      <c r="E142" s="143"/>
      <c r="F142" s="144"/>
      <c r="G142" s="142"/>
      <c r="H142" s="143"/>
      <c r="I142" s="16" t="str">
        <f t="shared" si="17"/>
        <v/>
      </c>
      <c r="J142" s="16" t="str">
        <f t="shared" si="18"/>
        <v/>
      </c>
    </row>
    <row r="143" spans="1:10">
      <c r="A143" s="141">
        <v>134</v>
      </c>
      <c r="B143" s="142"/>
      <c r="C143" s="142"/>
      <c r="D143" s="142"/>
      <c r="E143" s="143"/>
      <c r="F143" s="144"/>
      <c r="G143" s="142"/>
      <c r="H143" s="143"/>
      <c r="I143" s="16" t="str">
        <f t="shared" si="17"/>
        <v/>
      </c>
      <c r="J143" s="16" t="str">
        <f t="shared" si="18"/>
        <v/>
      </c>
    </row>
    <row r="144" spans="1:10">
      <c r="A144" s="141">
        <v>135</v>
      </c>
      <c r="B144" s="142"/>
      <c r="C144" s="142"/>
      <c r="D144" s="142"/>
      <c r="E144" s="143"/>
      <c r="F144" s="144"/>
      <c r="G144" s="142"/>
      <c r="H144" s="143"/>
      <c r="I144" s="16" t="str">
        <f t="shared" si="17"/>
        <v/>
      </c>
      <c r="J144" s="16" t="str">
        <f t="shared" si="18"/>
        <v/>
      </c>
    </row>
    <row r="145" spans="1:10">
      <c r="A145" s="141">
        <v>136</v>
      </c>
      <c r="B145" s="142"/>
      <c r="C145" s="142"/>
      <c r="D145" s="142"/>
      <c r="E145" s="143"/>
      <c r="F145" s="144"/>
      <c r="G145" s="142"/>
      <c r="H145" s="143"/>
      <c r="I145" s="16" t="str">
        <f t="shared" si="17"/>
        <v/>
      </c>
      <c r="J145" s="16" t="str">
        <f t="shared" si="18"/>
        <v/>
      </c>
    </row>
    <row r="146" spans="1:10">
      <c r="A146" s="141">
        <v>137</v>
      </c>
      <c r="B146" s="142"/>
      <c r="C146" s="142"/>
      <c r="D146" s="142"/>
      <c r="E146" s="143"/>
      <c r="F146" s="144"/>
      <c r="G146" s="142"/>
      <c r="H146" s="143"/>
      <c r="I146" s="16" t="str">
        <f t="shared" si="17"/>
        <v/>
      </c>
      <c r="J146" s="16" t="str">
        <f t="shared" si="18"/>
        <v/>
      </c>
    </row>
    <row r="147" spans="1:10">
      <c r="A147" s="141">
        <v>138</v>
      </c>
      <c r="B147" s="142"/>
      <c r="C147" s="142"/>
      <c r="D147" s="142"/>
      <c r="E147" s="143"/>
      <c r="F147" s="144"/>
      <c r="G147" s="142"/>
      <c r="H147" s="143"/>
      <c r="I147" s="16" t="str">
        <f t="shared" si="17"/>
        <v/>
      </c>
      <c r="J147" s="16" t="str">
        <f t="shared" si="18"/>
        <v/>
      </c>
    </row>
    <row r="148" spans="1:10">
      <c r="A148" s="141">
        <v>139</v>
      </c>
      <c r="B148" s="142"/>
      <c r="C148" s="142"/>
      <c r="D148" s="142"/>
      <c r="E148" s="143"/>
      <c r="F148" s="144"/>
      <c r="G148" s="142"/>
      <c r="H148" s="143"/>
      <c r="I148" s="16" t="str">
        <f t="shared" si="17"/>
        <v/>
      </c>
      <c r="J148" s="16" t="str">
        <f t="shared" si="18"/>
        <v/>
      </c>
    </row>
    <row r="149" spans="1:10">
      <c r="A149" s="141">
        <v>140</v>
      </c>
      <c r="B149" s="142"/>
      <c r="C149" s="142"/>
      <c r="D149" s="142"/>
      <c r="E149" s="143"/>
      <c r="F149" s="144"/>
      <c r="G149" s="142"/>
      <c r="H149" s="143"/>
      <c r="I149" s="16" t="str">
        <f t="shared" si="17"/>
        <v/>
      </c>
      <c r="J149" s="16" t="str">
        <f t="shared" si="18"/>
        <v/>
      </c>
    </row>
    <row r="150" spans="1:10">
      <c r="A150" s="141">
        <v>141</v>
      </c>
      <c r="B150" s="142"/>
      <c r="C150" s="142"/>
      <c r="D150" s="142"/>
      <c r="E150" s="143"/>
      <c r="F150" s="144"/>
      <c r="G150" s="142"/>
      <c r="H150" s="143"/>
      <c r="I150" s="16" t="str">
        <f t="shared" si="17"/>
        <v/>
      </c>
      <c r="J150" s="16" t="str">
        <f t="shared" si="18"/>
        <v/>
      </c>
    </row>
    <row r="151" spans="1:10">
      <c r="A151" s="141">
        <v>142</v>
      </c>
      <c r="B151" s="142"/>
      <c r="C151" s="142"/>
      <c r="D151" s="142"/>
      <c r="E151" s="143"/>
      <c r="F151" s="144"/>
      <c r="G151" s="142"/>
      <c r="H151" s="143"/>
      <c r="I151" s="16" t="str">
        <f t="shared" si="17"/>
        <v/>
      </c>
      <c r="J151" s="16" t="str">
        <f t="shared" si="18"/>
        <v/>
      </c>
    </row>
    <row r="152" spans="1:10">
      <c r="A152" s="141">
        <v>143</v>
      </c>
      <c r="B152" s="142"/>
      <c r="C152" s="142"/>
      <c r="D152" s="142"/>
      <c r="E152" s="143"/>
      <c r="F152" s="144"/>
      <c r="G152" s="142"/>
      <c r="H152" s="143"/>
      <c r="I152" s="16" t="str">
        <f t="shared" si="17"/>
        <v/>
      </c>
      <c r="J152" s="16" t="str">
        <f t="shared" si="18"/>
        <v/>
      </c>
    </row>
    <row r="153" spans="1:10">
      <c r="A153" s="141">
        <v>144</v>
      </c>
      <c r="B153" s="142"/>
      <c r="C153" s="142"/>
      <c r="D153" s="142"/>
      <c r="E153" s="143"/>
      <c r="F153" s="144"/>
      <c r="G153" s="142"/>
      <c r="H153" s="143"/>
      <c r="I153" s="16" t="str">
        <f t="shared" si="17"/>
        <v/>
      </c>
      <c r="J153" s="16" t="str">
        <f t="shared" si="18"/>
        <v/>
      </c>
    </row>
    <row r="154" spans="1:10">
      <c r="A154" s="141">
        <v>145</v>
      </c>
      <c r="B154" s="142"/>
      <c r="C154" s="142"/>
      <c r="D154" s="142"/>
      <c r="E154" s="143"/>
      <c r="F154" s="144"/>
      <c r="G154" s="142"/>
      <c r="H154" s="143"/>
      <c r="I154" s="16" t="str">
        <f t="shared" si="17"/>
        <v/>
      </c>
      <c r="J154" s="16" t="str">
        <f t="shared" si="18"/>
        <v/>
      </c>
    </row>
    <row r="155" spans="1:10">
      <c r="A155" s="141">
        <v>146</v>
      </c>
      <c r="B155" s="142"/>
      <c r="C155" s="142"/>
      <c r="D155" s="142"/>
      <c r="E155" s="143"/>
      <c r="F155" s="144"/>
      <c r="G155" s="142"/>
      <c r="H155" s="143"/>
      <c r="I155" s="16" t="str">
        <f t="shared" si="17"/>
        <v/>
      </c>
      <c r="J155" s="16" t="str">
        <f t="shared" si="18"/>
        <v/>
      </c>
    </row>
    <row r="156" spans="1:10">
      <c r="A156" s="141">
        <v>147</v>
      </c>
      <c r="B156" s="142"/>
      <c r="C156" s="142"/>
      <c r="D156" s="142"/>
      <c r="E156" s="143"/>
      <c r="F156" s="144"/>
      <c r="G156" s="142"/>
      <c r="H156" s="143"/>
      <c r="I156" s="16" t="str">
        <f t="shared" si="17"/>
        <v/>
      </c>
      <c r="J156" s="16" t="str">
        <f t="shared" si="18"/>
        <v/>
      </c>
    </row>
    <row r="157" spans="1:10">
      <c r="A157" s="141">
        <v>148</v>
      </c>
      <c r="B157" s="142"/>
      <c r="C157" s="142"/>
      <c r="D157" s="142"/>
      <c r="E157" s="143"/>
      <c r="F157" s="144"/>
      <c r="G157" s="142"/>
      <c r="H157" s="143"/>
      <c r="I157" s="16" t="str">
        <f t="shared" si="17"/>
        <v/>
      </c>
      <c r="J157" s="16" t="str">
        <f t="shared" si="18"/>
        <v/>
      </c>
    </row>
    <row r="158" spans="1:10">
      <c r="A158" s="141">
        <v>149</v>
      </c>
      <c r="B158" s="142"/>
      <c r="C158" s="142"/>
      <c r="D158" s="142"/>
      <c r="E158" s="143"/>
      <c r="F158" s="144"/>
      <c r="G158" s="142"/>
      <c r="H158" s="143"/>
      <c r="I158" s="16" t="str">
        <f t="shared" si="17"/>
        <v/>
      </c>
      <c r="J158" s="16" t="str">
        <f t="shared" si="18"/>
        <v/>
      </c>
    </row>
    <row r="159" spans="1:10">
      <c r="A159" s="141">
        <v>150</v>
      </c>
      <c r="B159" s="142"/>
      <c r="C159" s="142"/>
      <c r="D159" s="142"/>
      <c r="E159" s="143"/>
      <c r="F159" s="144"/>
      <c r="G159" s="142"/>
      <c r="H159" s="143"/>
      <c r="I159" s="16" t="str">
        <f t="shared" si="17"/>
        <v/>
      </c>
      <c r="J159" s="16" t="str">
        <f t="shared" si="18"/>
        <v/>
      </c>
    </row>
    <row r="160" spans="1:10">
      <c r="A160" s="141">
        <v>151</v>
      </c>
      <c r="B160" s="142"/>
      <c r="C160" s="142"/>
      <c r="D160" s="142"/>
      <c r="E160" s="143"/>
      <c r="F160" s="144"/>
      <c r="G160" s="142"/>
      <c r="H160" s="143"/>
      <c r="I160" s="16" t="str">
        <f t="shared" si="17"/>
        <v/>
      </c>
      <c r="J160" s="16" t="str">
        <f t="shared" si="18"/>
        <v/>
      </c>
    </row>
    <row r="161" spans="1:10">
      <c r="A161" s="141">
        <v>152</v>
      </c>
      <c r="B161" s="142"/>
      <c r="C161" s="142"/>
      <c r="D161" s="142"/>
      <c r="E161" s="143"/>
      <c r="F161" s="144"/>
      <c r="G161" s="142"/>
      <c r="H161" s="143"/>
      <c r="I161" s="16" t="str">
        <f t="shared" si="17"/>
        <v/>
      </c>
      <c r="J161" s="16" t="str">
        <f t="shared" si="18"/>
        <v/>
      </c>
    </row>
    <row r="162" spans="1:10">
      <c r="A162" s="141">
        <v>153</v>
      </c>
      <c r="B162" s="142"/>
      <c r="C162" s="142"/>
      <c r="D162" s="142"/>
      <c r="E162" s="143"/>
      <c r="F162" s="144"/>
      <c r="G162" s="142"/>
      <c r="H162" s="143"/>
      <c r="I162" s="16" t="str">
        <f t="shared" si="17"/>
        <v/>
      </c>
      <c r="J162" s="16" t="str">
        <f t="shared" si="18"/>
        <v/>
      </c>
    </row>
    <row r="163" spans="1:10">
      <c r="A163" s="141">
        <v>154</v>
      </c>
      <c r="B163" s="142"/>
      <c r="C163" s="142"/>
      <c r="D163" s="142"/>
      <c r="E163" s="143"/>
      <c r="F163" s="144"/>
      <c r="G163" s="142"/>
      <c r="H163" s="143"/>
      <c r="I163" s="16" t="str">
        <f t="shared" si="17"/>
        <v/>
      </c>
      <c r="J163" s="16" t="str">
        <f t="shared" si="18"/>
        <v/>
      </c>
    </row>
    <row r="164" spans="1:10">
      <c r="A164" s="141">
        <v>155</v>
      </c>
      <c r="B164" s="142"/>
      <c r="C164" s="142"/>
      <c r="D164" s="142"/>
      <c r="E164" s="143"/>
      <c r="F164" s="144"/>
      <c r="G164" s="142"/>
      <c r="H164" s="143"/>
      <c r="I164" s="16" t="str">
        <f t="shared" si="17"/>
        <v/>
      </c>
      <c r="J164" s="16" t="str">
        <f t="shared" si="18"/>
        <v/>
      </c>
    </row>
    <row r="165" spans="1:10">
      <c r="A165" s="141">
        <v>156</v>
      </c>
      <c r="B165" s="142"/>
      <c r="C165" s="142"/>
      <c r="D165" s="142"/>
      <c r="E165" s="143"/>
      <c r="F165" s="144"/>
      <c r="G165" s="142"/>
      <c r="H165" s="143"/>
      <c r="I165" s="16" t="str">
        <f t="shared" si="17"/>
        <v/>
      </c>
      <c r="J165" s="16" t="str">
        <f t="shared" si="18"/>
        <v/>
      </c>
    </row>
    <row r="166" spans="1:10">
      <c r="A166" s="141">
        <v>157</v>
      </c>
      <c r="B166" s="142"/>
      <c r="C166" s="142"/>
      <c r="D166" s="142"/>
      <c r="E166" s="143"/>
      <c r="F166" s="144"/>
      <c r="G166" s="142"/>
      <c r="H166" s="143"/>
      <c r="I166" s="16" t="str">
        <f t="shared" si="17"/>
        <v/>
      </c>
      <c r="J166" s="16" t="str">
        <f t="shared" si="18"/>
        <v/>
      </c>
    </row>
    <row r="167" spans="1:10">
      <c r="A167" s="141">
        <v>158</v>
      </c>
      <c r="B167" s="142"/>
      <c r="C167" s="142"/>
      <c r="D167" s="142"/>
      <c r="E167" s="143"/>
      <c r="F167" s="144"/>
      <c r="G167" s="142"/>
      <c r="H167" s="143"/>
      <c r="I167" s="16" t="str">
        <f t="shared" si="17"/>
        <v/>
      </c>
      <c r="J167" s="16" t="str">
        <f t="shared" si="18"/>
        <v/>
      </c>
    </row>
    <row r="168" spans="1:10">
      <c r="A168" s="141">
        <v>159</v>
      </c>
      <c r="B168" s="142"/>
      <c r="C168" s="142"/>
      <c r="D168" s="142"/>
      <c r="E168" s="143"/>
      <c r="F168" s="144"/>
      <c r="G168" s="142"/>
      <c r="H168" s="143"/>
      <c r="I168" s="16" t="str">
        <f t="shared" si="17"/>
        <v/>
      </c>
      <c r="J168" s="16" t="str">
        <f t="shared" si="18"/>
        <v/>
      </c>
    </row>
    <row r="169" spans="1:10">
      <c r="A169" s="141">
        <v>160</v>
      </c>
      <c r="B169" s="142"/>
      <c r="C169" s="142"/>
      <c r="D169" s="142"/>
      <c r="E169" s="143"/>
      <c r="F169" s="144"/>
      <c r="G169" s="142"/>
      <c r="H169" s="143"/>
      <c r="I169" s="16" t="str">
        <f t="shared" si="17"/>
        <v/>
      </c>
      <c r="J169" s="16" t="str">
        <f t="shared" si="18"/>
        <v/>
      </c>
    </row>
    <row r="170" spans="1:10">
      <c r="A170" s="141">
        <v>161</v>
      </c>
      <c r="B170" s="142"/>
      <c r="C170" s="142"/>
      <c r="D170" s="142"/>
      <c r="E170" s="143"/>
      <c r="F170" s="144"/>
      <c r="G170" s="142"/>
      <c r="H170" s="143"/>
      <c r="I170" s="16" t="str">
        <f t="shared" si="17"/>
        <v/>
      </c>
      <c r="J170" s="16" t="str">
        <f t="shared" si="18"/>
        <v/>
      </c>
    </row>
    <row r="171" spans="1:10">
      <c r="A171" s="141">
        <v>162</v>
      </c>
      <c r="B171" s="142"/>
      <c r="C171" s="142"/>
      <c r="D171" s="142"/>
      <c r="E171" s="143"/>
      <c r="F171" s="144"/>
      <c r="G171" s="142"/>
      <c r="H171" s="143"/>
      <c r="I171" s="16" t="str">
        <f t="shared" si="17"/>
        <v/>
      </c>
      <c r="J171" s="16" t="str">
        <f t="shared" si="18"/>
        <v/>
      </c>
    </row>
    <row r="172" spans="1:10">
      <c r="A172" s="141">
        <v>163</v>
      </c>
      <c r="B172" s="142"/>
      <c r="C172" s="142"/>
      <c r="D172" s="142"/>
      <c r="E172" s="143"/>
      <c r="F172" s="144"/>
      <c r="G172" s="142"/>
      <c r="H172" s="143"/>
      <c r="I172" s="16" t="str">
        <f t="shared" si="17"/>
        <v/>
      </c>
      <c r="J172" s="16" t="str">
        <f t="shared" si="18"/>
        <v/>
      </c>
    </row>
    <row r="173" spans="1:10">
      <c r="A173" s="141">
        <v>164</v>
      </c>
      <c r="B173" s="142"/>
      <c r="C173" s="142"/>
      <c r="D173" s="142"/>
      <c r="E173" s="143"/>
      <c r="F173" s="144"/>
      <c r="G173" s="142"/>
      <c r="H173" s="143"/>
      <c r="I173" s="16" t="str">
        <f t="shared" si="17"/>
        <v/>
      </c>
      <c r="J173" s="16" t="str">
        <f t="shared" si="18"/>
        <v/>
      </c>
    </row>
    <row r="174" spans="1:10">
      <c r="A174" s="141">
        <v>165</v>
      </c>
      <c r="B174" s="142"/>
      <c r="C174" s="142"/>
      <c r="D174" s="142"/>
      <c r="E174" s="143"/>
      <c r="F174" s="144"/>
      <c r="G174" s="142"/>
      <c r="H174" s="143"/>
      <c r="I174" s="16" t="str">
        <f t="shared" si="17"/>
        <v/>
      </c>
      <c r="J174" s="16" t="str">
        <f t="shared" si="18"/>
        <v/>
      </c>
    </row>
    <row r="175" spans="1:10">
      <c r="A175" s="141">
        <v>166</v>
      </c>
      <c r="B175" s="142"/>
      <c r="C175" s="142"/>
      <c r="D175" s="142"/>
      <c r="E175" s="143"/>
      <c r="F175" s="144"/>
      <c r="G175" s="142"/>
      <c r="H175" s="143"/>
      <c r="I175" s="16" t="str">
        <f t="shared" si="17"/>
        <v/>
      </c>
      <c r="J175" s="16" t="str">
        <f t="shared" si="18"/>
        <v/>
      </c>
    </row>
    <row r="176" spans="1:10">
      <c r="A176" s="141">
        <v>167</v>
      </c>
      <c r="B176" s="142"/>
      <c r="C176" s="142"/>
      <c r="D176" s="142"/>
      <c r="E176" s="143"/>
      <c r="F176" s="144"/>
      <c r="G176" s="142"/>
      <c r="H176" s="143"/>
      <c r="I176" s="16" t="str">
        <f t="shared" si="17"/>
        <v/>
      </c>
      <c r="J176" s="16" t="str">
        <f t="shared" si="18"/>
        <v/>
      </c>
    </row>
    <row r="177" spans="1:10">
      <c r="A177" s="141">
        <v>168</v>
      </c>
      <c r="B177" s="142"/>
      <c r="C177" s="142"/>
      <c r="D177" s="142"/>
      <c r="E177" s="143"/>
      <c r="F177" s="144"/>
      <c r="G177" s="142"/>
      <c r="H177" s="143"/>
      <c r="I177" s="16" t="str">
        <f t="shared" si="17"/>
        <v/>
      </c>
      <c r="J177" s="16" t="str">
        <f t="shared" si="18"/>
        <v/>
      </c>
    </row>
    <row r="178" spans="1:10">
      <c r="A178" s="141">
        <v>169</v>
      </c>
      <c r="B178" s="142"/>
      <c r="C178" s="142"/>
      <c r="D178" s="142"/>
      <c r="E178" s="143"/>
      <c r="F178" s="144"/>
      <c r="G178" s="142"/>
      <c r="H178" s="143"/>
      <c r="I178" s="16" t="str">
        <f t="shared" si="17"/>
        <v/>
      </c>
      <c r="J178" s="16" t="str">
        <f t="shared" si="18"/>
        <v/>
      </c>
    </row>
    <row r="179" spans="1:10">
      <c r="A179" s="141">
        <v>170</v>
      </c>
      <c r="B179" s="142"/>
      <c r="C179" s="142"/>
      <c r="D179" s="142"/>
      <c r="E179" s="143"/>
      <c r="F179" s="144"/>
      <c r="G179" s="142"/>
      <c r="H179" s="143"/>
      <c r="I179" s="16" t="str">
        <f t="shared" si="17"/>
        <v/>
      </c>
      <c r="J179" s="16" t="str">
        <f t="shared" si="18"/>
        <v/>
      </c>
    </row>
    <row r="180" spans="1:10">
      <c r="A180" s="141">
        <v>171</v>
      </c>
      <c r="B180" s="142"/>
      <c r="C180" s="142"/>
      <c r="D180" s="142"/>
      <c r="E180" s="143"/>
      <c r="F180" s="144"/>
      <c r="G180" s="142"/>
      <c r="H180" s="143"/>
      <c r="I180" s="16" t="str">
        <f t="shared" si="17"/>
        <v/>
      </c>
      <c r="J180" s="16" t="str">
        <f t="shared" si="18"/>
        <v/>
      </c>
    </row>
    <row r="181" spans="1:10">
      <c r="A181" s="141">
        <v>172</v>
      </c>
      <c r="B181" s="142"/>
      <c r="C181" s="142"/>
      <c r="D181" s="142"/>
      <c r="E181" s="143"/>
      <c r="F181" s="144"/>
      <c r="G181" s="142"/>
      <c r="H181" s="143"/>
      <c r="I181" s="16" t="str">
        <f t="shared" si="17"/>
        <v/>
      </c>
      <c r="J181" s="16" t="str">
        <f t="shared" si="18"/>
        <v/>
      </c>
    </row>
    <row r="182" spans="1:10">
      <c r="A182" s="141">
        <v>173</v>
      </c>
      <c r="B182" s="142"/>
      <c r="C182" s="142"/>
      <c r="D182" s="142"/>
      <c r="E182" s="143"/>
      <c r="F182" s="144"/>
      <c r="G182" s="142"/>
      <c r="H182" s="143"/>
      <c r="I182" s="16" t="str">
        <f t="shared" si="17"/>
        <v/>
      </c>
      <c r="J182" s="16" t="str">
        <f t="shared" si="18"/>
        <v/>
      </c>
    </row>
    <row r="183" spans="1:10">
      <c r="A183" s="141">
        <v>174</v>
      </c>
      <c r="B183" s="142"/>
      <c r="C183" s="142"/>
      <c r="D183" s="142"/>
      <c r="E183" s="143"/>
      <c r="F183" s="144"/>
      <c r="G183" s="142"/>
      <c r="H183" s="143"/>
      <c r="I183" s="16" t="str">
        <f t="shared" si="17"/>
        <v/>
      </c>
      <c r="J183" s="16" t="str">
        <f t="shared" si="18"/>
        <v/>
      </c>
    </row>
    <row r="184" spans="1:10">
      <c r="A184" s="141">
        <v>175</v>
      </c>
      <c r="B184" s="142"/>
      <c r="C184" s="142"/>
      <c r="D184" s="142"/>
      <c r="E184" s="143"/>
      <c r="F184" s="144"/>
      <c r="G184" s="142"/>
      <c r="H184" s="143"/>
      <c r="I184" s="16" t="str">
        <f t="shared" si="17"/>
        <v/>
      </c>
      <c r="J184" s="16" t="str">
        <f t="shared" si="18"/>
        <v/>
      </c>
    </row>
    <row r="185" spans="1:10">
      <c r="A185" s="141">
        <v>176</v>
      </c>
      <c r="B185" s="142"/>
      <c r="C185" s="142"/>
      <c r="D185" s="142"/>
      <c r="E185" s="143"/>
      <c r="F185" s="144"/>
      <c r="G185" s="142"/>
      <c r="H185" s="143"/>
      <c r="I185" s="16" t="str">
        <f t="shared" si="17"/>
        <v/>
      </c>
      <c r="J185" s="16" t="str">
        <f t="shared" si="18"/>
        <v/>
      </c>
    </row>
    <row r="186" spans="1:10">
      <c r="A186" s="141">
        <v>177</v>
      </c>
      <c r="B186" s="142"/>
      <c r="C186" s="142"/>
      <c r="D186" s="142"/>
      <c r="E186" s="143"/>
      <c r="F186" s="144"/>
      <c r="G186" s="142"/>
      <c r="H186" s="143"/>
      <c r="I186" s="16" t="str">
        <f t="shared" si="17"/>
        <v/>
      </c>
      <c r="J186" s="16" t="str">
        <f t="shared" si="18"/>
        <v/>
      </c>
    </row>
    <row r="187" spans="1:10">
      <c r="A187" s="141">
        <v>178</v>
      </c>
      <c r="B187" s="142"/>
      <c r="C187" s="142"/>
      <c r="D187" s="142"/>
      <c r="E187" s="143"/>
      <c r="F187" s="144"/>
      <c r="G187" s="142"/>
      <c r="H187" s="143"/>
      <c r="I187" s="16" t="str">
        <f t="shared" si="17"/>
        <v/>
      </c>
      <c r="J187" s="16" t="str">
        <f t="shared" si="18"/>
        <v/>
      </c>
    </row>
    <row r="188" spans="1:10">
      <c r="A188" s="141">
        <v>179</v>
      </c>
      <c r="B188" s="142"/>
      <c r="C188" s="142"/>
      <c r="D188" s="142"/>
      <c r="E188" s="143"/>
      <c r="F188" s="144"/>
      <c r="G188" s="142"/>
      <c r="H188" s="143"/>
      <c r="I188" s="16" t="str">
        <f t="shared" si="17"/>
        <v/>
      </c>
      <c r="J188" s="16" t="str">
        <f t="shared" si="18"/>
        <v/>
      </c>
    </row>
    <row r="189" spans="1:10">
      <c r="A189" s="141">
        <v>180</v>
      </c>
      <c r="B189" s="142"/>
      <c r="C189" s="142"/>
      <c r="D189" s="142"/>
      <c r="E189" s="143"/>
      <c r="F189" s="144"/>
      <c r="G189" s="142"/>
      <c r="H189" s="143"/>
      <c r="I189" s="16" t="str">
        <f t="shared" si="17"/>
        <v/>
      </c>
      <c r="J189" s="16" t="str">
        <f t="shared" si="18"/>
        <v/>
      </c>
    </row>
    <row r="190" spans="1:10">
      <c r="A190" s="141">
        <v>181</v>
      </c>
      <c r="B190" s="142"/>
      <c r="C190" s="142"/>
      <c r="D190" s="142"/>
      <c r="E190" s="143"/>
      <c r="F190" s="144"/>
      <c r="G190" s="142"/>
      <c r="H190" s="143"/>
      <c r="I190" s="16" t="str">
        <f t="shared" si="17"/>
        <v/>
      </c>
      <c r="J190" s="16" t="str">
        <f t="shared" si="18"/>
        <v/>
      </c>
    </row>
    <row r="191" spans="1:10">
      <c r="A191" s="141">
        <v>182</v>
      </c>
      <c r="B191" s="142"/>
      <c r="C191" s="142"/>
      <c r="D191" s="142"/>
      <c r="E191" s="143"/>
      <c r="F191" s="144"/>
      <c r="G191" s="142"/>
      <c r="H191" s="143"/>
      <c r="I191" s="16" t="str">
        <f t="shared" si="17"/>
        <v/>
      </c>
      <c r="J191" s="16" t="str">
        <f t="shared" si="18"/>
        <v/>
      </c>
    </row>
    <row r="192" spans="1:10">
      <c r="A192" s="141">
        <v>183</v>
      </c>
      <c r="B192" s="142"/>
      <c r="C192" s="142"/>
      <c r="D192" s="142"/>
      <c r="E192" s="143"/>
      <c r="F192" s="144"/>
      <c r="G192" s="142"/>
      <c r="H192" s="143"/>
      <c r="I192" s="16" t="str">
        <f t="shared" si="17"/>
        <v/>
      </c>
      <c r="J192" s="16" t="str">
        <f t="shared" si="18"/>
        <v/>
      </c>
    </row>
    <row r="193" spans="1:10">
      <c r="A193" s="141">
        <v>184</v>
      </c>
      <c r="B193" s="142"/>
      <c r="C193" s="142"/>
      <c r="D193" s="142"/>
      <c r="E193" s="143"/>
      <c r="F193" s="144"/>
      <c r="G193" s="142"/>
      <c r="H193" s="143"/>
      <c r="I193" s="16" t="str">
        <f t="shared" si="17"/>
        <v/>
      </c>
      <c r="J193" s="16" t="str">
        <f t="shared" si="18"/>
        <v/>
      </c>
    </row>
    <row r="194" spans="1:10">
      <c r="A194" s="141">
        <v>185</v>
      </c>
      <c r="B194" s="142"/>
      <c r="C194" s="142"/>
      <c r="D194" s="142"/>
      <c r="E194" s="143"/>
      <c r="F194" s="144"/>
      <c r="G194" s="142"/>
      <c r="H194" s="143"/>
      <c r="I194" s="16" t="str">
        <f t="shared" si="17"/>
        <v/>
      </c>
      <c r="J194" s="16" t="str">
        <f t="shared" si="18"/>
        <v/>
      </c>
    </row>
    <row r="195" spans="1:10">
      <c r="A195" s="141">
        <v>186</v>
      </c>
      <c r="B195" s="142"/>
      <c r="C195" s="142"/>
      <c r="D195" s="142"/>
      <c r="E195" s="143"/>
      <c r="F195" s="144"/>
      <c r="G195" s="142"/>
      <c r="H195" s="143"/>
      <c r="I195" s="16" t="str">
        <f t="shared" si="17"/>
        <v/>
      </c>
      <c r="J195" s="16" t="str">
        <f t="shared" si="18"/>
        <v/>
      </c>
    </row>
    <row r="196" spans="1:10">
      <c r="A196" s="141">
        <v>187</v>
      </c>
      <c r="B196" s="142"/>
      <c r="C196" s="142"/>
      <c r="D196" s="142"/>
      <c r="E196" s="143"/>
      <c r="F196" s="144"/>
      <c r="G196" s="142"/>
      <c r="H196" s="143"/>
      <c r="I196" s="16" t="str">
        <f t="shared" si="17"/>
        <v/>
      </c>
      <c r="J196" s="16" t="str">
        <f t="shared" si="18"/>
        <v/>
      </c>
    </row>
    <row r="197" spans="1:10">
      <c r="A197" s="141">
        <v>188</v>
      </c>
      <c r="B197" s="142"/>
      <c r="C197" s="142"/>
      <c r="D197" s="142"/>
      <c r="E197" s="143"/>
      <c r="F197" s="144"/>
      <c r="G197" s="142"/>
      <c r="H197" s="143"/>
      <c r="I197" s="16" t="str">
        <f t="shared" si="17"/>
        <v/>
      </c>
      <c r="J197" s="16" t="str">
        <f t="shared" si="18"/>
        <v/>
      </c>
    </row>
    <row r="198" spans="1:10">
      <c r="A198" s="141">
        <v>189</v>
      </c>
      <c r="B198" s="142"/>
      <c r="C198" s="142"/>
      <c r="D198" s="142"/>
      <c r="E198" s="143"/>
      <c r="F198" s="144"/>
      <c r="G198" s="142"/>
      <c r="H198" s="143"/>
      <c r="I198" s="16" t="str">
        <f t="shared" si="17"/>
        <v/>
      </c>
      <c r="J198" s="16" t="str">
        <f t="shared" si="18"/>
        <v/>
      </c>
    </row>
    <row r="199" spans="1:10">
      <c r="A199" s="141">
        <v>190</v>
      </c>
      <c r="B199" s="142"/>
      <c r="C199" s="142"/>
      <c r="D199" s="142"/>
      <c r="E199" s="143"/>
      <c r="F199" s="144"/>
      <c r="G199" s="142"/>
      <c r="H199" s="143"/>
      <c r="I199" s="16" t="str">
        <f t="shared" si="17"/>
        <v/>
      </c>
      <c r="J199" s="16" t="str">
        <f t="shared" si="18"/>
        <v/>
      </c>
    </row>
    <row r="200" spans="1:10">
      <c r="A200" s="141">
        <v>191</v>
      </c>
      <c r="B200" s="142"/>
      <c r="C200" s="142"/>
      <c r="D200" s="142"/>
      <c r="E200" s="143"/>
      <c r="F200" s="144"/>
      <c r="G200" s="142"/>
      <c r="H200" s="143"/>
      <c r="I200" s="16" t="str">
        <f t="shared" si="17"/>
        <v/>
      </c>
      <c r="J200" s="16" t="str">
        <f t="shared" si="18"/>
        <v/>
      </c>
    </row>
    <row r="201" spans="1:10">
      <c r="A201" s="141">
        <v>192</v>
      </c>
      <c r="B201" s="142"/>
      <c r="C201" s="142"/>
      <c r="D201" s="142"/>
      <c r="E201" s="143"/>
      <c r="F201" s="144"/>
      <c r="G201" s="142"/>
      <c r="H201" s="143"/>
      <c r="I201" s="16" t="str">
        <f t="shared" si="17"/>
        <v/>
      </c>
      <c r="J201" s="16" t="str">
        <f t="shared" si="18"/>
        <v/>
      </c>
    </row>
    <row r="202" spans="1:10">
      <c r="A202" s="141">
        <v>193</v>
      </c>
      <c r="B202" s="142"/>
      <c r="C202" s="142"/>
      <c r="D202" s="142"/>
      <c r="E202" s="143"/>
      <c r="F202" s="144"/>
      <c r="G202" s="142"/>
      <c r="H202" s="143"/>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1">
        <v>194</v>
      </c>
      <c r="B203" s="142"/>
      <c r="C203" s="142"/>
      <c r="D203" s="142"/>
      <c r="E203" s="143"/>
      <c r="F203" s="144"/>
      <c r="G203" s="142"/>
      <c r="H203" s="143"/>
      <c r="I203" s="16" t="str">
        <f t="shared" si="19"/>
        <v/>
      </c>
      <c r="J203" s="16" t="str">
        <f t="shared" si="20"/>
        <v/>
      </c>
    </row>
    <row r="204" spans="1:10">
      <c r="A204" s="141">
        <v>195</v>
      </c>
      <c r="B204" s="142"/>
      <c r="C204" s="142"/>
      <c r="D204" s="142"/>
      <c r="E204" s="143"/>
      <c r="F204" s="144"/>
      <c r="G204" s="142"/>
      <c r="H204" s="143"/>
      <c r="I204" s="16" t="str">
        <f t="shared" si="19"/>
        <v/>
      </c>
      <c r="J204" s="16" t="str">
        <f t="shared" si="20"/>
        <v/>
      </c>
    </row>
    <row r="205" spans="1:10">
      <c r="A205" s="141">
        <v>196</v>
      </c>
      <c r="B205" s="142"/>
      <c r="C205" s="142"/>
      <c r="D205" s="142"/>
      <c r="E205" s="143"/>
      <c r="F205" s="144"/>
      <c r="G205" s="142"/>
      <c r="H205" s="143"/>
      <c r="I205" s="16" t="str">
        <f t="shared" si="19"/>
        <v/>
      </c>
      <c r="J205" s="16" t="str">
        <f t="shared" si="20"/>
        <v/>
      </c>
    </row>
    <row r="206" spans="1:10">
      <c r="A206" s="141">
        <v>197</v>
      </c>
      <c r="B206" s="142"/>
      <c r="C206" s="142"/>
      <c r="D206" s="142"/>
      <c r="E206" s="143"/>
      <c r="F206" s="144"/>
      <c r="G206" s="142"/>
      <c r="H206" s="143"/>
      <c r="I206" s="16" t="str">
        <f t="shared" si="19"/>
        <v/>
      </c>
      <c r="J206" s="16" t="str">
        <f t="shared" si="20"/>
        <v/>
      </c>
    </row>
    <row r="207" spans="1:10">
      <c r="A207" s="141">
        <v>198</v>
      </c>
      <c r="B207" s="142"/>
      <c r="C207" s="142"/>
      <c r="D207" s="142"/>
      <c r="E207" s="143"/>
      <c r="F207" s="144"/>
      <c r="G207" s="142"/>
      <c r="H207" s="143"/>
      <c r="I207" s="16" t="str">
        <f t="shared" si="19"/>
        <v/>
      </c>
      <c r="J207" s="16" t="str">
        <f t="shared" si="20"/>
        <v/>
      </c>
    </row>
    <row r="208" spans="1:10">
      <c r="A208" s="141">
        <v>199</v>
      </c>
      <c r="B208" s="142"/>
      <c r="C208" s="142"/>
      <c r="D208" s="142"/>
      <c r="E208" s="143"/>
      <c r="F208" s="144"/>
      <c r="G208" s="142"/>
      <c r="H208" s="143"/>
      <c r="I208" s="16" t="str">
        <f t="shared" si="19"/>
        <v/>
      </c>
      <c r="J208" s="16" t="str">
        <f t="shared" si="20"/>
        <v/>
      </c>
    </row>
    <row r="209" spans="1:10">
      <c r="A209" s="141">
        <v>200</v>
      </c>
      <c r="B209" s="142"/>
      <c r="C209" s="142"/>
      <c r="D209" s="142"/>
      <c r="E209" s="143"/>
      <c r="F209" s="144"/>
      <c r="G209" s="142"/>
      <c r="H209" s="143"/>
      <c r="I209" s="16" t="str">
        <f t="shared" si="19"/>
        <v/>
      </c>
      <c r="J209" s="16" t="str">
        <f t="shared" si="20"/>
        <v/>
      </c>
    </row>
    <row r="210" spans="1:10">
      <c r="A210" s="141">
        <v>201</v>
      </c>
      <c r="B210" s="142"/>
      <c r="C210" s="142"/>
      <c r="D210" s="142"/>
      <c r="E210" s="143"/>
      <c r="F210" s="144"/>
      <c r="G210" s="142"/>
      <c r="H210" s="143"/>
      <c r="I210" s="16" t="str">
        <f t="shared" si="19"/>
        <v/>
      </c>
      <c r="J210" s="16" t="str">
        <f t="shared" si="20"/>
        <v/>
      </c>
    </row>
    <row r="211" spans="1:10">
      <c r="A211" s="141">
        <v>202</v>
      </c>
      <c r="B211" s="142"/>
      <c r="C211" s="142"/>
      <c r="D211" s="142"/>
      <c r="E211" s="143"/>
      <c r="F211" s="144"/>
      <c r="G211" s="142"/>
      <c r="H211" s="143"/>
      <c r="I211" s="16" t="str">
        <f t="shared" si="19"/>
        <v/>
      </c>
      <c r="J211" s="16" t="str">
        <f t="shared" si="20"/>
        <v/>
      </c>
    </row>
    <row r="212" spans="1:10">
      <c r="A212" s="141">
        <v>203</v>
      </c>
      <c r="B212" s="142"/>
      <c r="C212" s="142"/>
      <c r="D212" s="142"/>
      <c r="E212" s="143"/>
      <c r="F212" s="144"/>
      <c r="G212" s="142"/>
      <c r="H212" s="143"/>
      <c r="I212" s="16" t="str">
        <f t="shared" si="19"/>
        <v/>
      </c>
      <c r="J212" s="16" t="str">
        <f t="shared" si="20"/>
        <v/>
      </c>
    </row>
    <row r="213" spans="1:10">
      <c r="A213" s="141">
        <v>204</v>
      </c>
      <c r="B213" s="142"/>
      <c r="C213" s="142"/>
      <c r="D213" s="142"/>
      <c r="E213" s="143"/>
      <c r="F213" s="144"/>
      <c r="G213" s="142"/>
      <c r="H213" s="143"/>
      <c r="I213" s="16" t="str">
        <f t="shared" si="19"/>
        <v/>
      </c>
      <c r="J213" s="16" t="str">
        <f t="shared" si="20"/>
        <v/>
      </c>
    </row>
    <row r="214" spans="1:10">
      <c r="A214" s="141">
        <v>205</v>
      </c>
      <c r="B214" s="142"/>
      <c r="C214" s="142"/>
      <c r="D214" s="142"/>
      <c r="E214" s="143"/>
      <c r="F214" s="144"/>
      <c r="G214" s="142"/>
      <c r="H214" s="143"/>
      <c r="I214" s="16" t="str">
        <f t="shared" si="19"/>
        <v/>
      </c>
      <c r="J214" s="16" t="str">
        <f t="shared" si="20"/>
        <v/>
      </c>
    </row>
    <row r="215" spans="1:10">
      <c r="A215" s="141">
        <v>206</v>
      </c>
      <c r="B215" s="142"/>
      <c r="C215" s="142"/>
      <c r="D215" s="142"/>
      <c r="E215" s="143"/>
      <c r="F215" s="144"/>
      <c r="G215" s="142"/>
      <c r="H215" s="143"/>
      <c r="I215" s="16" t="str">
        <f t="shared" si="19"/>
        <v/>
      </c>
      <c r="J215" s="16" t="str">
        <f t="shared" si="20"/>
        <v/>
      </c>
    </row>
    <row r="216" spans="1:10">
      <c r="A216" s="141">
        <v>207</v>
      </c>
      <c r="B216" s="142"/>
      <c r="C216" s="142"/>
      <c r="D216" s="142"/>
      <c r="E216" s="143"/>
      <c r="F216" s="144"/>
      <c r="G216" s="142"/>
      <c r="H216" s="143"/>
      <c r="I216" s="16" t="str">
        <f t="shared" si="19"/>
        <v/>
      </c>
      <c r="J216" s="16" t="str">
        <f t="shared" si="20"/>
        <v/>
      </c>
    </row>
    <row r="217" spans="1:10">
      <c r="A217" s="141">
        <v>208</v>
      </c>
      <c r="B217" s="142"/>
      <c r="C217" s="142"/>
      <c r="D217" s="142"/>
      <c r="E217" s="143"/>
      <c r="F217" s="144"/>
      <c r="G217" s="142"/>
      <c r="H217" s="143"/>
      <c r="I217" s="16" t="str">
        <f t="shared" si="19"/>
        <v/>
      </c>
      <c r="J217" s="16" t="str">
        <f t="shared" si="20"/>
        <v/>
      </c>
    </row>
    <row r="218" spans="1:10">
      <c r="A218" s="141">
        <v>209</v>
      </c>
      <c r="B218" s="142"/>
      <c r="C218" s="142"/>
      <c r="D218" s="142"/>
      <c r="E218" s="143"/>
      <c r="F218" s="144"/>
      <c r="G218" s="142"/>
      <c r="H218" s="143"/>
      <c r="I218" s="16" t="str">
        <f t="shared" si="19"/>
        <v/>
      </c>
      <c r="J218" s="16" t="str">
        <f t="shared" si="20"/>
        <v/>
      </c>
    </row>
    <row r="219" spans="1:10">
      <c r="A219" s="141">
        <v>210</v>
      </c>
      <c r="B219" s="142"/>
      <c r="C219" s="142"/>
      <c r="D219" s="142"/>
      <c r="E219" s="143"/>
      <c r="F219" s="144"/>
      <c r="G219" s="142"/>
      <c r="H219" s="143"/>
      <c r="I219" s="16" t="str">
        <f t="shared" si="19"/>
        <v/>
      </c>
      <c r="J219" s="16" t="str">
        <f t="shared" si="20"/>
        <v/>
      </c>
    </row>
    <row r="220" spans="1:10">
      <c r="A220" s="141">
        <v>211</v>
      </c>
      <c r="B220" s="142"/>
      <c r="C220" s="142"/>
      <c r="D220" s="142"/>
      <c r="E220" s="143"/>
      <c r="F220" s="144"/>
      <c r="G220" s="142"/>
      <c r="H220" s="143"/>
      <c r="I220" s="16" t="str">
        <f t="shared" si="19"/>
        <v/>
      </c>
      <c r="J220" s="16" t="str">
        <f t="shared" si="20"/>
        <v/>
      </c>
    </row>
    <row r="221" spans="1:10">
      <c r="A221" s="141">
        <v>212</v>
      </c>
      <c r="B221" s="142"/>
      <c r="C221" s="142"/>
      <c r="D221" s="142"/>
      <c r="E221" s="143"/>
      <c r="F221" s="144"/>
      <c r="G221" s="142"/>
      <c r="H221" s="143"/>
      <c r="I221" s="16" t="str">
        <f t="shared" si="19"/>
        <v/>
      </c>
      <c r="J221" s="16" t="str">
        <f t="shared" si="20"/>
        <v/>
      </c>
    </row>
    <row r="222" spans="1:10">
      <c r="A222" s="141">
        <v>213</v>
      </c>
      <c r="B222" s="142"/>
      <c r="C222" s="142"/>
      <c r="D222" s="142"/>
      <c r="E222" s="143"/>
      <c r="F222" s="144"/>
      <c r="G222" s="142"/>
      <c r="H222" s="143"/>
      <c r="I222" s="16" t="str">
        <f t="shared" si="19"/>
        <v/>
      </c>
      <c r="J222" s="16" t="str">
        <f t="shared" si="20"/>
        <v/>
      </c>
    </row>
    <row r="223" spans="1:10">
      <c r="A223" s="141">
        <v>214</v>
      </c>
      <c r="B223" s="142"/>
      <c r="C223" s="142"/>
      <c r="D223" s="142"/>
      <c r="E223" s="143"/>
      <c r="F223" s="144"/>
      <c r="G223" s="142"/>
      <c r="H223" s="143"/>
      <c r="I223" s="16" t="str">
        <f t="shared" si="19"/>
        <v/>
      </c>
      <c r="J223" s="16" t="str">
        <f t="shared" si="20"/>
        <v/>
      </c>
    </row>
    <row r="224" spans="1:10">
      <c r="A224" s="141">
        <v>215</v>
      </c>
      <c r="B224" s="142"/>
      <c r="C224" s="142"/>
      <c r="D224" s="142"/>
      <c r="E224" s="143"/>
      <c r="F224" s="144"/>
      <c r="G224" s="142"/>
      <c r="H224" s="143"/>
      <c r="I224" s="16" t="str">
        <f t="shared" si="19"/>
        <v/>
      </c>
      <c r="J224" s="16" t="str">
        <f t="shared" si="20"/>
        <v/>
      </c>
    </row>
    <row r="225" spans="1:10">
      <c r="A225" s="141">
        <v>216</v>
      </c>
      <c r="B225" s="142"/>
      <c r="C225" s="142"/>
      <c r="D225" s="142"/>
      <c r="E225" s="143"/>
      <c r="F225" s="144"/>
      <c r="G225" s="142"/>
      <c r="H225" s="143"/>
      <c r="I225" s="16" t="str">
        <f t="shared" si="19"/>
        <v/>
      </c>
      <c r="J225" s="16" t="str">
        <f t="shared" si="20"/>
        <v/>
      </c>
    </row>
    <row r="226" spans="1:10">
      <c r="A226" s="141">
        <v>217</v>
      </c>
      <c r="B226" s="142"/>
      <c r="C226" s="142"/>
      <c r="D226" s="142"/>
      <c r="E226" s="143"/>
      <c r="F226" s="144"/>
      <c r="G226" s="142"/>
      <c r="H226" s="143"/>
      <c r="I226" s="16" t="str">
        <f t="shared" si="19"/>
        <v/>
      </c>
      <c r="J226" s="16" t="str">
        <f t="shared" si="20"/>
        <v/>
      </c>
    </row>
    <row r="227" spans="1:10">
      <c r="A227" s="141">
        <v>218</v>
      </c>
      <c r="B227" s="142"/>
      <c r="C227" s="142"/>
      <c r="D227" s="142"/>
      <c r="E227" s="143"/>
      <c r="F227" s="144"/>
      <c r="G227" s="142"/>
      <c r="H227" s="143"/>
      <c r="I227" s="16" t="str">
        <f t="shared" si="19"/>
        <v/>
      </c>
      <c r="J227" s="16" t="str">
        <f t="shared" si="20"/>
        <v/>
      </c>
    </row>
    <row r="228" spans="1:10">
      <c r="A228" s="141">
        <v>219</v>
      </c>
      <c r="B228" s="142"/>
      <c r="C228" s="142"/>
      <c r="D228" s="142"/>
      <c r="E228" s="143"/>
      <c r="F228" s="144"/>
      <c r="G228" s="142"/>
      <c r="H228" s="143"/>
      <c r="I228" s="16" t="str">
        <f t="shared" si="19"/>
        <v/>
      </c>
      <c r="J228" s="16" t="str">
        <f t="shared" si="20"/>
        <v/>
      </c>
    </row>
    <row r="229" spans="1:10">
      <c r="A229" s="141">
        <v>220</v>
      </c>
      <c r="B229" s="142"/>
      <c r="C229" s="142"/>
      <c r="D229" s="142"/>
      <c r="E229" s="143"/>
      <c r="F229" s="144"/>
      <c r="G229" s="142"/>
      <c r="H229" s="143"/>
      <c r="I229" s="16" t="str">
        <f t="shared" si="19"/>
        <v/>
      </c>
      <c r="J229" s="16" t="str">
        <f t="shared" si="20"/>
        <v/>
      </c>
    </row>
    <row r="230" spans="1:10">
      <c r="A230" s="141">
        <v>221</v>
      </c>
      <c r="B230" s="142"/>
      <c r="C230" s="142"/>
      <c r="D230" s="142"/>
      <c r="E230" s="143"/>
      <c r="F230" s="144"/>
      <c r="G230" s="142"/>
      <c r="H230" s="143"/>
      <c r="I230" s="16" t="str">
        <f t="shared" si="19"/>
        <v/>
      </c>
      <c r="J230" s="16" t="str">
        <f t="shared" si="20"/>
        <v/>
      </c>
    </row>
    <row r="231" spans="1:10">
      <c r="A231" s="141">
        <v>222</v>
      </c>
      <c r="B231" s="142"/>
      <c r="C231" s="142"/>
      <c r="D231" s="142"/>
      <c r="E231" s="143"/>
      <c r="F231" s="144"/>
      <c r="G231" s="142"/>
      <c r="H231" s="143"/>
      <c r="I231" s="16" t="str">
        <f t="shared" si="19"/>
        <v/>
      </c>
      <c r="J231" s="16" t="str">
        <f t="shared" si="20"/>
        <v/>
      </c>
    </row>
    <row r="232" spans="1:10">
      <c r="A232" s="141">
        <v>223</v>
      </c>
      <c r="B232" s="142"/>
      <c r="C232" s="142"/>
      <c r="D232" s="142"/>
      <c r="E232" s="143"/>
      <c r="F232" s="144"/>
      <c r="G232" s="142"/>
      <c r="H232" s="143"/>
      <c r="I232" s="16" t="str">
        <f t="shared" si="19"/>
        <v/>
      </c>
      <c r="J232" s="16" t="str">
        <f t="shared" si="20"/>
        <v/>
      </c>
    </row>
    <row r="233" spans="1:10">
      <c r="A233" s="141">
        <v>224</v>
      </c>
      <c r="B233" s="142"/>
      <c r="C233" s="142"/>
      <c r="D233" s="142"/>
      <c r="E233" s="143"/>
      <c r="F233" s="144"/>
      <c r="G233" s="142"/>
      <c r="H233" s="143"/>
      <c r="I233" s="16" t="str">
        <f t="shared" si="19"/>
        <v/>
      </c>
      <c r="J233" s="16" t="str">
        <f t="shared" si="20"/>
        <v/>
      </c>
    </row>
    <row r="234" spans="1:10">
      <c r="A234" s="141">
        <v>225</v>
      </c>
      <c r="B234" s="142"/>
      <c r="C234" s="142"/>
      <c r="D234" s="142"/>
      <c r="E234" s="143"/>
      <c r="F234" s="144"/>
      <c r="G234" s="142"/>
      <c r="H234" s="143"/>
      <c r="I234" s="16" t="str">
        <f t="shared" si="19"/>
        <v/>
      </c>
      <c r="J234" s="16" t="str">
        <f t="shared" si="20"/>
        <v/>
      </c>
    </row>
    <row r="235" spans="1:10">
      <c r="A235" s="141">
        <v>226</v>
      </c>
      <c r="B235" s="142"/>
      <c r="C235" s="142"/>
      <c r="D235" s="142"/>
      <c r="E235" s="143"/>
      <c r="F235" s="144"/>
      <c r="G235" s="142"/>
      <c r="H235" s="143"/>
      <c r="I235" s="16" t="str">
        <f t="shared" si="19"/>
        <v/>
      </c>
      <c r="J235" s="16" t="str">
        <f t="shared" si="20"/>
        <v/>
      </c>
    </row>
    <row r="236" spans="1:10">
      <c r="A236" s="141">
        <v>227</v>
      </c>
      <c r="B236" s="142"/>
      <c r="C236" s="142"/>
      <c r="D236" s="142"/>
      <c r="E236" s="143"/>
      <c r="F236" s="144"/>
      <c r="G236" s="142"/>
      <c r="H236" s="143"/>
      <c r="I236" s="16" t="str">
        <f t="shared" si="19"/>
        <v/>
      </c>
      <c r="J236" s="16" t="str">
        <f t="shared" si="20"/>
        <v/>
      </c>
    </row>
    <row r="237" spans="1:10">
      <c r="A237" s="141">
        <v>228</v>
      </c>
      <c r="B237" s="142"/>
      <c r="C237" s="142"/>
      <c r="D237" s="142"/>
      <c r="E237" s="143"/>
      <c r="F237" s="144"/>
      <c r="G237" s="142"/>
      <c r="H237" s="143"/>
      <c r="I237" s="16" t="str">
        <f t="shared" si="19"/>
        <v/>
      </c>
      <c r="J237" s="16" t="str">
        <f t="shared" si="20"/>
        <v/>
      </c>
    </row>
    <row r="238" spans="1:10">
      <c r="A238" s="141">
        <v>229</v>
      </c>
      <c r="B238" s="142"/>
      <c r="C238" s="142"/>
      <c r="D238" s="142"/>
      <c r="E238" s="143"/>
      <c r="F238" s="144"/>
      <c r="G238" s="142"/>
      <c r="H238" s="143"/>
      <c r="I238" s="16" t="str">
        <f t="shared" si="19"/>
        <v/>
      </c>
      <c r="J238" s="16" t="str">
        <f t="shared" si="20"/>
        <v/>
      </c>
    </row>
    <row r="239" spans="1:10">
      <c r="A239" s="141">
        <v>230</v>
      </c>
      <c r="B239" s="142"/>
      <c r="C239" s="142"/>
      <c r="D239" s="142"/>
      <c r="E239" s="143"/>
      <c r="F239" s="144"/>
      <c r="G239" s="142"/>
      <c r="H239" s="143"/>
      <c r="I239" s="16" t="str">
        <f t="shared" si="19"/>
        <v/>
      </c>
      <c r="J239" s="16" t="str">
        <f t="shared" si="20"/>
        <v/>
      </c>
    </row>
    <row r="240" spans="1:10">
      <c r="A240" s="141">
        <v>231</v>
      </c>
      <c r="B240" s="142"/>
      <c r="C240" s="142"/>
      <c r="D240" s="142"/>
      <c r="E240" s="143"/>
      <c r="F240" s="144"/>
      <c r="G240" s="142"/>
      <c r="H240" s="143"/>
      <c r="I240" s="16" t="str">
        <f t="shared" si="19"/>
        <v/>
      </c>
      <c r="J240" s="16" t="str">
        <f t="shared" si="20"/>
        <v/>
      </c>
    </row>
    <row r="241" spans="1:10">
      <c r="A241" s="141">
        <v>232</v>
      </c>
      <c r="B241" s="142"/>
      <c r="C241" s="142"/>
      <c r="D241" s="142"/>
      <c r="E241" s="143"/>
      <c r="F241" s="144"/>
      <c r="G241" s="142"/>
      <c r="H241" s="143"/>
      <c r="I241" s="16" t="str">
        <f t="shared" si="19"/>
        <v/>
      </c>
      <c r="J241" s="16" t="str">
        <f t="shared" si="20"/>
        <v/>
      </c>
    </row>
    <row r="242" spans="1:10">
      <c r="A242" s="141">
        <v>233</v>
      </c>
      <c r="B242" s="142"/>
      <c r="C242" s="142"/>
      <c r="D242" s="142"/>
      <c r="E242" s="143"/>
      <c r="F242" s="144"/>
      <c r="G242" s="142"/>
      <c r="H242" s="143"/>
      <c r="I242" s="16" t="str">
        <f t="shared" si="19"/>
        <v/>
      </c>
      <c r="J242" s="16" t="str">
        <f t="shared" si="20"/>
        <v/>
      </c>
    </row>
    <row r="243" spans="1:10">
      <c r="A243" s="141">
        <v>234</v>
      </c>
      <c r="B243" s="142"/>
      <c r="C243" s="142"/>
      <c r="D243" s="142"/>
      <c r="E243" s="143"/>
      <c r="F243" s="144"/>
      <c r="G243" s="142"/>
      <c r="H243" s="143"/>
      <c r="I243" s="16" t="str">
        <f t="shared" si="19"/>
        <v/>
      </c>
      <c r="J243" s="16" t="str">
        <f t="shared" si="20"/>
        <v/>
      </c>
    </row>
    <row r="244" spans="1:10">
      <c r="A244" s="141">
        <v>235</v>
      </c>
      <c r="B244" s="142"/>
      <c r="C244" s="142"/>
      <c r="D244" s="142"/>
      <c r="E244" s="143"/>
      <c r="F244" s="144"/>
      <c r="G244" s="142"/>
      <c r="H244" s="143"/>
      <c r="I244" s="16" t="str">
        <f t="shared" si="19"/>
        <v/>
      </c>
      <c r="J244" s="16" t="str">
        <f t="shared" si="20"/>
        <v/>
      </c>
    </row>
    <row r="245" spans="1:10">
      <c r="A245" s="141">
        <v>236</v>
      </c>
      <c r="B245" s="142"/>
      <c r="C245" s="142"/>
      <c r="D245" s="142"/>
      <c r="E245" s="143"/>
      <c r="F245" s="144"/>
      <c r="G245" s="142"/>
      <c r="H245" s="143"/>
      <c r="I245" s="16" t="str">
        <f t="shared" si="19"/>
        <v/>
      </c>
      <c r="J245" s="16" t="str">
        <f t="shared" si="20"/>
        <v/>
      </c>
    </row>
    <row r="246" spans="1:10">
      <c r="A246" s="141">
        <v>237</v>
      </c>
      <c r="B246" s="142"/>
      <c r="C246" s="142"/>
      <c r="D246" s="142"/>
      <c r="E246" s="143"/>
      <c r="F246" s="144"/>
      <c r="G246" s="142"/>
      <c r="H246" s="143"/>
      <c r="I246" s="16" t="str">
        <f t="shared" si="19"/>
        <v/>
      </c>
      <c r="J246" s="16" t="str">
        <f t="shared" si="20"/>
        <v/>
      </c>
    </row>
    <row r="247" spans="1:10">
      <c r="A247" s="141">
        <v>238</v>
      </c>
      <c r="B247" s="142"/>
      <c r="C247" s="142"/>
      <c r="D247" s="142"/>
      <c r="E247" s="143"/>
      <c r="F247" s="144"/>
      <c r="G247" s="142"/>
      <c r="H247" s="143"/>
      <c r="I247" s="16" t="str">
        <f t="shared" si="19"/>
        <v/>
      </c>
      <c r="J247" s="16" t="str">
        <f t="shared" si="20"/>
        <v/>
      </c>
    </row>
    <row r="248" spans="1:10">
      <c r="A248" s="141">
        <v>239</v>
      </c>
      <c r="B248" s="142"/>
      <c r="C248" s="142"/>
      <c r="D248" s="142"/>
      <c r="E248" s="143"/>
      <c r="F248" s="144"/>
      <c r="G248" s="142"/>
      <c r="H248" s="143"/>
      <c r="I248" s="16" t="str">
        <f t="shared" si="19"/>
        <v/>
      </c>
      <c r="J248" s="16" t="str">
        <f t="shared" si="20"/>
        <v/>
      </c>
    </row>
    <row r="249" spans="1:10">
      <c r="A249" s="141">
        <v>240</v>
      </c>
      <c r="B249" s="142"/>
      <c r="C249" s="142"/>
      <c r="D249" s="142"/>
      <c r="E249" s="143"/>
      <c r="F249" s="144"/>
      <c r="G249" s="142"/>
      <c r="H249" s="143"/>
      <c r="I249" s="16" t="str">
        <f t="shared" si="19"/>
        <v/>
      </c>
      <c r="J249" s="16" t="str">
        <f t="shared" si="20"/>
        <v/>
      </c>
    </row>
    <row r="250" spans="1:10">
      <c r="A250" s="141">
        <v>241</v>
      </c>
      <c r="B250" s="142"/>
      <c r="C250" s="142"/>
      <c r="D250" s="142"/>
      <c r="E250" s="143"/>
      <c r="F250" s="144"/>
      <c r="G250" s="142"/>
      <c r="H250" s="143"/>
      <c r="I250" s="16" t="str">
        <f t="shared" si="19"/>
        <v/>
      </c>
      <c r="J250" s="16" t="str">
        <f t="shared" si="20"/>
        <v/>
      </c>
    </row>
    <row r="251" spans="1:10">
      <c r="A251" s="141">
        <v>242</v>
      </c>
      <c r="B251" s="142"/>
      <c r="C251" s="142"/>
      <c r="D251" s="142"/>
      <c r="E251" s="143"/>
      <c r="F251" s="144"/>
      <c r="G251" s="142"/>
      <c r="H251" s="143"/>
      <c r="I251" s="16" t="str">
        <f t="shared" si="19"/>
        <v/>
      </c>
      <c r="J251" s="16" t="str">
        <f t="shared" si="20"/>
        <v/>
      </c>
    </row>
    <row r="252" spans="1:10">
      <c r="A252" s="141">
        <v>243</v>
      </c>
      <c r="B252" s="142"/>
      <c r="C252" s="142"/>
      <c r="D252" s="142"/>
      <c r="E252" s="143"/>
      <c r="F252" s="144"/>
      <c r="G252" s="142"/>
      <c r="H252" s="143"/>
      <c r="I252" s="16" t="str">
        <f t="shared" si="19"/>
        <v/>
      </c>
      <c r="J252" s="16" t="str">
        <f t="shared" si="20"/>
        <v/>
      </c>
    </row>
    <row r="253" spans="1:10">
      <c r="A253" s="141">
        <v>244</v>
      </c>
      <c r="B253" s="142"/>
      <c r="C253" s="142"/>
      <c r="D253" s="142"/>
      <c r="E253" s="143"/>
      <c r="F253" s="144"/>
      <c r="G253" s="142"/>
      <c r="H253" s="143"/>
      <c r="I253" s="16" t="str">
        <f t="shared" si="19"/>
        <v/>
      </c>
      <c r="J253" s="16" t="str">
        <f t="shared" si="20"/>
        <v/>
      </c>
    </row>
    <row r="254" spans="1:10">
      <c r="A254" s="141">
        <v>245</v>
      </c>
      <c r="B254" s="142"/>
      <c r="C254" s="142"/>
      <c r="D254" s="142"/>
      <c r="E254" s="143"/>
      <c r="F254" s="144"/>
      <c r="G254" s="142"/>
      <c r="H254" s="143"/>
      <c r="I254" s="16" t="str">
        <f t="shared" si="19"/>
        <v/>
      </c>
      <c r="J254" s="16" t="str">
        <f t="shared" si="20"/>
        <v/>
      </c>
    </row>
    <row r="255" spans="1:10">
      <c r="A255" s="141">
        <v>246</v>
      </c>
      <c r="B255" s="142"/>
      <c r="C255" s="142"/>
      <c r="D255" s="142"/>
      <c r="E255" s="143"/>
      <c r="F255" s="144"/>
      <c r="G255" s="142"/>
      <c r="H255" s="143"/>
      <c r="I255" s="16" t="str">
        <f t="shared" si="19"/>
        <v/>
      </c>
      <c r="J255" s="16" t="str">
        <f t="shared" si="20"/>
        <v/>
      </c>
    </row>
    <row r="256" spans="1:10">
      <c r="A256" s="141">
        <v>247</v>
      </c>
      <c r="B256" s="142"/>
      <c r="C256" s="142"/>
      <c r="D256" s="142"/>
      <c r="E256" s="143"/>
      <c r="F256" s="144"/>
      <c r="G256" s="142"/>
      <c r="H256" s="143"/>
      <c r="I256" s="16" t="str">
        <f t="shared" si="19"/>
        <v/>
      </c>
      <c r="J256" s="16" t="str">
        <f t="shared" si="20"/>
        <v/>
      </c>
    </row>
    <row r="257" spans="1:10">
      <c r="A257" s="141">
        <v>248</v>
      </c>
      <c r="B257" s="142"/>
      <c r="C257" s="142"/>
      <c r="D257" s="142"/>
      <c r="E257" s="143"/>
      <c r="F257" s="144"/>
      <c r="G257" s="142"/>
      <c r="H257" s="143"/>
      <c r="I257" s="16" t="str">
        <f t="shared" si="19"/>
        <v/>
      </c>
      <c r="J257" s="16" t="str">
        <f t="shared" si="20"/>
        <v/>
      </c>
    </row>
    <row r="258" spans="1:10">
      <c r="A258" s="141">
        <v>249</v>
      </c>
      <c r="B258" s="142"/>
      <c r="C258" s="142"/>
      <c r="D258" s="142"/>
      <c r="E258" s="143"/>
      <c r="F258" s="144"/>
      <c r="G258" s="142"/>
      <c r="H258" s="143"/>
      <c r="I258" s="16" t="str">
        <f t="shared" si="19"/>
        <v/>
      </c>
      <c r="J258" s="16" t="str">
        <f t="shared" si="20"/>
        <v/>
      </c>
    </row>
    <row r="259" spans="1:10">
      <c r="A259" s="141">
        <v>250</v>
      </c>
      <c r="B259" s="142"/>
      <c r="C259" s="142"/>
      <c r="D259" s="142"/>
      <c r="E259" s="143"/>
      <c r="F259" s="144"/>
      <c r="G259" s="142"/>
      <c r="H259" s="143"/>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18.6640625" style="62" customWidth="1"/>
    <col min="5" max="5" width="18.6640625" style="288" customWidth="1"/>
    <col min="6" max="6" width="10.6640625" style="67" customWidth="1"/>
    <col min="7" max="7" width="10.6640625" style="62" customWidth="1"/>
    <col min="8" max="8" width="12.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1" t="s">
        <v>665</v>
      </c>
      <c r="B5" s="531"/>
      <c r="C5" s="531"/>
      <c r="D5" s="531"/>
      <c r="E5" s="531"/>
      <c r="F5" s="531"/>
      <c r="G5" s="531"/>
      <c r="H5" s="531"/>
      <c r="I5" s="531"/>
      <c r="J5" s="224"/>
      <c r="K5" s="224"/>
      <c r="L5" s="224"/>
      <c r="M5" s="224"/>
      <c r="N5" s="62"/>
    </row>
    <row r="6" spans="1:16" ht="13.5" customHeight="1">
      <c r="E6" s="62"/>
      <c r="F6" s="62"/>
      <c r="H6" s="62"/>
      <c r="I6" s="299"/>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5.7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72"/>
      <c r="H9" s="65"/>
      <c r="I9" s="146">
        <f>SUMIF(I10:I1010,"&gt;0")</f>
        <v>0</v>
      </c>
      <c r="J9" s="146">
        <f t="shared" ref="J9:N9" si="0">SUMIF(J10:J214,"&gt;0")</f>
        <v>0</v>
      </c>
      <c r="K9" s="4">
        <f t="shared" si="0"/>
        <v>0</v>
      </c>
      <c r="L9" s="4">
        <f t="shared" si="0"/>
        <v>0</v>
      </c>
      <c r="M9" s="4">
        <f t="shared" si="0"/>
        <v>0</v>
      </c>
      <c r="N9" s="4">
        <f t="shared" si="0"/>
        <v>0</v>
      </c>
      <c r="O9" s="296"/>
    </row>
    <row r="10" spans="1:16">
      <c r="A10" s="35">
        <v>1</v>
      </c>
      <c r="B10" s="7"/>
      <c r="C10" s="7"/>
      <c r="D10" s="63"/>
      <c r="E10" s="5"/>
      <c r="F10" s="218"/>
      <c r="G10" s="218"/>
      <c r="H10" s="218"/>
      <c r="I10" s="16" t="str">
        <f t="shared" ref="I10:I73" si="1">IF(OR($B10="",$C10="",$D10="",$E10="",$F10&lt;an_initial,$F10&gt;an_final,$O10=FALSE),"",IF($H10="",CS_STR_ALTE2*$G10/P10,CS_STR_ALTE2*$H10))</f>
        <v/>
      </c>
      <c r="J10" s="16" t="str">
        <f t="shared" ref="J10:J73" si="2">IF(OR($B10="",$C10="",$D10="",$E10="",$F10="",$F10&gt;an_final,$O10=FALSE),"",IF($H10="",CS_STR_ALTE2*$G10/P10,CS_STR_ALTE2*$H10))</f>
        <v/>
      </c>
      <c r="K10" s="56" t="str">
        <f t="shared" ref="K10:K175" si="3">IF(OR($B10="",$C10="",$D10="",$E10="",$F10="",$F10&gt;an_final,$O10=FALSE),"",IF($F10&gt;=an_initial,1,""))</f>
        <v/>
      </c>
      <c r="L10" s="56" t="str">
        <f t="shared" ref="L10:L175" si="4">IF(OR($B10="",$C10="",$D10="",$E10="",$F10="",$F10&gt;an_final,$O10=FALSE),"",1)</f>
        <v/>
      </c>
      <c r="M10" s="374" t="str">
        <f t="shared" ref="M10:M175" si="5">IF(OR($B10="",$C10="",$D10="",$E10="",$F10="",$F10&gt;an_final,$O10=FALSE),"",IF($H10="",$G10/P10,$H10))</f>
        <v/>
      </c>
      <c r="N10" s="56" t="str">
        <f t="shared" ref="N10:N175" si="6">IF(OR($B10="",$C10="",$D10="",$E10="",$F10="",$F10&lt;an_initial,$F10&gt;an_final,$O10=FALSE),"",IF($H10="",$G10/P10,$H10))</f>
        <v/>
      </c>
      <c r="O10" s="347" t="b">
        <f t="shared" ref="O10:O175" si="7">IF(nume_candidat="",FALSE,ISNUMBER(SEARCH(nume_candidat,$B10)))</f>
        <v>0</v>
      </c>
      <c r="P10" s="348">
        <f t="shared" ref="P10:P175" si="8">LEN(B10)-LEN(SUBSTITUTE(B10,",",""))+1</f>
        <v>1</v>
      </c>
    </row>
    <row r="11" spans="1:16">
      <c r="A11" s="35">
        <v>2</v>
      </c>
      <c r="B11" s="7"/>
      <c r="C11" s="7"/>
      <c r="D11" s="63"/>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63"/>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3"/>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141">
        <v>5</v>
      </c>
      <c r="B14" s="6"/>
      <c r="C14" s="6"/>
      <c r="D14" s="63"/>
      <c r="E14" s="215"/>
      <c r="F14" s="214"/>
      <c r="G14" s="214"/>
      <c r="H14" s="214"/>
      <c r="I14" s="16" t="str">
        <f t="shared" si="1"/>
        <v/>
      </c>
      <c r="J14" s="16" t="str">
        <f t="shared" si="2"/>
        <v/>
      </c>
      <c r="K14" s="373" t="str">
        <f t="shared" si="3"/>
        <v/>
      </c>
      <c r="L14" s="56" t="str">
        <f t="shared" si="4"/>
        <v/>
      </c>
      <c r="M14" s="374" t="str">
        <f t="shared" si="5"/>
        <v/>
      </c>
      <c r="N14" s="56" t="str">
        <f t="shared" si="6"/>
        <v/>
      </c>
      <c r="O14" s="347" t="b">
        <f t="shared" si="7"/>
        <v>0</v>
      </c>
      <c r="P14" s="348">
        <f t="shared" si="8"/>
        <v>1</v>
      </c>
    </row>
    <row r="15" spans="1:16">
      <c r="A15" s="141">
        <v>6</v>
      </c>
      <c r="B15" s="6"/>
      <c r="C15" s="6"/>
      <c r="D15" s="63"/>
      <c r="E15" s="215"/>
      <c r="F15" s="214"/>
      <c r="G15" s="214"/>
      <c r="H15" s="214"/>
      <c r="I15" s="16" t="str">
        <f t="shared" si="1"/>
        <v/>
      </c>
      <c r="J15" s="16" t="str">
        <f t="shared" si="2"/>
        <v/>
      </c>
      <c r="K15" s="373" t="str">
        <f t="shared" si="3"/>
        <v/>
      </c>
      <c r="L15" s="56" t="str">
        <f t="shared" si="4"/>
        <v/>
      </c>
      <c r="M15" s="374" t="str">
        <f t="shared" si="5"/>
        <v/>
      </c>
      <c r="N15" s="56" t="str">
        <f t="shared" si="6"/>
        <v/>
      </c>
      <c r="O15" s="347" t="b">
        <f t="shared" si="7"/>
        <v>0</v>
      </c>
      <c r="P15" s="348">
        <f t="shared" si="8"/>
        <v>1</v>
      </c>
    </row>
    <row r="16" spans="1:16">
      <c r="A16" s="141">
        <v>7</v>
      </c>
      <c r="B16" s="6"/>
      <c r="C16" s="6"/>
      <c r="D16" s="63"/>
      <c r="E16" s="215"/>
      <c r="F16" s="214"/>
      <c r="G16" s="214"/>
      <c r="H16" s="214"/>
      <c r="I16" s="16" t="str">
        <f t="shared" si="1"/>
        <v/>
      </c>
      <c r="J16" s="16" t="str">
        <f t="shared" si="2"/>
        <v/>
      </c>
      <c r="K16" s="373" t="str">
        <f t="shared" si="3"/>
        <v/>
      </c>
      <c r="L16" s="56" t="str">
        <f t="shared" si="4"/>
        <v/>
      </c>
      <c r="M16" s="374" t="str">
        <f t="shared" si="5"/>
        <v/>
      </c>
      <c r="N16" s="56" t="str">
        <f t="shared" si="6"/>
        <v/>
      </c>
      <c r="O16" s="347" t="b">
        <f t="shared" si="7"/>
        <v>0</v>
      </c>
      <c r="P16" s="348">
        <f t="shared" si="8"/>
        <v>1</v>
      </c>
    </row>
    <row r="17" spans="1:16">
      <c r="A17" s="141">
        <v>8</v>
      </c>
      <c r="B17" s="6"/>
      <c r="C17" s="6"/>
      <c r="D17" s="63"/>
      <c r="E17" s="215"/>
      <c r="F17" s="214"/>
      <c r="G17" s="214"/>
      <c r="H17" s="214"/>
      <c r="I17" s="16" t="str">
        <f t="shared" si="1"/>
        <v/>
      </c>
      <c r="J17" s="16" t="str">
        <f t="shared" si="2"/>
        <v/>
      </c>
      <c r="K17" s="373" t="str">
        <f t="shared" si="3"/>
        <v/>
      </c>
      <c r="L17" s="56" t="str">
        <f t="shared" si="4"/>
        <v/>
      </c>
      <c r="M17" s="374" t="str">
        <f t="shared" si="5"/>
        <v/>
      </c>
      <c r="N17" s="56" t="str">
        <f t="shared" si="6"/>
        <v/>
      </c>
      <c r="O17" s="347" t="b">
        <f t="shared" si="7"/>
        <v>0</v>
      </c>
      <c r="P17" s="348">
        <f t="shared" si="8"/>
        <v>1</v>
      </c>
    </row>
    <row r="18" spans="1:16">
      <c r="A18" s="141">
        <v>9</v>
      </c>
      <c r="B18" s="6"/>
      <c r="C18" s="6"/>
      <c r="D18" s="63"/>
      <c r="E18" s="215"/>
      <c r="F18" s="214"/>
      <c r="G18" s="214"/>
      <c r="H18" s="214"/>
      <c r="I18" s="16" t="str">
        <f t="shared" si="1"/>
        <v/>
      </c>
      <c r="J18" s="16" t="str">
        <f t="shared" si="2"/>
        <v/>
      </c>
      <c r="K18" s="373" t="str">
        <f t="shared" si="3"/>
        <v/>
      </c>
      <c r="L18" s="56" t="str">
        <f t="shared" si="4"/>
        <v/>
      </c>
      <c r="M18" s="374" t="str">
        <f t="shared" si="5"/>
        <v/>
      </c>
      <c r="N18" s="56" t="str">
        <f t="shared" si="6"/>
        <v/>
      </c>
      <c r="O18" s="347" t="b">
        <f t="shared" si="7"/>
        <v>0</v>
      </c>
      <c r="P18" s="348">
        <f t="shared" si="8"/>
        <v>1</v>
      </c>
    </row>
    <row r="19" spans="1:16">
      <c r="A19" s="141">
        <v>10</v>
      </c>
      <c r="B19" s="6"/>
      <c r="C19" s="6"/>
      <c r="D19" s="63"/>
      <c r="E19" s="215"/>
      <c r="F19" s="214"/>
      <c r="G19" s="214"/>
      <c r="H19" s="214"/>
      <c r="I19" s="16" t="str">
        <f t="shared" si="1"/>
        <v/>
      </c>
      <c r="J19" s="16" t="str">
        <f t="shared" si="2"/>
        <v/>
      </c>
      <c r="K19" s="373" t="str">
        <f t="shared" si="3"/>
        <v/>
      </c>
      <c r="L19" s="56" t="str">
        <f t="shared" si="4"/>
        <v/>
      </c>
      <c r="M19" s="374" t="str">
        <f t="shared" si="5"/>
        <v/>
      </c>
      <c r="N19" s="56" t="str">
        <f t="shared" si="6"/>
        <v/>
      </c>
      <c r="O19" s="347" t="b">
        <f t="shared" si="7"/>
        <v>0</v>
      </c>
      <c r="P19" s="348">
        <f t="shared" si="8"/>
        <v>1</v>
      </c>
    </row>
    <row r="20" spans="1:16">
      <c r="A20" s="141">
        <v>11</v>
      </c>
      <c r="B20" s="6"/>
      <c r="C20" s="6"/>
      <c r="D20" s="63"/>
      <c r="E20" s="215"/>
      <c r="F20" s="214"/>
      <c r="G20" s="214"/>
      <c r="H20" s="214"/>
      <c r="I20" s="16" t="str">
        <f t="shared" si="1"/>
        <v/>
      </c>
      <c r="J20" s="16" t="str">
        <f t="shared" si="2"/>
        <v/>
      </c>
      <c r="K20" s="373" t="str">
        <f t="shared" si="3"/>
        <v/>
      </c>
      <c r="L20" s="56" t="str">
        <f t="shared" si="4"/>
        <v/>
      </c>
      <c r="M20" s="374" t="str">
        <f t="shared" si="5"/>
        <v/>
      </c>
      <c r="N20" s="56" t="str">
        <f t="shared" si="6"/>
        <v/>
      </c>
      <c r="O20" s="347" t="b">
        <f t="shared" si="7"/>
        <v>0</v>
      </c>
      <c r="P20" s="348">
        <f t="shared" si="8"/>
        <v>1</v>
      </c>
    </row>
    <row r="21" spans="1:16">
      <c r="A21" s="141">
        <v>12</v>
      </c>
      <c r="B21" s="6"/>
      <c r="C21" s="6"/>
      <c r="D21" s="63"/>
      <c r="E21" s="215"/>
      <c r="F21" s="214"/>
      <c r="G21" s="214"/>
      <c r="H21" s="214"/>
      <c r="I21" s="16" t="str">
        <f t="shared" si="1"/>
        <v/>
      </c>
      <c r="J21" s="16" t="str">
        <f t="shared" si="2"/>
        <v/>
      </c>
      <c r="K21" s="373" t="str">
        <f t="shared" si="3"/>
        <v/>
      </c>
      <c r="L21" s="56" t="str">
        <f t="shared" si="4"/>
        <v/>
      </c>
      <c r="M21" s="374" t="str">
        <f t="shared" si="5"/>
        <v/>
      </c>
      <c r="N21" s="56" t="str">
        <f t="shared" si="6"/>
        <v/>
      </c>
      <c r="O21" s="347" t="b">
        <f t="shared" si="7"/>
        <v>0</v>
      </c>
      <c r="P21" s="348">
        <f t="shared" si="8"/>
        <v>1</v>
      </c>
    </row>
    <row r="22" spans="1:16">
      <c r="A22" s="141">
        <v>13</v>
      </c>
      <c r="B22" s="6"/>
      <c r="C22" s="6"/>
      <c r="D22" s="63"/>
      <c r="E22" s="215"/>
      <c r="F22" s="214"/>
      <c r="G22" s="214"/>
      <c r="H22" s="214"/>
      <c r="I22" s="16" t="str">
        <f t="shared" si="1"/>
        <v/>
      </c>
      <c r="J22" s="16" t="str">
        <f t="shared" si="2"/>
        <v/>
      </c>
      <c r="K22" s="373" t="str">
        <f t="shared" si="3"/>
        <v/>
      </c>
      <c r="L22" s="56" t="str">
        <f t="shared" si="4"/>
        <v/>
      </c>
      <c r="M22" s="374" t="str">
        <f t="shared" si="5"/>
        <v/>
      </c>
      <c r="N22" s="56" t="str">
        <f t="shared" si="6"/>
        <v/>
      </c>
      <c r="O22" s="347" t="b">
        <f t="shared" si="7"/>
        <v>0</v>
      </c>
      <c r="P22" s="348">
        <f t="shared" si="8"/>
        <v>1</v>
      </c>
    </row>
    <row r="23" spans="1:16">
      <c r="A23" s="141">
        <v>14</v>
      </c>
      <c r="B23" s="6"/>
      <c r="C23" s="6"/>
      <c r="D23" s="63"/>
      <c r="E23" s="215"/>
      <c r="F23" s="214"/>
      <c r="G23" s="214"/>
      <c r="H23" s="214"/>
      <c r="I23" s="16" t="str">
        <f t="shared" si="1"/>
        <v/>
      </c>
      <c r="J23" s="16" t="str">
        <f t="shared" si="2"/>
        <v/>
      </c>
      <c r="K23" s="373" t="str">
        <f t="shared" si="3"/>
        <v/>
      </c>
      <c r="L23" s="56" t="str">
        <f t="shared" si="4"/>
        <v/>
      </c>
      <c r="M23" s="374" t="str">
        <f t="shared" si="5"/>
        <v/>
      </c>
      <c r="N23" s="56" t="str">
        <f t="shared" si="6"/>
        <v/>
      </c>
      <c r="O23" s="347" t="b">
        <f t="shared" si="7"/>
        <v>0</v>
      </c>
      <c r="P23" s="348">
        <f t="shared" si="8"/>
        <v>1</v>
      </c>
    </row>
    <row r="24" spans="1:16">
      <c r="A24" s="141">
        <v>15</v>
      </c>
      <c r="B24" s="6"/>
      <c r="C24" s="6"/>
      <c r="D24" s="63"/>
      <c r="E24" s="215"/>
      <c r="F24" s="214"/>
      <c r="G24" s="214"/>
      <c r="H24" s="214"/>
      <c r="I24" s="16" t="str">
        <f t="shared" si="1"/>
        <v/>
      </c>
      <c r="J24" s="16" t="str">
        <f t="shared" si="2"/>
        <v/>
      </c>
      <c r="K24" s="373" t="str">
        <f t="shared" si="3"/>
        <v/>
      </c>
      <c r="L24" s="56" t="str">
        <f t="shared" si="4"/>
        <v/>
      </c>
      <c r="M24" s="374" t="str">
        <f t="shared" si="5"/>
        <v/>
      </c>
      <c r="N24" s="56" t="str">
        <f t="shared" si="6"/>
        <v/>
      </c>
      <c r="O24" s="347" t="b">
        <f t="shared" si="7"/>
        <v>0</v>
      </c>
      <c r="P24" s="348">
        <f t="shared" si="8"/>
        <v>1</v>
      </c>
    </row>
    <row r="25" spans="1:16">
      <c r="A25" s="141">
        <v>16</v>
      </c>
      <c r="B25" s="6"/>
      <c r="C25" s="6"/>
      <c r="D25" s="63"/>
      <c r="E25" s="215"/>
      <c r="F25" s="214"/>
      <c r="G25" s="214"/>
      <c r="H25" s="214"/>
      <c r="I25" s="16" t="str">
        <f t="shared" si="1"/>
        <v/>
      </c>
      <c r="J25" s="16" t="str">
        <f t="shared" si="2"/>
        <v/>
      </c>
      <c r="K25" s="373" t="str">
        <f t="shared" si="3"/>
        <v/>
      </c>
      <c r="L25" s="56" t="str">
        <f t="shared" si="4"/>
        <v/>
      </c>
      <c r="M25" s="374" t="str">
        <f t="shared" si="5"/>
        <v/>
      </c>
      <c r="N25" s="56" t="str">
        <f t="shared" si="6"/>
        <v/>
      </c>
      <c r="O25" s="347" t="b">
        <f t="shared" si="7"/>
        <v>0</v>
      </c>
      <c r="P25" s="348">
        <f t="shared" si="8"/>
        <v>1</v>
      </c>
    </row>
    <row r="26" spans="1:16">
      <c r="A26" s="141">
        <v>17</v>
      </c>
      <c r="B26" s="6"/>
      <c r="C26" s="6"/>
      <c r="D26" s="63"/>
      <c r="E26" s="215"/>
      <c r="F26" s="214"/>
      <c r="G26" s="214"/>
      <c r="H26" s="214"/>
      <c r="I26" s="16" t="str">
        <f t="shared" si="1"/>
        <v/>
      </c>
      <c r="J26" s="16" t="str">
        <f t="shared" si="2"/>
        <v/>
      </c>
      <c r="K26" s="373" t="str">
        <f t="shared" si="3"/>
        <v/>
      </c>
      <c r="L26" s="56" t="str">
        <f t="shared" si="4"/>
        <v/>
      </c>
      <c r="M26" s="374" t="str">
        <f t="shared" si="5"/>
        <v/>
      </c>
      <c r="N26" s="56" t="str">
        <f t="shared" si="6"/>
        <v/>
      </c>
      <c r="O26" s="347" t="b">
        <f t="shared" si="7"/>
        <v>0</v>
      </c>
      <c r="P26" s="348">
        <f t="shared" si="8"/>
        <v>1</v>
      </c>
    </row>
    <row r="27" spans="1:16">
      <c r="A27" s="141">
        <v>18</v>
      </c>
      <c r="B27" s="6"/>
      <c r="C27" s="6"/>
      <c r="D27" s="63"/>
      <c r="E27" s="215"/>
      <c r="F27" s="214"/>
      <c r="G27" s="214"/>
      <c r="H27" s="214"/>
      <c r="I27" s="16" t="str">
        <f t="shared" si="1"/>
        <v/>
      </c>
      <c r="J27" s="16" t="str">
        <f t="shared" si="2"/>
        <v/>
      </c>
      <c r="K27" s="373" t="str">
        <f t="shared" si="3"/>
        <v/>
      </c>
      <c r="L27" s="56" t="str">
        <f t="shared" si="4"/>
        <v/>
      </c>
      <c r="M27" s="374" t="str">
        <f t="shared" si="5"/>
        <v/>
      </c>
      <c r="N27" s="56" t="str">
        <f t="shared" si="6"/>
        <v/>
      </c>
      <c r="O27" s="347" t="b">
        <f t="shared" si="7"/>
        <v>0</v>
      </c>
      <c r="P27" s="348">
        <f t="shared" si="8"/>
        <v>1</v>
      </c>
    </row>
    <row r="28" spans="1:16">
      <c r="A28" s="141">
        <v>19</v>
      </c>
      <c r="B28" s="6"/>
      <c r="C28" s="6"/>
      <c r="D28" s="63"/>
      <c r="E28" s="215"/>
      <c r="F28" s="214"/>
      <c r="G28" s="214"/>
      <c r="H28" s="214"/>
      <c r="I28" s="16" t="str">
        <f t="shared" si="1"/>
        <v/>
      </c>
      <c r="J28" s="16" t="str">
        <f t="shared" si="2"/>
        <v/>
      </c>
      <c r="K28" s="373" t="str">
        <f t="shared" si="3"/>
        <v/>
      </c>
      <c r="L28" s="56" t="str">
        <f t="shared" si="4"/>
        <v/>
      </c>
      <c r="M28" s="374" t="str">
        <f t="shared" si="5"/>
        <v/>
      </c>
      <c r="N28" s="56" t="str">
        <f t="shared" si="6"/>
        <v/>
      </c>
      <c r="O28" s="347" t="b">
        <f t="shared" si="7"/>
        <v>0</v>
      </c>
      <c r="P28" s="348">
        <f t="shared" si="8"/>
        <v>1</v>
      </c>
    </row>
    <row r="29" spans="1:16">
      <c r="A29" s="141">
        <v>20</v>
      </c>
      <c r="B29" s="6"/>
      <c r="C29" s="6"/>
      <c r="D29" s="63"/>
      <c r="E29" s="215"/>
      <c r="F29" s="214"/>
      <c r="G29" s="214"/>
      <c r="H29" s="214"/>
      <c r="I29" s="16" t="str">
        <f t="shared" si="1"/>
        <v/>
      </c>
      <c r="J29" s="16" t="str">
        <f t="shared" si="2"/>
        <v/>
      </c>
      <c r="K29" s="373" t="str">
        <f t="shared" si="3"/>
        <v/>
      </c>
      <c r="L29" s="56" t="str">
        <f t="shared" si="4"/>
        <v/>
      </c>
      <c r="M29" s="374" t="str">
        <f t="shared" si="5"/>
        <v/>
      </c>
      <c r="N29" s="56" t="str">
        <f t="shared" si="6"/>
        <v/>
      </c>
      <c r="O29" s="347" t="b">
        <f t="shared" si="7"/>
        <v>0</v>
      </c>
      <c r="P29" s="348">
        <f t="shared" si="8"/>
        <v>1</v>
      </c>
    </row>
    <row r="30" spans="1:16">
      <c r="A30" s="141">
        <v>21</v>
      </c>
      <c r="B30" s="6"/>
      <c r="C30" s="6"/>
      <c r="D30" s="63"/>
      <c r="E30" s="215"/>
      <c r="F30" s="214"/>
      <c r="G30" s="214"/>
      <c r="H30" s="214"/>
      <c r="I30" s="16" t="str">
        <f t="shared" si="1"/>
        <v/>
      </c>
      <c r="J30" s="16" t="str">
        <f t="shared" si="2"/>
        <v/>
      </c>
      <c r="K30" s="373" t="str">
        <f t="shared" si="3"/>
        <v/>
      </c>
      <c r="L30" s="56" t="str">
        <f t="shared" si="4"/>
        <v/>
      </c>
      <c r="M30" s="374" t="str">
        <f t="shared" si="5"/>
        <v/>
      </c>
      <c r="N30" s="56" t="str">
        <f t="shared" si="6"/>
        <v/>
      </c>
      <c r="O30" s="347" t="b">
        <f t="shared" si="7"/>
        <v>0</v>
      </c>
      <c r="P30" s="348">
        <f t="shared" si="8"/>
        <v>1</v>
      </c>
    </row>
    <row r="31" spans="1:16">
      <c r="A31" s="141">
        <v>22</v>
      </c>
      <c r="B31" s="6"/>
      <c r="C31" s="6"/>
      <c r="D31" s="63"/>
      <c r="E31" s="215"/>
      <c r="F31" s="214"/>
      <c r="G31" s="214"/>
      <c r="H31" s="214"/>
      <c r="I31" s="16" t="str">
        <f t="shared" si="1"/>
        <v/>
      </c>
      <c r="J31" s="16" t="str">
        <f t="shared" si="2"/>
        <v/>
      </c>
      <c r="K31" s="373" t="str">
        <f t="shared" si="3"/>
        <v/>
      </c>
      <c r="L31" s="56" t="str">
        <f t="shared" si="4"/>
        <v/>
      </c>
      <c r="M31" s="374" t="str">
        <f t="shared" si="5"/>
        <v/>
      </c>
      <c r="N31" s="56" t="str">
        <f t="shared" si="6"/>
        <v/>
      </c>
      <c r="O31" s="347" t="b">
        <f t="shared" si="7"/>
        <v>0</v>
      </c>
      <c r="P31" s="348">
        <f t="shared" si="8"/>
        <v>1</v>
      </c>
    </row>
    <row r="32" spans="1:16">
      <c r="A32" s="141">
        <v>23</v>
      </c>
      <c r="B32" s="6"/>
      <c r="C32" s="6"/>
      <c r="D32" s="63"/>
      <c r="E32" s="215"/>
      <c r="F32" s="214"/>
      <c r="G32" s="214"/>
      <c r="H32" s="214"/>
      <c r="I32" s="16" t="str">
        <f t="shared" si="1"/>
        <v/>
      </c>
      <c r="J32" s="16" t="str">
        <f t="shared" si="2"/>
        <v/>
      </c>
      <c r="K32" s="373" t="str">
        <f t="shared" si="3"/>
        <v/>
      </c>
      <c r="L32" s="56" t="str">
        <f t="shared" si="4"/>
        <v/>
      </c>
      <c r="M32" s="374" t="str">
        <f t="shared" si="5"/>
        <v/>
      </c>
      <c r="N32" s="56" t="str">
        <f t="shared" si="6"/>
        <v/>
      </c>
      <c r="O32" s="347" t="b">
        <f t="shared" si="7"/>
        <v>0</v>
      </c>
      <c r="P32" s="348">
        <f t="shared" si="8"/>
        <v>1</v>
      </c>
    </row>
    <row r="33" spans="1:16">
      <c r="A33" s="141">
        <v>24</v>
      </c>
      <c r="B33" s="6"/>
      <c r="C33" s="6"/>
      <c r="D33" s="63"/>
      <c r="E33" s="215"/>
      <c r="F33" s="214"/>
      <c r="G33" s="214"/>
      <c r="H33" s="214"/>
      <c r="I33" s="16" t="str">
        <f t="shared" si="1"/>
        <v/>
      </c>
      <c r="J33" s="16" t="str">
        <f t="shared" si="2"/>
        <v/>
      </c>
      <c r="K33" s="373" t="str">
        <f t="shared" si="3"/>
        <v/>
      </c>
      <c r="L33" s="56" t="str">
        <f t="shared" si="4"/>
        <v/>
      </c>
      <c r="M33" s="374" t="str">
        <f t="shared" si="5"/>
        <v/>
      </c>
      <c r="N33" s="56" t="str">
        <f t="shared" si="6"/>
        <v/>
      </c>
      <c r="O33" s="347" t="b">
        <f t="shared" si="7"/>
        <v>0</v>
      </c>
      <c r="P33" s="348">
        <f t="shared" si="8"/>
        <v>1</v>
      </c>
    </row>
    <row r="34" spans="1:16">
      <c r="A34" s="141">
        <v>25</v>
      </c>
      <c r="B34" s="6"/>
      <c r="C34" s="6"/>
      <c r="D34" s="63"/>
      <c r="E34" s="215"/>
      <c r="F34" s="214"/>
      <c r="G34" s="214"/>
      <c r="H34" s="214"/>
      <c r="I34" s="16" t="str">
        <f t="shared" si="1"/>
        <v/>
      </c>
      <c r="J34" s="16" t="str">
        <f t="shared" si="2"/>
        <v/>
      </c>
      <c r="K34" s="373" t="str">
        <f t="shared" si="3"/>
        <v/>
      </c>
      <c r="L34" s="56" t="str">
        <f t="shared" si="4"/>
        <v/>
      </c>
      <c r="M34" s="374" t="str">
        <f t="shared" si="5"/>
        <v/>
      </c>
      <c r="N34" s="56" t="str">
        <f t="shared" si="6"/>
        <v/>
      </c>
      <c r="O34" s="347" t="b">
        <f t="shared" si="7"/>
        <v>0</v>
      </c>
      <c r="P34" s="348">
        <f t="shared" si="8"/>
        <v>1</v>
      </c>
    </row>
    <row r="35" spans="1:16">
      <c r="A35" s="141">
        <v>26</v>
      </c>
      <c r="B35" s="6"/>
      <c r="C35" s="6"/>
      <c r="D35" s="63"/>
      <c r="E35" s="215"/>
      <c r="F35" s="214"/>
      <c r="G35" s="214"/>
      <c r="H35" s="214"/>
      <c r="I35" s="16" t="str">
        <f t="shared" si="1"/>
        <v/>
      </c>
      <c r="J35" s="16" t="str">
        <f t="shared" si="2"/>
        <v/>
      </c>
      <c r="K35" s="373" t="str">
        <f t="shared" si="3"/>
        <v/>
      </c>
      <c r="L35" s="56" t="str">
        <f t="shared" si="4"/>
        <v/>
      </c>
      <c r="M35" s="374" t="str">
        <f t="shared" si="5"/>
        <v/>
      </c>
      <c r="N35" s="56" t="str">
        <f t="shared" si="6"/>
        <v/>
      </c>
      <c r="O35" s="347" t="b">
        <f t="shared" si="7"/>
        <v>0</v>
      </c>
      <c r="P35" s="348">
        <f t="shared" si="8"/>
        <v>1</v>
      </c>
    </row>
    <row r="36" spans="1:16">
      <c r="A36" s="141">
        <v>27</v>
      </c>
      <c r="B36" s="6"/>
      <c r="C36" s="6"/>
      <c r="D36" s="63"/>
      <c r="E36" s="215"/>
      <c r="F36" s="214"/>
      <c r="G36" s="214"/>
      <c r="H36" s="214"/>
      <c r="I36" s="16" t="str">
        <f t="shared" si="1"/>
        <v/>
      </c>
      <c r="J36" s="16" t="str">
        <f t="shared" si="2"/>
        <v/>
      </c>
      <c r="K36" s="373" t="str">
        <f t="shared" si="3"/>
        <v/>
      </c>
      <c r="L36" s="56" t="str">
        <f t="shared" si="4"/>
        <v/>
      </c>
      <c r="M36" s="374" t="str">
        <f t="shared" si="5"/>
        <v/>
      </c>
      <c r="N36" s="56" t="str">
        <f t="shared" si="6"/>
        <v/>
      </c>
      <c r="O36" s="347" t="b">
        <f t="shared" si="7"/>
        <v>0</v>
      </c>
      <c r="P36" s="348">
        <f t="shared" si="8"/>
        <v>1</v>
      </c>
    </row>
    <row r="37" spans="1:16">
      <c r="A37" s="141">
        <v>28</v>
      </c>
      <c r="B37" s="6"/>
      <c r="C37" s="6"/>
      <c r="D37" s="63"/>
      <c r="E37" s="215"/>
      <c r="F37" s="214"/>
      <c r="G37" s="214"/>
      <c r="H37" s="214"/>
      <c r="I37" s="16" t="str">
        <f t="shared" si="1"/>
        <v/>
      </c>
      <c r="J37" s="16" t="str">
        <f t="shared" si="2"/>
        <v/>
      </c>
      <c r="K37" s="373" t="str">
        <f t="shared" si="3"/>
        <v/>
      </c>
      <c r="L37" s="56" t="str">
        <f t="shared" si="4"/>
        <v/>
      </c>
      <c r="M37" s="374" t="str">
        <f t="shared" si="5"/>
        <v/>
      </c>
      <c r="N37" s="56" t="str">
        <f t="shared" si="6"/>
        <v/>
      </c>
      <c r="O37" s="347" t="b">
        <f t="shared" si="7"/>
        <v>0</v>
      </c>
      <c r="P37" s="348">
        <f t="shared" si="8"/>
        <v>1</v>
      </c>
    </row>
    <row r="38" spans="1:16">
      <c r="A38" s="141">
        <v>29</v>
      </c>
      <c r="B38" s="6"/>
      <c r="C38" s="6"/>
      <c r="D38" s="63"/>
      <c r="E38" s="215"/>
      <c r="F38" s="214"/>
      <c r="G38" s="214"/>
      <c r="H38" s="214"/>
      <c r="I38" s="16" t="str">
        <f t="shared" si="1"/>
        <v/>
      </c>
      <c r="J38" s="16" t="str">
        <f t="shared" si="2"/>
        <v/>
      </c>
      <c r="K38" s="373" t="str">
        <f t="shared" si="3"/>
        <v/>
      </c>
      <c r="L38" s="56" t="str">
        <f t="shared" si="4"/>
        <v/>
      </c>
      <c r="M38" s="374" t="str">
        <f t="shared" si="5"/>
        <v/>
      </c>
      <c r="N38" s="56" t="str">
        <f t="shared" si="6"/>
        <v/>
      </c>
      <c r="O38" s="347" t="b">
        <f t="shared" si="7"/>
        <v>0</v>
      </c>
      <c r="P38" s="348">
        <f t="shared" si="8"/>
        <v>1</v>
      </c>
    </row>
    <row r="39" spans="1:16">
      <c r="A39" s="141">
        <v>30</v>
      </c>
      <c r="B39" s="6"/>
      <c r="C39" s="6"/>
      <c r="D39" s="63"/>
      <c r="E39" s="215"/>
      <c r="F39" s="214"/>
      <c r="G39" s="214"/>
      <c r="H39" s="214"/>
      <c r="I39" s="16" t="str">
        <f t="shared" si="1"/>
        <v/>
      </c>
      <c r="J39" s="16" t="str">
        <f t="shared" si="2"/>
        <v/>
      </c>
      <c r="K39" s="373" t="str">
        <f t="shared" si="3"/>
        <v/>
      </c>
      <c r="L39" s="56" t="str">
        <f t="shared" si="4"/>
        <v/>
      </c>
      <c r="M39" s="374" t="str">
        <f t="shared" si="5"/>
        <v/>
      </c>
      <c r="N39" s="56" t="str">
        <f t="shared" si="6"/>
        <v/>
      </c>
      <c r="O39" s="347" t="b">
        <f t="shared" si="7"/>
        <v>0</v>
      </c>
      <c r="P39" s="348">
        <f t="shared" si="8"/>
        <v>1</v>
      </c>
    </row>
    <row r="40" spans="1:16">
      <c r="A40" s="141">
        <v>31</v>
      </c>
      <c r="B40" s="6"/>
      <c r="C40" s="6"/>
      <c r="D40" s="63"/>
      <c r="E40" s="215"/>
      <c r="F40" s="214"/>
      <c r="G40" s="214"/>
      <c r="H40" s="214"/>
      <c r="I40" s="16" t="str">
        <f t="shared" si="1"/>
        <v/>
      </c>
      <c r="J40" s="16" t="str">
        <f t="shared" si="2"/>
        <v/>
      </c>
      <c r="K40" s="373" t="str">
        <f t="shared" si="3"/>
        <v/>
      </c>
      <c r="L40" s="56" t="str">
        <f t="shared" si="4"/>
        <v/>
      </c>
      <c r="M40" s="374" t="str">
        <f t="shared" si="5"/>
        <v/>
      </c>
      <c r="N40" s="56" t="str">
        <f t="shared" si="6"/>
        <v/>
      </c>
      <c r="O40" s="347" t="b">
        <f t="shared" si="7"/>
        <v>0</v>
      </c>
      <c r="P40" s="348">
        <f t="shared" si="8"/>
        <v>1</v>
      </c>
    </row>
    <row r="41" spans="1:16">
      <c r="A41" s="141">
        <v>32</v>
      </c>
      <c r="B41" s="6"/>
      <c r="C41" s="6"/>
      <c r="D41" s="63"/>
      <c r="E41" s="215"/>
      <c r="F41" s="214"/>
      <c r="G41" s="214"/>
      <c r="H41" s="214"/>
      <c r="I41" s="16" t="str">
        <f t="shared" si="1"/>
        <v/>
      </c>
      <c r="J41" s="16" t="str">
        <f t="shared" si="2"/>
        <v/>
      </c>
      <c r="K41" s="373" t="str">
        <f t="shared" si="3"/>
        <v/>
      </c>
      <c r="L41" s="56" t="str">
        <f t="shared" si="4"/>
        <v/>
      </c>
      <c r="M41" s="374" t="str">
        <f t="shared" si="5"/>
        <v/>
      </c>
      <c r="N41" s="56" t="str">
        <f t="shared" si="6"/>
        <v/>
      </c>
      <c r="O41" s="347" t="b">
        <f t="shared" si="7"/>
        <v>0</v>
      </c>
      <c r="P41" s="348">
        <f t="shared" si="8"/>
        <v>1</v>
      </c>
    </row>
    <row r="42" spans="1:16">
      <c r="A42" s="141">
        <v>33</v>
      </c>
      <c r="B42" s="6"/>
      <c r="C42" s="6"/>
      <c r="D42" s="63"/>
      <c r="E42" s="215"/>
      <c r="F42" s="214"/>
      <c r="G42" s="214"/>
      <c r="H42" s="214"/>
      <c r="I42" s="16" t="str">
        <f t="shared" si="1"/>
        <v/>
      </c>
      <c r="J42" s="16" t="str">
        <f t="shared" si="2"/>
        <v/>
      </c>
      <c r="K42" s="373" t="str">
        <f t="shared" si="3"/>
        <v/>
      </c>
      <c r="L42" s="56" t="str">
        <f t="shared" si="4"/>
        <v/>
      </c>
      <c r="M42" s="374" t="str">
        <f t="shared" si="5"/>
        <v/>
      </c>
      <c r="N42" s="56" t="str">
        <f t="shared" si="6"/>
        <v/>
      </c>
      <c r="O42" s="347" t="b">
        <f t="shared" si="7"/>
        <v>0</v>
      </c>
      <c r="P42" s="348">
        <f t="shared" si="8"/>
        <v>1</v>
      </c>
    </row>
    <row r="43" spans="1:16">
      <c r="A43" s="141">
        <v>34</v>
      </c>
      <c r="B43" s="6"/>
      <c r="C43" s="6"/>
      <c r="D43" s="63"/>
      <c r="E43" s="215"/>
      <c r="F43" s="214"/>
      <c r="G43" s="214"/>
      <c r="H43" s="214"/>
      <c r="I43" s="16" t="str">
        <f t="shared" si="1"/>
        <v/>
      </c>
      <c r="J43" s="16" t="str">
        <f t="shared" si="2"/>
        <v/>
      </c>
      <c r="K43" s="373" t="str">
        <f t="shared" si="3"/>
        <v/>
      </c>
      <c r="L43" s="56" t="str">
        <f t="shared" si="4"/>
        <v/>
      </c>
      <c r="M43" s="374" t="str">
        <f t="shared" si="5"/>
        <v/>
      </c>
      <c r="N43" s="56" t="str">
        <f t="shared" si="6"/>
        <v/>
      </c>
      <c r="O43" s="347" t="b">
        <f t="shared" si="7"/>
        <v>0</v>
      </c>
      <c r="P43" s="348">
        <f t="shared" si="8"/>
        <v>1</v>
      </c>
    </row>
    <row r="44" spans="1:16">
      <c r="A44" s="141">
        <v>35</v>
      </c>
      <c r="B44" s="6"/>
      <c r="C44" s="6"/>
      <c r="D44" s="63"/>
      <c r="E44" s="215"/>
      <c r="F44" s="214"/>
      <c r="G44" s="214"/>
      <c r="H44" s="214"/>
      <c r="I44" s="16" t="str">
        <f t="shared" si="1"/>
        <v/>
      </c>
      <c r="J44" s="16" t="str">
        <f t="shared" si="2"/>
        <v/>
      </c>
      <c r="K44" s="373" t="str">
        <f t="shared" si="3"/>
        <v/>
      </c>
      <c r="L44" s="56" t="str">
        <f t="shared" si="4"/>
        <v/>
      </c>
      <c r="M44" s="374" t="str">
        <f t="shared" si="5"/>
        <v/>
      </c>
      <c r="N44" s="56" t="str">
        <f t="shared" si="6"/>
        <v/>
      </c>
      <c r="O44" s="347" t="b">
        <f t="shared" si="7"/>
        <v>0</v>
      </c>
      <c r="P44" s="348">
        <f t="shared" si="8"/>
        <v>1</v>
      </c>
    </row>
    <row r="45" spans="1:16">
      <c r="A45" s="141">
        <v>36</v>
      </c>
      <c r="B45" s="6"/>
      <c r="C45" s="6"/>
      <c r="D45" s="63"/>
      <c r="E45" s="215"/>
      <c r="F45" s="214"/>
      <c r="G45" s="214"/>
      <c r="H45" s="214"/>
      <c r="I45" s="16" t="str">
        <f t="shared" si="1"/>
        <v/>
      </c>
      <c r="J45" s="16" t="str">
        <f t="shared" si="2"/>
        <v/>
      </c>
      <c r="K45" s="373" t="str">
        <f t="shared" si="3"/>
        <v/>
      </c>
      <c r="L45" s="56" t="str">
        <f t="shared" si="4"/>
        <v/>
      </c>
      <c r="M45" s="374" t="str">
        <f t="shared" si="5"/>
        <v/>
      </c>
      <c r="N45" s="56" t="str">
        <f t="shared" si="6"/>
        <v/>
      </c>
      <c r="O45" s="347" t="b">
        <f t="shared" si="7"/>
        <v>0</v>
      </c>
      <c r="P45" s="348">
        <f t="shared" si="8"/>
        <v>1</v>
      </c>
    </row>
    <row r="46" spans="1:16">
      <c r="A46" s="141">
        <v>37</v>
      </c>
      <c r="B46" s="6"/>
      <c r="C46" s="6"/>
      <c r="D46" s="63"/>
      <c r="E46" s="215"/>
      <c r="F46" s="214"/>
      <c r="G46" s="214"/>
      <c r="H46" s="214"/>
      <c r="I46" s="16" t="str">
        <f t="shared" si="1"/>
        <v/>
      </c>
      <c r="J46" s="16" t="str">
        <f t="shared" si="2"/>
        <v/>
      </c>
      <c r="K46" s="373" t="str">
        <f t="shared" si="3"/>
        <v/>
      </c>
      <c r="L46" s="56" t="str">
        <f t="shared" si="4"/>
        <v/>
      </c>
      <c r="M46" s="374" t="str">
        <f t="shared" si="5"/>
        <v/>
      </c>
      <c r="N46" s="56" t="str">
        <f t="shared" si="6"/>
        <v/>
      </c>
      <c r="O46" s="347" t="b">
        <f t="shared" si="7"/>
        <v>0</v>
      </c>
      <c r="P46" s="348">
        <f t="shared" si="8"/>
        <v>1</v>
      </c>
    </row>
    <row r="47" spans="1:16">
      <c r="A47" s="141">
        <v>38</v>
      </c>
      <c r="B47" s="6"/>
      <c r="C47" s="6"/>
      <c r="D47" s="63"/>
      <c r="E47" s="215"/>
      <c r="F47" s="214"/>
      <c r="G47" s="214"/>
      <c r="H47" s="214"/>
      <c r="I47" s="16" t="str">
        <f t="shared" si="1"/>
        <v/>
      </c>
      <c r="J47" s="16" t="str">
        <f t="shared" si="2"/>
        <v/>
      </c>
      <c r="K47" s="373" t="str">
        <f t="shared" si="3"/>
        <v/>
      </c>
      <c r="L47" s="56" t="str">
        <f t="shared" si="4"/>
        <v/>
      </c>
      <c r="M47" s="374" t="str">
        <f t="shared" si="5"/>
        <v/>
      </c>
      <c r="N47" s="56" t="str">
        <f t="shared" si="6"/>
        <v/>
      </c>
      <c r="O47" s="347" t="b">
        <f t="shared" si="7"/>
        <v>0</v>
      </c>
      <c r="P47" s="348">
        <f t="shared" si="8"/>
        <v>1</v>
      </c>
    </row>
    <row r="48" spans="1:16">
      <c r="A48" s="141">
        <v>39</v>
      </c>
      <c r="B48" s="6"/>
      <c r="C48" s="6"/>
      <c r="D48" s="63"/>
      <c r="E48" s="215"/>
      <c r="F48" s="214"/>
      <c r="G48" s="214"/>
      <c r="H48" s="214"/>
      <c r="I48" s="16" t="str">
        <f t="shared" si="1"/>
        <v/>
      </c>
      <c r="J48" s="16" t="str">
        <f t="shared" si="2"/>
        <v/>
      </c>
      <c r="K48" s="373" t="str">
        <f t="shared" si="3"/>
        <v/>
      </c>
      <c r="L48" s="56" t="str">
        <f t="shared" si="4"/>
        <v/>
      </c>
      <c r="M48" s="374" t="str">
        <f t="shared" si="5"/>
        <v/>
      </c>
      <c r="N48" s="56" t="str">
        <f t="shared" si="6"/>
        <v/>
      </c>
      <c r="O48" s="347" t="b">
        <f t="shared" si="7"/>
        <v>0</v>
      </c>
      <c r="P48" s="348">
        <f t="shared" si="8"/>
        <v>1</v>
      </c>
    </row>
    <row r="49" spans="1:16">
      <c r="A49" s="141">
        <v>40</v>
      </c>
      <c r="B49" s="6"/>
      <c r="C49" s="6"/>
      <c r="D49" s="63"/>
      <c r="E49" s="215"/>
      <c r="F49" s="214"/>
      <c r="G49" s="214"/>
      <c r="H49" s="214"/>
      <c r="I49" s="16" t="str">
        <f t="shared" si="1"/>
        <v/>
      </c>
      <c r="J49" s="16" t="str">
        <f t="shared" si="2"/>
        <v/>
      </c>
      <c r="K49" s="373" t="str">
        <f t="shared" si="3"/>
        <v/>
      </c>
      <c r="L49" s="56" t="str">
        <f t="shared" si="4"/>
        <v/>
      </c>
      <c r="M49" s="374" t="str">
        <f t="shared" si="5"/>
        <v/>
      </c>
      <c r="N49" s="56" t="str">
        <f t="shared" si="6"/>
        <v/>
      </c>
      <c r="O49" s="347" t="b">
        <f t="shared" si="7"/>
        <v>0</v>
      </c>
      <c r="P49" s="348">
        <f t="shared" si="8"/>
        <v>1</v>
      </c>
    </row>
    <row r="50" spans="1:16">
      <c r="A50" s="141">
        <v>41</v>
      </c>
      <c r="B50" s="6"/>
      <c r="C50" s="6"/>
      <c r="D50" s="63"/>
      <c r="E50" s="215"/>
      <c r="F50" s="214"/>
      <c r="G50" s="214"/>
      <c r="H50" s="214"/>
      <c r="I50" s="16" t="str">
        <f t="shared" si="1"/>
        <v/>
      </c>
      <c r="J50" s="16" t="str">
        <f t="shared" si="2"/>
        <v/>
      </c>
      <c r="K50" s="373" t="str">
        <f t="shared" si="3"/>
        <v/>
      </c>
      <c r="L50" s="56" t="str">
        <f t="shared" si="4"/>
        <v/>
      </c>
      <c r="M50" s="374" t="str">
        <f t="shared" si="5"/>
        <v/>
      </c>
      <c r="N50" s="56" t="str">
        <f t="shared" si="6"/>
        <v/>
      </c>
      <c r="O50" s="347" t="b">
        <f t="shared" si="7"/>
        <v>0</v>
      </c>
      <c r="P50" s="348">
        <f t="shared" si="8"/>
        <v>1</v>
      </c>
    </row>
    <row r="51" spans="1:16">
      <c r="A51" s="141">
        <v>42</v>
      </c>
      <c r="B51" s="6"/>
      <c r="C51" s="6"/>
      <c r="D51" s="63"/>
      <c r="E51" s="215"/>
      <c r="F51" s="214"/>
      <c r="G51" s="214"/>
      <c r="H51" s="214"/>
      <c r="I51" s="16" t="str">
        <f t="shared" si="1"/>
        <v/>
      </c>
      <c r="J51" s="16" t="str">
        <f t="shared" si="2"/>
        <v/>
      </c>
      <c r="K51" s="373" t="str">
        <f t="shared" si="3"/>
        <v/>
      </c>
      <c r="L51" s="56" t="str">
        <f t="shared" si="4"/>
        <v/>
      </c>
      <c r="M51" s="374" t="str">
        <f t="shared" si="5"/>
        <v/>
      </c>
      <c r="N51" s="56" t="str">
        <f t="shared" si="6"/>
        <v/>
      </c>
      <c r="O51" s="347" t="b">
        <f t="shared" si="7"/>
        <v>0</v>
      </c>
      <c r="P51" s="348">
        <f t="shared" si="8"/>
        <v>1</v>
      </c>
    </row>
    <row r="52" spans="1:16">
      <c r="A52" s="141">
        <v>43</v>
      </c>
      <c r="B52" s="6"/>
      <c r="C52" s="6"/>
      <c r="D52" s="63"/>
      <c r="E52" s="215"/>
      <c r="F52" s="214"/>
      <c r="G52" s="214"/>
      <c r="H52" s="214"/>
      <c r="I52" s="16" t="str">
        <f t="shared" si="1"/>
        <v/>
      </c>
      <c r="J52" s="16" t="str">
        <f t="shared" si="2"/>
        <v/>
      </c>
      <c r="K52" s="373" t="str">
        <f t="shared" si="3"/>
        <v/>
      </c>
      <c r="L52" s="56" t="str">
        <f t="shared" si="4"/>
        <v/>
      </c>
      <c r="M52" s="374" t="str">
        <f t="shared" si="5"/>
        <v/>
      </c>
      <c r="N52" s="56" t="str">
        <f t="shared" si="6"/>
        <v/>
      </c>
      <c r="O52" s="347" t="b">
        <f t="shared" si="7"/>
        <v>0</v>
      </c>
      <c r="P52" s="348">
        <f t="shared" si="8"/>
        <v>1</v>
      </c>
    </row>
    <row r="53" spans="1:16">
      <c r="A53" s="141">
        <v>44</v>
      </c>
      <c r="B53" s="6"/>
      <c r="C53" s="6"/>
      <c r="D53" s="63"/>
      <c r="E53" s="215"/>
      <c r="F53" s="214"/>
      <c r="G53" s="214"/>
      <c r="H53" s="214"/>
      <c r="I53" s="16" t="str">
        <f t="shared" si="1"/>
        <v/>
      </c>
      <c r="J53" s="16" t="str">
        <f t="shared" si="2"/>
        <v/>
      </c>
      <c r="K53" s="373" t="str">
        <f t="shared" si="3"/>
        <v/>
      </c>
      <c r="L53" s="56" t="str">
        <f t="shared" si="4"/>
        <v/>
      </c>
      <c r="M53" s="374" t="str">
        <f t="shared" si="5"/>
        <v/>
      </c>
      <c r="N53" s="56" t="str">
        <f t="shared" si="6"/>
        <v/>
      </c>
      <c r="O53" s="347" t="b">
        <f t="shared" si="7"/>
        <v>0</v>
      </c>
      <c r="P53" s="348">
        <f t="shared" si="8"/>
        <v>1</v>
      </c>
    </row>
    <row r="54" spans="1:16">
      <c r="A54" s="141">
        <v>45</v>
      </c>
      <c r="B54" s="6"/>
      <c r="C54" s="6"/>
      <c r="D54" s="63"/>
      <c r="E54" s="215"/>
      <c r="F54" s="214"/>
      <c r="G54" s="214"/>
      <c r="H54" s="214"/>
      <c r="I54" s="16" t="str">
        <f t="shared" si="1"/>
        <v/>
      </c>
      <c r="J54" s="16" t="str">
        <f t="shared" si="2"/>
        <v/>
      </c>
      <c r="K54" s="373" t="str">
        <f t="shared" si="3"/>
        <v/>
      </c>
      <c r="L54" s="56" t="str">
        <f t="shared" si="4"/>
        <v/>
      </c>
      <c r="M54" s="374" t="str">
        <f t="shared" si="5"/>
        <v/>
      </c>
      <c r="N54" s="56" t="str">
        <f t="shared" si="6"/>
        <v/>
      </c>
      <c r="O54" s="347" t="b">
        <f t="shared" si="7"/>
        <v>0</v>
      </c>
      <c r="P54" s="348">
        <f t="shared" si="8"/>
        <v>1</v>
      </c>
    </row>
    <row r="55" spans="1:16">
      <c r="A55" s="141">
        <v>46</v>
      </c>
      <c r="B55" s="6"/>
      <c r="C55" s="6"/>
      <c r="D55" s="63"/>
      <c r="E55" s="215"/>
      <c r="F55" s="214"/>
      <c r="G55" s="214"/>
      <c r="H55" s="214"/>
      <c r="I55" s="16" t="str">
        <f t="shared" si="1"/>
        <v/>
      </c>
      <c r="J55" s="16" t="str">
        <f t="shared" si="2"/>
        <v/>
      </c>
      <c r="K55" s="373" t="str">
        <f t="shared" si="3"/>
        <v/>
      </c>
      <c r="L55" s="56" t="str">
        <f t="shared" si="4"/>
        <v/>
      </c>
      <c r="M55" s="374" t="str">
        <f t="shared" si="5"/>
        <v/>
      </c>
      <c r="N55" s="56" t="str">
        <f t="shared" si="6"/>
        <v/>
      </c>
      <c r="O55" s="347" t="b">
        <f t="shared" si="7"/>
        <v>0</v>
      </c>
      <c r="P55" s="348">
        <f t="shared" si="8"/>
        <v>1</v>
      </c>
    </row>
    <row r="56" spans="1:16">
      <c r="A56" s="141">
        <v>47</v>
      </c>
      <c r="B56" s="6"/>
      <c r="C56" s="6"/>
      <c r="D56" s="63"/>
      <c r="E56" s="215"/>
      <c r="F56" s="214"/>
      <c r="G56" s="214"/>
      <c r="H56" s="214"/>
      <c r="I56" s="16" t="str">
        <f t="shared" si="1"/>
        <v/>
      </c>
      <c r="J56" s="16" t="str">
        <f t="shared" si="2"/>
        <v/>
      </c>
      <c r="K56" s="373" t="str">
        <f t="shared" si="3"/>
        <v/>
      </c>
      <c r="L56" s="56" t="str">
        <f t="shared" si="4"/>
        <v/>
      </c>
      <c r="M56" s="374" t="str">
        <f t="shared" si="5"/>
        <v/>
      </c>
      <c r="N56" s="56" t="str">
        <f t="shared" si="6"/>
        <v/>
      </c>
      <c r="O56" s="347" t="b">
        <f t="shared" si="7"/>
        <v>0</v>
      </c>
      <c r="P56" s="348">
        <f t="shared" si="8"/>
        <v>1</v>
      </c>
    </row>
    <row r="57" spans="1:16">
      <c r="A57" s="141">
        <v>48</v>
      </c>
      <c r="B57" s="6"/>
      <c r="C57" s="6"/>
      <c r="D57" s="63"/>
      <c r="E57" s="215"/>
      <c r="F57" s="214"/>
      <c r="G57" s="214"/>
      <c r="H57" s="214"/>
      <c r="I57" s="16" t="str">
        <f t="shared" si="1"/>
        <v/>
      </c>
      <c r="J57" s="16" t="str">
        <f t="shared" si="2"/>
        <v/>
      </c>
      <c r="K57" s="373" t="str">
        <f t="shared" si="3"/>
        <v/>
      </c>
      <c r="L57" s="56" t="str">
        <f t="shared" si="4"/>
        <v/>
      </c>
      <c r="M57" s="374" t="str">
        <f t="shared" si="5"/>
        <v/>
      </c>
      <c r="N57" s="56" t="str">
        <f t="shared" si="6"/>
        <v/>
      </c>
      <c r="O57" s="347" t="b">
        <f t="shared" si="7"/>
        <v>0</v>
      </c>
      <c r="P57" s="348">
        <f t="shared" si="8"/>
        <v>1</v>
      </c>
    </row>
    <row r="58" spans="1:16">
      <c r="A58" s="141">
        <v>49</v>
      </c>
      <c r="B58" s="6"/>
      <c r="C58" s="6"/>
      <c r="D58" s="63"/>
      <c r="E58" s="215"/>
      <c r="F58" s="214"/>
      <c r="G58" s="214"/>
      <c r="H58" s="214"/>
      <c r="I58" s="16" t="str">
        <f t="shared" si="1"/>
        <v/>
      </c>
      <c r="J58" s="16" t="str">
        <f t="shared" si="2"/>
        <v/>
      </c>
      <c r="K58" s="373" t="str">
        <f t="shared" si="3"/>
        <v/>
      </c>
      <c r="L58" s="56" t="str">
        <f t="shared" si="4"/>
        <v/>
      </c>
      <c r="M58" s="374" t="str">
        <f t="shared" si="5"/>
        <v/>
      </c>
      <c r="N58" s="56" t="str">
        <f t="shared" si="6"/>
        <v/>
      </c>
      <c r="O58" s="347" t="b">
        <f t="shared" si="7"/>
        <v>0</v>
      </c>
      <c r="P58" s="348">
        <f t="shared" si="8"/>
        <v>1</v>
      </c>
    </row>
    <row r="59" spans="1:16">
      <c r="A59" s="141">
        <v>50</v>
      </c>
      <c r="B59" s="6"/>
      <c r="C59" s="6"/>
      <c r="D59" s="63"/>
      <c r="E59" s="215"/>
      <c r="F59" s="214"/>
      <c r="G59" s="214"/>
      <c r="H59" s="214"/>
      <c r="I59" s="16" t="str">
        <f t="shared" si="1"/>
        <v/>
      </c>
      <c r="J59" s="16" t="str">
        <f t="shared" si="2"/>
        <v/>
      </c>
      <c r="K59" s="373" t="str">
        <f t="shared" si="3"/>
        <v/>
      </c>
      <c r="L59" s="56" t="str">
        <f t="shared" si="4"/>
        <v/>
      </c>
      <c r="M59" s="374" t="str">
        <f t="shared" si="5"/>
        <v/>
      </c>
      <c r="N59" s="56" t="str">
        <f t="shared" si="6"/>
        <v/>
      </c>
      <c r="O59" s="347" t="b">
        <f t="shared" si="7"/>
        <v>0</v>
      </c>
      <c r="P59" s="348">
        <f t="shared" si="8"/>
        <v>1</v>
      </c>
    </row>
    <row r="60" spans="1:16">
      <c r="A60" s="141">
        <v>51</v>
      </c>
      <c r="B60" s="6"/>
      <c r="C60" s="6"/>
      <c r="D60" s="63"/>
      <c r="E60" s="215"/>
      <c r="F60" s="214"/>
      <c r="G60" s="214"/>
      <c r="H60" s="214"/>
      <c r="I60" s="16" t="str">
        <f t="shared" si="1"/>
        <v/>
      </c>
      <c r="J60" s="16" t="str">
        <f t="shared" si="2"/>
        <v/>
      </c>
      <c r="K60" s="373" t="str">
        <f t="shared" si="3"/>
        <v/>
      </c>
      <c r="L60" s="56" t="str">
        <f t="shared" si="4"/>
        <v/>
      </c>
      <c r="M60" s="374" t="str">
        <f t="shared" si="5"/>
        <v/>
      </c>
      <c r="N60" s="56" t="str">
        <f t="shared" si="6"/>
        <v/>
      </c>
      <c r="O60" s="347" t="b">
        <f t="shared" si="7"/>
        <v>0</v>
      </c>
      <c r="P60" s="348">
        <f t="shared" si="8"/>
        <v>1</v>
      </c>
    </row>
    <row r="61" spans="1:16">
      <c r="A61" s="141">
        <v>52</v>
      </c>
      <c r="B61" s="6"/>
      <c r="C61" s="6"/>
      <c r="D61" s="63"/>
      <c r="E61" s="215"/>
      <c r="F61" s="214"/>
      <c r="G61" s="214"/>
      <c r="H61" s="214"/>
      <c r="I61" s="16" t="str">
        <f t="shared" si="1"/>
        <v/>
      </c>
      <c r="J61" s="16" t="str">
        <f t="shared" si="2"/>
        <v/>
      </c>
      <c r="K61" s="373" t="str">
        <f t="shared" si="3"/>
        <v/>
      </c>
      <c r="L61" s="56" t="str">
        <f t="shared" si="4"/>
        <v/>
      </c>
      <c r="M61" s="374" t="str">
        <f t="shared" si="5"/>
        <v/>
      </c>
      <c r="N61" s="56" t="str">
        <f t="shared" si="6"/>
        <v/>
      </c>
      <c r="O61" s="347" t="b">
        <f t="shared" si="7"/>
        <v>0</v>
      </c>
      <c r="P61" s="348">
        <f t="shared" si="8"/>
        <v>1</v>
      </c>
    </row>
    <row r="62" spans="1:16">
      <c r="A62" s="141">
        <v>53</v>
      </c>
      <c r="B62" s="6"/>
      <c r="C62" s="6"/>
      <c r="D62" s="63"/>
      <c r="E62" s="215"/>
      <c r="F62" s="214"/>
      <c r="G62" s="214"/>
      <c r="H62" s="214"/>
      <c r="I62" s="16" t="str">
        <f t="shared" si="1"/>
        <v/>
      </c>
      <c r="J62" s="16" t="str">
        <f t="shared" si="2"/>
        <v/>
      </c>
      <c r="K62" s="373" t="str">
        <f t="shared" si="3"/>
        <v/>
      </c>
      <c r="L62" s="56" t="str">
        <f t="shared" si="4"/>
        <v/>
      </c>
      <c r="M62" s="374" t="str">
        <f t="shared" si="5"/>
        <v/>
      </c>
      <c r="N62" s="56" t="str">
        <f t="shared" si="6"/>
        <v/>
      </c>
      <c r="O62" s="347" t="b">
        <f t="shared" si="7"/>
        <v>0</v>
      </c>
      <c r="P62" s="348">
        <f t="shared" si="8"/>
        <v>1</v>
      </c>
    </row>
    <row r="63" spans="1:16">
      <c r="A63" s="141">
        <v>54</v>
      </c>
      <c r="B63" s="6"/>
      <c r="C63" s="6"/>
      <c r="D63" s="63"/>
      <c r="E63" s="215"/>
      <c r="F63" s="214"/>
      <c r="G63" s="214"/>
      <c r="H63" s="214"/>
      <c r="I63" s="16" t="str">
        <f t="shared" si="1"/>
        <v/>
      </c>
      <c r="J63" s="16" t="str">
        <f t="shared" si="2"/>
        <v/>
      </c>
      <c r="K63" s="373" t="str">
        <f t="shared" si="3"/>
        <v/>
      </c>
      <c r="L63" s="56" t="str">
        <f t="shared" si="4"/>
        <v/>
      </c>
      <c r="M63" s="374" t="str">
        <f t="shared" si="5"/>
        <v/>
      </c>
      <c r="N63" s="56" t="str">
        <f t="shared" si="6"/>
        <v/>
      </c>
      <c r="O63" s="347" t="b">
        <f t="shared" si="7"/>
        <v>0</v>
      </c>
      <c r="P63" s="348">
        <f t="shared" si="8"/>
        <v>1</v>
      </c>
    </row>
    <row r="64" spans="1:16">
      <c r="A64" s="141">
        <v>55</v>
      </c>
      <c r="B64" s="6"/>
      <c r="C64" s="6"/>
      <c r="D64" s="63"/>
      <c r="E64" s="215"/>
      <c r="F64" s="214"/>
      <c r="G64" s="214"/>
      <c r="H64" s="214"/>
      <c r="I64" s="16" t="str">
        <f t="shared" si="1"/>
        <v/>
      </c>
      <c r="J64" s="16" t="str">
        <f t="shared" si="2"/>
        <v/>
      </c>
      <c r="K64" s="373" t="str">
        <f t="shared" si="3"/>
        <v/>
      </c>
      <c r="L64" s="56" t="str">
        <f t="shared" si="4"/>
        <v/>
      </c>
      <c r="M64" s="374" t="str">
        <f t="shared" si="5"/>
        <v/>
      </c>
      <c r="N64" s="56" t="str">
        <f t="shared" si="6"/>
        <v/>
      </c>
      <c r="O64" s="347" t="b">
        <f t="shared" si="7"/>
        <v>0</v>
      </c>
      <c r="P64" s="348">
        <f t="shared" si="8"/>
        <v>1</v>
      </c>
    </row>
    <row r="65" spans="1:16">
      <c r="A65" s="141">
        <v>56</v>
      </c>
      <c r="B65" s="6"/>
      <c r="C65" s="6"/>
      <c r="D65" s="63"/>
      <c r="E65" s="215"/>
      <c r="F65" s="214"/>
      <c r="G65" s="214"/>
      <c r="H65" s="214"/>
      <c r="I65" s="16" t="str">
        <f t="shared" si="1"/>
        <v/>
      </c>
      <c r="J65" s="16" t="str">
        <f t="shared" si="2"/>
        <v/>
      </c>
      <c r="K65" s="373" t="str">
        <f t="shared" si="3"/>
        <v/>
      </c>
      <c r="L65" s="56" t="str">
        <f t="shared" si="4"/>
        <v/>
      </c>
      <c r="M65" s="374" t="str">
        <f t="shared" si="5"/>
        <v/>
      </c>
      <c r="N65" s="56" t="str">
        <f t="shared" si="6"/>
        <v/>
      </c>
      <c r="O65" s="347" t="b">
        <f t="shared" si="7"/>
        <v>0</v>
      </c>
      <c r="P65" s="348">
        <f t="shared" si="8"/>
        <v>1</v>
      </c>
    </row>
    <row r="66" spans="1:16">
      <c r="A66" s="141">
        <v>57</v>
      </c>
      <c r="B66" s="6"/>
      <c r="C66" s="6"/>
      <c r="D66" s="63"/>
      <c r="E66" s="215"/>
      <c r="F66" s="214"/>
      <c r="G66" s="214"/>
      <c r="H66" s="214"/>
      <c r="I66" s="16" t="str">
        <f t="shared" si="1"/>
        <v/>
      </c>
      <c r="J66" s="16" t="str">
        <f t="shared" si="2"/>
        <v/>
      </c>
      <c r="K66" s="373" t="str">
        <f t="shared" si="3"/>
        <v/>
      </c>
      <c r="L66" s="56" t="str">
        <f t="shared" si="4"/>
        <v/>
      </c>
      <c r="M66" s="374" t="str">
        <f t="shared" si="5"/>
        <v/>
      </c>
      <c r="N66" s="56" t="str">
        <f t="shared" si="6"/>
        <v/>
      </c>
      <c r="O66" s="347" t="b">
        <f t="shared" si="7"/>
        <v>0</v>
      </c>
      <c r="P66" s="348">
        <f t="shared" si="8"/>
        <v>1</v>
      </c>
    </row>
    <row r="67" spans="1:16">
      <c r="A67" s="141">
        <v>58</v>
      </c>
      <c r="B67" s="6"/>
      <c r="C67" s="6"/>
      <c r="D67" s="63"/>
      <c r="E67" s="215"/>
      <c r="F67" s="214"/>
      <c r="G67" s="214"/>
      <c r="H67" s="214"/>
      <c r="I67" s="16" t="str">
        <f t="shared" si="1"/>
        <v/>
      </c>
      <c r="J67" s="16" t="str">
        <f t="shared" si="2"/>
        <v/>
      </c>
      <c r="K67" s="373" t="str">
        <f t="shared" si="3"/>
        <v/>
      </c>
      <c r="L67" s="56" t="str">
        <f t="shared" si="4"/>
        <v/>
      </c>
      <c r="M67" s="374" t="str">
        <f t="shared" si="5"/>
        <v/>
      </c>
      <c r="N67" s="56" t="str">
        <f t="shared" si="6"/>
        <v/>
      </c>
      <c r="O67" s="347" t="b">
        <f t="shared" si="7"/>
        <v>0</v>
      </c>
      <c r="P67" s="348">
        <f t="shared" si="8"/>
        <v>1</v>
      </c>
    </row>
    <row r="68" spans="1:16">
      <c r="A68" s="141">
        <v>59</v>
      </c>
      <c r="B68" s="6"/>
      <c r="C68" s="6"/>
      <c r="D68" s="63"/>
      <c r="E68" s="215"/>
      <c r="F68" s="214"/>
      <c r="G68" s="214"/>
      <c r="H68" s="214"/>
      <c r="I68" s="16" t="str">
        <f t="shared" si="1"/>
        <v/>
      </c>
      <c r="J68" s="16" t="str">
        <f t="shared" si="2"/>
        <v/>
      </c>
      <c r="K68" s="373" t="str">
        <f t="shared" si="3"/>
        <v/>
      </c>
      <c r="L68" s="56" t="str">
        <f t="shared" si="4"/>
        <v/>
      </c>
      <c r="M68" s="374" t="str">
        <f t="shared" si="5"/>
        <v/>
      </c>
      <c r="N68" s="56" t="str">
        <f t="shared" si="6"/>
        <v/>
      </c>
      <c r="O68" s="347" t="b">
        <f t="shared" si="7"/>
        <v>0</v>
      </c>
      <c r="P68" s="348">
        <f t="shared" si="8"/>
        <v>1</v>
      </c>
    </row>
    <row r="69" spans="1:16">
      <c r="A69" s="141">
        <v>60</v>
      </c>
      <c r="B69" s="6"/>
      <c r="C69" s="6"/>
      <c r="D69" s="63"/>
      <c r="E69" s="215"/>
      <c r="F69" s="214"/>
      <c r="G69" s="214"/>
      <c r="H69" s="214"/>
      <c r="I69" s="16" t="str">
        <f t="shared" si="1"/>
        <v/>
      </c>
      <c r="J69" s="16" t="str">
        <f t="shared" si="2"/>
        <v/>
      </c>
      <c r="K69" s="373" t="str">
        <f t="shared" si="3"/>
        <v/>
      </c>
      <c r="L69" s="56" t="str">
        <f t="shared" si="4"/>
        <v/>
      </c>
      <c r="M69" s="374" t="str">
        <f t="shared" si="5"/>
        <v/>
      </c>
      <c r="N69" s="56" t="str">
        <f t="shared" si="6"/>
        <v/>
      </c>
      <c r="O69" s="347" t="b">
        <f t="shared" si="7"/>
        <v>0</v>
      </c>
      <c r="P69" s="348">
        <f t="shared" si="8"/>
        <v>1</v>
      </c>
    </row>
    <row r="70" spans="1:16">
      <c r="A70" s="141">
        <v>61</v>
      </c>
      <c r="B70" s="6"/>
      <c r="C70" s="6"/>
      <c r="D70" s="63"/>
      <c r="E70" s="215"/>
      <c r="F70" s="214"/>
      <c r="G70" s="214"/>
      <c r="H70" s="214"/>
      <c r="I70" s="16" t="str">
        <f t="shared" si="1"/>
        <v/>
      </c>
      <c r="J70" s="16" t="str">
        <f t="shared" si="2"/>
        <v/>
      </c>
      <c r="K70" s="373" t="str">
        <f t="shared" si="3"/>
        <v/>
      </c>
      <c r="L70" s="56" t="str">
        <f t="shared" si="4"/>
        <v/>
      </c>
      <c r="M70" s="374" t="str">
        <f t="shared" si="5"/>
        <v/>
      </c>
      <c r="N70" s="56" t="str">
        <f t="shared" si="6"/>
        <v/>
      </c>
      <c r="O70" s="347" t="b">
        <f t="shared" si="7"/>
        <v>0</v>
      </c>
      <c r="P70" s="348">
        <f t="shared" si="8"/>
        <v>1</v>
      </c>
    </row>
    <row r="71" spans="1:16">
      <c r="A71" s="141">
        <v>62</v>
      </c>
      <c r="B71" s="6"/>
      <c r="C71" s="6"/>
      <c r="D71" s="63"/>
      <c r="E71" s="215"/>
      <c r="F71" s="214"/>
      <c r="G71" s="214"/>
      <c r="H71" s="214"/>
      <c r="I71" s="16" t="str">
        <f t="shared" si="1"/>
        <v/>
      </c>
      <c r="J71" s="16" t="str">
        <f t="shared" si="2"/>
        <v/>
      </c>
      <c r="K71" s="373" t="str">
        <f t="shared" si="3"/>
        <v/>
      </c>
      <c r="L71" s="56" t="str">
        <f t="shared" si="4"/>
        <v/>
      </c>
      <c r="M71" s="374" t="str">
        <f t="shared" si="5"/>
        <v/>
      </c>
      <c r="N71" s="56" t="str">
        <f t="shared" si="6"/>
        <v/>
      </c>
      <c r="O71" s="347" t="b">
        <f t="shared" si="7"/>
        <v>0</v>
      </c>
      <c r="P71" s="348">
        <f t="shared" si="8"/>
        <v>1</v>
      </c>
    </row>
    <row r="72" spans="1:16">
      <c r="A72" s="141">
        <v>63</v>
      </c>
      <c r="B72" s="6"/>
      <c r="C72" s="6"/>
      <c r="D72" s="63"/>
      <c r="E72" s="215"/>
      <c r="F72" s="214"/>
      <c r="G72" s="214"/>
      <c r="H72" s="214"/>
      <c r="I72" s="16" t="str">
        <f t="shared" si="1"/>
        <v/>
      </c>
      <c r="J72" s="16" t="str">
        <f t="shared" si="2"/>
        <v/>
      </c>
      <c r="K72" s="373" t="str">
        <f t="shared" si="3"/>
        <v/>
      </c>
      <c r="L72" s="56" t="str">
        <f t="shared" si="4"/>
        <v/>
      </c>
      <c r="M72" s="374" t="str">
        <f t="shared" si="5"/>
        <v/>
      </c>
      <c r="N72" s="56" t="str">
        <f t="shared" si="6"/>
        <v/>
      </c>
      <c r="O72" s="347" t="b">
        <f t="shared" si="7"/>
        <v>0</v>
      </c>
      <c r="P72" s="348">
        <f t="shared" si="8"/>
        <v>1</v>
      </c>
    </row>
    <row r="73" spans="1:16">
      <c r="A73" s="141">
        <v>64</v>
      </c>
      <c r="B73" s="6"/>
      <c r="C73" s="6"/>
      <c r="D73" s="63"/>
      <c r="E73" s="215"/>
      <c r="F73" s="214"/>
      <c r="G73" s="214"/>
      <c r="H73" s="214"/>
      <c r="I73" s="16" t="str">
        <f t="shared" si="1"/>
        <v/>
      </c>
      <c r="J73" s="16" t="str">
        <f t="shared" si="2"/>
        <v/>
      </c>
      <c r="K73" s="373" t="str">
        <f t="shared" si="3"/>
        <v/>
      </c>
      <c r="L73" s="56" t="str">
        <f t="shared" si="4"/>
        <v/>
      </c>
      <c r="M73" s="374" t="str">
        <f t="shared" si="5"/>
        <v/>
      </c>
      <c r="N73" s="56" t="str">
        <f t="shared" si="6"/>
        <v/>
      </c>
      <c r="O73" s="347" t="b">
        <f t="shared" si="7"/>
        <v>0</v>
      </c>
      <c r="P73" s="348">
        <f t="shared" si="8"/>
        <v>1</v>
      </c>
    </row>
    <row r="74" spans="1:16">
      <c r="A74" s="141">
        <v>65</v>
      </c>
      <c r="B74" s="6"/>
      <c r="C74" s="6"/>
      <c r="D74" s="63"/>
      <c r="E74" s="215"/>
      <c r="F74" s="214"/>
      <c r="G74" s="214"/>
      <c r="H74" s="214"/>
      <c r="I74" s="16" t="str">
        <f t="shared" ref="I74:I137" si="9">IF(OR($B74="",$C74="",$D74="",$E74="",$F74&lt;an_initial,$F74&gt;an_final,$O74=FALSE),"",IF($H74="",CS_STR_ALTE2*$G74/P74,CS_STR_ALTE2*$H74))</f>
        <v/>
      </c>
      <c r="J74" s="16" t="str">
        <f t="shared" ref="J74:J137" si="10">IF(OR($B74="",$C74="",$D74="",$E74="",$F74="",$F74&gt;an_final,$O74=FALSE),"",IF($H74="",CS_STR_ALTE2*$G74/P74,CS_STR_ALTE2*$H74))</f>
        <v/>
      </c>
      <c r="K74" s="373" t="str">
        <f t="shared" si="3"/>
        <v/>
      </c>
      <c r="L74" s="56" t="str">
        <f t="shared" si="4"/>
        <v/>
      </c>
      <c r="M74" s="374" t="str">
        <f t="shared" si="5"/>
        <v/>
      </c>
      <c r="N74" s="56" t="str">
        <f t="shared" si="6"/>
        <v/>
      </c>
      <c r="O74" s="347" t="b">
        <f t="shared" si="7"/>
        <v>0</v>
      </c>
      <c r="P74" s="348">
        <f t="shared" si="8"/>
        <v>1</v>
      </c>
    </row>
    <row r="75" spans="1:16">
      <c r="A75" s="141">
        <v>66</v>
      </c>
      <c r="B75" s="6"/>
      <c r="C75" s="6"/>
      <c r="D75" s="63"/>
      <c r="E75" s="215"/>
      <c r="F75" s="214"/>
      <c r="G75" s="214"/>
      <c r="H75" s="214"/>
      <c r="I75" s="16" t="str">
        <f t="shared" si="9"/>
        <v/>
      </c>
      <c r="J75" s="16" t="str">
        <f t="shared" si="10"/>
        <v/>
      </c>
      <c r="K75" s="373" t="str">
        <f t="shared" si="3"/>
        <v/>
      </c>
      <c r="L75" s="56" t="str">
        <f t="shared" si="4"/>
        <v/>
      </c>
      <c r="M75" s="374" t="str">
        <f t="shared" si="5"/>
        <v/>
      </c>
      <c r="N75" s="56" t="str">
        <f t="shared" si="6"/>
        <v/>
      </c>
      <c r="O75" s="347" t="b">
        <f t="shared" si="7"/>
        <v>0</v>
      </c>
      <c r="P75" s="348">
        <f t="shared" si="8"/>
        <v>1</v>
      </c>
    </row>
    <row r="76" spans="1:16">
      <c r="A76" s="141">
        <v>67</v>
      </c>
      <c r="B76" s="6"/>
      <c r="C76" s="6"/>
      <c r="D76" s="63"/>
      <c r="E76" s="215"/>
      <c r="F76" s="214"/>
      <c r="G76" s="214"/>
      <c r="H76" s="214"/>
      <c r="I76" s="16" t="str">
        <f t="shared" si="9"/>
        <v/>
      </c>
      <c r="J76" s="16" t="str">
        <f t="shared" si="10"/>
        <v/>
      </c>
      <c r="K76" s="373" t="str">
        <f t="shared" si="3"/>
        <v/>
      </c>
      <c r="L76" s="56" t="str">
        <f t="shared" si="4"/>
        <v/>
      </c>
      <c r="M76" s="374" t="str">
        <f t="shared" si="5"/>
        <v/>
      </c>
      <c r="N76" s="56" t="str">
        <f t="shared" si="6"/>
        <v/>
      </c>
      <c r="O76" s="347" t="b">
        <f t="shared" si="7"/>
        <v>0</v>
      </c>
      <c r="P76" s="348">
        <f t="shared" si="8"/>
        <v>1</v>
      </c>
    </row>
    <row r="77" spans="1:16">
      <c r="A77" s="141">
        <v>68</v>
      </c>
      <c r="B77" s="6"/>
      <c r="C77" s="6"/>
      <c r="D77" s="63"/>
      <c r="E77" s="215"/>
      <c r="F77" s="214"/>
      <c r="G77" s="214"/>
      <c r="H77" s="214"/>
      <c r="I77" s="16" t="str">
        <f t="shared" si="9"/>
        <v/>
      </c>
      <c r="J77" s="16" t="str">
        <f t="shared" si="10"/>
        <v/>
      </c>
      <c r="K77" s="373" t="str">
        <f t="shared" si="3"/>
        <v/>
      </c>
      <c r="L77" s="56" t="str">
        <f t="shared" si="4"/>
        <v/>
      </c>
      <c r="M77" s="374" t="str">
        <f t="shared" si="5"/>
        <v/>
      </c>
      <c r="N77" s="56" t="str">
        <f t="shared" si="6"/>
        <v/>
      </c>
      <c r="O77" s="347" t="b">
        <f t="shared" si="7"/>
        <v>0</v>
      </c>
      <c r="P77" s="348">
        <f t="shared" si="8"/>
        <v>1</v>
      </c>
    </row>
    <row r="78" spans="1:16">
      <c r="A78" s="141">
        <v>69</v>
      </c>
      <c r="B78" s="6"/>
      <c r="C78" s="6"/>
      <c r="D78" s="63"/>
      <c r="E78" s="215"/>
      <c r="F78" s="214"/>
      <c r="G78" s="214"/>
      <c r="H78" s="214"/>
      <c r="I78" s="16" t="str">
        <f t="shared" si="9"/>
        <v/>
      </c>
      <c r="J78" s="16" t="str">
        <f t="shared" si="10"/>
        <v/>
      </c>
      <c r="K78" s="373" t="str">
        <f t="shared" si="3"/>
        <v/>
      </c>
      <c r="L78" s="56" t="str">
        <f t="shared" si="4"/>
        <v/>
      </c>
      <c r="M78" s="374" t="str">
        <f t="shared" si="5"/>
        <v/>
      </c>
      <c r="N78" s="56" t="str">
        <f t="shared" si="6"/>
        <v/>
      </c>
      <c r="O78" s="347" t="b">
        <f t="shared" si="7"/>
        <v>0</v>
      </c>
      <c r="P78" s="348">
        <f t="shared" si="8"/>
        <v>1</v>
      </c>
    </row>
    <row r="79" spans="1:16">
      <c r="A79" s="141">
        <v>70</v>
      </c>
      <c r="B79" s="6"/>
      <c r="C79" s="6"/>
      <c r="D79" s="63"/>
      <c r="E79" s="215"/>
      <c r="F79" s="214"/>
      <c r="G79" s="214"/>
      <c r="H79" s="214"/>
      <c r="I79" s="16" t="str">
        <f t="shared" si="9"/>
        <v/>
      </c>
      <c r="J79" s="16" t="str">
        <f t="shared" si="10"/>
        <v/>
      </c>
      <c r="K79" s="373" t="str">
        <f t="shared" si="3"/>
        <v/>
      </c>
      <c r="L79" s="56" t="str">
        <f t="shared" si="4"/>
        <v/>
      </c>
      <c r="M79" s="374" t="str">
        <f t="shared" si="5"/>
        <v/>
      </c>
      <c r="N79" s="56" t="str">
        <f t="shared" si="6"/>
        <v/>
      </c>
      <c r="O79" s="347" t="b">
        <f t="shared" si="7"/>
        <v>0</v>
      </c>
      <c r="P79" s="348">
        <f t="shared" si="8"/>
        <v>1</v>
      </c>
    </row>
    <row r="80" spans="1:16">
      <c r="A80" s="141">
        <v>71</v>
      </c>
      <c r="B80" s="6"/>
      <c r="C80" s="6"/>
      <c r="D80" s="63"/>
      <c r="E80" s="215"/>
      <c r="F80" s="214"/>
      <c r="G80" s="214"/>
      <c r="H80" s="214"/>
      <c r="I80" s="16" t="str">
        <f t="shared" si="9"/>
        <v/>
      </c>
      <c r="J80" s="16" t="str">
        <f t="shared" si="10"/>
        <v/>
      </c>
      <c r="K80" s="373" t="str">
        <f t="shared" si="3"/>
        <v/>
      </c>
      <c r="L80" s="56" t="str">
        <f t="shared" si="4"/>
        <v/>
      </c>
      <c r="M80" s="374" t="str">
        <f t="shared" si="5"/>
        <v/>
      </c>
      <c r="N80" s="56" t="str">
        <f t="shared" si="6"/>
        <v/>
      </c>
      <c r="O80" s="347" t="b">
        <f t="shared" si="7"/>
        <v>0</v>
      </c>
      <c r="P80" s="348">
        <f t="shared" si="8"/>
        <v>1</v>
      </c>
    </row>
    <row r="81" spans="1:16">
      <c r="A81" s="141">
        <v>72</v>
      </c>
      <c r="B81" s="6"/>
      <c r="C81" s="6"/>
      <c r="D81" s="63"/>
      <c r="E81" s="215"/>
      <c r="F81" s="214"/>
      <c r="G81" s="214"/>
      <c r="H81" s="214"/>
      <c r="I81" s="16" t="str">
        <f t="shared" si="9"/>
        <v/>
      </c>
      <c r="J81" s="16" t="str">
        <f t="shared" si="10"/>
        <v/>
      </c>
      <c r="K81" s="373" t="str">
        <f t="shared" si="3"/>
        <v/>
      </c>
      <c r="L81" s="56" t="str">
        <f t="shared" si="4"/>
        <v/>
      </c>
      <c r="M81" s="374" t="str">
        <f t="shared" si="5"/>
        <v/>
      </c>
      <c r="N81" s="56" t="str">
        <f t="shared" si="6"/>
        <v/>
      </c>
      <c r="O81" s="347" t="b">
        <f t="shared" si="7"/>
        <v>0</v>
      </c>
      <c r="P81" s="348">
        <f t="shared" si="8"/>
        <v>1</v>
      </c>
    </row>
    <row r="82" spans="1:16">
      <c r="A82" s="141">
        <v>73</v>
      </c>
      <c r="B82" s="6"/>
      <c r="C82" s="6"/>
      <c r="D82" s="63"/>
      <c r="E82" s="215"/>
      <c r="F82" s="214"/>
      <c r="G82" s="214"/>
      <c r="H82" s="214"/>
      <c r="I82" s="16" t="str">
        <f t="shared" si="9"/>
        <v/>
      </c>
      <c r="J82" s="16" t="str">
        <f t="shared" si="10"/>
        <v/>
      </c>
      <c r="K82" s="373" t="str">
        <f t="shared" si="3"/>
        <v/>
      </c>
      <c r="L82" s="56" t="str">
        <f t="shared" si="4"/>
        <v/>
      </c>
      <c r="M82" s="374" t="str">
        <f t="shared" si="5"/>
        <v/>
      </c>
      <c r="N82" s="56" t="str">
        <f t="shared" si="6"/>
        <v/>
      </c>
      <c r="O82" s="347" t="b">
        <f t="shared" si="7"/>
        <v>0</v>
      </c>
      <c r="P82" s="348">
        <f t="shared" si="8"/>
        <v>1</v>
      </c>
    </row>
    <row r="83" spans="1:16">
      <c r="A83" s="141">
        <v>74</v>
      </c>
      <c r="B83" s="6"/>
      <c r="C83" s="6"/>
      <c r="D83" s="63"/>
      <c r="E83" s="215"/>
      <c r="F83" s="214"/>
      <c r="G83" s="214"/>
      <c r="H83" s="214"/>
      <c r="I83" s="16" t="str">
        <f t="shared" si="9"/>
        <v/>
      </c>
      <c r="J83" s="16" t="str">
        <f t="shared" si="10"/>
        <v/>
      </c>
      <c r="K83" s="373" t="str">
        <f t="shared" si="3"/>
        <v/>
      </c>
      <c r="L83" s="56" t="str">
        <f t="shared" si="4"/>
        <v/>
      </c>
      <c r="M83" s="374" t="str">
        <f t="shared" si="5"/>
        <v/>
      </c>
      <c r="N83" s="56" t="str">
        <f t="shared" si="6"/>
        <v/>
      </c>
      <c r="O83" s="347" t="b">
        <f t="shared" si="7"/>
        <v>0</v>
      </c>
      <c r="P83" s="348">
        <f t="shared" si="8"/>
        <v>1</v>
      </c>
    </row>
    <row r="84" spans="1:16">
      <c r="A84" s="141">
        <v>75</v>
      </c>
      <c r="B84" s="6"/>
      <c r="C84" s="6"/>
      <c r="D84" s="63"/>
      <c r="E84" s="215"/>
      <c r="F84" s="214"/>
      <c r="G84" s="214"/>
      <c r="H84" s="214"/>
      <c r="I84" s="16" t="str">
        <f t="shared" si="9"/>
        <v/>
      </c>
      <c r="J84" s="16" t="str">
        <f t="shared" si="10"/>
        <v/>
      </c>
      <c r="K84" s="373" t="str">
        <f t="shared" si="3"/>
        <v/>
      </c>
      <c r="L84" s="56" t="str">
        <f t="shared" si="4"/>
        <v/>
      </c>
      <c r="M84" s="374" t="str">
        <f t="shared" si="5"/>
        <v/>
      </c>
      <c r="N84" s="56" t="str">
        <f t="shared" si="6"/>
        <v/>
      </c>
      <c r="O84" s="347" t="b">
        <f t="shared" si="7"/>
        <v>0</v>
      </c>
      <c r="P84" s="348">
        <f t="shared" si="8"/>
        <v>1</v>
      </c>
    </row>
    <row r="85" spans="1:16">
      <c r="A85" s="141">
        <v>76</v>
      </c>
      <c r="B85" s="6"/>
      <c r="C85" s="6"/>
      <c r="D85" s="63"/>
      <c r="E85" s="215"/>
      <c r="F85" s="214"/>
      <c r="G85" s="214"/>
      <c r="H85" s="214"/>
      <c r="I85" s="16" t="str">
        <f t="shared" si="9"/>
        <v/>
      </c>
      <c r="J85" s="16" t="str">
        <f t="shared" si="10"/>
        <v/>
      </c>
      <c r="K85" s="373" t="str">
        <f t="shared" si="3"/>
        <v/>
      </c>
      <c r="L85" s="56" t="str">
        <f t="shared" si="4"/>
        <v/>
      </c>
      <c r="M85" s="374" t="str">
        <f t="shared" si="5"/>
        <v/>
      </c>
      <c r="N85" s="56" t="str">
        <f t="shared" si="6"/>
        <v/>
      </c>
      <c r="O85" s="347" t="b">
        <f t="shared" si="7"/>
        <v>0</v>
      </c>
      <c r="P85" s="348">
        <f t="shared" si="8"/>
        <v>1</v>
      </c>
    </row>
    <row r="86" spans="1:16">
      <c r="A86" s="141">
        <v>77</v>
      </c>
      <c r="B86" s="6"/>
      <c r="C86" s="6"/>
      <c r="D86" s="63"/>
      <c r="E86" s="215"/>
      <c r="F86" s="214"/>
      <c r="G86" s="214"/>
      <c r="H86" s="214"/>
      <c r="I86" s="16" t="str">
        <f t="shared" si="9"/>
        <v/>
      </c>
      <c r="J86" s="16" t="str">
        <f t="shared" si="10"/>
        <v/>
      </c>
      <c r="K86" s="373" t="str">
        <f t="shared" si="3"/>
        <v/>
      </c>
      <c r="L86" s="56" t="str">
        <f t="shared" si="4"/>
        <v/>
      </c>
      <c r="M86" s="374" t="str">
        <f t="shared" si="5"/>
        <v/>
      </c>
      <c r="N86" s="56" t="str">
        <f t="shared" si="6"/>
        <v/>
      </c>
      <c r="O86" s="347" t="b">
        <f t="shared" si="7"/>
        <v>0</v>
      </c>
      <c r="P86" s="348">
        <f t="shared" si="8"/>
        <v>1</v>
      </c>
    </row>
    <row r="87" spans="1:16">
      <c r="A87" s="141">
        <v>78</v>
      </c>
      <c r="B87" s="6"/>
      <c r="C87" s="6"/>
      <c r="D87" s="63"/>
      <c r="E87" s="215"/>
      <c r="F87" s="214"/>
      <c r="G87" s="214"/>
      <c r="H87" s="214"/>
      <c r="I87" s="16" t="str">
        <f t="shared" si="9"/>
        <v/>
      </c>
      <c r="J87" s="16" t="str">
        <f t="shared" si="10"/>
        <v/>
      </c>
      <c r="K87" s="373" t="str">
        <f t="shared" si="3"/>
        <v/>
      </c>
      <c r="L87" s="56" t="str">
        <f t="shared" si="4"/>
        <v/>
      </c>
      <c r="M87" s="374" t="str">
        <f t="shared" si="5"/>
        <v/>
      </c>
      <c r="N87" s="56" t="str">
        <f t="shared" si="6"/>
        <v/>
      </c>
      <c r="O87" s="347" t="b">
        <f t="shared" si="7"/>
        <v>0</v>
      </c>
      <c r="P87" s="348">
        <f t="shared" si="8"/>
        <v>1</v>
      </c>
    </row>
    <row r="88" spans="1:16">
      <c r="A88" s="141">
        <v>79</v>
      </c>
      <c r="B88" s="6"/>
      <c r="C88" s="6"/>
      <c r="D88" s="63"/>
      <c r="E88" s="215"/>
      <c r="F88" s="214"/>
      <c r="G88" s="214"/>
      <c r="H88" s="214"/>
      <c r="I88" s="16" t="str">
        <f t="shared" si="9"/>
        <v/>
      </c>
      <c r="J88" s="16" t="str">
        <f t="shared" si="10"/>
        <v/>
      </c>
      <c r="K88" s="373" t="str">
        <f t="shared" si="3"/>
        <v/>
      </c>
      <c r="L88" s="56" t="str">
        <f t="shared" si="4"/>
        <v/>
      </c>
      <c r="M88" s="374" t="str">
        <f t="shared" si="5"/>
        <v/>
      </c>
      <c r="N88" s="56" t="str">
        <f t="shared" si="6"/>
        <v/>
      </c>
      <c r="O88" s="347" t="b">
        <f t="shared" si="7"/>
        <v>0</v>
      </c>
      <c r="P88" s="348">
        <f t="shared" si="8"/>
        <v>1</v>
      </c>
    </row>
    <row r="89" spans="1:16">
      <c r="A89" s="141">
        <v>80</v>
      </c>
      <c r="B89" s="6"/>
      <c r="C89" s="6"/>
      <c r="D89" s="63"/>
      <c r="E89" s="215"/>
      <c r="F89" s="214"/>
      <c r="G89" s="214"/>
      <c r="H89" s="214"/>
      <c r="I89" s="16" t="str">
        <f t="shared" si="9"/>
        <v/>
      </c>
      <c r="J89" s="16" t="str">
        <f t="shared" si="10"/>
        <v/>
      </c>
      <c r="K89" s="373" t="str">
        <f t="shared" si="3"/>
        <v/>
      </c>
      <c r="L89" s="56" t="str">
        <f t="shared" si="4"/>
        <v/>
      </c>
      <c r="M89" s="374" t="str">
        <f t="shared" si="5"/>
        <v/>
      </c>
      <c r="N89" s="56" t="str">
        <f t="shared" si="6"/>
        <v/>
      </c>
      <c r="O89" s="347" t="b">
        <f t="shared" si="7"/>
        <v>0</v>
      </c>
      <c r="P89" s="348">
        <f t="shared" si="8"/>
        <v>1</v>
      </c>
    </row>
    <row r="90" spans="1:16">
      <c r="A90" s="141">
        <v>81</v>
      </c>
      <c r="B90" s="6"/>
      <c r="C90" s="6"/>
      <c r="D90" s="63"/>
      <c r="E90" s="215"/>
      <c r="F90" s="214"/>
      <c r="G90" s="214"/>
      <c r="H90" s="214"/>
      <c r="I90" s="16" t="str">
        <f t="shared" si="9"/>
        <v/>
      </c>
      <c r="J90" s="16" t="str">
        <f t="shared" si="10"/>
        <v/>
      </c>
      <c r="K90" s="373" t="str">
        <f t="shared" si="3"/>
        <v/>
      </c>
      <c r="L90" s="56" t="str">
        <f t="shared" si="4"/>
        <v/>
      </c>
      <c r="M90" s="374" t="str">
        <f t="shared" si="5"/>
        <v/>
      </c>
      <c r="N90" s="56" t="str">
        <f t="shared" si="6"/>
        <v/>
      </c>
      <c r="O90" s="347" t="b">
        <f t="shared" si="7"/>
        <v>0</v>
      </c>
      <c r="P90" s="348">
        <f t="shared" si="8"/>
        <v>1</v>
      </c>
    </row>
    <row r="91" spans="1:16">
      <c r="A91" s="141">
        <v>82</v>
      </c>
      <c r="B91" s="6"/>
      <c r="C91" s="6"/>
      <c r="D91" s="63"/>
      <c r="E91" s="215"/>
      <c r="F91" s="214"/>
      <c r="G91" s="214"/>
      <c r="H91" s="214"/>
      <c r="I91" s="16" t="str">
        <f t="shared" si="9"/>
        <v/>
      </c>
      <c r="J91" s="16" t="str">
        <f t="shared" si="10"/>
        <v/>
      </c>
      <c r="K91" s="373" t="str">
        <f t="shared" si="3"/>
        <v/>
      </c>
      <c r="L91" s="56" t="str">
        <f t="shared" si="4"/>
        <v/>
      </c>
      <c r="M91" s="374" t="str">
        <f t="shared" si="5"/>
        <v/>
      </c>
      <c r="N91" s="56" t="str">
        <f t="shared" si="6"/>
        <v/>
      </c>
      <c r="O91" s="347" t="b">
        <f t="shared" si="7"/>
        <v>0</v>
      </c>
      <c r="P91" s="348">
        <f t="shared" si="8"/>
        <v>1</v>
      </c>
    </row>
    <row r="92" spans="1:16">
      <c r="A92" s="141">
        <v>83</v>
      </c>
      <c r="B92" s="6"/>
      <c r="C92" s="6"/>
      <c r="D92" s="63"/>
      <c r="E92" s="215"/>
      <c r="F92" s="214"/>
      <c r="G92" s="214"/>
      <c r="H92" s="214"/>
      <c r="I92" s="16" t="str">
        <f t="shared" si="9"/>
        <v/>
      </c>
      <c r="J92" s="16" t="str">
        <f t="shared" si="10"/>
        <v/>
      </c>
      <c r="K92" s="373" t="str">
        <f t="shared" si="3"/>
        <v/>
      </c>
      <c r="L92" s="56" t="str">
        <f t="shared" si="4"/>
        <v/>
      </c>
      <c r="M92" s="374" t="str">
        <f t="shared" si="5"/>
        <v/>
      </c>
      <c r="N92" s="56" t="str">
        <f t="shared" si="6"/>
        <v/>
      </c>
      <c r="O92" s="347" t="b">
        <f t="shared" si="7"/>
        <v>0</v>
      </c>
      <c r="P92" s="348">
        <f t="shared" si="8"/>
        <v>1</v>
      </c>
    </row>
    <row r="93" spans="1:16">
      <c r="A93" s="141">
        <v>84</v>
      </c>
      <c r="B93" s="6"/>
      <c r="C93" s="6"/>
      <c r="D93" s="63"/>
      <c r="E93" s="215"/>
      <c r="F93" s="214"/>
      <c r="G93" s="214"/>
      <c r="H93" s="214"/>
      <c r="I93" s="16" t="str">
        <f t="shared" si="9"/>
        <v/>
      </c>
      <c r="J93" s="16" t="str">
        <f t="shared" si="10"/>
        <v/>
      </c>
      <c r="K93" s="373" t="str">
        <f t="shared" si="3"/>
        <v/>
      </c>
      <c r="L93" s="56" t="str">
        <f t="shared" si="4"/>
        <v/>
      </c>
      <c r="M93" s="374" t="str">
        <f t="shared" si="5"/>
        <v/>
      </c>
      <c r="N93" s="56" t="str">
        <f t="shared" si="6"/>
        <v/>
      </c>
      <c r="O93" s="347" t="b">
        <f t="shared" si="7"/>
        <v>0</v>
      </c>
      <c r="P93" s="348">
        <f t="shared" si="8"/>
        <v>1</v>
      </c>
    </row>
    <row r="94" spans="1:16">
      <c r="A94" s="141">
        <v>85</v>
      </c>
      <c r="B94" s="6"/>
      <c r="C94" s="6"/>
      <c r="D94" s="63"/>
      <c r="E94" s="215"/>
      <c r="F94" s="214"/>
      <c r="G94" s="214"/>
      <c r="H94" s="214"/>
      <c r="I94" s="16" t="str">
        <f t="shared" si="9"/>
        <v/>
      </c>
      <c r="J94" s="16" t="str">
        <f t="shared" si="10"/>
        <v/>
      </c>
      <c r="K94" s="373" t="str">
        <f t="shared" si="3"/>
        <v/>
      </c>
      <c r="L94" s="56" t="str">
        <f t="shared" si="4"/>
        <v/>
      </c>
      <c r="M94" s="374" t="str">
        <f t="shared" si="5"/>
        <v/>
      </c>
      <c r="N94" s="56" t="str">
        <f t="shared" si="6"/>
        <v/>
      </c>
      <c r="O94" s="347" t="b">
        <f t="shared" si="7"/>
        <v>0</v>
      </c>
      <c r="P94" s="348">
        <f t="shared" si="8"/>
        <v>1</v>
      </c>
    </row>
    <row r="95" spans="1:16">
      <c r="A95" s="141">
        <v>86</v>
      </c>
      <c r="B95" s="6"/>
      <c r="C95" s="6"/>
      <c r="D95" s="63"/>
      <c r="E95" s="215"/>
      <c r="F95" s="214"/>
      <c r="G95" s="214"/>
      <c r="H95" s="214"/>
      <c r="I95" s="16" t="str">
        <f t="shared" si="9"/>
        <v/>
      </c>
      <c r="J95" s="16" t="str">
        <f t="shared" si="10"/>
        <v/>
      </c>
      <c r="K95" s="373" t="str">
        <f t="shared" si="3"/>
        <v/>
      </c>
      <c r="L95" s="56" t="str">
        <f t="shared" si="4"/>
        <v/>
      </c>
      <c r="M95" s="374" t="str">
        <f t="shared" si="5"/>
        <v/>
      </c>
      <c r="N95" s="56" t="str">
        <f t="shared" si="6"/>
        <v/>
      </c>
      <c r="O95" s="347" t="b">
        <f t="shared" si="7"/>
        <v>0</v>
      </c>
      <c r="P95" s="348">
        <f t="shared" si="8"/>
        <v>1</v>
      </c>
    </row>
    <row r="96" spans="1:16">
      <c r="A96" s="141">
        <v>87</v>
      </c>
      <c r="B96" s="6"/>
      <c r="C96" s="6"/>
      <c r="D96" s="63"/>
      <c r="E96" s="215"/>
      <c r="F96" s="214"/>
      <c r="G96" s="214"/>
      <c r="H96" s="214"/>
      <c r="I96" s="16" t="str">
        <f t="shared" si="9"/>
        <v/>
      </c>
      <c r="J96" s="16" t="str">
        <f t="shared" si="10"/>
        <v/>
      </c>
      <c r="K96" s="373" t="str">
        <f t="shared" si="3"/>
        <v/>
      </c>
      <c r="L96" s="56" t="str">
        <f t="shared" si="4"/>
        <v/>
      </c>
      <c r="M96" s="374" t="str">
        <f t="shared" si="5"/>
        <v/>
      </c>
      <c r="N96" s="56" t="str">
        <f t="shared" si="6"/>
        <v/>
      </c>
      <c r="O96" s="347" t="b">
        <f t="shared" si="7"/>
        <v>0</v>
      </c>
      <c r="P96" s="348">
        <f t="shared" si="8"/>
        <v>1</v>
      </c>
    </row>
    <row r="97" spans="1:16">
      <c r="A97" s="141">
        <v>88</v>
      </c>
      <c r="B97" s="6"/>
      <c r="C97" s="6"/>
      <c r="D97" s="63"/>
      <c r="E97" s="215"/>
      <c r="F97" s="214"/>
      <c r="G97" s="214"/>
      <c r="H97" s="214"/>
      <c r="I97" s="16" t="str">
        <f t="shared" si="9"/>
        <v/>
      </c>
      <c r="J97" s="16" t="str">
        <f t="shared" si="10"/>
        <v/>
      </c>
      <c r="K97" s="373" t="str">
        <f t="shared" si="3"/>
        <v/>
      </c>
      <c r="L97" s="56" t="str">
        <f t="shared" si="4"/>
        <v/>
      </c>
      <c r="M97" s="374" t="str">
        <f t="shared" si="5"/>
        <v/>
      </c>
      <c r="N97" s="56" t="str">
        <f t="shared" si="6"/>
        <v/>
      </c>
      <c r="O97" s="347" t="b">
        <f t="shared" si="7"/>
        <v>0</v>
      </c>
      <c r="P97" s="348">
        <f t="shared" si="8"/>
        <v>1</v>
      </c>
    </row>
    <row r="98" spans="1:16">
      <c r="A98" s="141">
        <v>89</v>
      </c>
      <c r="B98" s="6"/>
      <c r="C98" s="6"/>
      <c r="D98" s="63"/>
      <c r="E98" s="215"/>
      <c r="F98" s="214"/>
      <c r="G98" s="214"/>
      <c r="H98" s="214"/>
      <c r="I98" s="16" t="str">
        <f t="shared" si="9"/>
        <v/>
      </c>
      <c r="J98" s="16" t="str">
        <f t="shared" si="10"/>
        <v/>
      </c>
      <c r="K98" s="373" t="str">
        <f t="shared" si="3"/>
        <v/>
      </c>
      <c r="L98" s="56" t="str">
        <f t="shared" si="4"/>
        <v/>
      </c>
      <c r="M98" s="374" t="str">
        <f t="shared" si="5"/>
        <v/>
      </c>
      <c r="N98" s="56" t="str">
        <f t="shared" si="6"/>
        <v/>
      </c>
      <c r="O98" s="347" t="b">
        <f t="shared" si="7"/>
        <v>0</v>
      </c>
      <c r="P98" s="348">
        <f t="shared" si="8"/>
        <v>1</v>
      </c>
    </row>
    <row r="99" spans="1:16">
      <c r="A99" s="141">
        <v>90</v>
      </c>
      <c r="B99" s="6"/>
      <c r="C99" s="6"/>
      <c r="D99" s="63"/>
      <c r="E99" s="215"/>
      <c r="F99" s="214"/>
      <c r="G99" s="214"/>
      <c r="H99" s="214"/>
      <c r="I99" s="16" t="str">
        <f t="shared" si="9"/>
        <v/>
      </c>
      <c r="J99" s="16" t="str">
        <f t="shared" si="10"/>
        <v/>
      </c>
      <c r="K99" s="373" t="str">
        <f t="shared" si="3"/>
        <v/>
      </c>
      <c r="L99" s="56" t="str">
        <f t="shared" si="4"/>
        <v/>
      </c>
      <c r="M99" s="374" t="str">
        <f t="shared" si="5"/>
        <v/>
      </c>
      <c r="N99" s="56" t="str">
        <f t="shared" si="6"/>
        <v/>
      </c>
      <c r="O99" s="347" t="b">
        <f t="shared" si="7"/>
        <v>0</v>
      </c>
      <c r="P99" s="348">
        <f t="shared" si="8"/>
        <v>1</v>
      </c>
    </row>
    <row r="100" spans="1:16">
      <c r="A100" s="141">
        <v>91</v>
      </c>
      <c r="B100" s="6"/>
      <c r="C100" s="6"/>
      <c r="D100" s="63"/>
      <c r="E100" s="215"/>
      <c r="F100" s="214"/>
      <c r="G100" s="214"/>
      <c r="H100" s="214"/>
      <c r="I100" s="16" t="str">
        <f t="shared" si="9"/>
        <v/>
      </c>
      <c r="J100" s="16" t="str">
        <f t="shared" si="10"/>
        <v/>
      </c>
      <c r="K100" s="373" t="str">
        <f t="shared" si="3"/>
        <v/>
      </c>
      <c r="L100" s="56" t="str">
        <f t="shared" si="4"/>
        <v/>
      </c>
      <c r="M100" s="374" t="str">
        <f t="shared" si="5"/>
        <v/>
      </c>
      <c r="N100" s="56" t="str">
        <f t="shared" si="6"/>
        <v/>
      </c>
      <c r="O100" s="347" t="b">
        <f t="shared" si="7"/>
        <v>0</v>
      </c>
      <c r="P100" s="348">
        <f t="shared" si="8"/>
        <v>1</v>
      </c>
    </row>
    <row r="101" spans="1:16">
      <c r="A101" s="141">
        <v>92</v>
      </c>
      <c r="B101" s="6"/>
      <c r="C101" s="6"/>
      <c r="D101" s="63"/>
      <c r="E101" s="215"/>
      <c r="F101" s="214"/>
      <c r="G101" s="214"/>
      <c r="H101" s="214"/>
      <c r="I101" s="16" t="str">
        <f t="shared" si="9"/>
        <v/>
      </c>
      <c r="J101" s="16" t="str">
        <f t="shared" si="10"/>
        <v/>
      </c>
      <c r="K101" s="373" t="str">
        <f t="shared" si="3"/>
        <v/>
      </c>
      <c r="L101" s="56" t="str">
        <f t="shared" si="4"/>
        <v/>
      </c>
      <c r="M101" s="374" t="str">
        <f t="shared" si="5"/>
        <v/>
      </c>
      <c r="N101" s="56" t="str">
        <f t="shared" si="6"/>
        <v/>
      </c>
      <c r="O101" s="347" t="b">
        <f t="shared" si="7"/>
        <v>0</v>
      </c>
      <c r="P101" s="348">
        <f t="shared" si="8"/>
        <v>1</v>
      </c>
    </row>
    <row r="102" spans="1:16">
      <c r="A102" s="141">
        <v>93</v>
      </c>
      <c r="B102" s="6"/>
      <c r="C102" s="6"/>
      <c r="D102" s="63"/>
      <c r="E102" s="215"/>
      <c r="F102" s="214"/>
      <c r="G102" s="214"/>
      <c r="H102" s="214"/>
      <c r="I102" s="16" t="str">
        <f t="shared" si="9"/>
        <v/>
      </c>
      <c r="J102" s="16" t="str">
        <f t="shared" si="10"/>
        <v/>
      </c>
      <c r="K102" s="373" t="str">
        <f t="shared" si="3"/>
        <v/>
      </c>
      <c r="L102" s="56" t="str">
        <f t="shared" si="4"/>
        <v/>
      </c>
      <c r="M102" s="374" t="str">
        <f t="shared" si="5"/>
        <v/>
      </c>
      <c r="N102" s="56" t="str">
        <f t="shared" si="6"/>
        <v/>
      </c>
      <c r="O102" s="347" t="b">
        <f t="shared" si="7"/>
        <v>0</v>
      </c>
      <c r="P102" s="348">
        <f t="shared" si="8"/>
        <v>1</v>
      </c>
    </row>
    <row r="103" spans="1:16">
      <c r="A103" s="141">
        <v>94</v>
      </c>
      <c r="B103" s="6"/>
      <c r="C103" s="6"/>
      <c r="D103" s="63"/>
      <c r="E103" s="215"/>
      <c r="F103" s="214"/>
      <c r="G103" s="214"/>
      <c r="H103" s="214"/>
      <c r="I103" s="16" t="str">
        <f t="shared" si="9"/>
        <v/>
      </c>
      <c r="J103" s="16" t="str">
        <f t="shared" si="10"/>
        <v/>
      </c>
      <c r="K103" s="373" t="str">
        <f t="shared" si="3"/>
        <v/>
      </c>
      <c r="L103" s="56" t="str">
        <f t="shared" si="4"/>
        <v/>
      </c>
      <c r="M103" s="374" t="str">
        <f t="shared" si="5"/>
        <v/>
      </c>
      <c r="N103" s="56" t="str">
        <f t="shared" si="6"/>
        <v/>
      </c>
      <c r="O103" s="347" t="b">
        <f t="shared" si="7"/>
        <v>0</v>
      </c>
      <c r="P103" s="348">
        <f t="shared" si="8"/>
        <v>1</v>
      </c>
    </row>
    <row r="104" spans="1:16">
      <c r="A104" s="141">
        <v>95</v>
      </c>
      <c r="B104" s="6"/>
      <c r="C104" s="6"/>
      <c r="D104" s="63"/>
      <c r="E104" s="215"/>
      <c r="F104" s="214"/>
      <c r="G104" s="214"/>
      <c r="H104" s="214"/>
      <c r="I104" s="16" t="str">
        <f t="shared" si="9"/>
        <v/>
      </c>
      <c r="J104" s="16" t="str">
        <f t="shared" si="10"/>
        <v/>
      </c>
      <c r="K104" s="373" t="str">
        <f t="shared" si="3"/>
        <v/>
      </c>
      <c r="L104" s="56" t="str">
        <f t="shared" si="4"/>
        <v/>
      </c>
      <c r="M104" s="374" t="str">
        <f t="shared" si="5"/>
        <v/>
      </c>
      <c r="N104" s="56" t="str">
        <f t="shared" si="6"/>
        <v/>
      </c>
      <c r="O104" s="347" t="b">
        <f t="shared" si="7"/>
        <v>0</v>
      </c>
      <c r="P104" s="348">
        <f t="shared" si="8"/>
        <v>1</v>
      </c>
    </row>
    <row r="105" spans="1:16">
      <c r="A105" s="141">
        <v>96</v>
      </c>
      <c r="B105" s="6"/>
      <c r="C105" s="6"/>
      <c r="D105" s="63"/>
      <c r="E105" s="215"/>
      <c r="F105" s="214"/>
      <c r="G105" s="214"/>
      <c r="H105" s="214"/>
      <c r="I105" s="16" t="str">
        <f t="shared" si="9"/>
        <v/>
      </c>
      <c r="J105" s="16" t="str">
        <f t="shared" si="10"/>
        <v/>
      </c>
      <c r="K105" s="373" t="str">
        <f t="shared" si="3"/>
        <v/>
      </c>
      <c r="L105" s="56" t="str">
        <f t="shared" si="4"/>
        <v/>
      </c>
      <c r="M105" s="374" t="str">
        <f t="shared" si="5"/>
        <v/>
      </c>
      <c r="N105" s="56" t="str">
        <f t="shared" si="6"/>
        <v/>
      </c>
      <c r="O105" s="347" t="b">
        <f t="shared" si="7"/>
        <v>0</v>
      </c>
      <c r="P105" s="348">
        <f t="shared" si="8"/>
        <v>1</v>
      </c>
    </row>
    <row r="106" spans="1:16">
      <c r="A106" s="141">
        <v>97</v>
      </c>
      <c r="B106" s="6"/>
      <c r="C106" s="6"/>
      <c r="D106" s="63"/>
      <c r="E106" s="215"/>
      <c r="F106" s="214"/>
      <c r="G106" s="214"/>
      <c r="H106" s="214"/>
      <c r="I106" s="16" t="str">
        <f t="shared" si="9"/>
        <v/>
      </c>
      <c r="J106" s="16" t="str">
        <f t="shared" si="10"/>
        <v/>
      </c>
      <c r="K106" s="373" t="str">
        <f t="shared" si="3"/>
        <v/>
      </c>
      <c r="L106" s="56" t="str">
        <f t="shared" si="4"/>
        <v/>
      </c>
      <c r="M106" s="374" t="str">
        <f t="shared" si="5"/>
        <v/>
      </c>
      <c r="N106" s="56" t="str">
        <f t="shared" si="6"/>
        <v/>
      </c>
      <c r="O106" s="347" t="b">
        <f t="shared" si="7"/>
        <v>0</v>
      </c>
      <c r="P106" s="348">
        <f t="shared" si="8"/>
        <v>1</v>
      </c>
    </row>
    <row r="107" spans="1:16">
      <c r="A107" s="141">
        <v>98</v>
      </c>
      <c r="B107" s="6"/>
      <c r="C107" s="6"/>
      <c r="D107" s="63"/>
      <c r="E107" s="215"/>
      <c r="F107" s="214"/>
      <c r="G107" s="214"/>
      <c r="H107" s="214"/>
      <c r="I107" s="16" t="str">
        <f t="shared" si="9"/>
        <v/>
      </c>
      <c r="J107" s="16" t="str">
        <f t="shared" si="10"/>
        <v/>
      </c>
      <c r="K107" s="373" t="str">
        <f t="shared" si="3"/>
        <v/>
      </c>
      <c r="L107" s="56" t="str">
        <f t="shared" si="4"/>
        <v/>
      </c>
      <c r="M107" s="374" t="str">
        <f t="shared" si="5"/>
        <v/>
      </c>
      <c r="N107" s="56" t="str">
        <f t="shared" si="6"/>
        <v/>
      </c>
      <c r="O107" s="347" t="b">
        <f t="shared" si="7"/>
        <v>0</v>
      </c>
      <c r="P107" s="348">
        <f t="shared" si="8"/>
        <v>1</v>
      </c>
    </row>
    <row r="108" spans="1:16">
      <c r="A108" s="141">
        <v>99</v>
      </c>
      <c r="B108" s="6"/>
      <c r="C108" s="6"/>
      <c r="D108" s="63"/>
      <c r="E108" s="215"/>
      <c r="F108" s="214"/>
      <c r="G108" s="214"/>
      <c r="H108" s="214"/>
      <c r="I108" s="16" t="str">
        <f t="shared" si="9"/>
        <v/>
      </c>
      <c r="J108" s="16" t="str">
        <f t="shared" si="10"/>
        <v/>
      </c>
      <c r="K108" s="373" t="str">
        <f t="shared" si="3"/>
        <v/>
      </c>
      <c r="L108" s="56" t="str">
        <f t="shared" si="4"/>
        <v/>
      </c>
      <c r="M108" s="374" t="str">
        <f t="shared" si="5"/>
        <v/>
      </c>
      <c r="N108" s="56" t="str">
        <f t="shared" si="6"/>
        <v/>
      </c>
      <c r="O108" s="347" t="b">
        <f t="shared" si="7"/>
        <v>0</v>
      </c>
      <c r="P108" s="348">
        <f t="shared" si="8"/>
        <v>1</v>
      </c>
    </row>
    <row r="109" spans="1:16">
      <c r="A109" s="141">
        <v>100</v>
      </c>
      <c r="B109" s="6"/>
      <c r="C109" s="6"/>
      <c r="D109" s="63"/>
      <c r="E109" s="215"/>
      <c r="F109" s="214"/>
      <c r="G109" s="214"/>
      <c r="H109" s="214"/>
      <c r="I109" s="16" t="str">
        <f t="shared" si="9"/>
        <v/>
      </c>
      <c r="J109" s="16" t="str">
        <f t="shared" si="10"/>
        <v/>
      </c>
      <c r="K109" s="373" t="str">
        <f t="shared" si="3"/>
        <v/>
      </c>
      <c r="L109" s="56" t="str">
        <f t="shared" si="4"/>
        <v/>
      </c>
      <c r="M109" s="374" t="str">
        <f t="shared" si="5"/>
        <v/>
      </c>
      <c r="N109" s="56" t="str">
        <f t="shared" si="6"/>
        <v/>
      </c>
      <c r="O109" s="347" t="b">
        <f t="shared" si="7"/>
        <v>0</v>
      </c>
      <c r="P109" s="348">
        <f t="shared" si="8"/>
        <v>1</v>
      </c>
    </row>
    <row r="110" spans="1:16">
      <c r="A110" s="141">
        <v>101</v>
      </c>
      <c r="B110" s="6"/>
      <c r="C110" s="6"/>
      <c r="D110" s="63"/>
      <c r="E110" s="215"/>
      <c r="F110" s="214"/>
      <c r="G110" s="214"/>
      <c r="H110" s="214"/>
      <c r="I110" s="16" t="str">
        <f t="shared" si="9"/>
        <v/>
      </c>
      <c r="J110" s="16" t="str">
        <f t="shared" si="10"/>
        <v/>
      </c>
      <c r="K110" s="373" t="str">
        <f t="shared" si="3"/>
        <v/>
      </c>
      <c r="L110" s="56" t="str">
        <f t="shared" si="4"/>
        <v/>
      </c>
      <c r="M110" s="374" t="str">
        <f t="shared" si="5"/>
        <v/>
      </c>
      <c r="N110" s="56" t="str">
        <f t="shared" si="6"/>
        <v/>
      </c>
      <c r="O110" s="347" t="b">
        <f t="shared" si="7"/>
        <v>0</v>
      </c>
      <c r="P110" s="348">
        <f t="shared" si="8"/>
        <v>1</v>
      </c>
    </row>
    <row r="111" spans="1:16">
      <c r="A111" s="141">
        <v>102</v>
      </c>
      <c r="B111" s="6"/>
      <c r="C111" s="6"/>
      <c r="D111" s="63"/>
      <c r="E111" s="215"/>
      <c r="F111" s="214"/>
      <c r="G111" s="214"/>
      <c r="H111" s="214"/>
      <c r="I111" s="16" t="str">
        <f t="shared" si="9"/>
        <v/>
      </c>
      <c r="J111" s="16" t="str">
        <f t="shared" si="10"/>
        <v/>
      </c>
      <c r="K111" s="373" t="str">
        <f t="shared" si="3"/>
        <v/>
      </c>
      <c r="L111" s="56" t="str">
        <f t="shared" si="4"/>
        <v/>
      </c>
      <c r="M111" s="374" t="str">
        <f t="shared" si="5"/>
        <v/>
      </c>
      <c r="N111" s="56" t="str">
        <f t="shared" si="6"/>
        <v/>
      </c>
      <c r="O111" s="347" t="b">
        <f t="shared" si="7"/>
        <v>0</v>
      </c>
      <c r="P111" s="348">
        <f t="shared" si="8"/>
        <v>1</v>
      </c>
    </row>
    <row r="112" spans="1:16">
      <c r="A112" s="141">
        <v>103</v>
      </c>
      <c r="B112" s="6"/>
      <c r="C112" s="6"/>
      <c r="D112" s="63"/>
      <c r="E112" s="215"/>
      <c r="F112" s="214"/>
      <c r="G112" s="214"/>
      <c r="H112" s="214"/>
      <c r="I112" s="16" t="str">
        <f t="shared" si="9"/>
        <v/>
      </c>
      <c r="J112" s="16" t="str">
        <f t="shared" si="10"/>
        <v/>
      </c>
      <c r="K112" s="373" t="str">
        <f t="shared" si="3"/>
        <v/>
      </c>
      <c r="L112" s="56" t="str">
        <f t="shared" si="4"/>
        <v/>
      </c>
      <c r="M112" s="374" t="str">
        <f t="shared" si="5"/>
        <v/>
      </c>
      <c r="N112" s="56" t="str">
        <f t="shared" si="6"/>
        <v/>
      </c>
      <c r="O112" s="347" t="b">
        <f t="shared" si="7"/>
        <v>0</v>
      </c>
      <c r="P112" s="348">
        <f t="shared" si="8"/>
        <v>1</v>
      </c>
    </row>
    <row r="113" spans="1:16">
      <c r="A113" s="141">
        <v>104</v>
      </c>
      <c r="B113" s="6"/>
      <c r="C113" s="6"/>
      <c r="D113" s="63"/>
      <c r="E113" s="215"/>
      <c r="F113" s="214"/>
      <c r="G113" s="214"/>
      <c r="H113" s="214"/>
      <c r="I113" s="16" t="str">
        <f t="shared" si="9"/>
        <v/>
      </c>
      <c r="J113" s="16" t="str">
        <f t="shared" si="10"/>
        <v/>
      </c>
      <c r="K113" s="373" t="str">
        <f t="shared" si="3"/>
        <v/>
      </c>
      <c r="L113" s="56" t="str">
        <f t="shared" si="4"/>
        <v/>
      </c>
      <c r="M113" s="374" t="str">
        <f t="shared" si="5"/>
        <v/>
      </c>
      <c r="N113" s="56" t="str">
        <f t="shared" si="6"/>
        <v/>
      </c>
      <c r="O113" s="347" t="b">
        <f t="shared" si="7"/>
        <v>0</v>
      </c>
      <c r="P113" s="348">
        <f t="shared" si="8"/>
        <v>1</v>
      </c>
    </row>
    <row r="114" spans="1:16">
      <c r="A114" s="141">
        <v>105</v>
      </c>
      <c r="B114" s="6"/>
      <c r="C114" s="6"/>
      <c r="D114" s="63"/>
      <c r="E114" s="215"/>
      <c r="F114" s="214"/>
      <c r="G114" s="214"/>
      <c r="H114" s="214"/>
      <c r="I114" s="16" t="str">
        <f t="shared" si="9"/>
        <v/>
      </c>
      <c r="J114" s="16" t="str">
        <f t="shared" si="10"/>
        <v/>
      </c>
      <c r="K114" s="373" t="str">
        <f t="shared" si="3"/>
        <v/>
      </c>
      <c r="L114" s="56" t="str">
        <f t="shared" si="4"/>
        <v/>
      </c>
      <c r="M114" s="374" t="str">
        <f t="shared" si="5"/>
        <v/>
      </c>
      <c r="N114" s="56" t="str">
        <f t="shared" si="6"/>
        <v/>
      </c>
      <c r="O114" s="347" t="b">
        <f t="shared" si="7"/>
        <v>0</v>
      </c>
      <c r="P114" s="348">
        <f t="shared" si="8"/>
        <v>1</v>
      </c>
    </row>
    <row r="115" spans="1:16">
      <c r="A115" s="141">
        <v>106</v>
      </c>
      <c r="B115" s="6"/>
      <c r="C115" s="6"/>
      <c r="D115" s="63"/>
      <c r="E115" s="215"/>
      <c r="F115" s="214"/>
      <c r="G115" s="214"/>
      <c r="H115" s="214"/>
      <c r="I115" s="16" t="str">
        <f t="shared" si="9"/>
        <v/>
      </c>
      <c r="J115" s="16" t="str">
        <f t="shared" si="10"/>
        <v/>
      </c>
      <c r="K115" s="373" t="str">
        <f t="shared" si="3"/>
        <v/>
      </c>
      <c r="L115" s="56" t="str">
        <f t="shared" si="4"/>
        <v/>
      </c>
      <c r="M115" s="374" t="str">
        <f t="shared" si="5"/>
        <v/>
      </c>
      <c r="N115" s="56" t="str">
        <f t="shared" si="6"/>
        <v/>
      </c>
      <c r="O115" s="347" t="b">
        <f t="shared" si="7"/>
        <v>0</v>
      </c>
      <c r="P115" s="348">
        <f t="shared" si="8"/>
        <v>1</v>
      </c>
    </row>
    <row r="116" spans="1:16">
      <c r="A116" s="141">
        <v>107</v>
      </c>
      <c r="B116" s="6"/>
      <c r="C116" s="6"/>
      <c r="D116" s="63"/>
      <c r="E116" s="215"/>
      <c r="F116" s="214"/>
      <c r="G116" s="214"/>
      <c r="H116" s="214"/>
      <c r="I116" s="16" t="str">
        <f t="shared" si="9"/>
        <v/>
      </c>
      <c r="J116" s="16" t="str">
        <f t="shared" si="10"/>
        <v/>
      </c>
      <c r="K116" s="373" t="str">
        <f t="shared" si="3"/>
        <v/>
      </c>
      <c r="L116" s="56" t="str">
        <f t="shared" si="4"/>
        <v/>
      </c>
      <c r="M116" s="374" t="str">
        <f t="shared" si="5"/>
        <v/>
      </c>
      <c r="N116" s="56" t="str">
        <f t="shared" si="6"/>
        <v/>
      </c>
      <c r="O116" s="347" t="b">
        <f t="shared" si="7"/>
        <v>0</v>
      </c>
      <c r="P116" s="348">
        <f t="shared" si="8"/>
        <v>1</v>
      </c>
    </row>
    <row r="117" spans="1:16">
      <c r="A117" s="141">
        <v>108</v>
      </c>
      <c r="B117" s="6"/>
      <c r="C117" s="6"/>
      <c r="D117" s="63"/>
      <c r="E117" s="215"/>
      <c r="F117" s="214"/>
      <c r="G117" s="214"/>
      <c r="H117" s="214"/>
      <c r="I117" s="16" t="str">
        <f t="shared" si="9"/>
        <v/>
      </c>
      <c r="J117" s="16" t="str">
        <f t="shared" si="10"/>
        <v/>
      </c>
      <c r="K117" s="373" t="str">
        <f t="shared" si="3"/>
        <v/>
      </c>
      <c r="L117" s="56" t="str">
        <f t="shared" si="4"/>
        <v/>
      </c>
      <c r="M117" s="374" t="str">
        <f t="shared" si="5"/>
        <v/>
      </c>
      <c r="N117" s="56" t="str">
        <f t="shared" si="6"/>
        <v/>
      </c>
      <c r="O117" s="347" t="b">
        <f t="shared" si="7"/>
        <v>0</v>
      </c>
      <c r="P117" s="348">
        <f t="shared" si="8"/>
        <v>1</v>
      </c>
    </row>
    <row r="118" spans="1:16">
      <c r="A118" s="141">
        <v>109</v>
      </c>
      <c r="B118" s="6"/>
      <c r="C118" s="6"/>
      <c r="D118" s="63"/>
      <c r="E118" s="215"/>
      <c r="F118" s="214"/>
      <c r="G118" s="214"/>
      <c r="H118" s="214"/>
      <c r="I118" s="16" t="str">
        <f t="shared" si="9"/>
        <v/>
      </c>
      <c r="J118" s="16" t="str">
        <f t="shared" si="10"/>
        <v/>
      </c>
      <c r="K118" s="373" t="str">
        <f t="shared" si="3"/>
        <v/>
      </c>
      <c r="L118" s="56" t="str">
        <f t="shared" si="4"/>
        <v/>
      </c>
      <c r="M118" s="374" t="str">
        <f t="shared" si="5"/>
        <v/>
      </c>
      <c r="N118" s="56" t="str">
        <f t="shared" si="6"/>
        <v/>
      </c>
      <c r="O118" s="347" t="b">
        <f t="shared" si="7"/>
        <v>0</v>
      </c>
      <c r="P118" s="348">
        <f t="shared" si="8"/>
        <v>1</v>
      </c>
    </row>
    <row r="119" spans="1:16">
      <c r="A119" s="141">
        <v>110</v>
      </c>
      <c r="B119" s="6"/>
      <c r="C119" s="6"/>
      <c r="D119" s="63"/>
      <c r="E119" s="215"/>
      <c r="F119" s="214"/>
      <c r="G119" s="214"/>
      <c r="H119" s="214"/>
      <c r="I119" s="16" t="str">
        <f t="shared" si="9"/>
        <v/>
      </c>
      <c r="J119" s="16" t="str">
        <f t="shared" si="10"/>
        <v/>
      </c>
      <c r="K119" s="373" t="str">
        <f t="shared" si="3"/>
        <v/>
      </c>
      <c r="L119" s="56" t="str">
        <f t="shared" si="4"/>
        <v/>
      </c>
      <c r="M119" s="374" t="str">
        <f t="shared" si="5"/>
        <v/>
      </c>
      <c r="N119" s="56" t="str">
        <f t="shared" si="6"/>
        <v/>
      </c>
      <c r="O119" s="347" t="b">
        <f t="shared" si="7"/>
        <v>0</v>
      </c>
      <c r="P119" s="348">
        <f t="shared" si="8"/>
        <v>1</v>
      </c>
    </row>
    <row r="120" spans="1:16">
      <c r="A120" s="141">
        <v>111</v>
      </c>
      <c r="B120" s="6"/>
      <c r="C120" s="6"/>
      <c r="D120" s="63"/>
      <c r="E120" s="215"/>
      <c r="F120" s="214"/>
      <c r="G120" s="214"/>
      <c r="H120" s="214"/>
      <c r="I120" s="16" t="str">
        <f t="shared" si="9"/>
        <v/>
      </c>
      <c r="J120" s="16" t="str">
        <f t="shared" si="10"/>
        <v/>
      </c>
      <c r="K120" s="373" t="str">
        <f t="shared" si="3"/>
        <v/>
      </c>
      <c r="L120" s="56" t="str">
        <f t="shared" si="4"/>
        <v/>
      </c>
      <c r="M120" s="374" t="str">
        <f t="shared" si="5"/>
        <v/>
      </c>
      <c r="N120" s="56" t="str">
        <f t="shared" si="6"/>
        <v/>
      </c>
      <c r="O120" s="347" t="b">
        <f t="shared" si="7"/>
        <v>0</v>
      </c>
      <c r="P120" s="348">
        <f t="shared" si="8"/>
        <v>1</v>
      </c>
    </row>
    <row r="121" spans="1:16">
      <c r="A121" s="141">
        <v>112</v>
      </c>
      <c r="B121" s="6"/>
      <c r="C121" s="6"/>
      <c r="D121" s="63"/>
      <c r="E121" s="215"/>
      <c r="F121" s="214"/>
      <c r="G121" s="214"/>
      <c r="H121" s="214"/>
      <c r="I121" s="16" t="str">
        <f t="shared" si="9"/>
        <v/>
      </c>
      <c r="J121" s="16" t="str">
        <f t="shared" si="10"/>
        <v/>
      </c>
      <c r="K121" s="373" t="str">
        <f t="shared" si="3"/>
        <v/>
      </c>
      <c r="L121" s="56" t="str">
        <f t="shared" si="4"/>
        <v/>
      </c>
      <c r="M121" s="374" t="str">
        <f t="shared" si="5"/>
        <v/>
      </c>
      <c r="N121" s="56" t="str">
        <f t="shared" si="6"/>
        <v/>
      </c>
      <c r="O121" s="347" t="b">
        <f t="shared" si="7"/>
        <v>0</v>
      </c>
      <c r="P121" s="348">
        <f t="shared" si="8"/>
        <v>1</v>
      </c>
    </row>
    <row r="122" spans="1:16">
      <c r="A122" s="141">
        <v>113</v>
      </c>
      <c r="B122" s="6"/>
      <c r="C122" s="6"/>
      <c r="D122" s="63"/>
      <c r="E122" s="215"/>
      <c r="F122" s="214"/>
      <c r="G122" s="214"/>
      <c r="H122" s="214"/>
      <c r="I122" s="16" t="str">
        <f t="shared" si="9"/>
        <v/>
      </c>
      <c r="J122" s="16" t="str">
        <f t="shared" si="10"/>
        <v/>
      </c>
      <c r="K122" s="373" t="str">
        <f t="shared" si="3"/>
        <v/>
      </c>
      <c r="L122" s="56" t="str">
        <f t="shared" si="4"/>
        <v/>
      </c>
      <c r="M122" s="374" t="str">
        <f t="shared" si="5"/>
        <v/>
      </c>
      <c r="N122" s="56" t="str">
        <f t="shared" si="6"/>
        <v/>
      </c>
      <c r="O122" s="347" t="b">
        <f t="shared" si="7"/>
        <v>0</v>
      </c>
      <c r="P122" s="348">
        <f t="shared" si="8"/>
        <v>1</v>
      </c>
    </row>
    <row r="123" spans="1:16">
      <c r="A123" s="141">
        <v>114</v>
      </c>
      <c r="B123" s="6"/>
      <c r="C123" s="6"/>
      <c r="D123" s="63"/>
      <c r="E123" s="215"/>
      <c r="F123" s="214"/>
      <c r="G123" s="214"/>
      <c r="H123" s="214"/>
      <c r="I123" s="16" t="str">
        <f t="shared" si="9"/>
        <v/>
      </c>
      <c r="J123" s="16" t="str">
        <f t="shared" si="10"/>
        <v/>
      </c>
      <c r="K123" s="373" t="str">
        <f t="shared" si="3"/>
        <v/>
      </c>
      <c r="L123" s="56" t="str">
        <f t="shared" si="4"/>
        <v/>
      </c>
      <c r="M123" s="374" t="str">
        <f t="shared" si="5"/>
        <v/>
      </c>
      <c r="N123" s="56" t="str">
        <f t="shared" si="6"/>
        <v/>
      </c>
      <c r="O123" s="347" t="b">
        <f t="shared" si="7"/>
        <v>0</v>
      </c>
      <c r="P123" s="348">
        <f t="shared" si="8"/>
        <v>1</v>
      </c>
    </row>
    <row r="124" spans="1:16">
      <c r="A124" s="141">
        <v>115</v>
      </c>
      <c r="B124" s="6"/>
      <c r="C124" s="6"/>
      <c r="D124" s="63"/>
      <c r="E124" s="215"/>
      <c r="F124" s="214"/>
      <c r="G124" s="214"/>
      <c r="H124" s="214"/>
      <c r="I124" s="16" t="str">
        <f t="shared" si="9"/>
        <v/>
      </c>
      <c r="J124" s="16" t="str">
        <f t="shared" si="10"/>
        <v/>
      </c>
      <c r="K124" s="373" t="str">
        <f t="shared" si="3"/>
        <v/>
      </c>
      <c r="L124" s="56" t="str">
        <f t="shared" si="4"/>
        <v/>
      </c>
      <c r="M124" s="374" t="str">
        <f t="shared" si="5"/>
        <v/>
      </c>
      <c r="N124" s="56" t="str">
        <f t="shared" si="6"/>
        <v/>
      </c>
      <c r="O124" s="347" t="b">
        <f t="shared" si="7"/>
        <v>0</v>
      </c>
      <c r="P124" s="348">
        <f t="shared" si="8"/>
        <v>1</v>
      </c>
    </row>
    <row r="125" spans="1:16">
      <c r="A125" s="141">
        <v>116</v>
      </c>
      <c r="B125" s="6"/>
      <c r="C125" s="6"/>
      <c r="D125" s="63"/>
      <c r="E125" s="215"/>
      <c r="F125" s="214"/>
      <c r="G125" s="214"/>
      <c r="H125" s="214"/>
      <c r="I125" s="16" t="str">
        <f t="shared" si="9"/>
        <v/>
      </c>
      <c r="J125" s="16" t="str">
        <f t="shared" si="10"/>
        <v/>
      </c>
      <c r="K125" s="373" t="str">
        <f t="shared" si="3"/>
        <v/>
      </c>
      <c r="L125" s="56" t="str">
        <f t="shared" si="4"/>
        <v/>
      </c>
      <c r="M125" s="374" t="str">
        <f t="shared" si="5"/>
        <v/>
      </c>
      <c r="N125" s="56" t="str">
        <f t="shared" si="6"/>
        <v/>
      </c>
      <c r="O125" s="347" t="b">
        <f t="shared" si="7"/>
        <v>0</v>
      </c>
      <c r="P125" s="348">
        <f t="shared" si="8"/>
        <v>1</v>
      </c>
    </row>
    <row r="126" spans="1:16">
      <c r="A126" s="141">
        <v>117</v>
      </c>
      <c r="B126" s="6"/>
      <c r="C126" s="6"/>
      <c r="D126" s="63"/>
      <c r="E126" s="215"/>
      <c r="F126" s="214"/>
      <c r="G126" s="214"/>
      <c r="H126" s="214"/>
      <c r="I126" s="16" t="str">
        <f t="shared" si="9"/>
        <v/>
      </c>
      <c r="J126" s="16" t="str">
        <f t="shared" si="10"/>
        <v/>
      </c>
      <c r="K126" s="373" t="str">
        <f t="shared" si="3"/>
        <v/>
      </c>
      <c r="L126" s="56" t="str">
        <f t="shared" si="4"/>
        <v/>
      </c>
      <c r="M126" s="374" t="str">
        <f t="shared" si="5"/>
        <v/>
      </c>
      <c r="N126" s="56" t="str">
        <f t="shared" si="6"/>
        <v/>
      </c>
      <c r="O126" s="347" t="b">
        <f t="shared" si="7"/>
        <v>0</v>
      </c>
      <c r="P126" s="348">
        <f t="shared" si="8"/>
        <v>1</v>
      </c>
    </row>
    <row r="127" spans="1:16">
      <c r="A127" s="141">
        <v>118</v>
      </c>
      <c r="B127" s="6"/>
      <c r="C127" s="6"/>
      <c r="D127" s="63"/>
      <c r="E127" s="215"/>
      <c r="F127" s="214"/>
      <c r="G127" s="214"/>
      <c r="H127" s="214"/>
      <c r="I127" s="16" t="str">
        <f t="shared" si="9"/>
        <v/>
      </c>
      <c r="J127" s="16" t="str">
        <f t="shared" si="10"/>
        <v/>
      </c>
      <c r="K127" s="373" t="str">
        <f t="shared" si="3"/>
        <v/>
      </c>
      <c r="L127" s="56" t="str">
        <f t="shared" si="4"/>
        <v/>
      </c>
      <c r="M127" s="374" t="str">
        <f t="shared" si="5"/>
        <v/>
      </c>
      <c r="N127" s="56" t="str">
        <f t="shared" si="6"/>
        <v/>
      </c>
      <c r="O127" s="347" t="b">
        <f t="shared" si="7"/>
        <v>0</v>
      </c>
      <c r="P127" s="348">
        <f t="shared" si="8"/>
        <v>1</v>
      </c>
    </row>
    <row r="128" spans="1:16">
      <c r="A128" s="141">
        <v>119</v>
      </c>
      <c r="B128" s="6"/>
      <c r="C128" s="6"/>
      <c r="D128" s="63"/>
      <c r="E128" s="215"/>
      <c r="F128" s="214"/>
      <c r="G128" s="214"/>
      <c r="H128" s="214"/>
      <c r="I128" s="16" t="str">
        <f t="shared" si="9"/>
        <v/>
      </c>
      <c r="J128" s="16" t="str">
        <f t="shared" si="10"/>
        <v/>
      </c>
      <c r="K128" s="373" t="str">
        <f t="shared" si="3"/>
        <v/>
      </c>
      <c r="L128" s="56" t="str">
        <f t="shared" si="4"/>
        <v/>
      </c>
      <c r="M128" s="374" t="str">
        <f t="shared" si="5"/>
        <v/>
      </c>
      <c r="N128" s="56" t="str">
        <f t="shared" si="6"/>
        <v/>
      </c>
      <c r="O128" s="347" t="b">
        <f t="shared" si="7"/>
        <v>0</v>
      </c>
      <c r="P128" s="348">
        <f t="shared" si="8"/>
        <v>1</v>
      </c>
    </row>
    <row r="129" spans="1:16">
      <c r="A129" s="141">
        <v>120</v>
      </c>
      <c r="B129" s="6"/>
      <c r="C129" s="6"/>
      <c r="D129" s="63"/>
      <c r="E129" s="215"/>
      <c r="F129" s="214"/>
      <c r="G129" s="214"/>
      <c r="H129" s="214"/>
      <c r="I129" s="16" t="str">
        <f t="shared" si="9"/>
        <v/>
      </c>
      <c r="J129" s="16" t="str">
        <f t="shared" si="10"/>
        <v/>
      </c>
      <c r="K129" s="373" t="str">
        <f t="shared" si="3"/>
        <v/>
      </c>
      <c r="L129" s="56" t="str">
        <f t="shared" si="4"/>
        <v/>
      </c>
      <c r="M129" s="374" t="str">
        <f t="shared" si="5"/>
        <v/>
      </c>
      <c r="N129" s="56" t="str">
        <f t="shared" si="6"/>
        <v/>
      </c>
      <c r="O129" s="347" t="b">
        <f t="shared" si="7"/>
        <v>0</v>
      </c>
      <c r="P129" s="348">
        <f t="shared" si="8"/>
        <v>1</v>
      </c>
    </row>
    <row r="130" spans="1:16">
      <c r="A130" s="141">
        <v>121</v>
      </c>
      <c r="B130" s="6"/>
      <c r="C130" s="6"/>
      <c r="D130" s="63"/>
      <c r="E130" s="215"/>
      <c r="F130" s="214"/>
      <c r="G130" s="214"/>
      <c r="H130" s="214"/>
      <c r="I130" s="16" t="str">
        <f t="shared" si="9"/>
        <v/>
      </c>
      <c r="J130" s="16" t="str">
        <f t="shared" si="10"/>
        <v/>
      </c>
      <c r="K130" s="373" t="str">
        <f t="shared" si="3"/>
        <v/>
      </c>
      <c r="L130" s="56" t="str">
        <f t="shared" si="4"/>
        <v/>
      </c>
      <c r="M130" s="374" t="str">
        <f t="shared" si="5"/>
        <v/>
      </c>
      <c r="N130" s="56" t="str">
        <f t="shared" si="6"/>
        <v/>
      </c>
      <c r="O130" s="347" t="b">
        <f t="shared" si="7"/>
        <v>0</v>
      </c>
      <c r="P130" s="348">
        <f t="shared" si="8"/>
        <v>1</v>
      </c>
    </row>
    <row r="131" spans="1:16">
      <c r="A131" s="141">
        <v>122</v>
      </c>
      <c r="B131" s="6"/>
      <c r="C131" s="6"/>
      <c r="D131" s="63"/>
      <c r="E131" s="215"/>
      <c r="F131" s="214"/>
      <c r="G131" s="214"/>
      <c r="H131" s="214"/>
      <c r="I131" s="16" t="str">
        <f t="shared" si="9"/>
        <v/>
      </c>
      <c r="J131" s="16" t="str">
        <f t="shared" si="10"/>
        <v/>
      </c>
      <c r="K131" s="373" t="str">
        <f t="shared" si="3"/>
        <v/>
      </c>
      <c r="L131" s="56" t="str">
        <f t="shared" si="4"/>
        <v/>
      </c>
      <c r="M131" s="374" t="str">
        <f t="shared" si="5"/>
        <v/>
      </c>
      <c r="N131" s="56" t="str">
        <f t="shared" si="6"/>
        <v/>
      </c>
      <c r="O131" s="347" t="b">
        <f t="shared" si="7"/>
        <v>0</v>
      </c>
      <c r="P131" s="348">
        <f t="shared" si="8"/>
        <v>1</v>
      </c>
    </row>
    <row r="132" spans="1:16">
      <c r="A132" s="141">
        <v>123</v>
      </c>
      <c r="B132" s="6"/>
      <c r="C132" s="6"/>
      <c r="D132" s="63"/>
      <c r="E132" s="215"/>
      <c r="F132" s="214"/>
      <c r="G132" s="214"/>
      <c r="H132" s="214"/>
      <c r="I132" s="16" t="str">
        <f t="shared" si="9"/>
        <v/>
      </c>
      <c r="J132" s="16" t="str">
        <f t="shared" si="10"/>
        <v/>
      </c>
      <c r="K132" s="373" t="str">
        <f t="shared" si="3"/>
        <v/>
      </c>
      <c r="L132" s="56" t="str">
        <f t="shared" si="4"/>
        <v/>
      </c>
      <c r="M132" s="374" t="str">
        <f t="shared" si="5"/>
        <v/>
      </c>
      <c r="N132" s="56" t="str">
        <f t="shared" si="6"/>
        <v/>
      </c>
      <c r="O132" s="347" t="b">
        <f t="shared" si="7"/>
        <v>0</v>
      </c>
      <c r="P132" s="348">
        <f t="shared" si="8"/>
        <v>1</v>
      </c>
    </row>
    <row r="133" spans="1:16">
      <c r="A133" s="141">
        <v>124</v>
      </c>
      <c r="B133" s="6"/>
      <c r="C133" s="6"/>
      <c r="D133" s="63"/>
      <c r="E133" s="215"/>
      <c r="F133" s="214"/>
      <c r="G133" s="214"/>
      <c r="H133" s="214"/>
      <c r="I133" s="16" t="str">
        <f t="shared" si="9"/>
        <v/>
      </c>
      <c r="J133" s="16" t="str">
        <f t="shared" si="10"/>
        <v/>
      </c>
      <c r="K133" s="373" t="str">
        <f t="shared" si="3"/>
        <v/>
      </c>
      <c r="L133" s="56" t="str">
        <f t="shared" si="4"/>
        <v/>
      </c>
      <c r="M133" s="374" t="str">
        <f t="shared" si="5"/>
        <v/>
      </c>
      <c r="N133" s="56" t="str">
        <f t="shared" si="6"/>
        <v/>
      </c>
      <c r="O133" s="347" t="b">
        <f t="shared" si="7"/>
        <v>0</v>
      </c>
      <c r="P133" s="348">
        <f t="shared" si="8"/>
        <v>1</v>
      </c>
    </row>
    <row r="134" spans="1:16">
      <c r="A134" s="141">
        <v>125</v>
      </c>
      <c r="B134" s="6"/>
      <c r="C134" s="6"/>
      <c r="D134" s="63"/>
      <c r="E134" s="215"/>
      <c r="F134" s="214"/>
      <c r="G134" s="214"/>
      <c r="H134" s="214"/>
      <c r="I134" s="16" t="str">
        <f t="shared" si="9"/>
        <v/>
      </c>
      <c r="J134" s="16" t="str">
        <f t="shared" si="10"/>
        <v/>
      </c>
      <c r="K134" s="373" t="str">
        <f t="shared" si="3"/>
        <v/>
      </c>
      <c r="L134" s="56" t="str">
        <f t="shared" si="4"/>
        <v/>
      </c>
      <c r="M134" s="374" t="str">
        <f t="shared" si="5"/>
        <v/>
      </c>
      <c r="N134" s="56" t="str">
        <f t="shared" si="6"/>
        <v/>
      </c>
      <c r="O134" s="347" t="b">
        <f t="shared" si="7"/>
        <v>0</v>
      </c>
      <c r="P134" s="348">
        <f t="shared" si="8"/>
        <v>1</v>
      </c>
    </row>
    <row r="135" spans="1:16">
      <c r="A135" s="141">
        <v>126</v>
      </c>
      <c r="B135" s="6"/>
      <c r="C135" s="6"/>
      <c r="D135" s="63"/>
      <c r="E135" s="215"/>
      <c r="F135" s="214"/>
      <c r="G135" s="214"/>
      <c r="H135" s="214"/>
      <c r="I135" s="16" t="str">
        <f t="shared" si="9"/>
        <v/>
      </c>
      <c r="J135" s="16" t="str">
        <f t="shared" si="10"/>
        <v/>
      </c>
      <c r="K135" s="373" t="str">
        <f t="shared" si="3"/>
        <v/>
      </c>
      <c r="L135" s="56" t="str">
        <f t="shared" si="4"/>
        <v/>
      </c>
      <c r="M135" s="374" t="str">
        <f t="shared" si="5"/>
        <v/>
      </c>
      <c r="N135" s="56" t="str">
        <f t="shared" si="6"/>
        <v/>
      </c>
      <c r="O135" s="347" t="b">
        <f t="shared" si="7"/>
        <v>0</v>
      </c>
      <c r="P135" s="348">
        <f t="shared" si="8"/>
        <v>1</v>
      </c>
    </row>
    <row r="136" spans="1:16">
      <c r="A136" s="141">
        <v>127</v>
      </c>
      <c r="B136" s="6"/>
      <c r="C136" s="6"/>
      <c r="D136" s="63"/>
      <c r="E136" s="215"/>
      <c r="F136" s="214"/>
      <c r="G136" s="214"/>
      <c r="H136" s="214"/>
      <c r="I136" s="16" t="str">
        <f t="shared" si="9"/>
        <v/>
      </c>
      <c r="J136" s="16" t="str">
        <f t="shared" si="10"/>
        <v/>
      </c>
      <c r="K136" s="373" t="str">
        <f t="shared" si="3"/>
        <v/>
      </c>
      <c r="L136" s="56" t="str">
        <f t="shared" si="4"/>
        <v/>
      </c>
      <c r="M136" s="374" t="str">
        <f t="shared" si="5"/>
        <v/>
      </c>
      <c r="N136" s="56" t="str">
        <f t="shared" si="6"/>
        <v/>
      </c>
      <c r="O136" s="347" t="b">
        <f t="shared" si="7"/>
        <v>0</v>
      </c>
      <c r="P136" s="348">
        <f t="shared" si="8"/>
        <v>1</v>
      </c>
    </row>
    <row r="137" spans="1:16">
      <c r="A137" s="141">
        <v>128</v>
      </c>
      <c r="B137" s="6"/>
      <c r="C137" s="6"/>
      <c r="D137" s="63"/>
      <c r="E137" s="215"/>
      <c r="F137" s="214"/>
      <c r="G137" s="214"/>
      <c r="H137" s="214"/>
      <c r="I137" s="16" t="str">
        <f t="shared" si="9"/>
        <v/>
      </c>
      <c r="J137" s="16" t="str">
        <f t="shared" si="10"/>
        <v/>
      </c>
      <c r="K137" s="373" t="str">
        <f t="shared" si="3"/>
        <v/>
      </c>
      <c r="L137" s="56" t="str">
        <f t="shared" si="4"/>
        <v/>
      </c>
      <c r="M137" s="374" t="str">
        <f t="shared" si="5"/>
        <v/>
      </c>
      <c r="N137" s="56" t="str">
        <f t="shared" si="6"/>
        <v/>
      </c>
      <c r="O137" s="347" t="b">
        <f t="shared" si="7"/>
        <v>0</v>
      </c>
      <c r="P137" s="348">
        <f t="shared" si="8"/>
        <v>1</v>
      </c>
    </row>
    <row r="138" spans="1:16">
      <c r="A138" s="141">
        <v>129</v>
      </c>
      <c r="B138" s="6"/>
      <c r="C138" s="6"/>
      <c r="D138" s="63"/>
      <c r="E138" s="215"/>
      <c r="F138" s="214"/>
      <c r="G138" s="214"/>
      <c r="H138" s="214"/>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3" t="str">
        <f t="shared" si="3"/>
        <v/>
      </c>
      <c r="L138" s="56" t="str">
        <f t="shared" si="4"/>
        <v/>
      </c>
      <c r="M138" s="374" t="str">
        <f t="shared" si="5"/>
        <v/>
      </c>
      <c r="N138" s="56" t="str">
        <f t="shared" si="6"/>
        <v/>
      </c>
      <c r="O138" s="347" t="b">
        <f t="shared" si="7"/>
        <v>0</v>
      </c>
      <c r="P138" s="348">
        <f t="shared" si="8"/>
        <v>1</v>
      </c>
    </row>
    <row r="139" spans="1:16">
      <c r="A139" s="141">
        <v>130</v>
      </c>
      <c r="B139" s="6"/>
      <c r="C139" s="6"/>
      <c r="D139" s="63"/>
      <c r="E139" s="215"/>
      <c r="F139" s="214"/>
      <c r="G139" s="214"/>
      <c r="H139" s="214"/>
      <c r="I139" s="16" t="str">
        <f t="shared" si="11"/>
        <v/>
      </c>
      <c r="J139" s="16" t="str">
        <f t="shared" si="12"/>
        <v/>
      </c>
      <c r="K139" s="373" t="str">
        <f t="shared" si="3"/>
        <v/>
      </c>
      <c r="L139" s="56" t="str">
        <f t="shared" si="4"/>
        <v/>
      </c>
      <c r="M139" s="374" t="str">
        <f t="shared" si="5"/>
        <v/>
      </c>
      <c r="N139" s="56" t="str">
        <f t="shared" si="6"/>
        <v/>
      </c>
      <c r="O139" s="347" t="b">
        <f t="shared" si="7"/>
        <v>0</v>
      </c>
      <c r="P139" s="348">
        <f t="shared" si="8"/>
        <v>1</v>
      </c>
    </row>
    <row r="140" spans="1:16">
      <c r="A140" s="141">
        <v>131</v>
      </c>
      <c r="B140" s="6"/>
      <c r="C140" s="6"/>
      <c r="D140" s="63"/>
      <c r="E140" s="215"/>
      <c r="F140" s="214"/>
      <c r="G140" s="214"/>
      <c r="H140" s="214"/>
      <c r="I140" s="16" t="str">
        <f t="shared" si="11"/>
        <v/>
      </c>
      <c r="J140" s="16" t="str">
        <f t="shared" si="12"/>
        <v/>
      </c>
      <c r="K140" s="373" t="str">
        <f t="shared" si="3"/>
        <v/>
      </c>
      <c r="L140" s="56" t="str">
        <f t="shared" si="4"/>
        <v/>
      </c>
      <c r="M140" s="374" t="str">
        <f t="shared" si="5"/>
        <v/>
      </c>
      <c r="N140" s="56" t="str">
        <f t="shared" si="6"/>
        <v/>
      </c>
      <c r="O140" s="347" t="b">
        <f t="shared" si="7"/>
        <v>0</v>
      </c>
      <c r="P140" s="348">
        <f t="shared" si="8"/>
        <v>1</v>
      </c>
    </row>
    <row r="141" spans="1:16">
      <c r="A141" s="141">
        <v>132</v>
      </c>
      <c r="B141" s="6"/>
      <c r="C141" s="6"/>
      <c r="D141" s="63"/>
      <c r="E141" s="215"/>
      <c r="F141" s="214"/>
      <c r="G141" s="214"/>
      <c r="H141" s="214"/>
      <c r="I141" s="16" t="str">
        <f t="shared" si="11"/>
        <v/>
      </c>
      <c r="J141" s="16" t="str">
        <f t="shared" si="12"/>
        <v/>
      </c>
      <c r="K141" s="373" t="str">
        <f t="shared" si="3"/>
        <v/>
      </c>
      <c r="L141" s="56" t="str">
        <f t="shared" si="4"/>
        <v/>
      </c>
      <c r="M141" s="374" t="str">
        <f t="shared" si="5"/>
        <v/>
      </c>
      <c r="N141" s="56" t="str">
        <f t="shared" si="6"/>
        <v/>
      </c>
      <c r="O141" s="347" t="b">
        <f t="shared" si="7"/>
        <v>0</v>
      </c>
      <c r="P141" s="348">
        <f t="shared" si="8"/>
        <v>1</v>
      </c>
    </row>
    <row r="142" spans="1:16">
      <c r="A142" s="141">
        <v>133</v>
      </c>
      <c r="B142" s="6"/>
      <c r="C142" s="6"/>
      <c r="D142" s="63"/>
      <c r="E142" s="215"/>
      <c r="F142" s="214"/>
      <c r="G142" s="214"/>
      <c r="H142" s="214"/>
      <c r="I142" s="16" t="str">
        <f t="shared" si="11"/>
        <v/>
      </c>
      <c r="J142" s="16" t="str">
        <f t="shared" si="12"/>
        <v/>
      </c>
      <c r="K142" s="373" t="str">
        <f t="shared" si="3"/>
        <v/>
      </c>
      <c r="L142" s="56" t="str">
        <f t="shared" si="4"/>
        <v/>
      </c>
      <c r="M142" s="374" t="str">
        <f t="shared" si="5"/>
        <v/>
      </c>
      <c r="N142" s="56" t="str">
        <f t="shared" si="6"/>
        <v/>
      </c>
      <c r="O142" s="347" t="b">
        <f t="shared" si="7"/>
        <v>0</v>
      </c>
      <c r="P142" s="348">
        <f t="shared" si="8"/>
        <v>1</v>
      </c>
    </row>
    <row r="143" spans="1:16">
      <c r="A143" s="141">
        <v>134</v>
      </c>
      <c r="B143" s="6"/>
      <c r="C143" s="6"/>
      <c r="D143" s="63"/>
      <c r="E143" s="215"/>
      <c r="F143" s="214"/>
      <c r="G143" s="214"/>
      <c r="H143" s="214"/>
      <c r="I143" s="16" t="str">
        <f t="shared" si="11"/>
        <v/>
      </c>
      <c r="J143" s="16" t="str">
        <f t="shared" si="12"/>
        <v/>
      </c>
      <c r="K143" s="373" t="str">
        <f t="shared" si="3"/>
        <v/>
      </c>
      <c r="L143" s="56" t="str">
        <f t="shared" si="4"/>
        <v/>
      </c>
      <c r="M143" s="374" t="str">
        <f t="shared" si="5"/>
        <v/>
      </c>
      <c r="N143" s="56" t="str">
        <f t="shared" si="6"/>
        <v/>
      </c>
      <c r="O143" s="347" t="b">
        <f t="shared" si="7"/>
        <v>0</v>
      </c>
      <c r="P143" s="348">
        <f t="shared" si="8"/>
        <v>1</v>
      </c>
    </row>
    <row r="144" spans="1:16">
      <c r="A144" s="141">
        <v>135</v>
      </c>
      <c r="B144" s="6"/>
      <c r="C144" s="6"/>
      <c r="D144" s="63"/>
      <c r="E144" s="215"/>
      <c r="F144" s="214"/>
      <c r="G144" s="214"/>
      <c r="H144" s="214"/>
      <c r="I144" s="16" t="str">
        <f t="shared" si="11"/>
        <v/>
      </c>
      <c r="J144" s="16" t="str">
        <f t="shared" si="12"/>
        <v/>
      </c>
      <c r="K144" s="373" t="str">
        <f t="shared" si="3"/>
        <v/>
      </c>
      <c r="L144" s="56" t="str">
        <f t="shared" si="4"/>
        <v/>
      </c>
      <c r="M144" s="374" t="str">
        <f t="shared" si="5"/>
        <v/>
      </c>
      <c r="N144" s="56" t="str">
        <f t="shared" si="6"/>
        <v/>
      </c>
      <c r="O144" s="347" t="b">
        <f t="shared" si="7"/>
        <v>0</v>
      </c>
      <c r="P144" s="348">
        <f t="shared" si="8"/>
        <v>1</v>
      </c>
    </row>
    <row r="145" spans="1:16">
      <c r="A145" s="141">
        <v>136</v>
      </c>
      <c r="B145" s="6"/>
      <c r="C145" s="6"/>
      <c r="D145" s="63"/>
      <c r="E145" s="215"/>
      <c r="F145" s="214"/>
      <c r="G145" s="214"/>
      <c r="H145" s="214"/>
      <c r="I145" s="16" t="str">
        <f t="shared" si="11"/>
        <v/>
      </c>
      <c r="J145" s="16" t="str">
        <f t="shared" si="12"/>
        <v/>
      </c>
      <c r="K145" s="373" t="str">
        <f t="shared" si="3"/>
        <v/>
      </c>
      <c r="L145" s="56" t="str">
        <f t="shared" si="4"/>
        <v/>
      </c>
      <c r="M145" s="374" t="str">
        <f t="shared" si="5"/>
        <v/>
      </c>
      <c r="N145" s="56" t="str">
        <f t="shared" si="6"/>
        <v/>
      </c>
      <c r="O145" s="347" t="b">
        <f t="shared" si="7"/>
        <v>0</v>
      </c>
      <c r="P145" s="348">
        <f t="shared" si="8"/>
        <v>1</v>
      </c>
    </row>
    <row r="146" spans="1:16">
      <c r="A146" s="141">
        <v>137</v>
      </c>
      <c r="B146" s="6"/>
      <c r="C146" s="6"/>
      <c r="D146" s="63"/>
      <c r="E146" s="215"/>
      <c r="F146" s="214"/>
      <c r="G146" s="214"/>
      <c r="H146" s="214"/>
      <c r="I146" s="16" t="str">
        <f t="shared" si="11"/>
        <v/>
      </c>
      <c r="J146" s="16" t="str">
        <f t="shared" si="12"/>
        <v/>
      </c>
      <c r="K146" s="373" t="str">
        <f t="shared" si="3"/>
        <v/>
      </c>
      <c r="L146" s="56" t="str">
        <f t="shared" si="4"/>
        <v/>
      </c>
      <c r="M146" s="374" t="str">
        <f t="shared" si="5"/>
        <v/>
      </c>
      <c r="N146" s="56" t="str">
        <f t="shared" si="6"/>
        <v/>
      </c>
      <c r="O146" s="347" t="b">
        <f t="shared" si="7"/>
        <v>0</v>
      </c>
      <c r="P146" s="348">
        <f t="shared" si="8"/>
        <v>1</v>
      </c>
    </row>
    <row r="147" spans="1:16">
      <c r="A147" s="141">
        <v>138</v>
      </c>
      <c r="B147" s="6"/>
      <c r="C147" s="6"/>
      <c r="D147" s="63"/>
      <c r="E147" s="215"/>
      <c r="F147" s="214"/>
      <c r="G147" s="214"/>
      <c r="H147" s="214"/>
      <c r="I147" s="16" t="str">
        <f t="shared" si="11"/>
        <v/>
      </c>
      <c r="J147" s="16" t="str">
        <f t="shared" si="12"/>
        <v/>
      </c>
      <c r="K147" s="373" t="str">
        <f t="shared" si="3"/>
        <v/>
      </c>
      <c r="L147" s="56" t="str">
        <f t="shared" si="4"/>
        <v/>
      </c>
      <c r="M147" s="374" t="str">
        <f t="shared" si="5"/>
        <v/>
      </c>
      <c r="N147" s="56" t="str">
        <f t="shared" si="6"/>
        <v/>
      </c>
      <c r="O147" s="347" t="b">
        <f t="shared" si="7"/>
        <v>0</v>
      </c>
      <c r="P147" s="348">
        <f t="shared" si="8"/>
        <v>1</v>
      </c>
    </row>
    <row r="148" spans="1:16">
      <c r="A148" s="141">
        <v>139</v>
      </c>
      <c r="B148" s="6"/>
      <c r="C148" s="6"/>
      <c r="D148" s="63"/>
      <c r="E148" s="215"/>
      <c r="F148" s="214"/>
      <c r="G148" s="214"/>
      <c r="H148" s="214"/>
      <c r="I148" s="16" t="str">
        <f t="shared" si="11"/>
        <v/>
      </c>
      <c r="J148" s="16" t="str">
        <f t="shared" si="12"/>
        <v/>
      </c>
      <c r="K148" s="373" t="str">
        <f t="shared" si="3"/>
        <v/>
      </c>
      <c r="L148" s="56" t="str">
        <f t="shared" si="4"/>
        <v/>
      </c>
      <c r="M148" s="374" t="str">
        <f t="shared" si="5"/>
        <v/>
      </c>
      <c r="N148" s="56" t="str">
        <f t="shared" si="6"/>
        <v/>
      </c>
      <c r="O148" s="347" t="b">
        <f t="shared" si="7"/>
        <v>0</v>
      </c>
      <c r="P148" s="348">
        <f t="shared" si="8"/>
        <v>1</v>
      </c>
    </row>
    <row r="149" spans="1:16">
      <c r="A149" s="141">
        <v>140</v>
      </c>
      <c r="B149" s="6"/>
      <c r="C149" s="6"/>
      <c r="D149" s="63"/>
      <c r="E149" s="215"/>
      <c r="F149" s="214"/>
      <c r="G149" s="214"/>
      <c r="H149" s="214"/>
      <c r="I149" s="16" t="str">
        <f t="shared" si="11"/>
        <v/>
      </c>
      <c r="J149" s="16" t="str">
        <f t="shared" si="12"/>
        <v/>
      </c>
      <c r="K149" s="373" t="str">
        <f t="shared" si="3"/>
        <v/>
      </c>
      <c r="L149" s="56" t="str">
        <f t="shared" si="4"/>
        <v/>
      </c>
      <c r="M149" s="374" t="str">
        <f t="shared" si="5"/>
        <v/>
      </c>
      <c r="N149" s="56" t="str">
        <f t="shared" si="6"/>
        <v/>
      </c>
      <c r="O149" s="347" t="b">
        <f t="shared" si="7"/>
        <v>0</v>
      </c>
      <c r="P149" s="348">
        <f t="shared" si="8"/>
        <v>1</v>
      </c>
    </row>
    <row r="150" spans="1:16">
      <c r="A150" s="141">
        <v>141</v>
      </c>
      <c r="B150" s="6"/>
      <c r="C150" s="6"/>
      <c r="D150" s="63"/>
      <c r="E150" s="215"/>
      <c r="F150" s="214"/>
      <c r="G150" s="214"/>
      <c r="H150" s="214"/>
      <c r="I150" s="16" t="str">
        <f t="shared" si="11"/>
        <v/>
      </c>
      <c r="J150" s="16" t="str">
        <f t="shared" si="12"/>
        <v/>
      </c>
      <c r="K150" s="373" t="str">
        <f t="shared" si="3"/>
        <v/>
      </c>
      <c r="L150" s="56" t="str">
        <f t="shared" si="4"/>
        <v/>
      </c>
      <c r="M150" s="374" t="str">
        <f t="shared" si="5"/>
        <v/>
      </c>
      <c r="N150" s="56" t="str">
        <f t="shared" si="6"/>
        <v/>
      </c>
      <c r="O150" s="347" t="b">
        <f t="shared" si="7"/>
        <v>0</v>
      </c>
      <c r="P150" s="348">
        <f t="shared" si="8"/>
        <v>1</v>
      </c>
    </row>
    <row r="151" spans="1:16">
      <c r="A151" s="141">
        <v>142</v>
      </c>
      <c r="B151" s="6"/>
      <c r="C151" s="6"/>
      <c r="D151" s="63"/>
      <c r="E151" s="215"/>
      <c r="F151" s="214"/>
      <c r="G151" s="214"/>
      <c r="H151" s="214"/>
      <c r="I151" s="16" t="str">
        <f t="shared" si="11"/>
        <v/>
      </c>
      <c r="J151" s="16" t="str">
        <f t="shared" si="12"/>
        <v/>
      </c>
      <c r="K151" s="373" t="str">
        <f t="shared" si="3"/>
        <v/>
      </c>
      <c r="L151" s="56" t="str">
        <f t="shared" si="4"/>
        <v/>
      </c>
      <c r="M151" s="374" t="str">
        <f t="shared" si="5"/>
        <v/>
      </c>
      <c r="N151" s="56" t="str">
        <f t="shared" si="6"/>
        <v/>
      </c>
      <c r="O151" s="347" t="b">
        <f t="shared" si="7"/>
        <v>0</v>
      </c>
      <c r="P151" s="348">
        <f t="shared" si="8"/>
        <v>1</v>
      </c>
    </row>
    <row r="152" spans="1:16">
      <c r="A152" s="141">
        <v>143</v>
      </c>
      <c r="B152" s="6"/>
      <c r="C152" s="6"/>
      <c r="D152" s="63"/>
      <c r="E152" s="215"/>
      <c r="F152" s="214"/>
      <c r="G152" s="214"/>
      <c r="H152" s="214"/>
      <c r="I152" s="16" t="str">
        <f t="shared" si="11"/>
        <v/>
      </c>
      <c r="J152" s="16" t="str">
        <f t="shared" si="12"/>
        <v/>
      </c>
      <c r="K152" s="373" t="str">
        <f t="shared" si="3"/>
        <v/>
      </c>
      <c r="L152" s="56" t="str">
        <f t="shared" si="4"/>
        <v/>
      </c>
      <c r="M152" s="374" t="str">
        <f t="shared" si="5"/>
        <v/>
      </c>
      <c r="N152" s="56" t="str">
        <f t="shared" si="6"/>
        <v/>
      </c>
      <c r="O152" s="347" t="b">
        <f t="shared" si="7"/>
        <v>0</v>
      </c>
      <c r="P152" s="348">
        <f t="shared" si="8"/>
        <v>1</v>
      </c>
    </row>
    <row r="153" spans="1:16">
      <c r="A153" s="141">
        <v>144</v>
      </c>
      <c r="B153" s="6"/>
      <c r="C153" s="6"/>
      <c r="D153" s="63"/>
      <c r="E153" s="215"/>
      <c r="F153" s="214"/>
      <c r="G153" s="214"/>
      <c r="H153" s="214"/>
      <c r="I153" s="16" t="str">
        <f t="shared" si="11"/>
        <v/>
      </c>
      <c r="J153" s="16" t="str">
        <f t="shared" si="12"/>
        <v/>
      </c>
      <c r="K153" s="373" t="str">
        <f t="shared" si="3"/>
        <v/>
      </c>
      <c r="L153" s="56" t="str">
        <f t="shared" si="4"/>
        <v/>
      </c>
      <c r="M153" s="374" t="str">
        <f t="shared" si="5"/>
        <v/>
      </c>
      <c r="N153" s="56" t="str">
        <f t="shared" si="6"/>
        <v/>
      </c>
      <c r="O153" s="347" t="b">
        <f t="shared" si="7"/>
        <v>0</v>
      </c>
      <c r="P153" s="348">
        <f t="shared" si="8"/>
        <v>1</v>
      </c>
    </row>
    <row r="154" spans="1:16">
      <c r="A154" s="141">
        <v>145</v>
      </c>
      <c r="B154" s="6"/>
      <c r="C154" s="6"/>
      <c r="D154" s="63"/>
      <c r="E154" s="215"/>
      <c r="F154" s="214"/>
      <c r="G154" s="214"/>
      <c r="H154" s="214"/>
      <c r="I154" s="16" t="str">
        <f t="shared" si="11"/>
        <v/>
      </c>
      <c r="J154" s="16" t="str">
        <f t="shared" si="12"/>
        <v/>
      </c>
      <c r="K154" s="373" t="str">
        <f t="shared" si="3"/>
        <v/>
      </c>
      <c r="L154" s="56" t="str">
        <f t="shared" si="4"/>
        <v/>
      </c>
      <c r="M154" s="374" t="str">
        <f t="shared" si="5"/>
        <v/>
      </c>
      <c r="N154" s="56" t="str">
        <f t="shared" si="6"/>
        <v/>
      </c>
      <c r="O154" s="347" t="b">
        <f t="shared" si="7"/>
        <v>0</v>
      </c>
      <c r="P154" s="348">
        <f t="shared" si="8"/>
        <v>1</v>
      </c>
    </row>
    <row r="155" spans="1:16">
      <c r="A155" s="141">
        <v>146</v>
      </c>
      <c r="B155" s="6"/>
      <c r="C155" s="6"/>
      <c r="D155" s="63"/>
      <c r="E155" s="215"/>
      <c r="F155" s="214"/>
      <c r="G155" s="214"/>
      <c r="H155" s="214"/>
      <c r="I155" s="16" t="str">
        <f t="shared" si="11"/>
        <v/>
      </c>
      <c r="J155" s="16" t="str">
        <f t="shared" si="12"/>
        <v/>
      </c>
      <c r="K155" s="373" t="str">
        <f t="shared" si="3"/>
        <v/>
      </c>
      <c r="L155" s="56" t="str">
        <f t="shared" si="4"/>
        <v/>
      </c>
      <c r="M155" s="374" t="str">
        <f t="shared" si="5"/>
        <v/>
      </c>
      <c r="N155" s="56" t="str">
        <f t="shared" si="6"/>
        <v/>
      </c>
      <c r="O155" s="347" t="b">
        <f t="shared" si="7"/>
        <v>0</v>
      </c>
      <c r="P155" s="348">
        <f t="shared" si="8"/>
        <v>1</v>
      </c>
    </row>
    <row r="156" spans="1:16">
      <c r="A156" s="141">
        <v>147</v>
      </c>
      <c r="B156" s="6"/>
      <c r="C156" s="6"/>
      <c r="D156" s="63"/>
      <c r="E156" s="215"/>
      <c r="F156" s="214"/>
      <c r="G156" s="214"/>
      <c r="H156" s="214"/>
      <c r="I156" s="16" t="str">
        <f t="shared" si="11"/>
        <v/>
      </c>
      <c r="J156" s="16" t="str">
        <f t="shared" si="12"/>
        <v/>
      </c>
      <c r="K156" s="373" t="str">
        <f t="shared" si="3"/>
        <v/>
      </c>
      <c r="L156" s="56" t="str">
        <f t="shared" si="4"/>
        <v/>
      </c>
      <c r="M156" s="374" t="str">
        <f t="shared" si="5"/>
        <v/>
      </c>
      <c r="N156" s="56" t="str">
        <f t="shared" si="6"/>
        <v/>
      </c>
      <c r="O156" s="347" t="b">
        <f t="shared" si="7"/>
        <v>0</v>
      </c>
      <c r="P156" s="348">
        <f t="shared" si="8"/>
        <v>1</v>
      </c>
    </row>
    <row r="157" spans="1:16">
      <c r="A157" s="141">
        <v>148</v>
      </c>
      <c r="B157" s="6"/>
      <c r="C157" s="6"/>
      <c r="D157" s="63"/>
      <c r="E157" s="215"/>
      <c r="F157" s="214"/>
      <c r="G157" s="214"/>
      <c r="H157" s="214"/>
      <c r="I157" s="16" t="str">
        <f t="shared" si="11"/>
        <v/>
      </c>
      <c r="J157" s="16" t="str">
        <f t="shared" si="12"/>
        <v/>
      </c>
      <c r="K157" s="373" t="str">
        <f t="shared" si="3"/>
        <v/>
      </c>
      <c r="L157" s="56" t="str">
        <f t="shared" si="4"/>
        <v/>
      </c>
      <c r="M157" s="374" t="str">
        <f t="shared" si="5"/>
        <v/>
      </c>
      <c r="N157" s="56" t="str">
        <f t="shared" si="6"/>
        <v/>
      </c>
      <c r="O157" s="347" t="b">
        <f t="shared" si="7"/>
        <v>0</v>
      </c>
      <c r="P157" s="348">
        <f t="shared" si="8"/>
        <v>1</v>
      </c>
    </row>
    <row r="158" spans="1:16">
      <c r="A158" s="141">
        <v>149</v>
      </c>
      <c r="B158" s="6"/>
      <c r="C158" s="6"/>
      <c r="D158" s="63"/>
      <c r="E158" s="215"/>
      <c r="F158" s="214"/>
      <c r="G158" s="214"/>
      <c r="H158" s="214"/>
      <c r="I158" s="16" t="str">
        <f t="shared" si="11"/>
        <v/>
      </c>
      <c r="J158" s="16" t="str">
        <f t="shared" si="12"/>
        <v/>
      </c>
      <c r="K158" s="373" t="str">
        <f t="shared" si="3"/>
        <v/>
      </c>
      <c r="L158" s="56" t="str">
        <f t="shared" si="4"/>
        <v/>
      </c>
      <c r="M158" s="374" t="str">
        <f t="shared" si="5"/>
        <v/>
      </c>
      <c r="N158" s="56" t="str">
        <f t="shared" si="6"/>
        <v/>
      </c>
      <c r="O158" s="347" t="b">
        <f t="shared" si="7"/>
        <v>0</v>
      </c>
      <c r="P158" s="348">
        <f t="shared" si="8"/>
        <v>1</v>
      </c>
    </row>
    <row r="159" spans="1:16">
      <c r="A159" s="141">
        <v>150</v>
      </c>
      <c r="B159" s="6"/>
      <c r="C159" s="6"/>
      <c r="D159" s="63"/>
      <c r="E159" s="215"/>
      <c r="F159" s="214"/>
      <c r="G159" s="214"/>
      <c r="H159" s="214"/>
      <c r="I159" s="16" t="str">
        <f t="shared" si="11"/>
        <v/>
      </c>
      <c r="J159" s="16" t="str">
        <f t="shared" si="12"/>
        <v/>
      </c>
      <c r="K159" s="373" t="str">
        <f t="shared" si="3"/>
        <v/>
      </c>
      <c r="L159" s="56" t="str">
        <f t="shared" si="4"/>
        <v/>
      </c>
      <c r="M159" s="374" t="str">
        <f t="shared" si="5"/>
        <v/>
      </c>
      <c r="N159" s="56" t="str">
        <f t="shared" si="6"/>
        <v/>
      </c>
      <c r="O159" s="347" t="b">
        <f t="shared" si="7"/>
        <v>0</v>
      </c>
      <c r="P159" s="348">
        <f t="shared" si="8"/>
        <v>1</v>
      </c>
    </row>
    <row r="160" spans="1:16">
      <c r="A160" s="141">
        <v>151</v>
      </c>
      <c r="B160" s="6"/>
      <c r="C160" s="6"/>
      <c r="D160" s="63"/>
      <c r="E160" s="215"/>
      <c r="F160" s="214"/>
      <c r="G160" s="214"/>
      <c r="H160" s="214"/>
      <c r="I160" s="16" t="str">
        <f t="shared" si="11"/>
        <v/>
      </c>
      <c r="J160" s="16" t="str">
        <f t="shared" si="12"/>
        <v/>
      </c>
      <c r="K160" s="373" t="str">
        <f t="shared" si="3"/>
        <v/>
      </c>
      <c r="L160" s="56" t="str">
        <f t="shared" si="4"/>
        <v/>
      </c>
      <c r="M160" s="374" t="str">
        <f t="shared" si="5"/>
        <v/>
      </c>
      <c r="N160" s="56" t="str">
        <f t="shared" si="6"/>
        <v/>
      </c>
      <c r="O160" s="347" t="b">
        <f t="shared" si="7"/>
        <v>0</v>
      </c>
      <c r="P160" s="348">
        <f t="shared" si="8"/>
        <v>1</v>
      </c>
    </row>
    <row r="161" spans="1:16">
      <c r="A161" s="141">
        <v>152</v>
      </c>
      <c r="B161" s="6"/>
      <c r="C161" s="6"/>
      <c r="D161" s="63"/>
      <c r="E161" s="215"/>
      <c r="F161" s="214"/>
      <c r="G161" s="214"/>
      <c r="H161" s="214"/>
      <c r="I161" s="16" t="str">
        <f t="shared" si="11"/>
        <v/>
      </c>
      <c r="J161" s="16" t="str">
        <f t="shared" si="12"/>
        <v/>
      </c>
      <c r="K161" s="373" t="str">
        <f t="shared" si="3"/>
        <v/>
      </c>
      <c r="L161" s="56" t="str">
        <f t="shared" si="4"/>
        <v/>
      </c>
      <c r="M161" s="374" t="str">
        <f t="shared" si="5"/>
        <v/>
      </c>
      <c r="N161" s="56" t="str">
        <f t="shared" si="6"/>
        <v/>
      </c>
      <c r="O161" s="347" t="b">
        <f t="shared" si="7"/>
        <v>0</v>
      </c>
      <c r="P161" s="348">
        <f t="shared" si="8"/>
        <v>1</v>
      </c>
    </row>
    <row r="162" spans="1:16">
      <c r="A162" s="141">
        <v>153</v>
      </c>
      <c r="B162" s="6"/>
      <c r="C162" s="6"/>
      <c r="D162" s="63"/>
      <c r="E162" s="215"/>
      <c r="F162" s="214"/>
      <c r="G162" s="214"/>
      <c r="H162" s="214"/>
      <c r="I162" s="16" t="str">
        <f t="shared" si="11"/>
        <v/>
      </c>
      <c r="J162" s="16" t="str">
        <f t="shared" si="12"/>
        <v/>
      </c>
      <c r="K162" s="373" t="str">
        <f t="shared" si="3"/>
        <v/>
      </c>
      <c r="L162" s="56" t="str">
        <f t="shared" si="4"/>
        <v/>
      </c>
      <c r="M162" s="374" t="str">
        <f t="shared" si="5"/>
        <v/>
      </c>
      <c r="N162" s="56" t="str">
        <f t="shared" si="6"/>
        <v/>
      </c>
      <c r="O162" s="347" t="b">
        <f t="shared" si="7"/>
        <v>0</v>
      </c>
      <c r="P162" s="348">
        <f t="shared" si="8"/>
        <v>1</v>
      </c>
    </row>
    <row r="163" spans="1:16">
      <c r="A163" s="141">
        <v>154</v>
      </c>
      <c r="B163" s="6"/>
      <c r="C163" s="6"/>
      <c r="D163" s="63"/>
      <c r="E163" s="215"/>
      <c r="F163" s="214"/>
      <c r="G163" s="214"/>
      <c r="H163" s="214"/>
      <c r="I163" s="16" t="str">
        <f t="shared" si="11"/>
        <v/>
      </c>
      <c r="J163" s="16" t="str">
        <f t="shared" si="12"/>
        <v/>
      </c>
      <c r="K163" s="373" t="str">
        <f t="shared" si="3"/>
        <v/>
      </c>
      <c r="L163" s="56" t="str">
        <f t="shared" si="4"/>
        <v/>
      </c>
      <c r="M163" s="374" t="str">
        <f t="shared" si="5"/>
        <v/>
      </c>
      <c r="N163" s="56" t="str">
        <f t="shared" si="6"/>
        <v/>
      </c>
      <c r="O163" s="347" t="b">
        <f t="shared" si="7"/>
        <v>0</v>
      </c>
      <c r="P163" s="348">
        <f t="shared" si="8"/>
        <v>1</v>
      </c>
    </row>
    <row r="164" spans="1:16">
      <c r="A164" s="141">
        <v>155</v>
      </c>
      <c r="B164" s="6"/>
      <c r="C164" s="6"/>
      <c r="D164" s="63"/>
      <c r="E164" s="215"/>
      <c r="F164" s="214"/>
      <c r="G164" s="214"/>
      <c r="H164" s="214"/>
      <c r="I164" s="16" t="str">
        <f t="shared" si="11"/>
        <v/>
      </c>
      <c r="J164" s="16" t="str">
        <f t="shared" si="12"/>
        <v/>
      </c>
      <c r="K164" s="373" t="str">
        <f t="shared" si="3"/>
        <v/>
      </c>
      <c r="L164" s="56" t="str">
        <f t="shared" si="4"/>
        <v/>
      </c>
      <c r="M164" s="374" t="str">
        <f t="shared" si="5"/>
        <v/>
      </c>
      <c r="N164" s="56" t="str">
        <f t="shared" si="6"/>
        <v/>
      </c>
      <c r="O164" s="347" t="b">
        <f t="shared" si="7"/>
        <v>0</v>
      </c>
      <c r="P164" s="348">
        <f t="shared" si="8"/>
        <v>1</v>
      </c>
    </row>
    <row r="165" spans="1:16">
      <c r="A165" s="141">
        <v>156</v>
      </c>
      <c r="B165" s="6"/>
      <c r="C165" s="6"/>
      <c r="D165" s="63"/>
      <c r="E165" s="215"/>
      <c r="F165" s="214"/>
      <c r="G165" s="214"/>
      <c r="H165" s="214"/>
      <c r="I165" s="16" t="str">
        <f t="shared" si="11"/>
        <v/>
      </c>
      <c r="J165" s="16" t="str">
        <f t="shared" si="12"/>
        <v/>
      </c>
      <c r="K165" s="373" t="str">
        <f t="shared" si="3"/>
        <v/>
      </c>
      <c r="L165" s="56" t="str">
        <f t="shared" si="4"/>
        <v/>
      </c>
      <c r="M165" s="374" t="str">
        <f t="shared" si="5"/>
        <v/>
      </c>
      <c r="N165" s="56" t="str">
        <f t="shared" si="6"/>
        <v/>
      </c>
      <c r="O165" s="347" t="b">
        <f t="shared" si="7"/>
        <v>0</v>
      </c>
      <c r="P165" s="348">
        <f t="shared" si="8"/>
        <v>1</v>
      </c>
    </row>
    <row r="166" spans="1:16">
      <c r="A166" s="141">
        <v>157</v>
      </c>
      <c r="B166" s="6"/>
      <c r="C166" s="6"/>
      <c r="D166" s="63"/>
      <c r="E166" s="215"/>
      <c r="F166" s="214"/>
      <c r="G166" s="214"/>
      <c r="H166" s="214"/>
      <c r="I166" s="16" t="str">
        <f t="shared" si="11"/>
        <v/>
      </c>
      <c r="J166" s="16" t="str">
        <f t="shared" si="12"/>
        <v/>
      </c>
      <c r="K166" s="373" t="str">
        <f t="shared" si="3"/>
        <v/>
      </c>
      <c r="L166" s="56" t="str">
        <f t="shared" si="4"/>
        <v/>
      </c>
      <c r="M166" s="374" t="str">
        <f t="shared" si="5"/>
        <v/>
      </c>
      <c r="N166" s="56" t="str">
        <f t="shared" si="6"/>
        <v/>
      </c>
      <c r="O166" s="347" t="b">
        <f t="shared" si="7"/>
        <v>0</v>
      </c>
      <c r="P166" s="348">
        <f t="shared" si="8"/>
        <v>1</v>
      </c>
    </row>
    <row r="167" spans="1:16">
      <c r="A167" s="141">
        <v>158</v>
      </c>
      <c r="B167" s="6"/>
      <c r="C167" s="6"/>
      <c r="D167" s="63"/>
      <c r="E167" s="215"/>
      <c r="F167" s="214"/>
      <c r="G167" s="214"/>
      <c r="H167" s="214"/>
      <c r="I167" s="16" t="str">
        <f t="shared" si="11"/>
        <v/>
      </c>
      <c r="J167" s="16" t="str">
        <f t="shared" si="12"/>
        <v/>
      </c>
      <c r="K167" s="373" t="str">
        <f t="shared" si="3"/>
        <v/>
      </c>
      <c r="L167" s="56" t="str">
        <f t="shared" si="4"/>
        <v/>
      </c>
      <c r="M167" s="374" t="str">
        <f t="shared" si="5"/>
        <v/>
      </c>
      <c r="N167" s="56" t="str">
        <f t="shared" si="6"/>
        <v/>
      </c>
      <c r="O167" s="347" t="b">
        <f t="shared" si="7"/>
        <v>0</v>
      </c>
      <c r="P167" s="348">
        <f t="shared" si="8"/>
        <v>1</v>
      </c>
    </row>
    <row r="168" spans="1:16">
      <c r="A168" s="141">
        <v>159</v>
      </c>
      <c r="B168" s="6"/>
      <c r="C168" s="6"/>
      <c r="D168" s="63"/>
      <c r="E168" s="215"/>
      <c r="F168" s="214"/>
      <c r="G168" s="214"/>
      <c r="H168" s="214"/>
      <c r="I168" s="16" t="str">
        <f t="shared" si="11"/>
        <v/>
      </c>
      <c r="J168" s="16" t="str">
        <f t="shared" si="12"/>
        <v/>
      </c>
      <c r="K168" s="373" t="str">
        <f t="shared" si="3"/>
        <v/>
      </c>
      <c r="L168" s="56" t="str">
        <f t="shared" si="4"/>
        <v/>
      </c>
      <c r="M168" s="374" t="str">
        <f t="shared" si="5"/>
        <v/>
      </c>
      <c r="N168" s="56" t="str">
        <f t="shared" si="6"/>
        <v/>
      </c>
      <c r="O168" s="347" t="b">
        <f t="shared" si="7"/>
        <v>0</v>
      </c>
      <c r="P168" s="348">
        <f t="shared" si="8"/>
        <v>1</v>
      </c>
    </row>
    <row r="169" spans="1:16">
      <c r="A169" s="141">
        <v>160</v>
      </c>
      <c r="B169" s="6"/>
      <c r="C169" s="6"/>
      <c r="D169" s="63"/>
      <c r="E169" s="215"/>
      <c r="F169" s="214"/>
      <c r="G169" s="214"/>
      <c r="H169" s="214"/>
      <c r="I169" s="16" t="str">
        <f t="shared" si="11"/>
        <v/>
      </c>
      <c r="J169" s="16" t="str">
        <f t="shared" si="12"/>
        <v/>
      </c>
      <c r="K169" s="373" t="str">
        <f t="shared" si="3"/>
        <v/>
      </c>
      <c r="L169" s="56" t="str">
        <f t="shared" si="4"/>
        <v/>
      </c>
      <c r="M169" s="374" t="str">
        <f t="shared" si="5"/>
        <v/>
      </c>
      <c r="N169" s="56" t="str">
        <f t="shared" si="6"/>
        <v/>
      </c>
      <c r="O169" s="347" t="b">
        <f t="shared" si="7"/>
        <v>0</v>
      </c>
      <c r="P169" s="348">
        <f t="shared" si="8"/>
        <v>1</v>
      </c>
    </row>
    <row r="170" spans="1:16">
      <c r="A170" s="141">
        <v>161</v>
      </c>
      <c r="B170" s="6"/>
      <c r="C170" s="6"/>
      <c r="D170" s="63"/>
      <c r="E170" s="215"/>
      <c r="F170" s="214"/>
      <c r="G170" s="214"/>
      <c r="H170" s="214"/>
      <c r="I170" s="16" t="str">
        <f t="shared" si="11"/>
        <v/>
      </c>
      <c r="J170" s="16" t="str">
        <f t="shared" si="12"/>
        <v/>
      </c>
      <c r="K170" s="373" t="str">
        <f t="shared" si="3"/>
        <v/>
      </c>
      <c r="L170" s="56" t="str">
        <f t="shared" si="4"/>
        <v/>
      </c>
      <c r="M170" s="374" t="str">
        <f t="shared" si="5"/>
        <v/>
      </c>
      <c r="N170" s="56" t="str">
        <f t="shared" si="6"/>
        <v/>
      </c>
      <c r="O170" s="347" t="b">
        <f t="shared" si="7"/>
        <v>0</v>
      </c>
      <c r="P170" s="348">
        <f t="shared" si="8"/>
        <v>1</v>
      </c>
    </row>
    <row r="171" spans="1:16">
      <c r="A171" s="141">
        <v>162</v>
      </c>
      <c r="B171" s="6"/>
      <c r="C171" s="6"/>
      <c r="D171" s="63"/>
      <c r="E171" s="215"/>
      <c r="F171" s="214"/>
      <c r="G171" s="214"/>
      <c r="H171" s="214"/>
      <c r="I171" s="16" t="str">
        <f t="shared" si="11"/>
        <v/>
      </c>
      <c r="J171" s="16" t="str">
        <f t="shared" si="12"/>
        <v/>
      </c>
      <c r="K171" s="373" t="str">
        <f t="shared" si="3"/>
        <v/>
      </c>
      <c r="L171" s="56" t="str">
        <f t="shared" si="4"/>
        <v/>
      </c>
      <c r="M171" s="374" t="str">
        <f t="shared" si="5"/>
        <v/>
      </c>
      <c r="N171" s="56" t="str">
        <f t="shared" si="6"/>
        <v/>
      </c>
      <c r="O171" s="347" t="b">
        <f t="shared" si="7"/>
        <v>0</v>
      </c>
      <c r="P171" s="348">
        <f t="shared" si="8"/>
        <v>1</v>
      </c>
    </row>
    <row r="172" spans="1:16">
      <c r="A172" s="141">
        <v>163</v>
      </c>
      <c r="B172" s="6"/>
      <c r="C172" s="6"/>
      <c r="D172" s="63"/>
      <c r="E172" s="215"/>
      <c r="F172" s="214"/>
      <c r="G172" s="214"/>
      <c r="H172" s="214"/>
      <c r="I172" s="16" t="str">
        <f t="shared" si="11"/>
        <v/>
      </c>
      <c r="J172" s="16" t="str">
        <f t="shared" si="12"/>
        <v/>
      </c>
      <c r="K172" s="373" t="str">
        <f t="shared" si="3"/>
        <v/>
      </c>
      <c r="L172" s="56" t="str">
        <f t="shared" si="4"/>
        <v/>
      </c>
      <c r="M172" s="374" t="str">
        <f t="shared" si="5"/>
        <v/>
      </c>
      <c r="N172" s="56" t="str">
        <f t="shared" si="6"/>
        <v/>
      </c>
      <c r="O172" s="347" t="b">
        <f t="shared" si="7"/>
        <v>0</v>
      </c>
      <c r="P172" s="348">
        <f t="shared" si="8"/>
        <v>1</v>
      </c>
    </row>
    <row r="173" spans="1:16">
      <c r="A173" s="141">
        <v>164</v>
      </c>
      <c r="B173" s="6"/>
      <c r="C173" s="6"/>
      <c r="D173" s="63"/>
      <c r="E173" s="215"/>
      <c r="F173" s="214"/>
      <c r="G173" s="214"/>
      <c r="H173" s="214"/>
      <c r="I173" s="16" t="str">
        <f t="shared" si="11"/>
        <v/>
      </c>
      <c r="J173" s="16" t="str">
        <f t="shared" si="12"/>
        <v/>
      </c>
      <c r="K173" s="373" t="str">
        <f t="shared" si="3"/>
        <v/>
      </c>
      <c r="L173" s="56" t="str">
        <f t="shared" si="4"/>
        <v/>
      </c>
      <c r="M173" s="374" t="str">
        <f t="shared" si="5"/>
        <v/>
      </c>
      <c r="N173" s="56" t="str">
        <f t="shared" si="6"/>
        <v/>
      </c>
      <c r="O173" s="347" t="b">
        <f t="shared" si="7"/>
        <v>0</v>
      </c>
      <c r="P173" s="348">
        <f t="shared" si="8"/>
        <v>1</v>
      </c>
    </row>
    <row r="174" spans="1:16">
      <c r="A174" s="141">
        <v>165</v>
      </c>
      <c r="B174" s="6"/>
      <c r="C174" s="6"/>
      <c r="D174" s="63"/>
      <c r="E174" s="215"/>
      <c r="F174" s="214"/>
      <c r="G174" s="214"/>
      <c r="H174" s="214"/>
      <c r="I174" s="16" t="str">
        <f t="shared" si="11"/>
        <v/>
      </c>
      <c r="J174" s="16" t="str">
        <f t="shared" si="12"/>
        <v/>
      </c>
      <c r="K174" s="373" t="str">
        <f t="shared" si="3"/>
        <v/>
      </c>
      <c r="L174" s="56" t="str">
        <f t="shared" si="4"/>
        <v/>
      </c>
      <c r="M174" s="374" t="str">
        <f t="shared" si="5"/>
        <v/>
      </c>
      <c r="N174" s="56" t="str">
        <f t="shared" si="6"/>
        <v/>
      </c>
      <c r="O174" s="347" t="b">
        <f t="shared" si="7"/>
        <v>0</v>
      </c>
      <c r="P174" s="348">
        <f t="shared" si="8"/>
        <v>1</v>
      </c>
    </row>
    <row r="175" spans="1:16">
      <c r="A175" s="141">
        <v>166</v>
      </c>
      <c r="B175" s="6"/>
      <c r="C175" s="6"/>
      <c r="D175" s="63"/>
      <c r="E175" s="215"/>
      <c r="F175" s="214"/>
      <c r="G175" s="214"/>
      <c r="H175" s="214"/>
      <c r="I175" s="16" t="str">
        <f t="shared" si="11"/>
        <v/>
      </c>
      <c r="J175" s="16" t="str">
        <f t="shared" si="12"/>
        <v/>
      </c>
      <c r="K175" s="373" t="str">
        <f t="shared" si="3"/>
        <v/>
      </c>
      <c r="L175" s="56" t="str">
        <f t="shared" si="4"/>
        <v/>
      </c>
      <c r="M175" s="374" t="str">
        <f t="shared" si="5"/>
        <v/>
      </c>
      <c r="N175" s="56" t="str">
        <f t="shared" si="6"/>
        <v/>
      </c>
      <c r="O175" s="347" t="b">
        <f t="shared" si="7"/>
        <v>0</v>
      </c>
      <c r="P175" s="348">
        <f t="shared" si="8"/>
        <v>1</v>
      </c>
    </row>
    <row r="176" spans="1:16">
      <c r="A176" s="141">
        <v>167</v>
      </c>
      <c r="B176" s="6"/>
      <c r="C176" s="6"/>
      <c r="D176" s="63"/>
      <c r="E176" s="215"/>
      <c r="F176" s="214"/>
      <c r="G176" s="214"/>
      <c r="H176" s="214"/>
      <c r="I176" s="16" t="str">
        <f t="shared" si="11"/>
        <v/>
      </c>
      <c r="J176" s="16" t="str">
        <f t="shared" si="12"/>
        <v/>
      </c>
      <c r="K176" s="373" t="str">
        <f t="shared" ref="K176:K214" si="13">IF(OR($B176="",$C176="",$D176="",$E176="",$F176="",$F176&gt;an_final,$O176=FALSE),"",IF($F176&gt;=an_initial,1,""))</f>
        <v/>
      </c>
      <c r="L176" s="56" t="str">
        <f t="shared" ref="L176:L214" si="14">IF(OR($B176="",$C176="",$D176="",$E176="",$F176="",$F176&gt;an_final,$O176=FALSE),"",1)</f>
        <v/>
      </c>
      <c r="M176" s="374" t="str">
        <f t="shared" ref="M176:M214" si="15">IF(OR($B176="",$C176="",$D176="",$E176="",$F176="",$F176&gt;an_final,$O176=FALSE),"",IF($H176="",$G176/P176,$H176))</f>
        <v/>
      </c>
      <c r="N176" s="56" t="str">
        <f t="shared" ref="N176:N214" si="16">IF(OR($B176="",$C176="",$D176="",$E176="",$F176="",$F176&lt;an_initial,$F176&gt;an_final,$O176=FALSE),"",IF($H176="",$G176/P176,$H176))</f>
        <v/>
      </c>
      <c r="O176" s="347" t="b">
        <f t="shared" ref="O176:O214" si="17">IF(nume_candidat="",FALSE,ISNUMBER(SEARCH(nume_candidat,$B176)))</f>
        <v>0</v>
      </c>
      <c r="P176" s="348">
        <f t="shared" ref="P176:P214" si="18">LEN(B176)-LEN(SUBSTITUTE(B176,",",""))+1</f>
        <v>1</v>
      </c>
    </row>
    <row r="177" spans="1:16">
      <c r="A177" s="141">
        <v>168</v>
      </c>
      <c r="B177" s="6"/>
      <c r="C177" s="6"/>
      <c r="D177" s="63"/>
      <c r="E177" s="215"/>
      <c r="F177" s="214"/>
      <c r="G177" s="214"/>
      <c r="H177" s="214"/>
      <c r="I177" s="16" t="str">
        <f t="shared" si="11"/>
        <v/>
      </c>
      <c r="J177" s="16" t="str">
        <f t="shared" si="12"/>
        <v/>
      </c>
      <c r="K177" s="373" t="str">
        <f t="shared" si="13"/>
        <v/>
      </c>
      <c r="L177" s="56" t="str">
        <f t="shared" si="14"/>
        <v/>
      </c>
      <c r="M177" s="374" t="str">
        <f t="shared" si="15"/>
        <v/>
      </c>
      <c r="N177" s="56" t="str">
        <f t="shared" si="16"/>
        <v/>
      </c>
      <c r="O177" s="347" t="b">
        <f t="shared" si="17"/>
        <v>0</v>
      </c>
      <c r="P177" s="348">
        <f t="shared" si="18"/>
        <v>1</v>
      </c>
    </row>
    <row r="178" spans="1:16">
      <c r="A178" s="141">
        <v>169</v>
      </c>
      <c r="B178" s="6"/>
      <c r="C178" s="6"/>
      <c r="D178" s="63"/>
      <c r="E178" s="215"/>
      <c r="F178" s="214"/>
      <c r="G178" s="214"/>
      <c r="H178" s="214"/>
      <c r="I178" s="16" t="str">
        <f t="shared" si="11"/>
        <v/>
      </c>
      <c r="J178" s="16" t="str">
        <f t="shared" si="12"/>
        <v/>
      </c>
      <c r="K178" s="373" t="str">
        <f t="shared" si="13"/>
        <v/>
      </c>
      <c r="L178" s="56" t="str">
        <f t="shared" si="14"/>
        <v/>
      </c>
      <c r="M178" s="374" t="str">
        <f t="shared" si="15"/>
        <v/>
      </c>
      <c r="N178" s="56" t="str">
        <f t="shared" si="16"/>
        <v/>
      </c>
      <c r="O178" s="347" t="b">
        <f t="shared" si="17"/>
        <v>0</v>
      </c>
      <c r="P178" s="348">
        <f t="shared" si="18"/>
        <v>1</v>
      </c>
    </row>
    <row r="179" spans="1:16">
      <c r="A179" s="141">
        <v>170</v>
      </c>
      <c r="B179" s="6"/>
      <c r="C179" s="6"/>
      <c r="D179" s="63"/>
      <c r="E179" s="215"/>
      <c r="F179" s="214"/>
      <c r="G179" s="214"/>
      <c r="H179" s="214"/>
      <c r="I179" s="16" t="str">
        <f t="shared" si="11"/>
        <v/>
      </c>
      <c r="J179" s="16" t="str">
        <f t="shared" si="12"/>
        <v/>
      </c>
      <c r="K179" s="373" t="str">
        <f t="shared" si="13"/>
        <v/>
      </c>
      <c r="L179" s="56" t="str">
        <f t="shared" si="14"/>
        <v/>
      </c>
      <c r="M179" s="374" t="str">
        <f t="shared" si="15"/>
        <v/>
      </c>
      <c r="N179" s="56" t="str">
        <f t="shared" si="16"/>
        <v/>
      </c>
      <c r="O179" s="347" t="b">
        <f t="shared" si="17"/>
        <v>0</v>
      </c>
      <c r="P179" s="348">
        <f t="shared" si="18"/>
        <v>1</v>
      </c>
    </row>
    <row r="180" spans="1:16">
      <c r="A180" s="141">
        <v>171</v>
      </c>
      <c r="B180" s="6"/>
      <c r="C180" s="6"/>
      <c r="D180" s="63"/>
      <c r="E180" s="215"/>
      <c r="F180" s="214"/>
      <c r="G180" s="214"/>
      <c r="H180" s="214"/>
      <c r="I180" s="16" t="str">
        <f t="shared" si="11"/>
        <v/>
      </c>
      <c r="J180" s="16" t="str">
        <f t="shared" si="12"/>
        <v/>
      </c>
      <c r="K180" s="373" t="str">
        <f t="shared" si="13"/>
        <v/>
      </c>
      <c r="L180" s="56" t="str">
        <f t="shared" si="14"/>
        <v/>
      </c>
      <c r="M180" s="374" t="str">
        <f t="shared" si="15"/>
        <v/>
      </c>
      <c r="N180" s="56" t="str">
        <f t="shared" si="16"/>
        <v/>
      </c>
      <c r="O180" s="347" t="b">
        <f t="shared" si="17"/>
        <v>0</v>
      </c>
      <c r="P180" s="348">
        <f t="shared" si="18"/>
        <v>1</v>
      </c>
    </row>
    <row r="181" spans="1:16">
      <c r="A181" s="141">
        <v>172</v>
      </c>
      <c r="B181" s="6"/>
      <c r="C181" s="6"/>
      <c r="D181" s="63"/>
      <c r="E181" s="215"/>
      <c r="F181" s="214"/>
      <c r="G181" s="214"/>
      <c r="H181" s="214"/>
      <c r="I181" s="16" t="str">
        <f t="shared" si="11"/>
        <v/>
      </c>
      <c r="J181" s="16" t="str">
        <f t="shared" si="12"/>
        <v/>
      </c>
      <c r="K181" s="373" t="str">
        <f t="shared" si="13"/>
        <v/>
      </c>
      <c r="L181" s="56" t="str">
        <f t="shared" si="14"/>
        <v/>
      </c>
      <c r="M181" s="374" t="str">
        <f t="shared" si="15"/>
        <v/>
      </c>
      <c r="N181" s="56" t="str">
        <f t="shared" si="16"/>
        <v/>
      </c>
      <c r="O181" s="347" t="b">
        <f t="shared" si="17"/>
        <v>0</v>
      </c>
      <c r="P181" s="348">
        <f t="shared" si="18"/>
        <v>1</v>
      </c>
    </row>
    <row r="182" spans="1:16">
      <c r="A182" s="141">
        <v>173</v>
      </c>
      <c r="B182" s="6"/>
      <c r="C182" s="6"/>
      <c r="D182" s="63"/>
      <c r="E182" s="215"/>
      <c r="F182" s="214"/>
      <c r="G182" s="214"/>
      <c r="H182" s="214"/>
      <c r="I182" s="16" t="str">
        <f t="shared" si="11"/>
        <v/>
      </c>
      <c r="J182" s="16" t="str">
        <f t="shared" si="12"/>
        <v/>
      </c>
      <c r="K182" s="373" t="str">
        <f t="shared" si="13"/>
        <v/>
      </c>
      <c r="L182" s="56" t="str">
        <f t="shared" si="14"/>
        <v/>
      </c>
      <c r="M182" s="374" t="str">
        <f t="shared" si="15"/>
        <v/>
      </c>
      <c r="N182" s="56" t="str">
        <f t="shared" si="16"/>
        <v/>
      </c>
      <c r="O182" s="347" t="b">
        <f t="shared" si="17"/>
        <v>0</v>
      </c>
      <c r="P182" s="348">
        <f t="shared" si="18"/>
        <v>1</v>
      </c>
    </row>
    <row r="183" spans="1:16">
      <c r="A183" s="141">
        <v>174</v>
      </c>
      <c r="B183" s="6"/>
      <c r="C183" s="6"/>
      <c r="D183" s="63"/>
      <c r="E183" s="215"/>
      <c r="F183" s="214"/>
      <c r="G183" s="214"/>
      <c r="H183" s="214"/>
      <c r="I183" s="16" t="str">
        <f t="shared" si="11"/>
        <v/>
      </c>
      <c r="J183" s="16" t="str">
        <f t="shared" si="12"/>
        <v/>
      </c>
      <c r="K183" s="373" t="str">
        <f t="shared" si="13"/>
        <v/>
      </c>
      <c r="L183" s="56" t="str">
        <f t="shared" si="14"/>
        <v/>
      </c>
      <c r="M183" s="374" t="str">
        <f t="shared" si="15"/>
        <v/>
      </c>
      <c r="N183" s="56" t="str">
        <f t="shared" si="16"/>
        <v/>
      </c>
      <c r="O183" s="347" t="b">
        <f t="shared" si="17"/>
        <v>0</v>
      </c>
      <c r="P183" s="348">
        <f t="shared" si="18"/>
        <v>1</v>
      </c>
    </row>
    <row r="184" spans="1:16">
      <c r="A184" s="141">
        <v>175</v>
      </c>
      <c r="B184" s="6"/>
      <c r="C184" s="6"/>
      <c r="D184" s="63"/>
      <c r="E184" s="215"/>
      <c r="F184" s="214"/>
      <c r="G184" s="214"/>
      <c r="H184" s="214"/>
      <c r="I184" s="16" t="str">
        <f t="shared" si="11"/>
        <v/>
      </c>
      <c r="J184" s="16" t="str">
        <f t="shared" si="12"/>
        <v/>
      </c>
      <c r="K184" s="373" t="str">
        <f t="shared" si="13"/>
        <v/>
      </c>
      <c r="L184" s="56" t="str">
        <f t="shared" si="14"/>
        <v/>
      </c>
      <c r="M184" s="374" t="str">
        <f t="shared" si="15"/>
        <v/>
      </c>
      <c r="N184" s="56" t="str">
        <f t="shared" si="16"/>
        <v/>
      </c>
      <c r="O184" s="347" t="b">
        <f t="shared" si="17"/>
        <v>0</v>
      </c>
      <c r="P184" s="348">
        <f t="shared" si="18"/>
        <v>1</v>
      </c>
    </row>
    <row r="185" spans="1:16">
      <c r="A185" s="141">
        <v>176</v>
      </c>
      <c r="B185" s="6"/>
      <c r="C185" s="6"/>
      <c r="D185" s="63"/>
      <c r="E185" s="215"/>
      <c r="F185" s="214"/>
      <c r="G185" s="214"/>
      <c r="H185" s="214"/>
      <c r="I185" s="16" t="str">
        <f t="shared" si="11"/>
        <v/>
      </c>
      <c r="J185" s="16" t="str">
        <f t="shared" si="12"/>
        <v/>
      </c>
      <c r="K185" s="373" t="str">
        <f t="shared" si="13"/>
        <v/>
      </c>
      <c r="L185" s="56" t="str">
        <f t="shared" si="14"/>
        <v/>
      </c>
      <c r="M185" s="374" t="str">
        <f t="shared" si="15"/>
        <v/>
      </c>
      <c r="N185" s="56" t="str">
        <f t="shared" si="16"/>
        <v/>
      </c>
      <c r="O185" s="347" t="b">
        <f t="shared" si="17"/>
        <v>0</v>
      </c>
      <c r="P185" s="348">
        <f t="shared" si="18"/>
        <v>1</v>
      </c>
    </row>
    <row r="186" spans="1:16">
      <c r="A186" s="141">
        <v>177</v>
      </c>
      <c r="B186" s="6"/>
      <c r="C186" s="6"/>
      <c r="D186" s="63"/>
      <c r="E186" s="215"/>
      <c r="F186" s="214"/>
      <c r="G186" s="214"/>
      <c r="H186" s="214"/>
      <c r="I186" s="16" t="str">
        <f t="shared" si="11"/>
        <v/>
      </c>
      <c r="J186" s="16" t="str">
        <f t="shared" si="12"/>
        <v/>
      </c>
      <c r="K186" s="373" t="str">
        <f t="shared" si="13"/>
        <v/>
      </c>
      <c r="L186" s="56" t="str">
        <f t="shared" si="14"/>
        <v/>
      </c>
      <c r="M186" s="374" t="str">
        <f t="shared" si="15"/>
        <v/>
      </c>
      <c r="N186" s="56" t="str">
        <f t="shared" si="16"/>
        <v/>
      </c>
      <c r="O186" s="347" t="b">
        <f t="shared" si="17"/>
        <v>0</v>
      </c>
      <c r="P186" s="348">
        <f t="shared" si="18"/>
        <v>1</v>
      </c>
    </row>
    <row r="187" spans="1:16">
      <c r="A187" s="141">
        <v>178</v>
      </c>
      <c r="B187" s="6"/>
      <c r="C187" s="6"/>
      <c r="D187" s="63"/>
      <c r="E187" s="215"/>
      <c r="F187" s="214"/>
      <c r="G187" s="214"/>
      <c r="H187" s="214"/>
      <c r="I187" s="16" t="str">
        <f t="shared" si="11"/>
        <v/>
      </c>
      <c r="J187" s="16" t="str">
        <f t="shared" si="12"/>
        <v/>
      </c>
      <c r="K187" s="373" t="str">
        <f t="shared" si="13"/>
        <v/>
      </c>
      <c r="L187" s="56" t="str">
        <f t="shared" si="14"/>
        <v/>
      </c>
      <c r="M187" s="374" t="str">
        <f t="shared" si="15"/>
        <v/>
      </c>
      <c r="N187" s="56" t="str">
        <f t="shared" si="16"/>
        <v/>
      </c>
      <c r="O187" s="347" t="b">
        <f t="shared" si="17"/>
        <v>0</v>
      </c>
      <c r="P187" s="348">
        <f t="shared" si="18"/>
        <v>1</v>
      </c>
    </row>
    <row r="188" spans="1:16">
      <c r="A188" s="141">
        <v>179</v>
      </c>
      <c r="B188" s="6"/>
      <c r="C188" s="6"/>
      <c r="D188" s="63"/>
      <c r="E188" s="215"/>
      <c r="F188" s="214"/>
      <c r="G188" s="214"/>
      <c r="H188" s="214"/>
      <c r="I188" s="16" t="str">
        <f t="shared" si="11"/>
        <v/>
      </c>
      <c r="J188" s="16" t="str">
        <f t="shared" si="12"/>
        <v/>
      </c>
      <c r="K188" s="373" t="str">
        <f t="shared" si="13"/>
        <v/>
      </c>
      <c r="L188" s="56" t="str">
        <f t="shared" si="14"/>
        <v/>
      </c>
      <c r="M188" s="374" t="str">
        <f t="shared" si="15"/>
        <v/>
      </c>
      <c r="N188" s="56" t="str">
        <f t="shared" si="16"/>
        <v/>
      </c>
      <c r="O188" s="347" t="b">
        <f t="shared" si="17"/>
        <v>0</v>
      </c>
      <c r="P188" s="348">
        <f t="shared" si="18"/>
        <v>1</v>
      </c>
    </row>
    <row r="189" spans="1:16">
      <c r="A189" s="141">
        <v>180</v>
      </c>
      <c r="B189" s="6"/>
      <c r="C189" s="6"/>
      <c r="D189" s="63"/>
      <c r="E189" s="215"/>
      <c r="F189" s="214"/>
      <c r="G189" s="214"/>
      <c r="H189" s="214"/>
      <c r="I189" s="16" t="str">
        <f t="shared" si="11"/>
        <v/>
      </c>
      <c r="J189" s="16" t="str">
        <f t="shared" si="12"/>
        <v/>
      </c>
      <c r="K189" s="373" t="str">
        <f t="shared" si="13"/>
        <v/>
      </c>
      <c r="L189" s="56" t="str">
        <f t="shared" si="14"/>
        <v/>
      </c>
      <c r="M189" s="374" t="str">
        <f t="shared" si="15"/>
        <v/>
      </c>
      <c r="N189" s="56" t="str">
        <f t="shared" si="16"/>
        <v/>
      </c>
      <c r="O189" s="347" t="b">
        <f t="shared" si="17"/>
        <v>0</v>
      </c>
      <c r="P189" s="348">
        <f t="shared" si="18"/>
        <v>1</v>
      </c>
    </row>
    <row r="190" spans="1:16">
      <c r="A190" s="141">
        <v>181</v>
      </c>
      <c r="B190" s="6"/>
      <c r="C190" s="6"/>
      <c r="D190" s="63"/>
      <c r="E190" s="215"/>
      <c r="F190" s="214"/>
      <c r="G190" s="214"/>
      <c r="H190" s="214"/>
      <c r="I190" s="16" t="str">
        <f t="shared" si="11"/>
        <v/>
      </c>
      <c r="J190" s="16" t="str">
        <f t="shared" si="12"/>
        <v/>
      </c>
      <c r="K190" s="373" t="str">
        <f t="shared" si="13"/>
        <v/>
      </c>
      <c r="L190" s="56" t="str">
        <f t="shared" si="14"/>
        <v/>
      </c>
      <c r="M190" s="374" t="str">
        <f t="shared" si="15"/>
        <v/>
      </c>
      <c r="N190" s="56" t="str">
        <f t="shared" si="16"/>
        <v/>
      </c>
      <c r="O190" s="347" t="b">
        <f t="shared" si="17"/>
        <v>0</v>
      </c>
      <c r="P190" s="348">
        <f t="shared" si="18"/>
        <v>1</v>
      </c>
    </row>
    <row r="191" spans="1:16">
      <c r="A191" s="141">
        <v>182</v>
      </c>
      <c r="B191" s="6"/>
      <c r="C191" s="6"/>
      <c r="D191" s="63"/>
      <c r="E191" s="215"/>
      <c r="F191" s="214"/>
      <c r="G191" s="214"/>
      <c r="H191" s="214"/>
      <c r="I191" s="16" t="str">
        <f t="shared" si="11"/>
        <v/>
      </c>
      <c r="J191" s="16" t="str">
        <f t="shared" si="12"/>
        <v/>
      </c>
      <c r="K191" s="373" t="str">
        <f t="shared" si="13"/>
        <v/>
      </c>
      <c r="L191" s="56" t="str">
        <f t="shared" si="14"/>
        <v/>
      </c>
      <c r="M191" s="374" t="str">
        <f t="shared" si="15"/>
        <v/>
      </c>
      <c r="N191" s="56" t="str">
        <f t="shared" si="16"/>
        <v/>
      </c>
      <c r="O191" s="347" t="b">
        <f t="shared" si="17"/>
        <v>0</v>
      </c>
      <c r="P191" s="348">
        <f t="shared" si="18"/>
        <v>1</v>
      </c>
    </row>
    <row r="192" spans="1:16">
      <c r="A192" s="141">
        <v>183</v>
      </c>
      <c r="B192" s="6"/>
      <c r="C192" s="6"/>
      <c r="D192" s="63"/>
      <c r="E192" s="215"/>
      <c r="F192" s="214"/>
      <c r="G192" s="214"/>
      <c r="H192" s="214"/>
      <c r="I192" s="16" t="str">
        <f t="shared" si="11"/>
        <v/>
      </c>
      <c r="J192" s="16" t="str">
        <f t="shared" si="12"/>
        <v/>
      </c>
      <c r="K192" s="373" t="str">
        <f t="shared" si="13"/>
        <v/>
      </c>
      <c r="L192" s="56" t="str">
        <f t="shared" si="14"/>
        <v/>
      </c>
      <c r="M192" s="374" t="str">
        <f t="shared" si="15"/>
        <v/>
      </c>
      <c r="N192" s="56" t="str">
        <f t="shared" si="16"/>
        <v/>
      </c>
      <c r="O192" s="347" t="b">
        <f t="shared" si="17"/>
        <v>0</v>
      </c>
      <c r="P192" s="348">
        <f t="shared" si="18"/>
        <v>1</v>
      </c>
    </row>
    <row r="193" spans="1:16">
      <c r="A193" s="141">
        <v>184</v>
      </c>
      <c r="B193" s="6"/>
      <c r="C193" s="6"/>
      <c r="D193" s="63"/>
      <c r="E193" s="215"/>
      <c r="F193" s="214"/>
      <c r="G193" s="214"/>
      <c r="H193" s="214"/>
      <c r="I193" s="16" t="str">
        <f t="shared" si="11"/>
        <v/>
      </c>
      <c r="J193" s="16" t="str">
        <f t="shared" si="12"/>
        <v/>
      </c>
      <c r="K193" s="373" t="str">
        <f t="shared" si="13"/>
        <v/>
      </c>
      <c r="L193" s="56" t="str">
        <f t="shared" si="14"/>
        <v/>
      </c>
      <c r="M193" s="374" t="str">
        <f t="shared" si="15"/>
        <v/>
      </c>
      <c r="N193" s="56" t="str">
        <f t="shared" si="16"/>
        <v/>
      </c>
      <c r="O193" s="347" t="b">
        <f t="shared" si="17"/>
        <v>0</v>
      </c>
      <c r="P193" s="348">
        <f t="shared" si="18"/>
        <v>1</v>
      </c>
    </row>
    <row r="194" spans="1:16">
      <c r="A194" s="141">
        <v>185</v>
      </c>
      <c r="B194" s="6"/>
      <c r="C194" s="6"/>
      <c r="D194" s="63"/>
      <c r="E194" s="215"/>
      <c r="F194" s="214"/>
      <c r="G194" s="214"/>
      <c r="H194" s="214"/>
      <c r="I194" s="16" t="str">
        <f t="shared" si="11"/>
        <v/>
      </c>
      <c r="J194" s="16" t="str">
        <f t="shared" si="12"/>
        <v/>
      </c>
      <c r="K194" s="373" t="str">
        <f t="shared" si="13"/>
        <v/>
      </c>
      <c r="L194" s="56" t="str">
        <f t="shared" si="14"/>
        <v/>
      </c>
      <c r="M194" s="374" t="str">
        <f t="shared" si="15"/>
        <v/>
      </c>
      <c r="N194" s="56" t="str">
        <f t="shared" si="16"/>
        <v/>
      </c>
      <c r="O194" s="347" t="b">
        <f t="shared" si="17"/>
        <v>0</v>
      </c>
      <c r="P194" s="348">
        <f t="shared" si="18"/>
        <v>1</v>
      </c>
    </row>
    <row r="195" spans="1:16">
      <c r="A195" s="141">
        <v>186</v>
      </c>
      <c r="B195" s="6"/>
      <c r="C195" s="6"/>
      <c r="D195" s="63"/>
      <c r="E195" s="215"/>
      <c r="F195" s="214"/>
      <c r="G195" s="214"/>
      <c r="H195" s="214"/>
      <c r="I195" s="16" t="str">
        <f t="shared" si="11"/>
        <v/>
      </c>
      <c r="J195" s="16" t="str">
        <f t="shared" si="12"/>
        <v/>
      </c>
      <c r="K195" s="373" t="str">
        <f t="shared" si="13"/>
        <v/>
      </c>
      <c r="L195" s="56" t="str">
        <f t="shared" si="14"/>
        <v/>
      </c>
      <c r="M195" s="374" t="str">
        <f t="shared" si="15"/>
        <v/>
      </c>
      <c r="N195" s="56" t="str">
        <f t="shared" si="16"/>
        <v/>
      </c>
      <c r="O195" s="347" t="b">
        <f t="shared" si="17"/>
        <v>0</v>
      </c>
      <c r="P195" s="348">
        <f t="shared" si="18"/>
        <v>1</v>
      </c>
    </row>
    <row r="196" spans="1:16">
      <c r="A196" s="141">
        <v>187</v>
      </c>
      <c r="B196" s="6"/>
      <c r="C196" s="6"/>
      <c r="D196" s="63"/>
      <c r="E196" s="215"/>
      <c r="F196" s="214"/>
      <c r="G196" s="214"/>
      <c r="H196" s="214"/>
      <c r="I196" s="16" t="str">
        <f t="shared" si="11"/>
        <v/>
      </c>
      <c r="J196" s="16" t="str">
        <f t="shared" si="12"/>
        <v/>
      </c>
      <c r="K196" s="373" t="str">
        <f t="shared" si="13"/>
        <v/>
      </c>
      <c r="L196" s="56" t="str">
        <f t="shared" si="14"/>
        <v/>
      </c>
      <c r="M196" s="374" t="str">
        <f t="shared" si="15"/>
        <v/>
      </c>
      <c r="N196" s="56" t="str">
        <f t="shared" si="16"/>
        <v/>
      </c>
      <c r="O196" s="347" t="b">
        <f t="shared" si="17"/>
        <v>0</v>
      </c>
      <c r="P196" s="348">
        <f t="shared" si="18"/>
        <v>1</v>
      </c>
    </row>
    <row r="197" spans="1:16">
      <c r="A197" s="141">
        <v>188</v>
      </c>
      <c r="B197" s="6"/>
      <c r="C197" s="6"/>
      <c r="D197" s="63"/>
      <c r="E197" s="215"/>
      <c r="F197" s="214"/>
      <c r="G197" s="214"/>
      <c r="H197" s="214"/>
      <c r="I197" s="16" t="str">
        <f t="shared" si="11"/>
        <v/>
      </c>
      <c r="J197" s="16" t="str">
        <f t="shared" si="12"/>
        <v/>
      </c>
      <c r="K197" s="373" t="str">
        <f t="shared" si="13"/>
        <v/>
      </c>
      <c r="L197" s="56" t="str">
        <f t="shared" si="14"/>
        <v/>
      </c>
      <c r="M197" s="374" t="str">
        <f t="shared" si="15"/>
        <v/>
      </c>
      <c r="N197" s="56" t="str">
        <f t="shared" si="16"/>
        <v/>
      </c>
      <c r="O197" s="347" t="b">
        <f t="shared" si="17"/>
        <v>0</v>
      </c>
      <c r="P197" s="348">
        <f t="shared" si="18"/>
        <v>1</v>
      </c>
    </row>
    <row r="198" spans="1:16">
      <c r="A198" s="141">
        <v>189</v>
      </c>
      <c r="B198" s="6"/>
      <c r="C198" s="6"/>
      <c r="D198" s="63"/>
      <c r="E198" s="215"/>
      <c r="F198" s="214"/>
      <c r="G198" s="214"/>
      <c r="H198" s="214"/>
      <c r="I198" s="16" t="str">
        <f t="shared" si="11"/>
        <v/>
      </c>
      <c r="J198" s="16" t="str">
        <f t="shared" si="12"/>
        <v/>
      </c>
      <c r="K198" s="373" t="str">
        <f t="shared" si="13"/>
        <v/>
      </c>
      <c r="L198" s="56" t="str">
        <f t="shared" si="14"/>
        <v/>
      </c>
      <c r="M198" s="374" t="str">
        <f t="shared" si="15"/>
        <v/>
      </c>
      <c r="N198" s="56" t="str">
        <f t="shared" si="16"/>
        <v/>
      </c>
      <c r="O198" s="347" t="b">
        <f t="shared" si="17"/>
        <v>0</v>
      </c>
      <c r="P198" s="348">
        <f t="shared" si="18"/>
        <v>1</v>
      </c>
    </row>
    <row r="199" spans="1:16">
      <c r="A199" s="141">
        <v>190</v>
      </c>
      <c r="B199" s="6"/>
      <c r="C199" s="6"/>
      <c r="D199" s="63"/>
      <c r="E199" s="215"/>
      <c r="F199" s="214"/>
      <c r="G199" s="214"/>
      <c r="H199" s="214"/>
      <c r="I199" s="16" t="str">
        <f t="shared" si="11"/>
        <v/>
      </c>
      <c r="J199" s="16" t="str">
        <f t="shared" si="12"/>
        <v/>
      </c>
      <c r="K199" s="373" t="str">
        <f t="shared" si="13"/>
        <v/>
      </c>
      <c r="L199" s="56" t="str">
        <f t="shared" si="14"/>
        <v/>
      </c>
      <c r="M199" s="374" t="str">
        <f t="shared" si="15"/>
        <v/>
      </c>
      <c r="N199" s="56" t="str">
        <f t="shared" si="16"/>
        <v/>
      </c>
      <c r="O199" s="347" t="b">
        <f t="shared" si="17"/>
        <v>0</v>
      </c>
      <c r="P199" s="348">
        <f t="shared" si="18"/>
        <v>1</v>
      </c>
    </row>
    <row r="200" spans="1:16">
      <c r="A200" s="141">
        <v>191</v>
      </c>
      <c r="B200" s="6"/>
      <c r="C200" s="6"/>
      <c r="D200" s="63"/>
      <c r="E200" s="215"/>
      <c r="F200" s="214"/>
      <c r="G200" s="214"/>
      <c r="H200" s="214"/>
      <c r="I200" s="16" t="str">
        <f t="shared" si="11"/>
        <v/>
      </c>
      <c r="J200" s="16" t="str">
        <f t="shared" si="12"/>
        <v/>
      </c>
      <c r="K200" s="373" t="str">
        <f t="shared" si="13"/>
        <v/>
      </c>
      <c r="L200" s="56" t="str">
        <f t="shared" si="14"/>
        <v/>
      </c>
      <c r="M200" s="374" t="str">
        <f t="shared" si="15"/>
        <v/>
      </c>
      <c r="N200" s="56" t="str">
        <f t="shared" si="16"/>
        <v/>
      </c>
      <c r="O200" s="347" t="b">
        <f t="shared" si="17"/>
        <v>0</v>
      </c>
      <c r="P200" s="348">
        <f t="shared" si="18"/>
        <v>1</v>
      </c>
    </row>
    <row r="201" spans="1:16">
      <c r="A201" s="141">
        <v>192</v>
      </c>
      <c r="B201" s="6"/>
      <c r="C201" s="6"/>
      <c r="D201" s="63"/>
      <c r="E201" s="215"/>
      <c r="F201" s="214"/>
      <c r="G201" s="214"/>
      <c r="H201" s="214"/>
      <c r="I201" s="16" t="str">
        <f t="shared" si="11"/>
        <v/>
      </c>
      <c r="J201" s="16" t="str">
        <f t="shared" si="12"/>
        <v/>
      </c>
      <c r="K201" s="373" t="str">
        <f t="shared" si="13"/>
        <v/>
      </c>
      <c r="L201" s="56" t="str">
        <f t="shared" si="14"/>
        <v/>
      </c>
      <c r="M201" s="374" t="str">
        <f t="shared" si="15"/>
        <v/>
      </c>
      <c r="N201" s="56" t="str">
        <f t="shared" si="16"/>
        <v/>
      </c>
      <c r="O201" s="347" t="b">
        <f t="shared" si="17"/>
        <v>0</v>
      </c>
      <c r="P201" s="348">
        <f t="shared" si="18"/>
        <v>1</v>
      </c>
    </row>
    <row r="202" spans="1:16">
      <c r="A202" s="141">
        <v>193</v>
      </c>
      <c r="B202" s="6"/>
      <c r="C202" s="6"/>
      <c r="D202" s="63"/>
      <c r="E202" s="215"/>
      <c r="F202" s="214"/>
      <c r="G202" s="214"/>
      <c r="H202" s="214"/>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3" t="str">
        <f t="shared" si="13"/>
        <v/>
      </c>
      <c r="L202" s="56" t="str">
        <f t="shared" si="14"/>
        <v/>
      </c>
      <c r="M202" s="374" t="str">
        <f t="shared" si="15"/>
        <v/>
      </c>
      <c r="N202" s="56" t="str">
        <f t="shared" si="16"/>
        <v/>
      </c>
      <c r="O202" s="347" t="b">
        <f t="shared" si="17"/>
        <v>0</v>
      </c>
      <c r="P202" s="348">
        <f t="shared" si="18"/>
        <v>1</v>
      </c>
    </row>
    <row r="203" spans="1:16">
      <c r="A203" s="141">
        <v>194</v>
      </c>
      <c r="B203" s="6"/>
      <c r="C203" s="6"/>
      <c r="D203" s="63"/>
      <c r="E203" s="215"/>
      <c r="F203" s="214"/>
      <c r="G203" s="214"/>
      <c r="H203" s="214"/>
      <c r="I203" s="16" t="str">
        <f t="shared" si="19"/>
        <v/>
      </c>
      <c r="J203" s="16" t="str">
        <f t="shared" si="20"/>
        <v/>
      </c>
      <c r="K203" s="373" t="str">
        <f t="shared" si="13"/>
        <v/>
      </c>
      <c r="L203" s="56" t="str">
        <f t="shared" si="14"/>
        <v/>
      </c>
      <c r="M203" s="374" t="str">
        <f t="shared" si="15"/>
        <v/>
      </c>
      <c r="N203" s="56" t="str">
        <f t="shared" si="16"/>
        <v/>
      </c>
      <c r="O203" s="347" t="b">
        <f t="shared" si="17"/>
        <v>0</v>
      </c>
      <c r="P203" s="348">
        <f t="shared" si="18"/>
        <v>1</v>
      </c>
    </row>
    <row r="204" spans="1:16">
      <c r="A204" s="141">
        <v>195</v>
      </c>
      <c r="B204" s="6"/>
      <c r="C204" s="6"/>
      <c r="D204" s="63"/>
      <c r="E204" s="215"/>
      <c r="F204" s="214"/>
      <c r="G204" s="214"/>
      <c r="H204" s="214"/>
      <c r="I204" s="16" t="str">
        <f t="shared" si="19"/>
        <v/>
      </c>
      <c r="J204" s="16" t="str">
        <f t="shared" si="20"/>
        <v/>
      </c>
      <c r="K204" s="373" t="str">
        <f t="shared" si="13"/>
        <v/>
      </c>
      <c r="L204" s="56" t="str">
        <f t="shared" si="14"/>
        <v/>
      </c>
      <c r="M204" s="374" t="str">
        <f t="shared" si="15"/>
        <v/>
      </c>
      <c r="N204" s="56" t="str">
        <f t="shared" si="16"/>
        <v/>
      </c>
      <c r="O204" s="347" t="b">
        <f t="shared" si="17"/>
        <v>0</v>
      </c>
      <c r="P204" s="348">
        <f t="shared" si="18"/>
        <v>1</v>
      </c>
    </row>
    <row r="205" spans="1:16">
      <c r="A205" s="141">
        <v>196</v>
      </c>
      <c r="B205" s="6"/>
      <c r="C205" s="6"/>
      <c r="D205" s="63"/>
      <c r="E205" s="215"/>
      <c r="F205" s="214"/>
      <c r="G205" s="214"/>
      <c r="H205" s="214"/>
      <c r="I205" s="16" t="str">
        <f t="shared" si="19"/>
        <v/>
      </c>
      <c r="J205" s="16" t="str">
        <f t="shared" si="20"/>
        <v/>
      </c>
      <c r="K205" s="373" t="str">
        <f t="shared" si="13"/>
        <v/>
      </c>
      <c r="L205" s="56" t="str">
        <f t="shared" si="14"/>
        <v/>
      </c>
      <c r="M205" s="374" t="str">
        <f t="shared" si="15"/>
        <v/>
      </c>
      <c r="N205" s="56" t="str">
        <f t="shared" si="16"/>
        <v/>
      </c>
      <c r="O205" s="347" t="b">
        <f t="shared" si="17"/>
        <v>0</v>
      </c>
      <c r="P205" s="348">
        <f t="shared" si="18"/>
        <v>1</v>
      </c>
    </row>
    <row r="206" spans="1:16">
      <c r="A206" s="141">
        <v>197</v>
      </c>
      <c r="B206" s="6"/>
      <c r="C206" s="6"/>
      <c r="D206" s="63"/>
      <c r="E206" s="215"/>
      <c r="F206" s="214"/>
      <c r="G206" s="214"/>
      <c r="H206" s="214"/>
      <c r="I206" s="16" t="str">
        <f t="shared" si="19"/>
        <v/>
      </c>
      <c r="J206" s="16" t="str">
        <f t="shared" si="20"/>
        <v/>
      </c>
      <c r="K206" s="373" t="str">
        <f t="shared" si="13"/>
        <v/>
      </c>
      <c r="L206" s="56" t="str">
        <f t="shared" si="14"/>
        <v/>
      </c>
      <c r="M206" s="374" t="str">
        <f t="shared" si="15"/>
        <v/>
      </c>
      <c r="N206" s="56" t="str">
        <f t="shared" si="16"/>
        <v/>
      </c>
      <c r="O206" s="347" t="b">
        <f t="shared" si="17"/>
        <v>0</v>
      </c>
      <c r="P206" s="348">
        <f t="shared" si="18"/>
        <v>1</v>
      </c>
    </row>
    <row r="207" spans="1:16">
      <c r="A207" s="141">
        <v>198</v>
      </c>
      <c r="B207" s="6"/>
      <c r="C207" s="6"/>
      <c r="D207" s="63"/>
      <c r="E207" s="215"/>
      <c r="F207" s="214"/>
      <c r="G207" s="214"/>
      <c r="H207" s="214"/>
      <c r="I207" s="16" t="str">
        <f t="shared" si="19"/>
        <v/>
      </c>
      <c r="J207" s="16" t="str">
        <f t="shared" si="20"/>
        <v/>
      </c>
      <c r="K207" s="373" t="str">
        <f t="shared" si="13"/>
        <v/>
      </c>
      <c r="L207" s="56" t="str">
        <f t="shared" si="14"/>
        <v/>
      </c>
      <c r="M207" s="374" t="str">
        <f t="shared" si="15"/>
        <v/>
      </c>
      <c r="N207" s="56" t="str">
        <f t="shared" si="16"/>
        <v/>
      </c>
      <c r="O207" s="347" t="b">
        <f t="shared" si="17"/>
        <v>0</v>
      </c>
      <c r="P207" s="348">
        <f t="shared" si="18"/>
        <v>1</v>
      </c>
    </row>
    <row r="208" spans="1:16">
      <c r="A208" s="141">
        <v>199</v>
      </c>
      <c r="B208" s="6"/>
      <c r="C208" s="6"/>
      <c r="D208" s="63"/>
      <c r="E208" s="215"/>
      <c r="F208" s="214"/>
      <c r="G208" s="214"/>
      <c r="H208" s="214"/>
      <c r="I208" s="16" t="str">
        <f t="shared" si="19"/>
        <v/>
      </c>
      <c r="J208" s="16" t="str">
        <f t="shared" si="20"/>
        <v/>
      </c>
      <c r="K208" s="373" t="str">
        <f t="shared" si="13"/>
        <v/>
      </c>
      <c r="L208" s="56" t="str">
        <f t="shared" si="14"/>
        <v/>
      </c>
      <c r="M208" s="374" t="str">
        <f t="shared" si="15"/>
        <v/>
      </c>
      <c r="N208" s="56" t="str">
        <f t="shared" si="16"/>
        <v/>
      </c>
      <c r="O208" s="347" t="b">
        <f t="shared" si="17"/>
        <v>0</v>
      </c>
      <c r="P208" s="348">
        <f t="shared" si="18"/>
        <v>1</v>
      </c>
    </row>
    <row r="209" spans="1:16">
      <c r="A209" s="141">
        <v>200</v>
      </c>
      <c r="B209" s="6"/>
      <c r="C209" s="6"/>
      <c r="D209" s="63"/>
      <c r="E209" s="215"/>
      <c r="F209" s="214"/>
      <c r="G209" s="214"/>
      <c r="H209" s="214"/>
      <c r="I209" s="16" t="str">
        <f t="shared" si="19"/>
        <v/>
      </c>
      <c r="J209" s="16" t="str">
        <f t="shared" si="20"/>
        <v/>
      </c>
      <c r="K209" s="373" t="str">
        <f t="shared" si="13"/>
        <v/>
      </c>
      <c r="L209" s="56" t="str">
        <f t="shared" si="14"/>
        <v/>
      </c>
      <c r="M209" s="374" t="str">
        <f t="shared" si="15"/>
        <v/>
      </c>
      <c r="N209" s="56" t="str">
        <f t="shared" si="16"/>
        <v/>
      </c>
      <c r="O209" s="347" t="b">
        <f t="shared" si="17"/>
        <v>0</v>
      </c>
      <c r="P209" s="348">
        <f t="shared" si="18"/>
        <v>1</v>
      </c>
    </row>
    <row r="210" spans="1:16">
      <c r="A210" s="141">
        <v>201</v>
      </c>
      <c r="B210" s="6"/>
      <c r="C210" s="6"/>
      <c r="D210" s="63"/>
      <c r="E210" s="215"/>
      <c r="F210" s="214"/>
      <c r="G210" s="214"/>
      <c r="H210" s="214"/>
      <c r="I210" s="16" t="str">
        <f t="shared" si="19"/>
        <v/>
      </c>
      <c r="J210" s="16" t="str">
        <f t="shared" si="20"/>
        <v/>
      </c>
      <c r="K210" s="373" t="str">
        <f t="shared" si="13"/>
        <v/>
      </c>
      <c r="L210" s="56" t="str">
        <f t="shared" si="14"/>
        <v/>
      </c>
      <c r="M210" s="374" t="str">
        <f t="shared" si="15"/>
        <v/>
      </c>
      <c r="N210" s="56" t="str">
        <f t="shared" si="16"/>
        <v/>
      </c>
      <c r="O210" s="347" t="b">
        <f t="shared" si="17"/>
        <v>0</v>
      </c>
      <c r="P210" s="348">
        <f t="shared" si="18"/>
        <v>1</v>
      </c>
    </row>
    <row r="211" spans="1:16">
      <c r="A211" s="141">
        <v>202</v>
      </c>
      <c r="B211" s="6"/>
      <c r="C211" s="6"/>
      <c r="D211" s="63"/>
      <c r="E211" s="215"/>
      <c r="F211" s="214"/>
      <c r="G211" s="214"/>
      <c r="H211" s="214"/>
      <c r="I211" s="16" t="str">
        <f t="shared" si="19"/>
        <v/>
      </c>
      <c r="J211" s="16" t="str">
        <f t="shared" si="20"/>
        <v/>
      </c>
      <c r="K211" s="373" t="str">
        <f t="shared" si="13"/>
        <v/>
      </c>
      <c r="L211" s="56" t="str">
        <f t="shared" si="14"/>
        <v/>
      </c>
      <c r="M211" s="374" t="str">
        <f t="shared" si="15"/>
        <v/>
      </c>
      <c r="N211" s="56" t="str">
        <f t="shared" si="16"/>
        <v/>
      </c>
      <c r="O211" s="347" t="b">
        <f t="shared" si="17"/>
        <v>0</v>
      </c>
      <c r="P211" s="348">
        <f t="shared" si="18"/>
        <v>1</v>
      </c>
    </row>
    <row r="212" spans="1:16">
      <c r="A212" s="141">
        <v>203</v>
      </c>
      <c r="B212" s="6"/>
      <c r="C212" s="6"/>
      <c r="D212" s="63"/>
      <c r="E212" s="215"/>
      <c r="F212" s="214"/>
      <c r="G212" s="214"/>
      <c r="H212" s="214"/>
      <c r="I212" s="16" t="str">
        <f t="shared" si="19"/>
        <v/>
      </c>
      <c r="J212" s="16" t="str">
        <f t="shared" si="20"/>
        <v/>
      </c>
      <c r="K212" s="373" t="str">
        <f t="shared" si="13"/>
        <v/>
      </c>
      <c r="L212" s="56" t="str">
        <f t="shared" si="14"/>
        <v/>
      </c>
      <c r="M212" s="374" t="str">
        <f t="shared" si="15"/>
        <v/>
      </c>
      <c r="N212" s="56" t="str">
        <f t="shared" si="16"/>
        <v/>
      </c>
      <c r="O212" s="347" t="b">
        <f t="shared" si="17"/>
        <v>0</v>
      </c>
      <c r="P212" s="348">
        <f t="shared" si="18"/>
        <v>1</v>
      </c>
    </row>
    <row r="213" spans="1:16">
      <c r="A213" s="141">
        <v>204</v>
      </c>
      <c r="B213" s="6"/>
      <c r="C213" s="6"/>
      <c r="D213" s="63"/>
      <c r="E213" s="215"/>
      <c r="F213" s="214"/>
      <c r="G213" s="214"/>
      <c r="H213" s="214"/>
      <c r="I213" s="16" t="str">
        <f t="shared" si="19"/>
        <v/>
      </c>
      <c r="J213" s="16" t="str">
        <f t="shared" si="20"/>
        <v/>
      </c>
      <c r="K213" s="373" t="str">
        <f t="shared" si="13"/>
        <v/>
      </c>
      <c r="L213" s="56" t="str">
        <f t="shared" si="14"/>
        <v/>
      </c>
      <c r="M213" s="374" t="str">
        <f t="shared" si="15"/>
        <v/>
      </c>
      <c r="N213" s="56" t="str">
        <f t="shared" si="16"/>
        <v/>
      </c>
      <c r="O213" s="347" t="b">
        <f t="shared" si="17"/>
        <v>0</v>
      </c>
      <c r="P213" s="348">
        <f t="shared" si="18"/>
        <v>1</v>
      </c>
    </row>
    <row r="214" spans="1:16">
      <c r="A214" s="141">
        <v>205</v>
      </c>
      <c r="B214" s="6"/>
      <c r="C214" s="6"/>
      <c r="D214" s="63"/>
      <c r="E214" s="215"/>
      <c r="F214" s="214"/>
      <c r="G214" s="214"/>
      <c r="H214" s="214"/>
      <c r="I214" s="16" t="str">
        <f t="shared" si="19"/>
        <v/>
      </c>
      <c r="J214" s="16" t="str">
        <f t="shared" si="20"/>
        <v/>
      </c>
      <c r="K214" s="373" t="str">
        <f t="shared" si="13"/>
        <v/>
      </c>
      <c r="L214" s="56" t="str">
        <f t="shared" si="14"/>
        <v/>
      </c>
      <c r="M214" s="374" t="str">
        <f t="shared" si="15"/>
        <v/>
      </c>
      <c r="N214" s="56" t="str">
        <f t="shared" si="16"/>
        <v/>
      </c>
      <c r="O214" s="347" t="b">
        <f t="shared" si="17"/>
        <v>0</v>
      </c>
      <c r="P214" s="348">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18.6640625" style="62" customWidth="1"/>
    <col min="5" max="5" width="18.6640625" style="288" customWidth="1"/>
    <col min="6" max="6" width="10.6640625" style="67" customWidth="1"/>
    <col min="7" max="7" width="10.6640625" style="62" customWidth="1"/>
    <col min="8" max="8" width="12.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ht="36.75" customHeight="1">
      <c r="A5" s="537" t="s">
        <v>664</v>
      </c>
      <c r="B5" s="537"/>
      <c r="C5" s="537"/>
      <c r="D5" s="537"/>
      <c r="E5" s="537"/>
      <c r="F5" s="537"/>
      <c r="G5" s="537"/>
      <c r="H5" s="537"/>
      <c r="I5" s="537"/>
      <c r="J5" s="224"/>
      <c r="K5" s="224"/>
      <c r="L5" s="224"/>
      <c r="M5" s="224"/>
      <c r="N5" s="62"/>
    </row>
    <row r="6" spans="1:16" ht="13.5" customHeight="1">
      <c r="E6" s="62"/>
      <c r="F6" s="62"/>
      <c r="H6" s="62"/>
      <c r="I6" s="299"/>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5.7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72"/>
      <c r="H9" s="65"/>
      <c r="I9" s="146">
        <f>SUMIF(I10:I1010,"&gt;0")</f>
        <v>0</v>
      </c>
      <c r="J9" s="146">
        <f t="shared" ref="J9:N9" si="0">SUMIF(J10:J108,"&gt;0")</f>
        <v>0</v>
      </c>
      <c r="K9" s="4">
        <f t="shared" si="0"/>
        <v>0</v>
      </c>
      <c r="L9" s="4">
        <f t="shared" si="0"/>
        <v>0</v>
      </c>
      <c r="M9" s="4">
        <f t="shared" si="0"/>
        <v>0</v>
      </c>
      <c r="N9" s="4">
        <f t="shared" si="0"/>
        <v>0</v>
      </c>
      <c r="O9" s="296"/>
    </row>
    <row r="10" spans="1:16">
      <c r="A10" s="35">
        <v>1</v>
      </c>
      <c r="B10" s="7"/>
      <c r="C10" s="7"/>
      <c r="D10" s="7"/>
      <c r="E10" s="5"/>
      <c r="F10" s="218"/>
      <c r="G10" s="218"/>
      <c r="H10" s="218"/>
      <c r="I10" s="16" t="str">
        <f t="shared" ref="I10:I73" si="1">IF(OR($B10="",$C10="",$D10="",$E10="",$F10&lt;an_initial,$F10&gt;an_final,$O10=FALSE),"",IF($H10="",CS_STR_RO2*$G10/P10,CS_STR_RO2*$H10))</f>
        <v/>
      </c>
      <c r="J10" s="16" t="str">
        <f t="shared" ref="J10:J73" si="2">IF(OR($B10="",$C10="",$D10="",$E10="",$F10="",$F10&gt;an_final,$O10=FALSE),"",IF($H10="",CS_STR_RO2*$G10/P10,CS_STR_RO2*$H10))</f>
        <v/>
      </c>
      <c r="K10" s="56" t="str">
        <f t="shared" ref="K10:K73" si="3">IF(OR($B10="",$C10="",$D10="",$E10="",$F10="",$F10&gt;an_final,$O10=FALSE),"",IF($F10&gt;=an_initial,1,""))</f>
        <v/>
      </c>
      <c r="L10" s="56" t="str">
        <f t="shared" ref="L10:L73" si="4">IF(OR($B10="",$C10="",$D10="",$E10="",$F10="",$F10&gt;an_final,$O10=FALSE),"",1)</f>
        <v/>
      </c>
      <c r="M10" s="374" t="str">
        <f t="shared" ref="M10:M73" si="5">IF(OR($B10="",$C10="",$D10="",$E10="",$F10="",$F10&gt;an_final,$O10=FALSE),"",IF($H10="",$G10/P10,$H10))</f>
        <v/>
      </c>
      <c r="N10" s="56"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5">
        <v>2</v>
      </c>
      <c r="B11" s="7"/>
      <c r="C11" s="7"/>
      <c r="D11" s="7"/>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7"/>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141">
        <v>5</v>
      </c>
      <c r="B14" s="6"/>
      <c r="C14" s="6"/>
      <c r="D14" s="6"/>
      <c r="E14" s="215"/>
      <c r="F14" s="214"/>
      <c r="G14" s="214"/>
      <c r="H14" s="214"/>
      <c r="I14" s="16" t="str">
        <f t="shared" si="1"/>
        <v/>
      </c>
      <c r="J14" s="16" t="str">
        <f t="shared" si="2"/>
        <v/>
      </c>
      <c r="K14" s="373" t="str">
        <f t="shared" si="3"/>
        <v/>
      </c>
      <c r="L14" s="56" t="str">
        <f t="shared" si="4"/>
        <v/>
      </c>
      <c r="M14" s="374" t="str">
        <f t="shared" si="5"/>
        <v/>
      </c>
      <c r="N14" s="56" t="str">
        <f t="shared" si="6"/>
        <v/>
      </c>
      <c r="O14" s="347" t="b">
        <f t="shared" si="7"/>
        <v>0</v>
      </c>
      <c r="P14" s="348">
        <f t="shared" si="8"/>
        <v>1</v>
      </c>
    </row>
    <row r="15" spans="1:16">
      <c r="A15" s="141">
        <v>6</v>
      </c>
      <c r="B15" s="6"/>
      <c r="C15" s="6"/>
      <c r="D15" s="6"/>
      <c r="E15" s="215"/>
      <c r="F15" s="214"/>
      <c r="G15" s="214"/>
      <c r="H15" s="214"/>
      <c r="I15" s="16" t="str">
        <f t="shared" si="1"/>
        <v/>
      </c>
      <c r="J15" s="16" t="str">
        <f t="shared" si="2"/>
        <v/>
      </c>
      <c r="K15" s="373" t="str">
        <f t="shared" si="3"/>
        <v/>
      </c>
      <c r="L15" s="56" t="str">
        <f t="shared" si="4"/>
        <v/>
      </c>
      <c r="M15" s="374" t="str">
        <f t="shared" si="5"/>
        <v/>
      </c>
      <c r="N15" s="56" t="str">
        <f t="shared" si="6"/>
        <v/>
      </c>
      <c r="O15" s="347" t="b">
        <f t="shared" si="7"/>
        <v>0</v>
      </c>
      <c r="P15" s="348">
        <f t="shared" si="8"/>
        <v>1</v>
      </c>
    </row>
    <row r="16" spans="1:16">
      <c r="A16" s="141">
        <v>7</v>
      </c>
      <c r="B16" s="6"/>
      <c r="C16" s="6"/>
      <c r="D16" s="6"/>
      <c r="E16" s="215"/>
      <c r="F16" s="214"/>
      <c r="G16" s="214"/>
      <c r="H16" s="214"/>
      <c r="I16" s="16" t="str">
        <f t="shared" si="1"/>
        <v/>
      </c>
      <c r="J16" s="16" t="str">
        <f t="shared" si="2"/>
        <v/>
      </c>
      <c r="K16" s="373" t="str">
        <f t="shared" si="3"/>
        <v/>
      </c>
      <c r="L16" s="56" t="str">
        <f t="shared" si="4"/>
        <v/>
      </c>
      <c r="M16" s="374" t="str">
        <f t="shared" si="5"/>
        <v/>
      </c>
      <c r="N16" s="56" t="str">
        <f t="shared" si="6"/>
        <v/>
      </c>
      <c r="O16" s="347" t="b">
        <f t="shared" si="7"/>
        <v>0</v>
      </c>
      <c r="P16" s="348">
        <f t="shared" si="8"/>
        <v>1</v>
      </c>
    </row>
    <row r="17" spans="1:16">
      <c r="A17" s="141">
        <v>8</v>
      </c>
      <c r="B17" s="6"/>
      <c r="C17" s="6"/>
      <c r="D17" s="6"/>
      <c r="E17" s="215"/>
      <c r="F17" s="214"/>
      <c r="G17" s="214"/>
      <c r="H17" s="214"/>
      <c r="I17" s="16" t="str">
        <f t="shared" si="1"/>
        <v/>
      </c>
      <c r="J17" s="16" t="str">
        <f t="shared" si="2"/>
        <v/>
      </c>
      <c r="K17" s="373" t="str">
        <f t="shared" si="3"/>
        <v/>
      </c>
      <c r="L17" s="56" t="str">
        <f t="shared" si="4"/>
        <v/>
      </c>
      <c r="M17" s="374" t="str">
        <f t="shared" si="5"/>
        <v/>
      </c>
      <c r="N17" s="56" t="str">
        <f t="shared" si="6"/>
        <v/>
      </c>
      <c r="O17" s="347" t="b">
        <f t="shared" si="7"/>
        <v>0</v>
      </c>
      <c r="P17" s="348">
        <f t="shared" si="8"/>
        <v>1</v>
      </c>
    </row>
    <row r="18" spans="1:16">
      <c r="A18" s="141">
        <v>9</v>
      </c>
      <c r="B18" s="6"/>
      <c r="C18" s="6"/>
      <c r="D18" s="6"/>
      <c r="E18" s="215"/>
      <c r="F18" s="214"/>
      <c r="G18" s="214"/>
      <c r="H18" s="214"/>
      <c r="I18" s="16" t="str">
        <f t="shared" si="1"/>
        <v/>
      </c>
      <c r="J18" s="16" t="str">
        <f t="shared" si="2"/>
        <v/>
      </c>
      <c r="K18" s="373" t="str">
        <f t="shared" si="3"/>
        <v/>
      </c>
      <c r="L18" s="56" t="str">
        <f t="shared" si="4"/>
        <v/>
      </c>
      <c r="M18" s="374" t="str">
        <f t="shared" si="5"/>
        <v/>
      </c>
      <c r="N18" s="56" t="str">
        <f t="shared" si="6"/>
        <v/>
      </c>
      <c r="O18" s="347" t="b">
        <f t="shared" si="7"/>
        <v>0</v>
      </c>
      <c r="P18" s="348">
        <f t="shared" si="8"/>
        <v>1</v>
      </c>
    </row>
    <row r="19" spans="1:16">
      <c r="A19" s="141">
        <v>10</v>
      </c>
      <c r="B19" s="6"/>
      <c r="C19" s="6"/>
      <c r="D19" s="6"/>
      <c r="E19" s="215"/>
      <c r="F19" s="214"/>
      <c r="G19" s="214"/>
      <c r="H19" s="214"/>
      <c r="I19" s="16" t="str">
        <f t="shared" si="1"/>
        <v/>
      </c>
      <c r="J19" s="16" t="str">
        <f t="shared" si="2"/>
        <v/>
      </c>
      <c r="K19" s="373" t="str">
        <f t="shared" si="3"/>
        <v/>
      </c>
      <c r="L19" s="56" t="str">
        <f t="shared" si="4"/>
        <v/>
      </c>
      <c r="M19" s="374" t="str">
        <f t="shared" si="5"/>
        <v/>
      </c>
      <c r="N19" s="56" t="str">
        <f t="shared" si="6"/>
        <v/>
      </c>
      <c r="O19" s="347" t="b">
        <f t="shared" si="7"/>
        <v>0</v>
      </c>
      <c r="P19" s="348">
        <f t="shared" si="8"/>
        <v>1</v>
      </c>
    </row>
    <row r="20" spans="1:16">
      <c r="A20" s="141">
        <v>11</v>
      </c>
      <c r="B20" s="6"/>
      <c r="C20" s="6"/>
      <c r="D20" s="6"/>
      <c r="E20" s="215"/>
      <c r="F20" s="214"/>
      <c r="G20" s="214"/>
      <c r="H20" s="214"/>
      <c r="I20" s="16" t="str">
        <f t="shared" si="1"/>
        <v/>
      </c>
      <c r="J20" s="16" t="str">
        <f t="shared" si="2"/>
        <v/>
      </c>
      <c r="K20" s="373" t="str">
        <f t="shared" si="3"/>
        <v/>
      </c>
      <c r="L20" s="56" t="str">
        <f t="shared" si="4"/>
        <v/>
      </c>
      <c r="M20" s="374" t="str">
        <f t="shared" si="5"/>
        <v/>
      </c>
      <c r="N20" s="56" t="str">
        <f t="shared" si="6"/>
        <v/>
      </c>
      <c r="O20" s="347" t="b">
        <f t="shared" si="7"/>
        <v>0</v>
      </c>
      <c r="P20" s="348">
        <f t="shared" si="8"/>
        <v>1</v>
      </c>
    </row>
    <row r="21" spans="1:16">
      <c r="A21" s="141">
        <v>12</v>
      </c>
      <c r="B21" s="6"/>
      <c r="C21" s="6"/>
      <c r="D21" s="6"/>
      <c r="E21" s="215"/>
      <c r="F21" s="214"/>
      <c r="G21" s="214"/>
      <c r="H21" s="214"/>
      <c r="I21" s="16" t="str">
        <f t="shared" si="1"/>
        <v/>
      </c>
      <c r="J21" s="16" t="str">
        <f t="shared" si="2"/>
        <v/>
      </c>
      <c r="K21" s="373" t="str">
        <f t="shared" si="3"/>
        <v/>
      </c>
      <c r="L21" s="56" t="str">
        <f t="shared" si="4"/>
        <v/>
      </c>
      <c r="M21" s="374" t="str">
        <f t="shared" si="5"/>
        <v/>
      </c>
      <c r="N21" s="56" t="str">
        <f t="shared" si="6"/>
        <v/>
      </c>
      <c r="O21" s="347" t="b">
        <f t="shared" si="7"/>
        <v>0</v>
      </c>
      <c r="P21" s="348">
        <f t="shared" si="8"/>
        <v>1</v>
      </c>
    </row>
    <row r="22" spans="1:16">
      <c r="A22" s="141">
        <v>13</v>
      </c>
      <c r="B22" s="6"/>
      <c r="C22" s="6"/>
      <c r="D22" s="6"/>
      <c r="E22" s="215"/>
      <c r="F22" s="214"/>
      <c r="G22" s="214"/>
      <c r="H22" s="214"/>
      <c r="I22" s="16" t="str">
        <f t="shared" si="1"/>
        <v/>
      </c>
      <c r="J22" s="16" t="str">
        <f t="shared" si="2"/>
        <v/>
      </c>
      <c r="K22" s="373" t="str">
        <f t="shared" si="3"/>
        <v/>
      </c>
      <c r="L22" s="56" t="str">
        <f t="shared" si="4"/>
        <v/>
      </c>
      <c r="M22" s="374" t="str">
        <f t="shared" si="5"/>
        <v/>
      </c>
      <c r="N22" s="56" t="str">
        <f t="shared" si="6"/>
        <v/>
      </c>
      <c r="O22" s="347" t="b">
        <f t="shared" si="7"/>
        <v>0</v>
      </c>
      <c r="P22" s="348">
        <f t="shared" si="8"/>
        <v>1</v>
      </c>
    </row>
    <row r="23" spans="1:16">
      <c r="A23" s="141">
        <v>14</v>
      </c>
      <c r="B23" s="6"/>
      <c r="C23" s="6"/>
      <c r="D23" s="6"/>
      <c r="E23" s="215"/>
      <c r="F23" s="214"/>
      <c r="G23" s="214"/>
      <c r="H23" s="214"/>
      <c r="I23" s="16" t="str">
        <f t="shared" si="1"/>
        <v/>
      </c>
      <c r="J23" s="16" t="str">
        <f t="shared" si="2"/>
        <v/>
      </c>
      <c r="K23" s="373" t="str">
        <f t="shared" si="3"/>
        <v/>
      </c>
      <c r="L23" s="56" t="str">
        <f t="shared" si="4"/>
        <v/>
      </c>
      <c r="M23" s="374" t="str">
        <f t="shared" si="5"/>
        <v/>
      </c>
      <c r="N23" s="56" t="str">
        <f t="shared" si="6"/>
        <v/>
      </c>
      <c r="O23" s="347" t="b">
        <f t="shared" si="7"/>
        <v>0</v>
      </c>
      <c r="P23" s="348">
        <f t="shared" si="8"/>
        <v>1</v>
      </c>
    </row>
    <row r="24" spans="1:16">
      <c r="A24" s="141">
        <v>15</v>
      </c>
      <c r="B24" s="6"/>
      <c r="C24" s="6"/>
      <c r="D24" s="6"/>
      <c r="E24" s="215"/>
      <c r="F24" s="214"/>
      <c r="G24" s="214"/>
      <c r="H24" s="214"/>
      <c r="I24" s="16" t="str">
        <f t="shared" si="1"/>
        <v/>
      </c>
      <c r="J24" s="16" t="str">
        <f t="shared" si="2"/>
        <v/>
      </c>
      <c r="K24" s="373" t="str">
        <f t="shared" si="3"/>
        <v/>
      </c>
      <c r="L24" s="56" t="str">
        <f t="shared" si="4"/>
        <v/>
      </c>
      <c r="M24" s="374" t="str">
        <f t="shared" si="5"/>
        <v/>
      </c>
      <c r="N24" s="56" t="str">
        <f t="shared" si="6"/>
        <v/>
      </c>
      <c r="O24" s="347" t="b">
        <f t="shared" si="7"/>
        <v>0</v>
      </c>
      <c r="P24" s="348">
        <f t="shared" si="8"/>
        <v>1</v>
      </c>
    </row>
    <row r="25" spans="1:16">
      <c r="A25" s="141">
        <v>16</v>
      </c>
      <c r="B25" s="6"/>
      <c r="C25" s="6"/>
      <c r="D25" s="6"/>
      <c r="E25" s="215"/>
      <c r="F25" s="214"/>
      <c r="G25" s="214"/>
      <c r="H25" s="214"/>
      <c r="I25" s="16" t="str">
        <f t="shared" si="1"/>
        <v/>
      </c>
      <c r="J25" s="16" t="str">
        <f t="shared" si="2"/>
        <v/>
      </c>
      <c r="K25" s="373" t="str">
        <f t="shared" si="3"/>
        <v/>
      </c>
      <c r="L25" s="56" t="str">
        <f t="shared" si="4"/>
        <v/>
      </c>
      <c r="M25" s="374" t="str">
        <f t="shared" si="5"/>
        <v/>
      </c>
      <c r="N25" s="56" t="str">
        <f t="shared" si="6"/>
        <v/>
      </c>
      <c r="O25" s="347" t="b">
        <f t="shared" si="7"/>
        <v>0</v>
      </c>
      <c r="P25" s="348">
        <f t="shared" si="8"/>
        <v>1</v>
      </c>
    </row>
    <row r="26" spans="1:16">
      <c r="A26" s="141">
        <v>17</v>
      </c>
      <c r="B26" s="6"/>
      <c r="C26" s="6"/>
      <c r="D26" s="6"/>
      <c r="E26" s="215"/>
      <c r="F26" s="214"/>
      <c r="G26" s="214"/>
      <c r="H26" s="214"/>
      <c r="I26" s="16" t="str">
        <f t="shared" si="1"/>
        <v/>
      </c>
      <c r="J26" s="16" t="str">
        <f t="shared" si="2"/>
        <v/>
      </c>
      <c r="K26" s="373" t="str">
        <f t="shared" si="3"/>
        <v/>
      </c>
      <c r="L26" s="56" t="str">
        <f t="shared" si="4"/>
        <v/>
      </c>
      <c r="M26" s="374" t="str">
        <f t="shared" si="5"/>
        <v/>
      </c>
      <c r="N26" s="56" t="str">
        <f t="shared" si="6"/>
        <v/>
      </c>
      <c r="O26" s="347" t="b">
        <f t="shared" si="7"/>
        <v>0</v>
      </c>
      <c r="P26" s="348">
        <f t="shared" si="8"/>
        <v>1</v>
      </c>
    </row>
    <row r="27" spans="1:16">
      <c r="A27" s="141">
        <v>18</v>
      </c>
      <c r="B27" s="6"/>
      <c r="C27" s="6"/>
      <c r="D27" s="6"/>
      <c r="E27" s="215"/>
      <c r="F27" s="214"/>
      <c r="G27" s="214"/>
      <c r="H27" s="214"/>
      <c r="I27" s="16" t="str">
        <f t="shared" si="1"/>
        <v/>
      </c>
      <c r="J27" s="16" t="str">
        <f t="shared" si="2"/>
        <v/>
      </c>
      <c r="K27" s="373" t="str">
        <f t="shared" si="3"/>
        <v/>
      </c>
      <c r="L27" s="56" t="str">
        <f t="shared" si="4"/>
        <v/>
      </c>
      <c r="M27" s="374" t="str">
        <f t="shared" si="5"/>
        <v/>
      </c>
      <c r="N27" s="56" t="str">
        <f t="shared" si="6"/>
        <v/>
      </c>
      <c r="O27" s="347" t="b">
        <f t="shared" si="7"/>
        <v>0</v>
      </c>
      <c r="P27" s="348">
        <f t="shared" si="8"/>
        <v>1</v>
      </c>
    </row>
    <row r="28" spans="1:16">
      <c r="A28" s="141">
        <v>19</v>
      </c>
      <c r="B28" s="6"/>
      <c r="C28" s="6"/>
      <c r="D28" s="6"/>
      <c r="E28" s="215"/>
      <c r="F28" s="214"/>
      <c r="G28" s="214"/>
      <c r="H28" s="214"/>
      <c r="I28" s="16" t="str">
        <f t="shared" si="1"/>
        <v/>
      </c>
      <c r="J28" s="16" t="str">
        <f t="shared" si="2"/>
        <v/>
      </c>
      <c r="K28" s="373" t="str">
        <f t="shared" si="3"/>
        <v/>
      </c>
      <c r="L28" s="56" t="str">
        <f t="shared" si="4"/>
        <v/>
      </c>
      <c r="M28" s="374" t="str">
        <f t="shared" si="5"/>
        <v/>
      </c>
      <c r="N28" s="56" t="str">
        <f t="shared" si="6"/>
        <v/>
      </c>
      <c r="O28" s="347" t="b">
        <f t="shared" si="7"/>
        <v>0</v>
      </c>
      <c r="P28" s="348">
        <f t="shared" si="8"/>
        <v>1</v>
      </c>
    </row>
    <row r="29" spans="1:16">
      <c r="A29" s="141">
        <v>20</v>
      </c>
      <c r="B29" s="6"/>
      <c r="C29" s="6"/>
      <c r="D29" s="6"/>
      <c r="E29" s="215"/>
      <c r="F29" s="214"/>
      <c r="G29" s="214"/>
      <c r="H29" s="214"/>
      <c r="I29" s="16" t="str">
        <f t="shared" si="1"/>
        <v/>
      </c>
      <c r="J29" s="16" t="str">
        <f t="shared" si="2"/>
        <v/>
      </c>
      <c r="K29" s="373" t="str">
        <f t="shared" si="3"/>
        <v/>
      </c>
      <c r="L29" s="56" t="str">
        <f t="shared" si="4"/>
        <v/>
      </c>
      <c r="M29" s="374" t="str">
        <f t="shared" si="5"/>
        <v/>
      </c>
      <c r="N29" s="56" t="str">
        <f t="shared" si="6"/>
        <v/>
      </c>
      <c r="O29" s="347" t="b">
        <f t="shared" si="7"/>
        <v>0</v>
      </c>
      <c r="P29" s="348">
        <f t="shared" si="8"/>
        <v>1</v>
      </c>
    </row>
    <row r="30" spans="1:16">
      <c r="A30" s="141">
        <v>21</v>
      </c>
      <c r="B30" s="6"/>
      <c r="C30" s="6"/>
      <c r="D30" s="6"/>
      <c r="E30" s="215"/>
      <c r="F30" s="214"/>
      <c r="G30" s="214"/>
      <c r="H30" s="214"/>
      <c r="I30" s="16" t="str">
        <f t="shared" si="1"/>
        <v/>
      </c>
      <c r="J30" s="16" t="str">
        <f t="shared" si="2"/>
        <v/>
      </c>
      <c r="K30" s="373" t="str">
        <f t="shared" si="3"/>
        <v/>
      </c>
      <c r="L30" s="56" t="str">
        <f t="shared" si="4"/>
        <v/>
      </c>
      <c r="M30" s="374" t="str">
        <f t="shared" si="5"/>
        <v/>
      </c>
      <c r="N30" s="56" t="str">
        <f t="shared" si="6"/>
        <v/>
      </c>
      <c r="O30" s="347" t="b">
        <f t="shared" si="7"/>
        <v>0</v>
      </c>
      <c r="P30" s="348">
        <f t="shared" si="8"/>
        <v>1</v>
      </c>
    </row>
    <row r="31" spans="1:16">
      <c r="A31" s="141">
        <v>22</v>
      </c>
      <c r="B31" s="6"/>
      <c r="C31" s="6"/>
      <c r="D31" s="6"/>
      <c r="E31" s="215"/>
      <c r="F31" s="214"/>
      <c r="G31" s="214"/>
      <c r="H31" s="214"/>
      <c r="I31" s="16" t="str">
        <f t="shared" si="1"/>
        <v/>
      </c>
      <c r="J31" s="16" t="str">
        <f t="shared" si="2"/>
        <v/>
      </c>
      <c r="K31" s="373" t="str">
        <f t="shared" si="3"/>
        <v/>
      </c>
      <c r="L31" s="56" t="str">
        <f t="shared" si="4"/>
        <v/>
      </c>
      <c r="M31" s="374" t="str">
        <f t="shared" si="5"/>
        <v/>
      </c>
      <c r="N31" s="56" t="str">
        <f t="shared" si="6"/>
        <v/>
      </c>
      <c r="O31" s="347" t="b">
        <f t="shared" si="7"/>
        <v>0</v>
      </c>
      <c r="P31" s="348">
        <f t="shared" si="8"/>
        <v>1</v>
      </c>
    </row>
    <row r="32" spans="1:16">
      <c r="A32" s="141">
        <v>23</v>
      </c>
      <c r="B32" s="6"/>
      <c r="C32" s="6"/>
      <c r="D32" s="6"/>
      <c r="E32" s="215"/>
      <c r="F32" s="214"/>
      <c r="G32" s="214"/>
      <c r="H32" s="214"/>
      <c r="I32" s="16" t="str">
        <f t="shared" si="1"/>
        <v/>
      </c>
      <c r="J32" s="16" t="str">
        <f t="shared" si="2"/>
        <v/>
      </c>
      <c r="K32" s="373" t="str">
        <f t="shared" si="3"/>
        <v/>
      </c>
      <c r="L32" s="56" t="str">
        <f t="shared" si="4"/>
        <v/>
      </c>
      <c r="M32" s="374" t="str">
        <f t="shared" si="5"/>
        <v/>
      </c>
      <c r="N32" s="56" t="str">
        <f t="shared" si="6"/>
        <v/>
      </c>
      <c r="O32" s="347" t="b">
        <f t="shared" si="7"/>
        <v>0</v>
      </c>
      <c r="P32" s="348">
        <f t="shared" si="8"/>
        <v>1</v>
      </c>
    </row>
    <row r="33" spans="1:16">
      <c r="A33" s="141">
        <v>24</v>
      </c>
      <c r="B33" s="6"/>
      <c r="C33" s="6"/>
      <c r="D33" s="6"/>
      <c r="E33" s="215"/>
      <c r="F33" s="214"/>
      <c r="G33" s="214"/>
      <c r="H33" s="214"/>
      <c r="I33" s="16" t="str">
        <f t="shared" si="1"/>
        <v/>
      </c>
      <c r="J33" s="16" t="str">
        <f t="shared" si="2"/>
        <v/>
      </c>
      <c r="K33" s="373" t="str">
        <f t="shared" si="3"/>
        <v/>
      </c>
      <c r="L33" s="56" t="str">
        <f t="shared" si="4"/>
        <v/>
      </c>
      <c r="M33" s="374" t="str">
        <f t="shared" si="5"/>
        <v/>
      </c>
      <c r="N33" s="56" t="str">
        <f t="shared" si="6"/>
        <v/>
      </c>
      <c r="O33" s="347" t="b">
        <f t="shared" si="7"/>
        <v>0</v>
      </c>
      <c r="P33" s="348">
        <f t="shared" si="8"/>
        <v>1</v>
      </c>
    </row>
    <row r="34" spans="1:16">
      <c r="A34" s="141">
        <v>25</v>
      </c>
      <c r="B34" s="6"/>
      <c r="C34" s="6"/>
      <c r="D34" s="6"/>
      <c r="E34" s="215"/>
      <c r="F34" s="214"/>
      <c r="G34" s="214"/>
      <c r="H34" s="214"/>
      <c r="I34" s="16" t="str">
        <f t="shared" si="1"/>
        <v/>
      </c>
      <c r="J34" s="16" t="str">
        <f t="shared" si="2"/>
        <v/>
      </c>
      <c r="K34" s="373" t="str">
        <f t="shared" si="3"/>
        <v/>
      </c>
      <c r="L34" s="56" t="str">
        <f t="shared" si="4"/>
        <v/>
      </c>
      <c r="M34" s="374" t="str">
        <f t="shared" si="5"/>
        <v/>
      </c>
      <c r="N34" s="56" t="str">
        <f t="shared" si="6"/>
        <v/>
      </c>
      <c r="O34" s="347" t="b">
        <f t="shared" si="7"/>
        <v>0</v>
      </c>
      <c r="P34" s="348">
        <f t="shared" si="8"/>
        <v>1</v>
      </c>
    </row>
    <row r="35" spans="1:16">
      <c r="A35" s="141">
        <v>26</v>
      </c>
      <c r="B35" s="6"/>
      <c r="C35" s="6"/>
      <c r="D35" s="6"/>
      <c r="E35" s="215"/>
      <c r="F35" s="214"/>
      <c r="G35" s="214"/>
      <c r="H35" s="214"/>
      <c r="I35" s="16" t="str">
        <f t="shared" si="1"/>
        <v/>
      </c>
      <c r="J35" s="16" t="str">
        <f t="shared" si="2"/>
        <v/>
      </c>
      <c r="K35" s="373" t="str">
        <f t="shared" si="3"/>
        <v/>
      </c>
      <c r="L35" s="56" t="str">
        <f t="shared" si="4"/>
        <v/>
      </c>
      <c r="M35" s="374" t="str">
        <f t="shared" si="5"/>
        <v/>
      </c>
      <c r="N35" s="56" t="str">
        <f t="shared" si="6"/>
        <v/>
      </c>
      <c r="O35" s="347" t="b">
        <f t="shared" si="7"/>
        <v>0</v>
      </c>
      <c r="P35" s="348">
        <f t="shared" si="8"/>
        <v>1</v>
      </c>
    </row>
    <row r="36" spans="1:16">
      <c r="A36" s="141">
        <v>27</v>
      </c>
      <c r="B36" s="6"/>
      <c r="C36" s="6"/>
      <c r="D36" s="6"/>
      <c r="E36" s="215"/>
      <c r="F36" s="214"/>
      <c r="G36" s="214"/>
      <c r="H36" s="214"/>
      <c r="I36" s="16" t="str">
        <f t="shared" si="1"/>
        <v/>
      </c>
      <c r="J36" s="16" t="str">
        <f t="shared" si="2"/>
        <v/>
      </c>
      <c r="K36" s="373" t="str">
        <f t="shared" si="3"/>
        <v/>
      </c>
      <c r="L36" s="56" t="str">
        <f t="shared" si="4"/>
        <v/>
      </c>
      <c r="M36" s="374" t="str">
        <f t="shared" si="5"/>
        <v/>
      </c>
      <c r="N36" s="56" t="str">
        <f t="shared" si="6"/>
        <v/>
      </c>
      <c r="O36" s="347" t="b">
        <f t="shared" si="7"/>
        <v>0</v>
      </c>
      <c r="P36" s="348">
        <f t="shared" si="8"/>
        <v>1</v>
      </c>
    </row>
    <row r="37" spans="1:16">
      <c r="A37" s="141">
        <v>28</v>
      </c>
      <c r="B37" s="6"/>
      <c r="C37" s="6"/>
      <c r="D37" s="6"/>
      <c r="E37" s="215"/>
      <c r="F37" s="214"/>
      <c r="G37" s="214"/>
      <c r="H37" s="214"/>
      <c r="I37" s="16" t="str">
        <f t="shared" si="1"/>
        <v/>
      </c>
      <c r="J37" s="16" t="str">
        <f t="shared" si="2"/>
        <v/>
      </c>
      <c r="K37" s="373" t="str">
        <f t="shared" si="3"/>
        <v/>
      </c>
      <c r="L37" s="56" t="str">
        <f t="shared" si="4"/>
        <v/>
      </c>
      <c r="M37" s="374" t="str">
        <f t="shared" si="5"/>
        <v/>
      </c>
      <c r="N37" s="56" t="str">
        <f t="shared" si="6"/>
        <v/>
      </c>
      <c r="O37" s="347" t="b">
        <f t="shared" si="7"/>
        <v>0</v>
      </c>
      <c r="P37" s="348">
        <f t="shared" si="8"/>
        <v>1</v>
      </c>
    </row>
    <row r="38" spans="1:16">
      <c r="A38" s="141">
        <v>29</v>
      </c>
      <c r="B38" s="6"/>
      <c r="C38" s="6"/>
      <c r="D38" s="6"/>
      <c r="E38" s="215"/>
      <c r="F38" s="214"/>
      <c r="G38" s="214"/>
      <c r="H38" s="214"/>
      <c r="I38" s="16" t="str">
        <f t="shared" si="1"/>
        <v/>
      </c>
      <c r="J38" s="16" t="str">
        <f t="shared" si="2"/>
        <v/>
      </c>
      <c r="K38" s="373" t="str">
        <f t="shared" si="3"/>
        <v/>
      </c>
      <c r="L38" s="56" t="str">
        <f t="shared" si="4"/>
        <v/>
      </c>
      <c r="M38" s="374" t="str">
        <f t="shared" si="5"/>
        <v/>
      </c>
      <c r="N38" s="56" t="str">
        <f t="shared" si="6"/>
        <v/>
      </c>
      <c r="O38" s="347" t="b">
        <f t="shared" si="7"/>
        <v>0</v>
      </c>
      <c r="P38" s="348">
        <f t="shared" si="8"/>
        <v>1</v>
      </c>
    </row>
    <row r="39" spans="1:16">
      <c r="A39" s="141">
        <v>30</v>
      </c>
      <c r="B39" s="6"/>
      <c r="C39" s="6"/>
      <c r="D39" s="6"/>
      <c r="E39" s="215"/>
      <c r="F39" s="214"/>
      <c r="G39" s="214"/>
      <c r="H39" s="214"/>
      <c r="I39" s="16" t="str">
        <f t="shared" si="1"/>
        <v/>
      </c>
      <c r="J39" s="16" t="str">
        <f t="shared" si="2"/>
        <v/>
      </c>
      <c r="K39" s="373" t="str">
        <f t="shared" si="3"/>
        <v/>
      </c>
      <c r="L39" s="56" t="str">
        <f t="shared" si="4"/>
        <v/>
      </c>
      <c r="M39" s="374" t="str">
        <f t="shared" si="5"/>
        <v/>
      </c>
      <c r="N39" s="56" t="str">
        <f t="shared" si="6"/>
        <v/>
      </c>
      <c r="O39" s="347" t="b">
        <f t="shared" si="7"/>
        <v>0</v>
      </c>
      <c r="P39" s="348">
        <f t="shared" si="8"/>
        <v>1</v>
      </c>
    </row>
    <row r="40" spans="1:16">
      <c r="A40" s="141">
        <v>31</v>
      </c>
      <c r="B40" s="6"/>
      <c r="C40" s="6"/>
      <c r="D40" s="6"/>
      <c r="E40" s="215"/>
      <c r="F40" s="214"/>
      <c r="G40" s="214"/>
      <c r="H40" s="214"/>
      <c r="I40" s="16" t="str">
        <f t="shared" si="1"/>
        <v/>
      </c>
      <c r="J40" s="16" t="str">
        <f t="shared" si="2"/>
        <v/>
      </c>
      <c r="K40" s="373" t="str">
        <f t="shared" si="3"/>
        <v/>
      </c>
      <c r="L40" s="56" t="str">
        <f t="shared" si="4"/>
        <v/>
      </c>
      <c r="M40" s="374" t="str">
        <f t="shared" si="5"/>
        <v/>
      </c>
      <c r="N40" s="56" t="str">
        <f t="shared" si="6"/>
        <v/>
      </c>
      <c r="O40" s="347" t="b">
        <f t="shared" si="7"/>
        <v>0</v>
      </c>
      <c r="P40" s="348">
        <f t="shared" si="8"/>
        <v>1</v>
      </c>
    </row>
    <row r="41" spans="1:16">
      <c r="A41" s="141">
        <v>32</v>
      </c>
      <c r="B41" s="6"/>
      <c r="C41" s="6"/>
      <c r="D41" s="6"/>
      <c r="E41" s="215"/>
      <c r="F41" s="214"/>
      <c r="G41" s="214"/>
      <c r="H41" s="214"/>
      <c r="I41" s="16" t="str">
        <f t="shared" si="1"/>
        <v/>
      </c>
      <c r="J41" s="16" t="str">
        <f t="shared" si="2"/>
        <v/>
      </c>
      <c r="K41" s="373" t="str">
        <f t="shared" si="3"/>
        <v/>
      </c>
      <c r="L41" s="56" t="str">
        <f t="shared" si="4"/>
        <v/>
      </c>
      <c r="M41" s="374" t="str">
        <f t="shared" si="5"/>
        <v/>
      </c>
      <c r="N41" s="56" t="str">
        <f t="shared" si="6"/>
        <v/>
      </c>
      <c r="O41" s="347" t="b">
        <f t="shared" si="7"/>
        <v>0</v>
      </c>
      <c r="P41" s="348">
        <f t="shared" si="8"/>
        <v>1</v>
      </c>
    </row>
    <row r="42" spans="1:16">
      <c r="A42" s="141">
        <v>33</v>
      </c>
      <c r="B42" s="6"/>
      <c r="C42" s="6"/>
      <c r="D42" s="6"/>
      <c r="E42" s="215"/>
      <c r="F42" s="214"/>
      <c r="G42" s="214"/>
      <c r="H42" s="214"/>
      <c r="I42" s="16" t="str">
        <f t="shared" si="1"/>
        <v/>
      </c>
      <c r="J42" s="16" t="str">
        <f t="shared" si="2"/>
        <v/>
      </c>
      <c r="K42" s="373" t="str">
        <f t="shared" si="3"/>
        <v/>
      </c>
      <c r="L42" s="56" t="str">
        <f t="shared" si="4"/>
        <v/>
      </c>
      <c r="M42" s="374" t="str">
        <f t="shared" si="5"/>
        <v/>
      </c>
      <c r="N42" s="56" t="str">
        <f t="shared" si="6"/>
        <v/>
      </c>
      <c r="O42" s="347" t="b">
        <f t="shared" si="7"/>
        <v>0</v>
      </c>
      <c r="P42" s="348">
        <f t="shared" si="8"/>
        <v>1</v>
      </c>
    </row>
    <row r="43" spans="1:16">
      <c r="A43" s="141">
        <v>34</v>
      </c>
      <c r="B43" s="6"/>
      <c r="C43" s="6"/>
      <c r="D43" s="6"/>
      <c r="E43" s="215"/>
      <c r="F43" s="214"/>
      <c r="G43" s="214"/>
      <c r="H43" s="214"/>
      <c r="I43" s="16" t="str">
        <f t="shared" si="1"/>
        <v/>
      </c>
      <c r="J43" s="16" t="str">
        <f t="shared" si="2"/>
        <v/>
      </c>
      <c r="K43" s="373" t="str">
        <f t="shared" si="3"/>
        <v/>
      </c>
      <c r="L43" s="56" t="str">
        <f t="shared" si="4"/>
        <v/>
      </c>
      <c r="M43" s="374" t="str">
        <f t="shared" si="5"/>
        <v/>
      </c>
      <c r="N43" s="56" t="str">
        <f t="shared" si="6"/>
        <v/>
      </c>
      <c r="O43" s="347" t="b">
        <f t="shared" si="7"/>
        <v>0</v>
      </c>
      <c r="P43" s="348">
        <f t="shared" si="8"/>
        <v>1</v>
      </c>
    </row>
    <row r="44" spans="1:16">
      <c r="A44" s="141">
        <v>35</v>
      </c>
      <c r="B44" s="6"/>
      <c r="C44" s="6"/>
      <c r="D44" s="6"/>
      <c r="E44" s="215"/>
      <c r="F44" s="214"/>
      <c r="G44" s="214"/>
      <c r="H44" s="214"/>
      <c r="I44" s="16" t="str">
        <f t="shared" si="1"/>
        <v/>
      </c>
      <c r="J44" s="16" t="str">
        <f t="shared" si="2"/>
        <v/>
      </c>
      <c r="K44" s="373" t="str">
        <f t="shared" si="3"/>
        <v/>
      </c>
      <c r="L44" s="56" t="str">
        <f t="shared" si="4"/>
        <v/>
      </c>
      <c r="M44" s="374" t="str">
        <f t="shared" si="5"/>
        <v/>
      </c>
      <c r="N44" s="56" t="str">
        <f t="shared" si="6"/>
        <v/>
      </c>
      <c r="O44" s="347" t="b">
        <f t="shared" si="7"/>
        <v>0</v>
      </c>
      <c r="P44" s="348">
        <f t="shared" si="8"/>
        <v>1</v>
      </c>
    </row>
    <row r="45" spans="1:16">
      <c r="A45" s="141">
        <v>36</v>
      </c>
      <c r="B45" s="6"/>
      <c r="C45" s="6"/>
      <c r="D45" s="6"/>
      <c r="E45" s="215"/>
      <c r="F45" s="214"/>
      <c r="G45" s="214"/>
      <c r="H45" s="214"/>
      <c r="I45" s="16" t="str">
        <f t="shared" si="1"/>
        <v/>
      </c>
      <c r="J45" s="16" t="str">
        <f t="shared" si="2"/>
        <v/>
      </c>
      <c r="K45" s="373" t="str">
        <f t="shared" si="3"/>
        <v/>
      </c>
      <c r="L45" s="56" t="str">
        <f t="shared" si="4"/>
        <v/>
      </c>
      <c r="M45" s="374" t="str">
        <f t="shared" si="5"/>
        <v/>
      </c>
      <c r="N45" s="56" t="str">
        <f t="shared" si="6"/>
        <v/>
      </c>
      <c r="O45" s="347" t="b">
        <f t="shared" si="7"/>
        <v>0</v>
      </c>
      <c r="P45" s="348">
        <f t="shared" si="8"/>
        <v>1</v>
      </c>
    </row>
    <row r="46" spans="1:16">
      <c r="A46" s="141">
        <v>37</v>
      </c>
      <c r="B46" s="6"/>
      <c r="C46" s="6"/>
      <c r="D46" s="6"/>
      <c r="E46" s="215"/>
      <c r="F46" s="214"/>
      <c r="G46" s="214"/>
      <c r="H46" s="214"/>
      <c r="I46" s="16" t="str">
        <f t="shared" si="1"/>
        <v/>
      </c>
      <c r="J46" s="16" t="str">
        <f t="shared" si="2"/>
        <v/>
      </c>
      <c r="K46" s="373" t="str">
        <f t="shared" si="3"/>
        <v/>
      </c>
      <c r="L46" s="56" t="str">
        <f t="shared" si="4"/>
        <v/>
      </c>
      <c r="M46" s="374" t="str">
        <f t="shared" si="5"/>
        <v/>
      </c>
      <c r="N46" s="56" t="str">
        <f t="shared" si="6"/>
        <v/>
      </c>
      <c r="O46" s="347" t="b">
        <f t="shared" si="7"/>
        <v>0</v>
      </c>
      <c r="P46" s="348">
        <f t="shared" si="8"/>
        <v>1</v>
      </c>
    </row>
    <row r="47" spans="1:16">
      <c r="A47" s="141">
        <v>38</v>
      </c>
      <c r="B47" s="6"/>
      <c r="C47" s="6"/>
      <c r="D47" s="6"/>
      <c r="E47" s="215"/>
      <c r="F47" s="214"/>
      <c r="G47" s="214"/>
      <c r="H47" s="214"/>
      <c r="I47" s="16" t="str">
        <f t="shared" si="1"/>
        <v/>
      </c>
      <c r="J47" s="16" t="str">
        <f t="shared" si="2"/>
        <v/>
      </c>
      <c r="K47" s="373" t="str">
        <f t="shared" si="3"/>
        <v/>
      </c>
      <c r="L47" s="56" t="str">
        <f t="shared" si="4"/>
        <v/>
      </c>
      <c r="M47" s="374" t="str">
        <f t="shared" si="5"/>
        <v/>
      </c>
      <c r="N47" s="56" t="str">
        <f t="shared" si="6"/>
        <v/>
      </c>
      <c r="O47" s="347" t="b">
        <f t="shared" si="7"/>
        <v>0</v>
      </c>
      <c r="P47" s="348">
        <f t="shared" si="8"/>
        <v>1</v>
      </c>
    </row>
    <row r="48" spans="1:16">
      <c r="A48" s="141">
        <v>39</v>
      </c>
      <c r="B48" s="6"/>
      <c r="C48" s="6"/>
      <c r="D48" s="6"/>
      <c r="E48" s="215"/>
      <c r="F48" s="214"/>
      <c r="G48" s="214"/>
      <c r="H48" s="214"/>
      <c r="I48" s="16" t="str">
        <f t="shared" si="1"/>
        <v/>
      </c>
      <c r="J48" s="16" t="str">
        <f t="shared" si="2"/>
        <v/>
      </c>
      <c r="K48" s="373" t="str">
        <f t="shared" si="3"/>
        <v/>
      </c>
      <c r="L48" s="56" t="str">
        <f t="shared" si="4"/>
        <v/>
      </c>
      <c r="M48" s="374" t="str">
        <f t="shared" si="5"/>
        <v/>
      </c>
      <c r="N48" s="56" t="str">
        <f t="shared" si="6"/>
        <v/>
      </c>
      <c r="O48" s="347" t="b">
        <f t="shared" si="7"/>
        <v>0</v>
      </c>
      <c r="P48" s="348">
        <f t="shared" si="8"/>
        <v>1</v>
      </c>
    </row>
    <row r="49" spans="1:16">
      <c r="A49" s="141">
        <v>40</v>
      </c>
      <c r="B49" s="6"/>
      <c r="C49" s="6"/>
      <c r="D49" s="6"/>
      <c r="E49" s="215"/>
      <c r="F49" s="214"/>
      <c r="G49" s="214"/>
      <c r="H49" s="214"/>
      <c r="I49" s="16" t="str">
        <f t="shared" si="1"/>
        <v/>
      </c>
      <c r="J49" s="16" t="str">
        <f t="shared" si="2"/>
        <v/>
      </c>
      <c r="K49" s="373" t="str">
        <f t="shared" si="3"/>
        <v/>
      </c>
      <c r="L49" s="56" t="str">
        <f t="shared" si="4"/>
        <v/>
      </c>
      <c r="M49" s="374" t="str">
        <f t="shared" si="5"/>
        <v/>
      </c>
      <c r="N49" s="56" t="str">
        <f t="shared" si="6"/>
        <v/>
      </c>
      <c r="O49" s="347" t="b">
        <f t="shared" si="7"/>
        <v>0</v>
      </c>
      <c r="P49" s="348">
        <f t="shared" si="8"/>
        <v>1</v>
      </c>
    </row>
    <row r="50" spans="1:16">
      <c r="A50" s="141">
        <v>41</v>
      </c>
      <c r="B50" s="6"/>
      <c r="C50" s="6"/>
      <c r="D50" s="6"/>
      <c r="E50" s="215"/>
      <c r="F50" s="214"/>
      <c r="G50" s="214"/>
      <c r="H50" s="214"/>
      <c r="I50" s="16" t="str">
        <f t="shared" si="1"/>
        <v/>
      </c>
      <c r="J50" s="16" t="str">
        <f t="shared" si="2"/>
        <v/>
      </c>
      <c r="K50" s="373" t="str">
        <f t="shared" si="3"/>
        <v/>
      </c>
      <c r="L50" s="56" t="str">
        <f t="shared" si="4"/>
        <v/>
      </c>
      <c r="M50" s="374" t="str">
        <f t="shared" si="5"/>
        <v/>
      </c>
      <c r="N50" s="56" t="str">
        <f t="shared" si="6"/>
        <v/>
      </c>
      <c r="O50" s="347" t="b">
        <f t="shared" si="7"/>
        <v>0</v>
      </c>
      <c r="P50" s="348">
        <f t="shared" si="8"/>
        <v>1</v>
      </c>
    </row>
    <row r="51" spans="1:16">
      <c r="A51" s="141">
        <v>42</v>
      </c>
      <c r="B51" s="6"/>
      <c r="C51" s="6"/>
      <c r="D51" s="6"/>
      <c r="E51" s="215"/>
      <c r="F51" s="214"/>
      <c r="G51" s="214"/>
      <c r="H51" s="214"/>
      <c r="I51" s="16" t="str">
        <f t="shared" si="1"/>
        <v/>
      </c>
      <c r="J51" s="16" t="str">
        <f t="shared" si="2"/>
        <v/>
      </c>
      <c r="K51" s="373" t="str">
        <f t="shared" si="3"/>
        <v/>
      </c>
      <c r="L51" s="56" t="str">
        <f t="shared" si="4"/>
        <v/>
      </c>
      <c r="M51" s="374" t="str">
        <f t="shared" si="5"/>
        <v/>
      </c>
      <c r="N51" s="56" t="str">
        <f t="shared" si="6"/>
        <v/>
      </c>
      <c r="O51" s="347" t="b">
        <f t="shared" si="7"/>
        <v>0</v>
      </c>
      <c r="P51" s="348">
        <f t="shared" si="8"/>
        <v>1</v>
      </c>
    </row>
    <row r="52" spans="1:16">
      <c r="A52" s="141">
        <v>43</v>
      </c>
      <c r="B52" s="6"/>
      <c r="C52" s="6"/>
      <c r="D52" s="6"/>
      <c r="E52" s="215"/>
      <c r="F52" s="214"/>
      <c r="G52" s="214"/>
      <c r="H52" s="214"/>
      <c r="I52" s="16" t="str">
        <f t="shared" si="1"/>
        <v/>
      </c>
      <c r="J52" s="16" t="str">
        <f t="shared" si="2"/>
        <v/>
      </c>
      <c r="K52" s="373" t="str">
        <f t="shared" si="3"/>
        <v/>
      </c>
      <c r="L52" s="56" t="str">
        <f t="shared" si="4"/>
        <v/>
      </c>
      <c r="M52" s="374" t="str">
        <f t="shared" si="5"/>
        <v/>
      </c>
      <c r="N52" s="56" t="str">
        <f t="shared" si="6"/>
        <v/>
      </c>
      <c r="O52" s="347" t="b">
        <f t="shared" si="7"/>
        <v>0</v>
      </c>
      <c r="P52" s="348">
        <f t="shared" si="8"/>
        <v>1</v>
      </c>
    </row>
    <row r="53" spans="1:16">
      <c r="A53" s="141">
        <v>44</v>
      </c>
      <c r="B53" s="6"/>
      <c r="C53" s="6"/>
      <c r="D53" s="6"/>
      <c r="E53" s="215"/>
      <c r="F53" s="214"/>
      <c r="G53" s="214"/>
      <c r="H53" s="214"/>
      <c r="I53" s="16" t="str">
        <f t="shared" si="1"/>
        <v/>
      </c>
      <c r="J53" s="16" t="str">
        <f t="shared" si="2"/>
        <v/>
      </c>
      <c r="K53" s="373" t="str">
        <f t="shared" si="3"/>
        <v/>
      </c>
      <c r="L53" s="56" t="str">
        <f t="shared" si="4"/>
        <v/>
      </c>
      <c r="M53" s="374" t="str">
        <f t="shared" si="5"/>
        <v/>
      </c>
      <c r="N53" s="56" t="str">
        <f t="shared" si="6"/>
        <v/>
      </c>
      <c r="O53" s="347" t="b">
        <f t="shared" si="7"/>
        <v>0</v>
      </c>
      <c r="P53" s="348">
        <f t="shared" si="8"/>
        <v>1</v>
      </c>
    </row>
    <row r="54" spans="1:16">
      <c r="A54" s="141">
        <v>45</v>
      </c>
      <c r="B54" s="6"/>
      <c r="C54" s="6"/>
      <c r="D54" s="6"/>
      <c r="E54" s="215"/>
      <c r="F54" s="214"/>
      <c r="G54" s="214"/>
      <c r="H54" s="214"/>
      <c r="I54" s="16" t="str">
        <f t="shared" si="1"/>
        <v/>
      </c>
      <c r="J54" s="16" t="str">
        <f t="shared" si="2"/>
        <v/>
      </c>
      <c r="K54" s="373" t="str">
        <f t="shared" si="3"/>
        <v/>
      </c>
      <c r="L54" s="56" t="str">
        <f t="shared" si="4"/>
        <v/>
      </c>
      <c r="M54" s="374" t="str">
        <f t="shared" si="5"/>
        <v/>
      </c>
      <c r="N54" s="56" t="str">
        <f t="shared" si="6"/>
        <v/>
      </c>
      <c r="O54" s="347" t="b">
        <f t="shared" si="7"/>
        <v>0</v>
      </c>
      <c r="P54" s="348">
        <f t="shared" si="8"/>
        <v>1</v>
      </c>
    </row>
    <row r="55" spans="1:16">
      <c r="A55" s="141">
        <v>46</v>
      </c>
      <c r="B55" s="6"/>
      <c r="C55" s="6"/>
      <c r="D55" s="6"/>
      <c r="E55" s="215"/>
      <c r="F55" s="214"/>
      <c r="G55" s="214"/>
      <c r="H55" s="214"/>
      <c r="I55" s="16" t="str">
        <f t="shared" si="1"/>
        <v/>
      </c>
      <c r="J55" s="16" t="str">
        <f t="shared" si="2"/>
        <v/>
      </c>
      <c r="K55" s="373" t="str">
        <f t="shared" si="3"/>
        <v/>
      </c>
      <c r="L55" s="56" t="str">
        <f t="shared" si="4"/>
        <v/>
      </c>
      <c r="M55" s="374" t="str">
        <f t="shared" si="5"/>
        <v/>
      </c>
      <c r="N55" s="56" t="str">
        <f t="shared" si="6"/>
        <v/>
      </c>
      <c r="O55" s="347" t="b">
        <f t="shared" si="7"/>
        <v>0</v>
      </c>
      <c r="P55" s="348">
        <f t="shared" si="8"/>
        <v>1</v>
      </c>
    </row>
    <row r="56" spans="1:16">
      <c r="A56" s="141">
        <v>47</v>
      </c>
      <c r="B56" s="6"/>
      <c r="C56" s="6"/>
      <c r="D56" s="6"/>
      <c r="E56" s="215"/>
      <c r="F56" s="214"/>
      <c r="G56" s="214"/>
      <c r="H56" s="214"/>
      <c r="I56" s="16" t="str">
        <f t="shared" si="1"/>
        <v/>
      </c>
      <c r="J56" s="16" t="str">
        <f t="shared" si="2"/>
        <v/>
      </c>
      <c r="K56" s="373" t="str">
        <f t="shared" si="3"/>
        <v/>
      </c>
      <c r="L56" s="56" t="str">
        <f t="shared" si="4"/>
        <v/>
      </c>
      <c r="M56" s="374" t="str">
        <f t="shared" si="5"/>
        <v/>
      </c>
      <c r="N56" s="56" t="str">
        <f t="shared" si="6"/>
        <v/>
      </c>
      <c r="O56" s="347" t="b">
        <f t="shared" si="7"/>
        <v>0</v>
      </c>
      <c r="P56" s="348">
        <f t="shared" si="8"/>
        <v>1</v>
      </c>
    </row>
    <row r="57" spans="1:16">
      <c r="A57" s="141">
        <v>48</v>
      </c>
      <c r="B57" s="6"/>
      <c r="C57" s="6"/>
      <c r="D57" s="6"/>
      <c r="E57" s="215"/>
      <c r="F57" s="214"/>
      <c r="G57" s="214"/>
      <c r="H57" s="214"/>
      <c r="I57" s="16" t="str">
        <f t="shared" si="1"/>
        <v/>
      </c>
      <c r="J57" s="16" t="str">
        <f t="shared" si="2"/>
        <v/>
      </c>
      <c r="K57" s="373" t="str">
        <f t="shared" si="3"/>
        <v/>
      </c>
      <c r="L57" s="56" t="str">
        <f t="shared" si="4"/>
        <v/>
      </c>
      <c r="M57" s="374" t="str">
        <f t="shared" si="5"/>
        <v/>
      </c>
      <c r="N57" s="56" t="str">
        <f t="shared" si="6"/>
        <v/>
      </c>
      <c r="O57" s="347" t="b">
        <f t="shared" si="7"/>
        <v>0</v>
      </c>
      <c r="P57" s="348">
        <f t="shared" si="8"/>
        <v>1</v>
      </c>
    </row>
    <row r="58" spans="1:16">
      <c r="A58" s="141">
        <v>49</v>
      </c>
      <c r="B58" s="6"/>
      <c r="C58" s="6"/>
      <c r="D58" s="6"/>
      <c r="E58" s="215"/>
      <c r="F58" s="214"/>
      <c r="G58" s="214"/>
      <c r="H58" s="214"/>
      <c r="I58" s="16" t="str">
        <f t="shared" si="1"/>
        <v/>
      </c>
      <c r="J58" s="16" t="str">
        <f t="shared" si="2"/>
        <v/>
      </c>
      <c r="K58" s="373" t="str">
        <f t="shared" si="3"/>
        <v/>
      </c>
      <c r="L58" s="56" t="str">
        <f t="shared" si="4"/>
        <v/>
      </c>
      <c r="M58" s="374" t="str">
        <f t="shared" si="5"/>
        <v/>
      </c>
      <c r="N58" s="56" t="str">
        <f t="shared" si="6"/>
        <v/>
      </c>
      <c r="O58" s="347" t="b">
        <f t="shared" si="7"/>
        <v>0</v>
      </c>
      <c r="P58" s="348">
        <f t="shared" si="8"/>
        <v>1</v>
      </c>
    </row>
    <row r="59" spans="1:16">
      <c r="A59" s="141">
        <v>50</v>
      </c>
      <c r="B59" s="6"/>
      <c r="C59" s="6"/>
      <c r="D59" s="6"/>
      <c r="E59" s="215"/>
      <c r="F59" s="214"/>
      <c r="G59" s="214"/>
      <c r="H59" s="214"/>
      <c r="I59" s="16" t="str">
        <f t="shared" si="1"/>
        <v/>
      </c>
      <c r="J59" s="16" t="str">
        <f t="shared" si="2"/>
        <v/>
      </c>
      <c r="K59" s="373" t="str">
        <f t="shared" si="3"/>
        <v/>
      </c>
      <c r="L59" s="56" t="str">
        <f t="shared" si="4"/>
        <v/>
      </c>
      <c r="M59" s="374" t="str">
        <f t="shared" si="5"/>
        <v/>
      </c>
      <c r="N59" s="56" t="str">
        <f t="shared" si="6"/>
        <v/>
      </c>
      <c r="O59" s="347" t="b">
        <f t="shared" si="7"/>
        <v>0</v>
      </c>
      <c r="P59" s="348">
        <f t="shared" si="8"/>
        <v>1</v>
      </c>
    </row>
    <row r="60" spans="1:16">
      <c r="A60" s="141">
        <v>51</v>
      </c>
      <c r="B60" s="6"/>
      <c r="C60" s="6"/>
      <c r="D60" s="6"/>
      <c r="E60" s="215"/>
      <c r="F60" s="214"/>
      <c r="G60" s="214"/>
      <c r="H60" s="214"/>
      <c r="I60" s="16" t="str">
        <f t="shared" si="1"/>
        <v/>
      </c>
      <c r="J60" s="16" t="str">
        <f t="shared" si="2"/>
        <v/>
      </c>
      <c r="K60" s="373" t="str">
        <f t="shared" si="3"/>
        <v/>
      </c>
      <c r="L60" s="56" t="str">
        <f t="shared" si="4"/>
        <v/>
      </c>
      <c r="M60" s="374" t="str">
        <f t="shared" si="5"/>
        <v/>
      </c>
      <c r="N60" s="56" t="str">
        <f t="shared" si="6"/>
        <v/>
      </c>
      <c r="O60" s="347" t="b">
        <f t="shared" si="7"/>
        <v>0</v>
      </c>
      <c r="P60" s="348">
        <f t="shared" si="8"/>
        <v>1</v>
      </c>
    </row>
    <row r="61" spans="1:16">
      <c r="A61" s="141">
        <v>52</v>
      </c>
      <c r="B61" s="6"/>
      <c r="C61" s="6"/>
      <c r="D61" s="6"/>
      <c r="E61" s="215"/>
      <c r="F61" s="214"/>
      <c r="G61" s="214"/>
      <c r="H61" s="214"/>
      <c r="I61" s="16" t="str">
        <f t="shared" si="1"/>
        <v/>
      </c>
      <c r="J61" s="16" t="str">
        <f t="shared" si="2"/>
        <v/>
      </c>
      <c r="K61" s="373" t="str">
        <f t="shared" si="3"/>
        <v/>
      </c>
      <c r="L61" s="56" t="str">
        <f t="shared" si="4"/>
        <v/>
      </c>
      <c r="M61" s="374" t="str">
        <f t="shared" si="5"/>
        <v/>
      </c>
      <c r="N61" s="56" t="str">
        <f t="shared" si="6"/>
        <v/>
      </c>
      <c r="O61" s="347" t="b">
        <f t="shared" si="7"/>
        <v>0</v>
      </c>
      <c r="P61" s="348">
        <f t="shared" si="8"/>
        <v>1</v>
      </c>
    </row>
    <row r="62" spans="1:16">
      <c r="A62" s="141">
        <v>53</v>
      </c>
      <c r="B62" s="6"/>
      <c r="C62" s="6"/>
      <c r="D62" s="6"/>
      <c r="E62" s="215"/>
      <c r="F62" s="214"/>
      <c r="G62" s="214"/>
      <c r="H62" s="214"/>
      <c r="I62" s="16" t="str">
        <f t="shared" si="1"/>
        <v/>
      </c>
      <c r="J62" s="16" t="str">
        <f t="shared" si="2"/>
        <v/>
      </c>
      <c r="K62" s="373" t="str">
        <f t="shared" si="3"/>
        <v/>
      </c>
      <c r="L62" s="56" t="str">
        <f t="shared" si="4"/>
        <v/>
      </c>
      <c r="M62" s="374" t="str">
        <f t="shared" si="5"/>
        <v/>
      </c>
      <c r="N62" s="56" t="str">
        <f t="shared" si="6"/>
        <v/>
      </c>
      <c r="O62" s="347" t="b">
        <f t="shared" si="7"/>
        <v>0</v>
      </c>
      <c r="P62" s="348">
        <f t="shared" si="8"/>
        <v>1</v>
      </c>
    </row>
    <row r="63" spans="1:16">
      <c r="A63" s="141">
        <v>54</v>
      </c>
      <c r="B63" s="6"/>
      <c r="C63" s="6"/>
      <c r="D63" s="6"/>
      <c r="E63" s="215"/>
      <c r="F63" s="214"/>
      <c r="G63" s="214"/>
      <c r="H63" s="214"/>
      <c r="I63" s="16" t="str">
        <f t="shared" si="1"/>
        <v/>
      </c>
      <c r="J63" s="16" t="str">
        <f t="shared" si="2"/>
        <v/>
      </c>
      <c r="K63" s="373" t="str">
        <f t="shared" si="3"/>
        <v/>
      </c>
      <c r="L63" s="56" t="str">
        <f t="shared" si="4"/>
        <v/>
      </c>
      <c r="M63" s="374" t="str">
        <f t="shared" si="5"/>
        <v/>
      </c>
      <c r="N63" s="56" t="str">
        <f t="shared" si="6"/>
        <v/>
      </c>
      <c r="O63" s="347" t="b">
        <f t="shared" si="7"/>
        <v>0</v>
      </c>
      <c r="P63" s="348">
        <f t="shared" si="8"/>
        <v>1</v>
      </c>
    </row>
    <row r="64" spans="1:16">
      <c r="A64" s="141">
        <v>55</v>
      </c>
      <c r="B64" s="6"/>
      <c r="C64" s="6"/>
      <c r="D64" s="6"/>
      <c r="E64" s="215"/>
      <c r="F64" s="214"/>
      <c r="G64" s="214"/>
      <c r="H64" s="214"/>
      <c r="I64" s="16" t="str">
        <f t="shared" si="1"/>
        <v/>
      </c>
      <c r="J64" s="16" t="str">
        <f t="shared" si="2"/>
        <v/>
      </c>
      <c r="K64" s="373" t="str">
        <f t="shared" si="3"/>
        <v/>
      </c>
      <c r="L64" s="56" t="str">
        <f t="shared" si="4"/>
        <v/>
      </c>
      <c r="M64" s="374" t="str">
        <f t="shared" si="5"/>
        <v/>
      </c>
      <c r="N64" s="56" t="str">
        <f t="shared" si="6"/>
        <v/>
      </c>
      <c r="O64" s="347" t="b">
        <f t="shared" si="7"/>
        <v>0</v>
      </c>
      <c r="P64" s="348">
        <f t="shared" si="8"/>
        <v>1</v>
      </c>
    </row>
    <row r="65" spans="1:16">
      <c r="A65" s="141">
        <v>56</v>
      </c>
      <c r="B65" s="6"/>
      <c r="C65" s="6"/>
      <c r="D65" s="6"/>
      <c r="E65" s="215"/>
      <c r="F65" s="214"/>
      <c r="G65" s="214"/>
      <c r="H65" s="214"/>
      <c r="I65" s="16" t="str">
        <f t="shared" si="1"/>
        <v/>
      </c>
      <c r="J65" s="16" t="str">
        <f t="shared" si="2"/>
        <v/>
      </c>
      <c r="K65" s="373" t="str">
        <f t="shared" si="3"/>
        <v/>
      </c>
      <c r="L65" s="56" t="str">
        <f t="shared" si="4"/>
        <v/>
      </c>
      <c r="M65" s="374" t="str">
        <f t="shared" si="5"/>
        <v/>
      </c>
      <c r="N65" s="56" t="str">
        <f t="shared" si="6"/>
        <v/>
      </c>
      <c r="O65" s="347" t="b">
        <f t="shared" si="7"/>
        <v>0</v>
      </c>
      <c r="P65" s="348">
        <f t="shared" si="8"/>
        <v>1</v>
      </c>
    </row>
    <row r="66" spans="1:16">
      <c r="A66" s="141">
        <v>57</v>
      </c>
      <c r="B66" s="6"/>
      <c r="C66" s="6"/>
      <c r="D66" s="6"/>
      <c r="E66" s="215"/>
      <c r="F66" s="214"/>
      <c r="G66" s="214"/>
      <c r="H66" s="214"/>
      <c r="I66" s="16" t="str">
        <f t="shared" si="1"/>
        <v/>
      </c>
      <c r="J66" s="16" t="str">
        <f t="shared" si="2"/>
        <v/>
      </c>
      <c r="K66" s="373" t="str">
        <f t="shared" si="3"/>
        <v/>
      </c>
      <c r="L66" s="56" t="str">
        <f t="shared" si="4"/>
        <v/>
      </c>
      <c r="M66" s="374" t="str">
        <f t="shared" si="5"/>
        <v/>
      </c>
      <c r="N66" s="56" t="str">
        <f t="shared" si="6"/>
        <v/>
      </c>
      <c r="O66" s="347" t="b">
        <f t="shared" si="7"/>
        <v>0</v>
      </c>
      <c r="P66" s="348">
        <f t="shared" si="8"/>
        <v>1</v>
      </c>
    </row>
    <row r="67" spans="1:16">
      <c r="A67" s="141">
        <v>58</v>
      </c>
      <c r="B67" s="6"/>
      <c r="C67" s="6"/>
      <c r="D67" s="6"/>
      <c r="E67" s="215"/>
      <c r="F67" s="214"/>
      <c r="G67" s="214"/>
      <c r="H67" s="214"/>
      <c r="I67" s="16" t="str">
        <f t="shared" si="1"/>
        <v/>
      </c>
      <c r="J67" s="16" t="str">
        <f t="shared" si="2"/>
        <v/>
      </c>
      <c r="K67" s="373" t="str">
        <f t="shared" si="3"/>
        <v/>
      </c>
      <c r="L67" s="56" t="str">
        <f t="shared" si="4"/>
        <v/>
      </c>
      <c r="M67" s="374" t="str">
        <f t="shared" si="5"/>
        <v/>
      </c>
      <c r="N67" s="56" t="str">
        <f t="shared" si="6"/>
        <v/>
      </c>
      <c r="O67" s="347" t="b">
        <f t="shared" si="7"/>
        <v>0</v>
      </c>
      <c r="P67" s="348">
        <f t="shared" si="8"/>
        <v>1</v>
      </c>
    </row>
    <row r="68" spans="1:16">
      <c r="A68" s="141">
        <v>59</v>
      </c>
      <c r="B68" s="6"/>
      <c r="C68" s="6"/>
      <c r="D68" s="6"/>
      <c r="E68" s="215"/>
      <c r="F68" s="214"/>
      <c r="G68" s="214"/>
      <c r="H68" s="214"/>
      <c r="I68" s="16" t="str">
        <f t="shared" si="1"/>
        <v/>
      </c>
      <c r="J68" s="16" t="str">
        <f t="shared" si="2"/>
        <v/>
      </c>
      <c r="K68" s="373" t="str">
        <f t="shared" si="3"/>
        <v/>
      </c>
      <c r="L68" s="56" t="str">
        <f t="shared" si="4"/>
        <v/>
      </c>
      <c r="M68" s="374" t="str">
        <f t="shared" si="5"/>
        <v/>
      </c>
      <c r="N68" s="56" t="str">
        <f t="shared" si="6"/>
        <v/>
      </c>
      <c r="O68" s="347" t="b">
        <f t="shared" si="7"/>
        <v>0</v>
      </c>
      <c r="P68" s="348">
        <f t="shared" si="8"/>
        <v>1</v>
      </c>
    </row>
    <row r="69" spans="1:16">
      <c r="A69" s="141">
        <v>60</v>
      </c>
      <c r="B69" s="6"/>
      <c r="C69" s="6"/>
      <c r="D69" s="6"/>
      <c r="E69" s="215"/>
      <c r="F69" s="214"/>
      <c r="G69" s="214"/>
      <c r="H69" s="214"/>
      <c r="I69" s="16" t="str">
        <f t="shared" si="1"/>
        <v/>
      </c>
      <c r="J69" s="16" t="str">
        <f t="shared" si="2"/>
        <v/>
      </c>
      <c r="K69" s="373" t="str">
        <f t="shared" si="3"/>
        <v/>
      </c>
      <c r="L69" s="56" t="str">
        <f t="shared" si="4"/>
        <v/>
      </c>
      <c r="M69" s="374" t="str">
        <f t="shared" si="5"/>
        <v/>
      </c>
      <c r="N69" s="56" t="str">
        <f t="shared" si="6"/>
        <v/>
      </c>
      <c r="O69" s="347" t="b">
        <f t="shared" si="7"/>
        <v>0</v>
      </c>
      <c r="P69" s="348">
        <f t="shared" si="8"/>
        <v>1</v>
      </c>
    </row>
    <row r="70" spans="1:16">
      <c r="A70" s="141">
        <v>61</v>
      </c>
      <c r="B70" s="6"/>
      <c r="C70" s="6"/>
      <c r="D70" s="6"/>
      <c r="E70" s="215"/>
      <c r="F70" s="214"/>
      <c r="G70" s="214"/>
      <c r="H70" s="214"/>
      <c r="I70" s="16" t="str">
        <f t="shared" si="1"/>
        <v/>
      </c>
      <c r="J70" s="16" t="str">
        <f t="shared" si="2"/>
        <v/>
      </c>
      <c r="K70" s="373" t="str">
        <f t="shared" si="3"/>
        <v/>
      </c>
      <c r="L70" s="56" t="str">
        <f t="shared" si="4"/>
        <v/>
      </c>
      <c r="M70" s="374" t="str">
        <f t="shared" si="5"/>
        <v/>
      </c>
      <c r="N70" s="56" t="str">
        <f t="shared" si="6"/>
        <v/>
      </c>
      <c r="O70" s="347" t="b">
        <f t="shared" si="7"/>
        <v>0</v>
      </c>
      <c r="P70" s="348">
        <f t="shared" si="8"/>
        <v>1</v>
      </c>
    </row>
    <row r="71" spans="1:16">
      <c r="A71" s="141">
        <v>62</v>
      </c>
      <c r="B71" s="6"/>
      <c r="C71" s="6"/>
      <c r="D71" s="6"/>
      <c r="E71" s="215"/>
      <c r="F71" s="214"/>
      <c r="G71" s="214"/>
      <c r="H71" s="214"/>
      <c r="I71" s="16" t="str">
        <f t="shared" si="1"/>
        <v/>
      </c>
      <c r="J71" s="16" t="str">
        <f t="shared" si="2"/>
        <v/>
      </c>
      <c r="K71" s="373" t="str">
        <f t="shared" si="3"/>
        <v/>
      </c>
      <c r="L71" s="56" t="str">
        <f t="shared" si="4"/>
        <v/>
      </c>
      <c r="M71" s="374" t="str">
        <f t="shared" si="5"/>
        <v/>
      </c>
      <c r="N71" s="56" t="str">
        <f t="shared" si="6"/>
        <v/>
      </c>
      <c r="O71" s="347" t="b">
        <f t="shared" si="7"/>
        <v>0</v>
      </c>
      <c r="P71" s="348">
        <f t="shared" si="8"/>
        <v>1</v>
      </c>
    </row>
    <row r="72" spans="1:16">
      <c r="A72" s="141">
        <v>63</v>
      </c>
      <c r="B72" s="6"/>
      <c r="C72" s="6"/>
      <c r="D72" s="6"/>
      <c r="E72" s="215"/>
      <c r="F72" s="214"/>
      <c r="G72" s="214"/>
      <c r="H72" s="214"/>
      <c r="I72" s="16" t="str">
        <f t="shared" si="1"/>
        <v/>
      </c>
      <c r="J72" s="16" t="str">
        <f t="shared" si="2"/>
        <v/>
      </c>
      <c r="K72" s="373" t="str">
        <f t="shared" si="3"/>
        <v/>
      </c>
      <c r="L72" s="56" t="str">
        <f t="shared" si="4"/>
        <v/>
      </c>
      <c r="M72" s="374" t="str">
        <f t="shared" si="5"/>
        <v/>
      </c>
      <c r="N72" s="56" t="str">
        <f t="shared" si="6"/>
        <v/>
      </c>
      <c r="O72" s="347" t="b">
        <f t="shared" si="7"/>
        <v>0</v>
      </c>
      <c r="P72" s="348">
        <f t="shared" si="8"/>
        <v>1</v>
      </c>
    </row>
    <row r="73" spans="1:16">
      <c r="A73" s="141">
        <v>64</v>
      </c>
      <c r="B73" s="6"/>
      <c r="C73" s="6"/>
      <c r="D73" s="6"/>
      <c r="E73" s="215"/>
      <c r="F73" s="214"/>
      <c r="G73" s="214"/>
      <c r="H73" s="214"/>
      <c r="I73" s="16" t="str">
        <f t="shared" si="1"/>
        <v/>
      </c>
      <c r="J73" s="16" t="str">
        <f t="shared" si="2"/>
        <v/>
      </c>
      <c r="K73" s="373" t="str">
        <f t="shared" si="3"/>
        <v/>
      </c>
      <c r="L73" s="56" t="str">
        <f t="shared" si="4"/>
        <v/>
      </c>
      <c r="M73" s="374" t="str">
        <f t="shared" si="5"/>
        <v/>
      </c>
      <c r="N73" s="56" t="str">
        <f t="shared" si="6"/>
        <v/>
      </c>
      <c r="O73" s="347" t="b">
        <f t="shared" si="7"/>
        <v>0</v>
      </c>
      <c r="P73" s="348">
        <f t="shared" si="8"/>
        <v>1</v>
      </c>
    </row>
    <row r="74" spans="1:16">
      <c r="A74" s="141">
        <v>65</v>
      </c>
      <c r="B74" s="6"/>
      <c r="C74" s="6"/>
      <c r="D74" s="6"/>
      <c r="E74" s="215"/>
      <c r="F74" s="214"/>
      <c r="G74" s="214"/>
      <c r="H74" s="214"/>
      <c r="I74" s="16" t="str">
        <f t="shared" ref="I74:I137" si="9">IF(OR($B74="",$C74="",$D74="",$E74="",$F74&lt;an_initial,$F74&gt;an_final,$O74=FALSE),"",IF($H74="",CS_STR_RO2*$G74/P74,CS_STR_RO2*$H74))</f>
        <v/>
      </c>
      <c r="J74" s="16" t="str">
        <f t="shared" ref="J74:J137" si="10">IF(OR($B74="",$C74="",$D74="",$E74="",$F74="",$F74&gt;an_final,$O74=FALSE),"",IF($H74="",CS_STR_RO2*$G74/P74,CS_STR_RO2*$H74))</f>
        <v/>
      </c>
      <c r="K74" s="373" t="str">
        <f t="shared" ref="K74:K108" si="11">IF(OR($B74="",$C74="",$D74="",$E74="",$F74="",$F74&gt;an_final,$O74=FALSE),"",IF($F74&gt;=an_initial,1,""))</f>
        <v/>
      </c>
      <c r="L74" s="56" t="str">
        <f t="shared" ref="L74:L108" si="12">IF(OR($B74="",$C74="",$D74="",$E74="",$F74="",$F74&gt;an_final,$O74=FALSE),"",1)</f>
        <v/>
      </c>
      <c r="M74" s="374" t="str">
        <f t="shared" ref="M74:M108" si="13">IF(OR($B74="",$C74="",$D74="",$E74="",$F74="",$F74&gt;an_final,$O74=FALSE),"",IF($H74="",$G74/P74,$H74))</f>
        <v/>
      </c>
      <c r="N74" s="56"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1">
        <v>66</v>
      </c>
      <c r="B75" s="6"/>
      <c r="C75" s="6"/>
      <c r="D75" s="6"/>
      <c r="E75" s="215"/>
      <c r="F75" s="214"/>
      <c r="G75" s="214"/>
      <c r="H75" s="214"/>
      <c r="I75" s="16" t="str">
        <f t="shared" si="9"/>
        <v/>
      </c>
      <c r="J75" s="16" t="str">
        <f t="shared" si="10"/>
        <v/>
      </c>
      <c r="K75" s="373" t="str">
        <f t="shared" si="11"/>
        <v/>
      </c>
      <c r="L75" s="56" t="str">
        <f t="shared" si="12"/>
        <v/>
      </c>
      <c r="M75" s="374" t="str">
        <f t="shared" si="13"/>
        <v/>
      </c>
      <c r="N75" s="56" t="str">
        <f t="shared" si="14"/>
        <v/>
      </c>
      <c r="O75" s="347" t="b">
        <f t="shared" si="15"/>
        <v>0</v>
      </c>
      <c r="P75" s="348">
        <f t="shared" si="16"/>
        <v>1</v>
      </c>
    </row>
    <row r="76" spans="1:16">
      <c r="A76" s="141">
        <v>67</v>
      </c>
      <c r="B76" s="6"/>
      <c r="C76" s="6"/>
      <c r="D76" s="6"/>
      <c r="E76" s="215"/>
      <c r="F76" s="214"/>
      <c r="G76" s="214"/>
      <c r="H76" s="214"/>
      <c r="I76" s="16" t="str">
        <f t="shared" si="9"/>
        <v/>
      </c>
      <c r="J76" s="16" t="str">
        <f t="shared" si="10"/>
        <v/>
      </c>
      <c r="K76" s="373" t="str">
        <f t="shared" si="11"/>
        <v/>
      </c>
      <c r="L76" s="56" t="str">
        <f t="shared" si="12"/>
        <v/>
      </c>
      <c r="M76" s="374" t="str">
        <f t="shared" si="13"/>
        <v/>
      </c>
      <c r="N76" s="56" t="str">
        <f t="shared" si="14"/>
        <v/>
      </c>
      <c r="O76" s="347" t="b">
        <f t="shared" si="15"/>
        <v>0</v>
      </c>
      <c r="P76" s="348">
        <f t="shared" si="16"/>
        <v>1</v>
      </c>
    </row>
    <row r="77" spans="1:16">
      <c r="A77" s="141">
        <v>68</v>
      </c>
      <c r="B77" s="6"/>
      <c r="C77" s="6"/>
      <c r="D77" s="6"/>
      <c r="E77" s="215"/>
      <c r="F77" s="214"/>
      <c r="G77" s="214"/>
      <c r="H77" s="214"/>
      <c r="I77" s="16" t="str">
        <f t="shared" si="9"/>
        <v/>
      </c>
      <c r="J77" s="16" t="str">
        <f t="shared" si="10"/>
        <v/>
      </c>
      <c r="K77" s="373" t="str">
        <f t="shared" si="11"/>
        <v/>
      </c>
      <c r="L77" s="56" t="str">
        <f t="shared" si="12"/>
        <v/>
      </c>
      <c r="M77" s="374" t="str">
        <f t="shared" si="13"/>
        <v/>
      </c>
      <c r="N77" s="56" t="str">
        <f t="shared" si="14"/>
        <v/>
      </c>
      <c r="O77" s="347" t="b">
        <f t="shared" si="15"/>
        <v>0</v>
      </c>
      <c r="P77" s="348">
        <f t="shared" si="16"/>
        <v>1</v>
      </c>
    </row>
    <row r="78" spans="1:16">
      <c r="A78" s="141">
        <v>69</v>
      </c>
      <c r="B78" s="6"/>
      <c r="C78" s="6"/>
      <c r="D78" s="6"/>
      <c r="E78" s="215"/>
      <c r="F78" s="214"/>
      <c r="G78" s="214"/>
      <c r="H78" s="214"/>
      <c r="I78" s="16" t="str">
        <f t="shared" si="9"/>
        <v/>
      </c>
      <c r="J78" s="16" t="str">
        <f t="shared" si="10"/>
        <v/>
      </c>
      <c r="K78" s="373" t="str">
        <f t="shared" si="11"/>
        <v/>
      </c>
      <c r="L78" s="56" t="str">
        <f t="shared" si="12"/>
        <v/>
      </c>
      <c r="M78" s="374" t="str">
        <f t="shared" si="13"/>
        <v/>
      </c>
      <c r="N78" s="56" t="str">
        <f t="shared" si="14"/>
        <v/>
      </c>
      <c r="O78" s="347" t="b">
        <f t="shared" si="15"/>
        <v>0</v>
      </c>
      <c r="P78" s="348">
        <f t="shared" si="16"/>
        <v>1</v>
      </c>
    </row>
    <row r="79" spans="1:16">
      <c r="A79" s="141">
        <v>70</v>
      </c>
      <c r="B79" s="6"/>
      <c r="C79" s="6"/>
      <c r="D79" s="6"/>
      <c r="E79" s="215"/>
      <c r="F79" s="214"/>
      <c r="G79" s="214"/>
      <c r="H79" s="214"/>
      <c r="I79" s="16" t="str">
        <f t="shared" si="9"/>
        <v/>
      </c>
      <c r="J79" s="16" t="str">
        <f t="shared" si="10"/>
        <v/>
      </c>
      <c r="K79" s="373" t="str">
        <f t="shared" si="11"/>
        <v/>
      </c>
      <c r="L79" s="56" t="str">
        <f t="shared" si="12"/>
        <v/>
      </c>
      <c r="M79" s="374" t="str">
        <f t="shared" si="13"/>
        <v/>
      </c>
      <c r="N79" s="56" t="str">
        <f t="shared" si="14"/>
        <v/>
      </c>
      <c r="O79" s="347" t="b">
        <f t="shared" si="15"/>
        <v>0</v>
      </c>
      <c r="P79" s="348">
        <f t="shared" si="16"/>
        <v>1</v>
      </c>
    </row>
    <row r="80" spans="1:16">
      <c r="A80" s="141">
        <v>71</v>
      </c>
      <c r="B80" s="6"/>
      <c r="C80" s="6"/>
      <c r="D80" s="6"/>
      <c r="E80" s="215"/>
      <c r="F80" s="214"/>
      <c r="G80" s="214"/>
      <c r="H80" s="214"/>
      <c r="I80" s="16" t="str">
        <f t="shared" si="9"/>
        <v/>
      </c>
      <c r="J80" s="16" t="str">
        <f t="shared" si="10"/>
        <v/>
      </c>
      <c r="K80" s="373" t="str">
        <f t="shared" si="11"/>
        <v/>
      </c>
      <c r="L80" s="56" t="str">
        <f t="shared" si="12"/>
        <v/>
      </c>
      <c r="M80" s="374" t="str">
        <f t="shared" si="13"/>
        <v/>
      </c>
      <c r="N80" s="56" t="str">
        <f t="shared" si="14"/>
        <v/>
      </c>
      <c r="O80" s="347" t="b">
        <f t="shared" si="15"/>
        <v>0</v>
      </c>
      <c r="P80" s="348">
        <f t="shared" si="16"/>
        <v>1</v>
      </c>
    </row>
    <row r="81" spans="1:16">
      <c r="A81" s="141">
        <v>72</v>
      </c>
      <c r="B81" s="6"/>
      <c r="C81" s="6"/>
      <c r="D81" s="6"/>
      <c r="E81" s="215"/>
      <c r="F81" s="214"/>
      <c r="G81" s="214"/>
      <c r="H81" s="214"/>
      <c r="I81" s="16" t="str">
        <f t="shared" si="9"/>
        <v/>
      </c>
      <c r="J81" s="16" t="str">
        <f t="shared" si="10"/>
        <v/>
      </c>
      <c r="K81" s="373" t="str">
        <f t="shared" si="11"/>
        <v/>
      </c>
      <c r="L81" s="56" t="str">
        <f t="shared" si="12"/>
        <v/>
      </c>
      <c r="M81" s="374" t="str">
        <f t="shared" si="13"/>
        <v/>
      </c>
      <c r="N81" s="56" t="str">
        <f t="shared" si="14"/>
        <v/>
      </c>
      <c r="O81" s="347" t="b">
        <f t="shared" si="15"/>
        <v>0</v>
      </c>
      <c r="P81" s="348">
        <f t="shared" si="16"/>
        <v>1</v>
      </c>
    </row>
    <row r="82" spans="1:16">
      <c r="A82" s="141">
        <v>73</v>
      </c>
      <c r="B82" s="6"/>
      <c r="C82" s="6"/>
      <c r="D82" s="6"/>
      <c r="E82" s="215"/>
      <c r="F82" s="214"/>
      <c r="G82" s="214"/>
      <c r="H82" s="214"/>
      <c r="I82" s="16" t="str">
        <f t="shared" si="9"/>
        <v/>
      </c>
      <c r="J82" s="16" t="str">
        <f t="shared" si="10"/>
        <v/>
      </c>
      <c r="K82" s="373" t="str">
        <f t="shared" si="11"/>
        <v/>
      </c>
      <c r="L82" s="56" t="str">
        <f t="shared" si="12"/>
        <v/>
      </c>
      <c r="M82" s="374" t="str">
        <f t="shared" si="13"/>
        <v/>
      </c>
      <c r="N82" s="56" t="str">
        <f t="shared" si="14"/>
        <v/>
      </c>
      <c r="O82" s="347" t="b">
        <f t="shared" si="15"/>
        <v>0</v>
      </c>
      <c r="P82" s="348">
        <f t="shared" si="16"/>
        <v>1</v>
      </c>
    </row>
    <row r="83" spans="1:16">
      <c r="A83" s="141">
        <v>74</v>
      </c>
      <c r="B83" s="6"/>
      <c r="C83" s="6"/>
      <c r="D83" s="6"/>
      <c r="E83" s="215"/>
      <c r="F83" s="214"/>
      <c r="G83" s="214"/>
      <c r="H83" s="214"/>
      <c r="I83" s="16" t="str">
        <f t="shared" si="9"/>
        <v/>
      </c>
      <c r="J83" s="16" t="str">
        <f t="shared" si="10"/>
        <v/>
      </c>
      <c r="K83" s="373" t="str">
        <f t="shared" si="11"/>
        <v/>
      </c>
      <c r="L83" s="56" t="str">
        <f t="shared" si="12"/>
        <v/>
      </c>
      <c r="M83" s="374" t="str">
        <f t="shared" si="13"/>
        <v/>
      </c>
      <c r="N83" s="56" t="str">
        <f t="shared" si="14"/>
        <v/>
      </c>
      <c r="O83" s="347" t="b">
        <f t="shared" si="15"/>
        <v>0</v>
      </c>
      <c r="P83" s="348">
        <f t="shared" si="16"/>
        <v>1</v>
      </c>
    </row>
    <row r="84" spans="1:16">
      <c r="A84" s="141">
        <v>75</v>
      </c>
      <c r="B84" s="6"/>
      <c r="C84" s="6"/>
      <c r="D84" s="6"/>
      <c r="E84" s="215"/>
      <c r="F84" s="214"/>
      <c r="G84" s="214"/>
      <c r="H84" s="214"/>
      <c r="I84" s="16" t="str">
        <f t="shared" si="9"/>
        <v/>
      </c>
      <c r="J84" s="16" t="str">
        <f t="shared" si="10"/>
        <v/>
      </c>
      <c r="K84" s="373" t="str">
        <f t="shared" si="11"/>
        <v/>
      </c>
      <c r="L84" s="56" t="str">
        <f t="shared" si="12"/>
        <v/>
      </c>
      <c r="M84" s="374" t="str">
        <f t="shared" si="13"/>
        <v/>
      </c>
      <c r="N84" s="56" t="str">
        <f t="shared" si="14"/>
        <v/>
      </c>
      <c r="O84" s="347" t="b">
        <f t="shared" si="15"/>
        <v>0</v>
      </c>
      <c r="P84" s="348">
        <f t="shared" si="16"/>
        <v>1</v>
      </c>
    </row>
    <row r="85" spans="1:16">
      <c r="A85" s="141">
        <v>76</v>
      </c>
      <c r="B85" s="6"/>
      <c r="C85" s="6"/>
      <c r="D85" s="6"/>
      <c r="E85" s="215"/>
      <c r="F85" s="214"/>
      <c r="G85" s="214"/>
      <c r="H85" s="214"/>
      <c r="I85" s="16" t="str">
        <f t="shared" si="9"/>
        <v/>
      </c>
      <c r="J85" s="16" t="str">
        <f t="shared" si="10"/>
        <v/>
      </c>
      <c r="K85" s="373" t="str">
        <f t="shared" si="11"/>
        <v/>
      </c>
      <c r="L85" s="56" t="str">
        <f t="shared" si="12"/>
        <v/>
      </c>
      <c r="M85" s="374" t="str">
        <f t="shared" si="13"/>
        <v/>
      </c>
      <c r="N85" s="56" t="str">
        <f t="shared" si="14"/>
        <v/>
      </c>
      <c r="O85" s="347" t="b">
        <f t="shared" si="15"/>
        <v>0</v>
      </c>
      <c r="P85" s="348">
        <f t="shared" si="16"/>
        <v>1</v>
      </c>
    </row>
    <row r="86" spans="1:16">
      <c r="A86" s="141">
        <v>77</v>
      </c>
      <c r="B86" s="6"/>
      <c r="C86" s="6"/>
      <c r="D86" s="6"/>
      <c r="E86" s="215"/>
      <c r="F86" s="214"/>
      <c r="G86" s="214"/>
      <c r="H86" s="214"/>
      <c r="I86" s="16" t="str">
        <f t="shared" si="9"/>
        <v/>
      </c>
      <c r="J86" s="16" t="str">
        <f t="shared" si="10"/>
        <v/>
      </c>
      <c r="K86" s="373" t="str">
        <f t="shared" si="11"/>
        <v/>
      </c>
      <c r="L86" s="56" t="str">
        <f t="shared" si="12"/>
        <v/>
      </c>
      <c r="M86" s="374" t="str">
        <f t="shared" si="13"/>
        <v/>
      </c>
      <c r="N86" s="56" t="str">
        <f t="shared" si="14"/>
        <v/>
      </c>
      <c r="O86" s="347" t="b">
        <f t="shared" si="15"/>
        <v>0</v>
      </c>
      <c r="P86" s="348">
        <f t="shared" si="16"/>
        <v>1</v>
      </c>
    </row>
    <row r="87" spans="1:16">
      <c r="A87" s="141">
        <v>78</v>
      </c>
      <c r="B87" s="6"/>
      <c r="C87" s="6"/>
      <c r="D87" s="6"/>
      <c r="E87" s="215"/>
      <c r="F87" s="214"/>
      <c r="G87" s="214"/>
      <c r="H87" s="214"/>
      <c r="I87" s="16" t="str">
        <f t="shared" si="9"/>
        <v/>
      </c>
      <c r="J87" s="16" t="str">
        <f t="shared" si="10"/>
        <v/>
      </c>
      <c r="K87" s="373" t="str">
        <f t="shared" si="11"/>
        <v/>
      </c>
      <c r="L87" s="56" t="str">
        <f t="shared" si="12"/>
        <v/>
      </c>
      <c r="M87" s="374" t="str">
        <f t="shared" si="13"/>
        <v/>
      </c>
      <c r="N87" s="56" t="str">
        <f t="shared" si="14"/>
        <v/>
      </c>
      <c r="O87" s="347" t="b">
        <f t="shared" si="15"/>
        <v>0</v>
      </c>
      <c r="P87" s="348">
        <f t="shared" si="16"/>
        <v>1</v>
      </c>
    </row>
    <row r="88" spans="1:16">
      <c r="A88" s="141">
        <v>79</v>
      </c>
      <c r="B88" s="6"/>
      <c r="C88" s="6"/>
      <c r="D88" s="6"/>
      <c r="E88" s="215"/>
      <c r="F88" s="214"/>
      <c r="G88" s="214"/>
      <c r="H88" s="214"/>
      <c r="I88" s="16" t="str">
        <f t="shared" si="9"/>
        <v/>
      </c>
      <c r="J88" s="16" t="str">
        <f t="shared" si="10"/>
        <v/>
      </c>
      <c r="K88" s="373" t="str">
        <f t="shared" si="11"/>
        <v/>
      </c>
      <c r="L88" s="56" t="str">
        <f t="shared" si="12"/>
        <v/>
      </c>
      <c r="M88" s="374" t="str">
        <f t="shared" si="13"/>
        <v/>
      </c>
      <c r="N88" s="56" t="str">
        <f t="shared" si="14"/>
        <v/>
      </c>
      <c r="O88" s="347" t="b">
        <f t="shared" si="15"/>
        <v>0</v>
      </c>
      <c r="P88" s="348">
        <f t="shared" si="16"/>
        <v>1</v>
      </c>
    </row>
    <row r="89" spans="1:16">
      <c r="A89" s="141">
        <v>80</v>
      </c>
      <c r="B89" s="6"/>
      <c r="C89" s="6"/>
      <c r="D89" s="6"/>
      <c r="E89" s="215"/>
      <c r="F89" s="214"/>
      <c r="G89" s="214"/>
      <c r="H89" s="214"/>
      <c r="I89" s="16" t="str">
        <f t="shared" si="9"/>
        <v/>
      </c>
      <c r="J89" s="16" t="str">
        <f t="shared" si="10"/>
        <v/>
      </c>
      <c r="K89" s="373" t="str">
        <f t="shared" si="11"/>
        <v/>
      </c>
      <c r="L89" s="56" t="str">
        <f t="shared" si="12"/>
        <v/>
      </c>
      <c r="M89" s="374" t="str">
        <f t="shared" si="13"/>
        <v/>
      </c>
      <c r="N89" s="56" t="str">
        <f t="shared" si="14"/>
        <v/>
      </c>
      <c r="O89" s="347" t="b">
        <f t="shared" si="15"/>
        <v>0</v>
      </c>
      <c r="P89" s="348">
        <f t="shared" si="16"/>
        <v>1</v>
      </c>
    </row>
    <row r="90" spans="1:16">
      <c r="A90" s="141">
        <v>81</v>
      </c>
      <c r="B90" s="6"/>
      <c r="C90" s="6"/>
      <c r="D90" s="6"/>
      <c r="E90" s="215"/>
      <c r="F90" s="214"/>
      <c r="G90" s="214"/>
      <c r="H90" s="214"/>
      <c r="I90" s="16" t="str">
        <f t="shared" si="9"/>
        <v/>
      </c>
      <c r="J90" s="16" t="str">
        <f t="shared" si="10"/>
        <v/>
      </c>
      <c r="K90" s="373" t="str">
        <f t="shared" si="11"/>
        <v/>
      </c>
      <c r="L90" s="56" t="str">
        <f t="shared" si="12"/>
        <v/>
      </c>
      <c r="M90" s="374" t="str">
        <f t="shared" si="13"/>
        <v/>
      </c>
      <c r="N90" s="56" t="str">
        <f t="shared" si="14"/>
        <v/>
      </c>
      <c r="O90" s="347" t="b">
        <f t="shared" si="15"/>
        <v>0</v>
      </c>
      <c r="P90" s="348">
        <f t="shared" si="16"/>
        <v>1</v>
      </c>
    </row>
    <row r="91" spans="1:16">
      <c r="A91" s="141">
        <v>82</v>
      </c>
      <c r="B91" s="6"/>
      <c r="C91" s="6"/>
      <c r="D91" s="6"/>
      <c r="E91" s="215"/>
      <c r="F91" s="214"/>
      <c r="G91" s="214"/>
      <c r="H91" s="214"/>
      <c r="I91" s="16" t="str">
        <f t="shared" si="9"/>
        <v/>
      </c>
      <c r="J91" s="16" t="str">
        <f t="shared" si="10"/>
        <v/>
      </c>
      <c r="K91" s="373" t="str">
        <f t="shared" si="11"/>
        <v/>
      </c>
      <c r="L91" s="56" t="str">
        <f t="shared" si="12"/>
        <v/>
      </c>
      <c r="M91" s="374" t="str">
        <f t="shared" si="13"/>
        <v/>
      </c>
      <c r="N91" s="56" t="str">
        <f t="shared" si="14"/>
        <v/>
      </c>
      <c r="O91" s="347" t="b">
        <f t="shared" si="15"/>
        <v>0</v>
      </c>
      <c r="P91" s="348">
        <f t="shared" si="16"/>
        <v>1</v>
      </c>
    </row>
    <row r="92" spans="1:16">
      <c r="A92" s="141">
        <v>83</v>
      </c>
      <c r="B92" s="6"/>
      <c r="C92" s="6"/>
      <c r="D92" s="6"/>
      <c r="E92" s="215"/>
      <c r="F92" s="214"/>
      <c r="G92" s="214"/>
      <c r="H92" s="214"/>
      <c r="I92" s="16" t="str">
        <f t="shared" si="9"/>
        <v/>
      </c>
      <c r="J92" s="16" t="str">
        <f t="shared" si="10"/>
        <v/>
      </c>
      <c r="K92" s="373" t="str">
        <f t="shared" si="11"/>
        <v/>
      </c>
      <c r="L92" s="56" t="str">
        <f t="shared" si="12"/>
        <v/>
      </c>
      <c r="M92" s="374" t="str">
        <f t="shared" si="13"/>
        <v/>
      </c>
      <c r="N92" s="56" t="str">
        <f t="shared" si="14"/>
        <v/>
      </c>
      <c r="O92" s="347" t="b">
        <f t="shared" si="15"/>
        <v>0</v>
      </c>
      <c r="P92" s="348">
        <f t="shared" si="16"/>
        <v>1</v>
      </c>
    </row>
    <row r="93" spans="1:16">
      <c r="A93" s="141">
        <v>84</v>
      </c>
      <c r="B93" s="6"/>
      <c r="C93" s="6"/>
      <c r="D93" s="6"/>
      <c r="E93" s="215"/>
      <c r="F93" s="214"/>
      <c r="G93" s="214"/>
      <c r="H93" s="214"/>
      <c r="I93" s="16" t="str">
        <f t="shared" si="9"/>
        <v/>
      </c>
      <c r="J93" s="16" t="str">
        <f t="shared" si="10"/>
        <v/>
      </c>
      <c r="K93" s="373" t="str">
        <f t="shared" si="11"/>
        <v/>
      </c>
      <c r="L93" s="56" t="str">
        <f t="shared" si="12"/>
        <v/>
      </c>
      <c r="M93" s="374" t="str">
        <f t="shared" si="13"/>
        <v/>
      </c>
      <c r="N93" s="56" t="str">
        <f t="shared" si="14"/>
        <v/>
      </c>
      <c r="O93" s="347" t="b">
        <f t="shared" si="15"/>
        <v>0</v>
      </c>
      <c r="P93" s="348">
        <f t="shared" si="16"/>
        <v>1</v>
      </c>
    </row>
    <row r="94" spans="1:16">
      <c r="A94" s="141">
        <v>85</v>
      </c>
      <c r="B94" s="6"/>
      <c r="C94" s="6"/>
      <c r="D94" s="6"/>
      <c r="E94" s="215"/>
      <c r="F94" s="214"/>
      <c r="G94" s="214"/>
      <c r="H94" s="214"/>
      <c r="I94" s="16" t="str">
        <f t="shared" si="9"/>
        <v/>
      </c>
      <c r="J94" s="16" t="str">
        <f t="shared" si="10"/>
        <v/>
      </c>
      <c r="K94" s="373" t="str">
        <f t="shared" si="11"/>
        <v/>
      </c>
      <c r="L94" s="56" t="str">
        <f t="shared" si="12"/>
        <v/>
      </c>
      <c r="M94" s="374" t="str">
        <f t="shared" si="13"/>
        <v/>
      </c>
      <c r="N94" s="56" t="str">
        <f t="shared" si="14"/>
        <v/>
      </c>
      <c r="O94" s="347" t="b">
        <f t="shared" si="15"/>
        <v>0</v>
      </c>
      <c r="P94" s="348">
        <f t="shared" si="16"/>
        <v>1</v>
      </c>
    </row>
    <row r="95" spans="1:16">
      <c r="A95" s="141">
        <v>86</v>
      </c>
      <c r="B95" s="6"/>
      <c r="C95" s="6"/>
      <c r="D95" s="6"/>
      <c r="E95" s="215"/>
      <c r="F95" s="214"/>
      <c r="G95" s="214"/>
      <c r="H95" s="214"/>
      <c r="I95" s="16" t="str">
        <f t="shared" si="9"/>
        <v/>
      </c>
      <c r="J95" s="16" t="str">
        <f t="shared" si="10"/>
        <v/>
      </c>
      <c r="K95" s="373" t="str">
        <f t="shared" si="11"/>
        <v/>
      </c>
      <c r="L95" s="56" t="str">
        <f t="shared" si="12"/>
        <v/>
      </c>
      <c r="M95" s="374" t="str">
        <f t="shared" si="13"/>
        <v/>
      </c>
      <c r="N95" s="56" t="str">
        <f t="shared" si="14"/>
        <v/>
      </c>
      <c r="O95" s="347" t="b">
        <f t="shared" si="15"/>
        <v>0</v>
      </c>
      <c r="P95" s="348">
        <f t="shared" si="16"/>
        <v>1</v>
      </c>
    </row>
    <row r="96" spans="1:16">
      <c r="A96" s="141">
        <v>87</v>
      </c>
      <c r="B96" s="6"/>
      <c r="C96" s="6"/>
      <c r="D96" s="6"/>
      <c r="E96" s="215"/>
      <c r="F96" s="214"/>
      <c r="G96" s="214"/>
      <c r="H96" s="214"/>
      <c r="I96" s="16" t="str">
        <f t="shared" si="9"/>
        <v/>
      </c>
      <c r="J96" s="16" t="str">
        <f t="shared" si="10"/>
        <v/>
      </c>
      <c r="K96" s="373" t="str">
        <f t="shared" si="11"/>
        <v/>
      </c>
      <c r="L96" s="56" t="str">
        <f t="shared" si="12"/>
        <v/>
      </c>
      <c r="M96" s="374" t="str">
        <f t="shared" si="13"/>
        <v/>
      </c>
      <c r="N96" s="56" t="str">
        <f t="shared" si="14"/>
        <v/>
      </c>
      <c r="O96" s="347" t="b">
        <f t="shared" si="15"/>
        <v>0</v>
      </c>
      <c r="P96" s="348">
        <f t="shared" si="16"/>
        <v>1</v>
      </c>
    </row>
    <row r="97" spans="1:16">
      <c r="A97" s="141">
        <v>88</v>
      </c>
      <c r="B97" s="6"/>
      <c r="C97" s="6"/>
      <c r="D97" s="6"/>
      <c r="E97" s="215"/>
      <c r="F97" s="214"/>
      <c r="G97" s="214"/>
      <c r="H97" s="214"/>
      <c r="I97" s="16" t="str">
        <f t="shared" si="9"/>
        <v/>
      </c>
      <c r="J97" s="16" t="str">
        <f t="shared" si="10"/>
        <v/>
      </c>
      <c r="K97" s="373" t="str">
        <f t="shared" si="11"/>
        <v/>
      </c>
      <c r="L97" s="56" t="str">
        <f t="shared" si="12"/>
        <v/>
      </c>
      <c r="M97" s="374" t="str">
        <f t="shared" si="13"/>
        <v/>
      </c>
      <c r="N97" s="56" t="str">
        <f t="shared" si="14"/>
        <v/>
      </c>
      <c r="O97" s="347" t="b">
        <f t="shared" si="15"/>
        <v>0</v>
      </c>
      <c r="P97" s="348">
        <f t="shared" si="16"/>
        <v>1</v>
      </c>
    </row>
    <row r="98" spans="1:16">
      <c r="A98" s="141">
        <v>89</v>
      </c>
      <c r="B98" s="6"/>
      <c r="C98" s="6"/>
      <c r="D98" s="6"/>
      <c r="E98" s="215"/>
      <c r="F98" s="214"/>
      <c r="G98" s="214"/>
      <c r="H98" s="214"/>
      <c r="I98" s="16" t="str">
        <f t="shared" si="9"/>
        <v/>
      </c>
      <c r="J98" s="16" t="str">
        <f t="shared" si="10"/>
        <v/>
      </c>
      <c r="K98" s="373" t="str">
        <f t="shared" si="11"/>
        <v/>
      </c>
      <c r="L98" s="56" t="str">
        <f t="shared" si="12"/>
        <v/>
      </c>
      <c r="M98" s="374" t="str">
        <f t="shared" si="13"/>
        <v/>
      </c>
      <c r="N98" s="56" t="str">
        <f t="shared" si="14"/>
        <v/>
      </c>
      <c r="O98" s="347" t="b">
        <f t="shared" si="15"/>
        <v>0</v>
      </c>
      <c r="P98" s="348">
        <f t="shared" si="16"/>
        <v>1</v>
      </c>
    </row>
    <row r="99" spans="1:16">
      <c r="A99" s="141">
        <v>90</v>
      </c>
      <c r="B99" s="6"/>
      <c r="C99" s="6"/>
      <c r="D99" s="6"/>
      <c r="E99" s="215"/>
      <c r="F99" s="214"/>
      <c r="G99" s="214"/>
      <c r="H99" s="214"/>
      <c r="I99" s="16" t="str">
        <f t="shared" si="9"/>
        <v/>
      </c>
      <c r="J99" s="16" t="str">
        <f t="shared" si="10"/>
        <v/>
      </c>
      <c r="K99" s="373" t="str">
        <f t="shared" si="11"/>
        <v/>
      </c>
      <c r="L99" s="56" t="str">
        <f t="shared" si="12"/>
        <v/>
      </c>
      <c r="M99" s="374" t="str">
        <f t="shared" si="13"/>
        <v/>
      </c>
      <c r="N99" s="56" t="str">
        <f t="shared" si="14"/>
        <v/>
      </c>
      <c r="O99" s="347" t="b">
        <f t="shared" si="15"/>
        <v>0</v>
      </c>
      <c r="P99" s="348">
        <f t="shared" si="16"/>
        <v>1</v>
      </c>
    </row>
    <row r="100" spans="1:16">
      <c r="A100" s="141">
        <v>91</v>
      </c>
      <c r="B100" s="6"/>
      <c r="C100" s="6"/>
      <c r="D100" s="6"/>
      <c r="E100" s="215"/>
      <c r="F100" s="214"/>
      <c r="G100" s="214"/>
      <c r="H100" s="214"/>
      <c r="I100" s="16" t="str">
        <f t="shared" si="9"/>
        <v/>
      </c>
      <c r="J100" s="16" t="str">
        <f t="shared" si="10"/>
        <v/>
      </c>
      <c r="K100" s="373" t="str">
        <f t="shared" si="11"/>
        <v/>
      </c>
      <c r="L100" s="56" t="str">
        <f t="shared" si="12"/>
        <v/>
      </c>
      <c r="M100" s="374" t="str">
        <f t="shared" si="13"/>
        <v/>
      </c>
      <c r="N100" s="56" t="str">
        <f t="shared" si="14"/>
        <v/>
      </c>
      <c r="O100" s="347" t="b">
        <f t="shared" si="15"/>
        <v>0</v>
      </c>
      <c r="P100" s="348">
        <f t="shared" si="16"/>
        <v>1</v>
      </c>
    </row>
    <row r="101" spans="1:16">
      <c r="A101" s="141">
        <v>92</v>
      </c>
      <c r="B101" s="6"/>
      <c r="C101" s="6"/>
      <c r="D101" s="6"/>
      <c r="E101" s="215"/>
      <c r="F101" s="214"/>
      <c r="G101" s="214"/>
      <c r="H101" s="214"/>
      <c r="I101" s="16" t="str">
        <f t="shared" si="9"/>
        <v/>
      </c>
      <c r="J101" s="16" t="str">
        <f t="shared" si="10"/>
        <v/>
      </c>
      <c r="K101" s="373" t="str">
        <f t="shared" si="11"/>
        <v/>
      </c>
      <c r="L101" s="56" t="str">
        <f t="shared" si="12"/>
        <v/>
      </c>
      <c r="M101" s="374" t="str">
        <f t="shared" si="13"/>
        <v/>
      </c>
      <c r="N101" s="56" t="str">
        <f t="shared" si="14"/>
        <v/>
      </c>
      <c r="O101" s="347" t="b">
        <f t="shared" si="15"/>
        <v>0</v>
      </c>
      <c r="P101" s="348">
        <f t="shared" si="16"/>
        <v>1</v>
      </c>
    </row>
    <row r="102" spans="1:16">
      <c r="A102" s="141">
        <v>93</v>
      </c>
      <c r="B102" s="6"/>
      <c r="C102" s="6"/>
      <c r="D102" s="6"/>
      <c r="E102" s="215"/>
      <c r="F102" s="214"/>
      <c r="G102" s="214"/>
      <c r="H102" s="214"/>
      <c r="I102" s="16" t="str">
        <f t="shared" si="9"/>
        <v/>
      </c>
      <c r="J102" s="16" t="str">
        <f t="shared" si="10"/>
        <v/>
      </c>
      <c r="K102" s="373" t="str">
        <f t="shared" si="11"/>
        <v/>
      </c>
      <c r="L102" s="56" t="str">
        <f t="shared" si="12"/>
        <v/>
      </c>
      <c r="M102" s="374" t="str">
        <f t="shared" si="13"/>
        <v/>
      </c>
      <c r="N102" s="56" t="str">
        <f t="shared" si="14"/>
        <v/>
      </c>
      <c r="O102" s="347" t="b">
        <f t="shared" si="15"/>
        <v>0</v>
      </c>
      <c r="P102" s="348">
        <f t="shared" si="16"/>
        <v>1</v>
      </c>
    </row>
    <row r="103" spans="1:16">
      <c r="A103" s="141">
        <v>94</v>
      </c>
      <c r="B103" s="6"/>
      <c r="C103" s="6"/>
      <c r="D103" s="6"/>
      <c r="E103" s="215"/>
      <c r="F103" s="214"/>
      <c r="G103" s="214"/>
      <c r="H103" s="214"/>
      <c r="I103" s="16" t="str">
        <f t="shared" si="9"/>
        <v/>
      </c>
      <c r="J103" s="16" t="str">
        <f t="shared" si="10"/>
        <v/>
      </c>
      <c r="K103" s="373" t="str">
        <f t="shared" si="11"/>
        <v/>
      </c>
      <c r="L103" s="56" t="str">
        <f t="shared" si="12"/>
        <v/>
      </c>
      <c r="M103" s="374" t="str">
        <f t="shared" si="13"/>
        <v/>
      </c>
      <c r="N103" s="56" t="str">
        <f t="shared" si="14"/>
        <v/>
      </c>
      <c r="O103" s="347" t="b">
        <f t="shared" si="15"/>
        <v>0</v>
      </c>
      <c r="P103" s="348">
        <f t="shared" si="16"/>
        <v>1</v>
      </c>
    </row>
    <row r="104" spans="1:16">
      <c r="A104" s="141">
        <v>95</v>
      </c>
      <c r="B104" s="6"/>
      <c r="C104" s="6"/>
      <c r="D104" s="6"/>
      <c r="E104" s="215"/>
      <c r="F104" s="214"/>
      <c r="G104" s="214"/>
      <c r="H104" s="214"/>
      <c r="I104" s="16" t="str">
        <f t="shared" si="9"/>
        <v/>
      </c>
      <c r="J104" s="16" t="str">
        <f t="shared" si="10"/>
        <v/>
      </c>
      <c r="K104" s="373" t="str">
        <f t="shared" si="11"/>
        <v/>
      </c>
      <c r="L104" s="56" t="str">
        <f t="shared" si="12"/>
        <v/>
      </c>
      <c r="M104" s="374" t="str">
        <f t="shared" si="13"/>
        <v/>
      </c>
      <c r="N104" s="56" t="str">
        <f t="shared" si="14"/>
        <v/>
      </c>
      <c r="O104" s="347" t="b">
        <f t="shared" si="15"/>
        <v>0</v>
      </c>
      <c r="P104" s="348">
        <f t="shared" si="16"/>
        <v>1</v>
      </c>
    </row>
    <row r="105" spans="1:16">
      <c r="A105" s="141">
        <v>96</v>
      </c>
      <c r="B105" s="6"/>
      <c r="C105" s="6"/>
      <c r="D105" s="6"/>
      <c r="E105" s="215"/>
      <c r="F105" s="214"/>
      <c r="G105" s="214"/>
      <c r="H105" s="214"/>
      <c r="I105" s="16" t="str">
        <f t="shared" si="9"/>
        <v/>
      </c>
      <c r="J105" s="16" t="str">
        <f t="shared" si="10"/>
        <v/>
      </c>
      <c r="K105" s="373" t="str">
        <f t="shared" si="11"/>
        <v/>
      </c>
      <c r="L105" s="56" t="str">
        <f t="shared" si="12"/>
        <v/>
      </c>
      <c r="M105" s="374" t="str">
        <f t="shared" si="13"/>
        <v/>
      </c>
      <c r="N105" s="56" t="str">
        <f t="shared" si="14"/>
        <v/>
      </c>
      <c r="O105" s="347" t="b">
        <f t="shared" si="15"/>
        <v>0</v>
      </c>
      <c r="P105" s="348">
        <f t="shared" si="16"/>
        <v>1</v>
      </c>
    </row>
    <row r="106" spans="1:16">
      <c r="A106" s="141">
        <v>97</v>
      </c>
      <c r="B106" s="6"/>
      <c r="C106" s="6"/>
      <c r="D106" s="6"/>
      <c r="E106" s="215"/>
      <c r="F106" s="214"/>
      <c r="G106" s="214"/>
      <c r="H106" s="214"/>
      <c r="I106" s="16" t="str">
        <f t="shared" si="9"/>
        <v/>
      </c>
      <c r="J106" s="16" t="str">
        <f t="shared" si="10"/>
        <v/>
      </c>
      <c r="K106" s="373" t="str">
        <f t="shared" si="11"/>
        <v/>
      </c>
      <c r="L106" s="56" t="str">
        <f t="shared" si="12"/>
        <v/>
      </c>
      <c r="M106" s="374" t="str">
        <f t="shared" si="13"/>
        <v/>
      </c>
      <c r="N106" s="56" t="str">
        <f t="shared" si="14"/>
        <v/>
      </c>
      <c r="O106" s="347" t="b">
        <f t="shared" si="15"/>
        <v>0</v>
      </c>
      <c r="P106" s="348">
        <f t="shared" si="16"/>
        <v>1</v>
      </c>
    </row>
    <row r="107" spans="1:16">
      <c r="A107" s="141">
        <v>98</v>
      </c>
      <c r="B107" s="6"/>
      <c r="C107" s="6"/>
      <c r="D107" s="6"/>
      <c r="E107" s="215"/>
      <c r="F107" s="214"/>
      <c r="G107" s="214"/>
      <c r="H107" s="214"/>
      <c r="I107" s="16" t="str">
        <f t="shared" si="9"/>
        <v/>
      </c>
      <c r="J107" s="16" t="str">
        <f t="shared" si="10"/>
        <v/>
      </c>
      <c r="K107" s="373" t="str">
        <f t="shared" si="11"/>
        <v/>
      </c>
      <c r="L107" s="56" t="str">
        <f t="shared" si="12"/>
        <v/>
      </c>
      <c r="M107" s="374" t="str">
        <f t="shared" si="13"/>
        <v/>
      </c>
      <c r="N107" s="56" t="str">
        <f t="shared" si="14"/>
        <v/>
      </c>
      <c r="O107" s="347" t="b">
        <f t="shared" si="15"/>
        <v>0</v>
      </c>
      <c r="P107" s="348">
        <f t="shared" si="16"/>
        <v>1</v>
      </c>
    </row>
    <row r="108" spans="1:16">
      <c r="A108" s="141">
        <v>99</v>
      </c>
      <c r="B108" s="6"/>
      <c r="C108" s="6"/>
      <c r="D108" s="6"/>
      <c r="E108" s="215"/>
      <c r="F108" s="214"/>
      <c r="G108" s="214"/>
      <c r="H108" s="214"/>
      <c r="I108" s="16" t="str">
        <f t="shared" si="9"/>
        <v/>
      </c>
      <c r="J108" s="16" t="str">
        <f t="shared" si="10"/>
        <v/>
      </c>
      <c r="K108" s="373" t="str">
        <f t="shared" si="11"/>
        <v/>
      </c>
      <c r="L108" s="56" t="str">
        <f t="shared" si="12"/>
        <v/>
      </c>
      <c r="M108" s="374" t="str">
        <f t="shared" si="13"/>
        <v/>
      </c>
      <c r="N108" s="56" t="str">
        <f t="shared" si="14"/>
        <v/>
      </c>
      <c r="O108" s="347" t="b">
        <f t="shared" si="15"/>
        <v>0</v>
      </c>
      <c r="P108" s="348">
        <f t="shared" si="16"/>
        <v>1</v>
      </c>
    </row>
    <row r="109" spans="1:16">
      <c r="A109" s="141">
        <v>100</v>
      </c>
      <c r="B109" s="142"/>
      <c r="C109" s="142"/>
      <c r="D109" s="142"/>
      <c r="E109" s="143"/>
      <c r="F109" s="144"/>
      <c r="G109" s="142"/>
      <c r="H109" s="143"/>
      <c r="I109" s="16" t="str">
        <f t="shared" si="9"/>
        <v/>
      </c>
      <c r="J109" s="16" t="str">
        <f t="shared" si="10"/>
        <v/>
      </c>
    </row>
    <row r="110" spans="1:16">
      <c r="A110" s="141">
        <v>101</v>
      </c>
      <c r="B110" s="142"/>
      <c r="C110" s="142"/>
      <c r="D110" s="142"/>
      <c r="E110" s="143"/>
      <c r="F110" s="144"/>
      <c r="G110" s="142"/>
      <c r="H110" s="143"/>
      <c r="I110" s="16" t="str">
        <f t="shared" si="9"/>
        <v/>
      </c>
      <c r="J110" s="16" t="str">
        <f t="shared" si="10"/>
        <v/>
      </c>
    </row>
    <row r="111" spans="1:16">
      <c r="A111" s="141">
        <v>102</v>
      </c>
      <c r="B111" s="142"/>
      <c r="C111" s="142"/>
      <c r="D111" s="142"/>
      <c r="E111" s="143"/>
      <c r="F111" s="144"/>
      <c r="G111" s="142"/>
      <c r="H111" s="143"/>
      <c r="I111" s="16" t="str">
        <f t="shared" si="9"/>
        <v/>
      </c>
      <c r="J111" s="16" t="str">
        <f t="shared" si="10"/>
        <v/>
      </c>
    </row>
    <row r="112" spans="1:16">
      <c r="A112" s="141">
        <v>103</v>
      </c>
      <c r="B112" s="142"/>
      <c r="C112" s="142"/>
      <c r="D112" s="142"/>
      <c r="E112" s="143"/>
      <c r="F112" s="144"/>
      <c r="G112" s="142"/>
      <c r="H112" s="143"/>
      <c r="I112" s="16" t="str">
        <f t="shared" si="9"/>
        <v/>
      </c>
      <c r="J112" s="16" t="str">
        <f t="shared" si="10"/>
        <v/>
      </c>
    </row>
    <row r="113" spans="1:10">
      <c r="A113" s="141">
        <v>104</v>
      </c>
      <c r="B113" s="142"/>
      <c r="C113" s="142"/>
      <c r="D113" s="142"/>
      <c r="E113" s="143"/>
      <c r="F113" s="144"/>
      <c r="G113" s="142"/>
      <c r="H113" s="143"/>
      <c r="I113" s="16" t="str">
        <f t="shared" si="9"/>
        <v/>
      </c>
      <c r="J113" s="16" t="str">
        <f t="shared" si="10"/>
        <v/>
      </c>
    </row>
    <row r="114" spans="1:10">
      <c r="A114" s="141">
        <v>105</v>
      </c>
      <c r="B114" s="142"/>
      <c r="C114" s="142"/>
      <c r="D114" s="142"/>
      <c r="E114" s="143"/>
      <c r="F114" s="144"/>
      <c r="G114" s="142"/>
      <c r="H114" s="143"/>
      <c r="I114" s="16" t="str">
        <f t="shared" si="9"/>
        <v/>
      </c>
      <c r="J114" s="16" t="str">
        <f t="shared" si="10"/>
        <v/>
      </c>
    </row>
    <row r="115" spans="1:10">
      <c r="A115" s="141">
        <v>106</v>
      </c>
      <c r="B115" s="142"/>
      <c r="C115" s="142"/>
      <c r="D115" s="142"/>
      <c r="E115" s="143"/>
      <c r="F115" s="144"/>
      <c r="G115" s="142"/>
      <c r="H115" s="143"/>
      <c r="I115" s="16" t="str">
        <f t="shared" si="9"/>
        <v/>
      </c>
      <c r="J115" s="16" t="str">
        <f t="shared" si="10"/>
        <v/>
      </c>
    </row>
    <row r="116" spans="1:10">
      <c r="A116" s="141">
        <v>107</v>
      </c>
      <c r="B116" s="142"/>
      <c r="C116" s="142"/>
      <c r="D116" s="142"/>
      <c r="E116" s="143"/>
      <c r="F116" s="144"/>
      <c r="G116" s="142"/>
      <c r="H116" s="143"/>
      <c r="I116" s="16" t="str">
        <f t="shared" si="9"/>
        <v/>
      </c>
      <c r="J116" s="16" t="str">
        <f t="shared" si="10"/>
        <v/>
      </c>
    </row>
    <row r="117" spans="1:10">
      <c r="A117" s="141">
        <v>108</v>
      </c>
      <c r="B117" s="142"/>
      <c r="C117" s="142"/>
      <c r="D117" s="142"/>
      <c r="E117" s="143"/>
      <c r="F117" s="144"/>
      <c r="G117" s="142"/>
      <c r="H117" s="143"/>
      <c r="I117" s="16" t="str">
        <f t="shared" si="9"/>
        <v/>
      </c>
      <c r="J117" s="16" t="str">
        <f t="shared" si="10"/>
        <v/>
      </c>
    </row>
    <row r="118" spans="1:10">
      <c r="A118" s="141">
        <v>109</v>
      </c>
      <c r="B118" s="142"/>
      <c r="C118" s="142"/>
      <c r="D118" s="142"/>
      <c r="E118" s="143"/>
      <c r="F118" s="144"/>
      <c r="G118" s="142"/>
      <c r="H118" s="143"/>
      <c r="I118" s="16" t="str">
        <f t="shared" si="9"/>
        <v/>
      </c>
      <c r="J118" s="16" t="str">
        <f t="shared" si="10"/>
        <v/>
      </c>
    </row>
    <row r="119" spans="1:10">
      <c r="A119" s="141">
        <v>110</v>
      </c>
      <c r="B119" s="142"/>
      <c r="C119" s="142"/>
      <c r="D119" s="142"/>
      <c r="E119" s="143"/>
      <c r="F119" s="144"/>
      <c r="G119" s="142"/>
      <c r="H119" s="143"/>
      <c r="I119" s="16" t="str">
        <f t="shared" si="9"/>
        <v/>
      </c>
      <c r="J119" s="16" t="str">
        <f t="shared" si="10"/>
        <v/>
      </c>
    </row>
    <row r="120" spans="1:10">
      <c r="A120" s="141">
        <v>111</v>
      </c>
      <c r="B120" s="142"/>
      <c r="C120" s="142"/>
      <c r="D120" s="142"/>
      <c r="E120" s="143"/>
      <c r="F120" s="144"/>
      <c r="G120" s="142"/>
      <c r="H120" s="143"/>
      <c r="I120" s="16" t="str">
        <f t="shared" si="9"/>
        <v/>
      </c>
      <c r="J120" s="16" t="str">
        <f t="shared" si="10"/>
        <v/>
      </c>
    </row>
    <row r="121" spans="1:10">
      <c r="A121" s="141">
        <v>112</v>
      </c>
      <c r="B121" s="142"/>
      <c r="C121" s="142"/>
      <c r="D121" s="142"/>
      <c r="E121" s="143"/>
      <c r="F121" s="144"/>
      <c r="G121" s="142"/>
      <c r="H121" s="143"/>
      <c r="I121" s="16" t="str">
        <f t="shared" si="9"/>
        <v/>
      </c>
      <c r="J121" s="16" t="str">
        <f t="shared" si="10"/>
        <v/>
      </c>
    </row>
    <row r="122" spans="1:10">
      <c r="A122" s="141">
        <v>113</v>
      </c>
      <c r="B122" s="142"/>
      <c r="C122" s="142"/>
      <c r="D122" s="142"/>
      <c r="E122" s="143"/>
      <c r="F122" s="144"/>
      <c r="G122" s="142"/>
      <c r="H122" s="143"/>
      <c r="I122" s="16" t="str">
        <f t="shared" si="9"/>
        <v/>
      </c>
      <c r="J122" s="16" t="str">
        <f t="shared" si="10"/>
        <v/>
      </c>
    </row>
    <row r="123" spans="1:10">
      <c r="A123" s="141">
        <v>114</v>
      </c>
      <c r="B123" s="142"/>
      <c r="C123" s="142"/>
      <c r="D123" s="142"/>
      <c r="E123" s="143"/>
      <c r="F123" s="144"/>
      <c r="G123" s="142"/>
      <c r="H123" s="143"/>
      <c r="I123" s="16" t="str">
        <f t="shared" si="9"/>
        <v/>
      </c>
      <c r="J123" s="16" t="str">
        <f t="shared" si="10"/>
        <v/>
      </c>
    </row>
    <row r="124" spans="1:10">
      <c r="A124" s="141">
        <v>115</v>
      </c>
      <c r="B124" s="142"/>
      <c r="C124" s="142"/>
      <c r="D124" s="142"/>
      <c r="E124" s="143"/>
      <c r="F124" s="144"/>
      <c r="G124" s="142"/>
      <c r="H124" s="143"/>
      <c r="I124" s="16" t="str">
        <f t="shared" si="9"/>
        <v/>
      </c>
      <c r="J124" s="16" t="str">
        <f t="shared" si="10"/>
        <v/>
      </c>
    </row>
    <row r="125" spans="1:10">
      <c r="A125" s="141">
        <v>116</v>
      </c>
      <c r="B125" s="142"/>
      <c r="C125" s="142"/>
      <c r="D125" s="142"/>
      <c r="E125" s="143"/>
      <c r="F125" s="144"/>
      <c r="G125" s="142"/>
      <c r="H125" s="143"/>
      <c r="I125" s="16" t="str">
        <f t="shared" si="9"/>
        <v/>
      </c>
      <c r="J125" s="16" t="str">
        <f t="shared" si="10"/>
        <v/>
      </c>
    </row>
    <row r="126" spans="1:10">
      <c r="A126" s="141">
        <v>117</v>
      </c>
      <c r="B126" s="142"/>
      <c r="C126" s="142"/>
      <c r="D126" s="142"/>
      <c r="E126" s="143"/>
      <c r="F126" s="144"/>
      <c r="G126" s="142"/>
      <c r="H126" s="143"/>
      <c r="I126" s="16" t="str">
        <f t="shared" si="9"/>
        <v/>
      </c>
      <c r="J126" s="16" t="str">
        <f t="shared" si="10"/>
        <v/>
      </c>
    </row>
    <row r="127" spans="1:10">
      <c r="A127" s="141">
        <v>118</v>
      </c>
      <c r="B127" s="142"/>
      <c r="C127" s="142"/>
      <c r="D127" s="142"/>
      <c r="E127" s="143"/>
      <c r="F127" s="144"/>
      <c r="G127" s="142"/>
      <c r="H127" s="143"/>
      <c r="I127" s="16" t="str">
        <f t="shared" si="9"/>
        <v/>
      </c>
      <c r="J127" s="16" t="str">
        <f t="shared" si="10"/>
        <v/>
      </c>
    </row>
    <row r="128" spans="1:10">
      <c r="A128" s="141">
        <v>119</v>
      </c>
      <c r="B128" s="142"/>
      <c r="C128" s="142"/>
      <c r="D128" s="142"/>
      <c r="E128" s="143"/>
      <c r="F128" s="144"/>
      <c r="G128" s="142"/>
      <c r="H128" s="143"/>
      <c r="I128" s="16" t="str">
        <f t="shared" si="9"/>
        <v/>
      </c>
      <c r="J128" s="16" t="str">
        <f t="shared" si="10"/>
        <v/>
      </c>
    </row>
    <row r="129" spans="1:10">
      <c r="A129" s="141">
        <v>120</v>
      </c>
      <c r="B129" s="142"/>
      <c r="C129" s="142"/>
      <c r="D129" s="142"/>
      <c r="E129" s="143"/>
      <c r="F129" s="144"/>
      <c r="G129" s="142"/>
      <c r="H129" s="143"/>
      <c r="I129" s="16" t="str">
        <f t="shared" si="9"/>
        <v/>
      </c>
      <c r="J129" s="16" t="str">
        <f t="shared" si="10"/>
        <v/>
      </c>
    </row>
    <row r="130" spans="1:10">
      <c r="A130" s="141">
        <v>121</v>
      </c>
      <c r="B130" s="142"/>
      <c r="C130" s="142"/>
      <c r="D130" s="142"/>
      <c r="E130" s="143"/>
      <c r="F130" s="144"/>
      <c r="G130" s="142"/>
      <c r="H130" s="143"/>
      <c r="I130" s="16" t="str">
        <f t="shared" si="9"/>
        <v/>
      </c>
      <c r="J130" s="16" t="str">
        <f t="shared" si="10"/>
        <v/>
      </c>
    </row>
    <row r="131" spans="1:10">
      <c r="A131" s="141">
        <v>122</v>
      </c>
      <c r="B131" s="142"/>
      <c r="C131" s="142"/>
      <c r="D131" s="142"/>
      <c r="E131" s="143"/>
      <c r="F131" s="144"/>
      <c r="G131" s="142"/>
      <c r="H131" s="143"/>
      <c r="I131" s="16" t="str">
        <f t="shared" si="9"/>
        <v/>
      </c>
      <c r="J131" s="16" t="str">
        <f t="shared" si="10"/>
        <v/>
      </c>
    </row>
    <row r="132" spans="1:10">
      <c r="A132" s="141">
        <v>123</v>
      </c>
      <c r="B132" s="142"/>
      <c r="C132" s="142"/>
      <c r="D132" s="142"/>
      <c r="E132" s="143"/>
      <c r="F132" s="144"/>
      <c r="G132" s="142"/>
      <c r="H132" s="143"/>
      <c r="I132" s="16" t="str">
        <f t="shared" si="9"/>
        <v/>
      </c>
      <c r="J132" s="16" t="str">
        <f t="shared" si="10"/>
        <v/>
      </c>
    </row>
    <row r="133" spans="1:10">
      <c r="A133" s="141">
        <v>124</v>
      </c>
      <c r="B133" s="142"/>
      <c r="C133" s="142"/>
      <c r="D133" s="142"/>
      <c r="E133" s="143"/>
      <c r="F133" s="144"/>
      <c r="G133" s="142"/>
      <c r="H133" s="143"/>
      <c r="I133" s="16" t="str">
        <f t="shared" si="9"/>
        <v/>
      </c>
      <c r="J133" s="16" t="str">
        <f t="shared" si="10"/>
        <v/>
      </c>
    </row>
    <row r="134" spans="1:10">
      <c r="A134" s="141">
        <v>125</v>
      </c>
      <c r="B134" s="142"/>
      <c r="C134" s="142"/>
      <c r="D134" s="142"/>
      <c r="E134" s="143"/>
      <c r="F134" s="144"/>
      <c r="G134" s="142"/>
      <c r="H134" s="143"/>
      <c r="I134" s="16" t="str">
        <f t="shared" si="9"/>
        <v/>
      </c>
      <c r="J134" s="16" t="str">
        <f t="shared" si="10"/>
        <v/>
      </c>
    </row>
    <row r="135" spans="1:10">
      <c r="A135" s="141">
        <v>126</v>
      </c>
      <c r="B135" s="142"/>
      <c r="C135" s="142"/>
      <c r="D135" s="142"/>
      <c r="E135" s="143"/>
      <c r="F135" s="144"/>
      <c r="G135" s="142"/>
      <c r="H135" s="143"/>
      <c r="I135" s="16" t="str">
        <f t="shared" si="9"/>
        <v/>
      </c>
      <c r="J135" s="16" t="str">
        <f t="shared" si="10"/>
        <v/>
      </c>
    </row>
    <row r="136" spans="1:10">
      <c r="A136" s="141">
        <v>127</v>
      </c>
      <c r="B136" s="142"/>
      <c r="C136" s="142"/>
      <c r="D136" s="142"/>
      <c r="E136" s="143"/>
      <c r="F136" s="144"/>
      <c r="G136" s="142"/>
      <c r="H136" s="143"/>
      <c r="I136" s="16" t="str">
        <f t="shared" si="9"/>
        <v/>
      </c>
      <c r="J136" s="16" t="str">
        <f t="shared" si="10"/>
        <v/>
      </c>
    </row>
    <row r="137" spans="1:10">
      <c r="A137" s="141">
        <v>128</v>
      </c>
      <c r="B137" s="142"/>
      <c r="C137" s="142"/>
      <c r="D137" s="142"/>
      <c r="E137" s="143"/>
      <c r="F137" s="144"/>
      <c r="G137" s="142"/>
      <c r="H137" s="143"/>
      <c r="I137" s="16" t="str">
        <f t="shared" si="9"/>
        <v/>
      </c>
      <c r="J137" s="16" t="str">
        <f t="shared" si="10"/>
        <v/>
      </c>
    </row>
    <row r="138" spans="1:10">
      <c r="A138" s="141">
        <v>129</v>
      </c>
      <c r="B138" s="142"/>
      <c r="C138" s="142"/>
      <c r="D138" s="142"/>
      <c r="E138" s="143"/>
      <c r="F138" s="144"/>
      <c r="G138" s="142"/>
      <c r="H138" s="143"/>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1">
        <v>130</v>
      </c>
      <c r="B139" s="142"/>
      <c r="C139" s="142"/>
      <c r="D139" s="142"/>
      <c r="E139" s="143"/>
      <c r="F139" s="144"/>
      <c r="G139" s="142"/>
      <c r="H139" s="143"/>
      <c r="I139" s="16" t="str">
        <f t="shared" si="17"/>
        <v/>
      </c>
      <c r="J139" s="16" t="str">
        <f t="shared" si="18"/>
        <v/>
      </c>
    </row>
    <row r="140" spans="1:10">
      <c r="A140" s="141">
        <v>131</v>
      </c>
      <c r="B140" s="142"/>
      <c r="C140" s="142"/>
      <c r="D140" s="142"/>
      <c r="E140" s="143"/>
      <c r="F140" s="144"/>
      <c r="G140" s="142"/>
      <c r="H140" s="143"/>
      <c r="I140" s="16" t="str">
        <f t="shared" si="17"/>
        <v/>
      </c>
      <c r="J140" s="16" t="str">
        <f t="shared" si="18"/>
        <v/>
      </c>
    </row>
    <row r="141" spans="1:10">
      <c r="A141" s="141">
        <v>132</v>
      </c>
      <c r="B141" s="142"/>
      <c r="C141" s="142"/>
      <c r="D141" s="142"/>
      <c r="E141" s="143"/>
      <c r="F141" s="144"/>
      <c r="G141" s="142"/>
      <c r="H141" s="143"/>
      <c r="I141" s="16" t="str">
        <f t="shared" si="17"/>
        <v/>
      </c>
      <c r="J141" s="16" t="str">
        <f t="shared" si="18"/>
        <v/>
      </c>
    </row>
    <row r="142" spans="1:10">
      <c r="A142" s="141">
        <v>133</v>
      </c>
      <c r="B142" s="142"/>
      <c r="C142" s="142"/>
      <c r="D142" s="142"/>
      <c r="E142" s="143"/>
      <c r="F142" s="144"/>
      <c r="G142" s="142"/>
      <c r="H142" s="143"/>
      <c r="I142" s="16" t="str">
        <f t="shared" si="17"/>
        <v/>
      </c>
      <c r="J142" s="16" t="str">
        <f t="shared" si="18"/>
        <v/>
      </c>
    </row>
    <row r="143" spans="1:10">
      <c r="A143" s="141">
        <v>134</v>
      </c>
      <c r="B143" s="142"/>
      <c r="C143" s="142"/>
      <c r="D143" s="142"/>
      <c r="E143" s="143"/>
      <c r="F143" s="144"/>
      <c r="G143" s="142"/>
      <c r="H143" s="143"/>
      <c r="I143" s="16" t="str">
        <f t="shared" si="17"/>
        <v/>
      </c>
      <c r="J143" s="16" t="str">
        <f t="shared" si="18"/>
        <v/>
      </c>
    </row>
    <row r="144" spans="1:10">
      <c r="A144" s="141">
        <v>135</v>
      </c>
      <c r="B144" s="142"/>
      <c r="C144" s="142"/>
      <c r="D144" s="142"/>
      <c r="E144" s="143"/>
      <c r="F144" s="144"/>
      <c r="G144" s="142"/>
      <c r="H144" s="143"/>
      <c r="I144" s="16" t="str">
        <f t="shared" si="17"/>
        <v/>
      </c>
      <c r="J144" s="16" t="str">
        <f t="shared" si="18"/>
        <v/>
      </c>
    </row>
    <row r="145" spans="1:10">
      <c r="A145" s="141">
        <v>136</v>
      </c>
      <c r="B145" s="142"/>
      <c r="C145" s="142"/>
      <c r="D145" s="142"/>
      <c r="E145" s="143"/>
      <c r="F145" s="144"/>
      <c r="G145" s="142"/>
      <c r="H145" s="143"/>
      <c r="I145" s="16" t="str">
        <f t="shared" si="17"/>
        <v/>
      </c>
      <c r="J145" s="16" t="str">
        <f t="shared" si="18"/>
        <v/>
      </c>
    </row>
    <row r="146" spans="1:10">
      <c r="A146" s="141">
        <v>137</v>
      </c>
      <c r="B146" s="142"/>
      <c r="C146" s="142"/>
      <c r="D146" s="142"/>
      <c r="E146" s="143"/>
      <c r="F146" s="144"/>
      <c r="G146" s="142"/>
      <c r="H146" s="143"/>
      <c r="I146" s="16" t="str">
        <f t="shared" si="17"/>
        <v/>
      </c>
      <c r="J146" s="16" t="str">
        <f t="shared" si="18"/>
        <v/>
      </c>
    </row>
    <row r="147" spans="1:10">
      <c r="A147" s="141">
        <v>138</v>
      </c>
      <c r="B147" s="142"/>
      <c r="C147" s="142"/>
      <c r="D147" s="142"/>
      <c r="E147" s="143"/>
      <c r="F147" s="144"/>
      <c r="G147" s="142"/>
      <c r="H147" s="143"/>
      <c r="I147" s="16" t="str">
        <f t="shared" si="17"/>
        <v/>
      </c>
      <c r="J147" s="16" t="str">
        <f t="shared" si="18"/>
        <v/>
      </c>
    </row>
    <row r="148" spans="1:10">
      <c r="A148" s="141">
        <v>139</v>
      </c>
      <c r="B148" s="142"/>
      <c r="C148" s="142"/>
      <c r="D148" s="142"/>
      <c r="E148" s="143"/>
      <c r="F148" s="144"/>
      <c r="G148" s="142"/>
      <c r="H148" s="143"/>
      <c r="I148" s="16" t="str">
        <f t="shared" si="17"/>
        <v/>
      </c>
      <c r="J148" s="16" t="str">
        <f t="shared" si="18"/>
        <v/>
      </c>
    </row>
    <row r="149" spans="1:10">
      <c r="A149" s="141">
        <v>140</v>
      </c>
      <c r="B149" s="142"/>
      <c r="C149" s="142"/>
      <c r="D149" s="142"/>
      <c r="E149" s="143"/>
      <c r="F149" s="144"/>
      <c r="G149" s="142"/>
      <c r="H149" s="143"/>
      <c r="I149" s="16" t="str">
        <f t="shared" si="17"/>
        <v/>
      </c>
      <c r="J149" s="16" t="str">
        <f t="shared" si="18"/>
        <v/>
      </c>
    </row>
    <row r="150" spans="1:10">
      <c r="A150" s="141">
        <v>141</v>
      </c>
      <c r="B150" s="142"/>
      <c r="C150" s="142"/>
      <c r="D150" s="142"/>
      <c r="E150" s="143"/>
      <c r="F150" s="144"/>
      <c r="G150" s="142"/>
      <c r="H150" s="143"/>
      <c r="I150" s="16" t="str">
        <f t="shared" si="17"/>
        <v/>
      </c>
      <c r="J150" s="16" t="str">
        <f t="shared" si="18"/>
        <v/>
      </c>
    </row>
    <row r="151" spans="1:10">
      <c r="A151" s="141">
        <v>142</v>
      </c>
      <c r="B151" s="142"/>
      <c r="C151" s="142"/>
      <c r="D151" s="142"/>
      <c r="E151" s="143"/>
      <c r="F151" s="144"/>
      <c r="G151" s="142"/>
      <c r="H151" s="143"/>
      <c r="I151" s="16" t="str">
        <f t="shared" si="17"/>
        <v/>
      </c>
      <c r="J151" s="16" t="str">
        <f t="shared" si="18"/>
        <v/>
      </c>
    </row>
    <row r="152" spans="1:10">
      <c r="A152" s="141">
        <v>143</v>
      </c>
      <c r="B152" s="142"/>
      <c r="C152" s="142"/>
      <c r="D152" s="142"/>
      <c r="E152" s="143"/>
      <c r="F152" s="144"/>
      <c r="G152" s="142"/>
      <c r="H152" s="143"/>
      <c r="I152" s="16" t="str">
        <f t="shared" si="17"/>
        <v/>
      </c>
      <c r="J152" s="16" t="str">
        <f t="shared" si="18"/>
        <v/>
      </c>
    </row>
    <row r="153" spans="1:10">
      <c r="A153" s="141">
        <v>144</v>
      </c>
      <c r="B153" s="142"/>
      <c r="C153" s="142"/>
      <c r="D153" s="142"/>
      <c r="E153" s="143"/>
      <c r="F153" s="144"/>
      <c r="G153" s="142"/>
      <c r="H153" s="143"/>
      <c r="I153" s="16" t="str">
        <f t="shared" si="17"/>
        <v/>
      </c>
      <c r="J153" s="16" t="str">
        <f t="shared" si="18"/>
        <v/>
      </c>
    </row>
    <row r="154" spans="1:10">
      <c r="A154" s="141">
        <v>145</v>
      </c>
      <c r="B154" s="142"/>
      <c r="C154" s="142"/>
      <c r="D154" s="142"/>
      <c r="E154" s="143"/>
      <c r="F154" s="144"/>
      <c r="G154" s="142"/>
      <c r="H154" s="143"/>
      <c r="I154" s="16" t="str">
        <f t="shared" si="17"/>
        <v/>
      </c>
      <c r="J154" s="16" t="str">
        <f t="shared" si="18"/>
        <v/>
      </c>
    </row>
    <row r="155" spans="1:10">
      <c r="A155" s="141">
        <v>146</v>
      </c>
      <c r="B155" s="142"/>
      <c r="C155" s="142"/>
      <c r="D155" s="142"/>
      <c r="E155" s="143"/>
      <c r="F155" s="144"/>
      <c r="G155" s="142"/>
      <c r="H155" s="143"/>
      <c r="I155" s="16" t="str">
        <f t="shared" si="17"/>
        <v/>
      </c>
      <c r="J155" s="16" t="str">
        <f t="shared" si="18"/>
        <v/>
      </c>
    </row>
    <row r="156" spans="1:10">
      <c r="A156" s="141">
        <v>147</v>
      </c>
      <c r="B156" s="142"/>
      <c r="C156" s="142"/>
      <c r="D156" s="142"/>
      <c r="E156" s="143"/>
      <c r="F156" s="144"/>
      <c r="G156" s="142"/>
      <c r="H156" s="143"/>
      <c r="I156" s="16" t="str">
        <f t="shared" si="17"/>
        <v/>
      </c>
      <c r="J156" s="16" t="str">
        <f t="shared" si="18"/>
        <v/>
      </c>
    </row>
    <row r="157" spans="1:10">
      <c r="A157" s="141">
        <v>148</v>
      </c>
      <c r="B157" s="142"/>
      <c r="C157" s="142"/>
      <c r="D157" s="142"/>
      <c r="E157" s="143"/>
      <c r="F157" s="144"/>
      <c r="G157" s="142"/>
      <c r="H157" s="143"/>
      <c r="I157" s="16" t="str">
        <f t="shared" si="17"/>
        <v/>
      </c>
      <c r="J157" s="16" t="str">
        <f t="shared" si="18"/>
        <v/>
      </c>
    </row>
    <row r="158" spans="1:10">
      <c r="A158" s="141">
        <v>149</v>
      </c>
      <c r="B158" s="142"/>
      <c r="C158" s="142"/>
      <c r="D158" s="142"/>
      <c r="E158" s="143"/>
      <c r="F158" s="144"/>
      <c r="G158" s="142"/>
      <c r="H158" s="143"/>
      <c r="I158" s="16" t="str">
        <f t="shared" si="17"/>
        <v/>
      </c>
      <c r="J158" s="16" t="str">
        <f t="shared" si="18"/>
        <v/>
      </c>
    </row>
    <row r="159" spans="1:10">
      <c r="A159" s="141">
        <v>150</v>
      </c>
      <c r="B159" s="142"/>
      <c r="C159" s="142"/>
      <c r="D159" s="142"/>
      <c r="E159" s="143"/>
      <c r="F159" s="144"/>
      <c r="G159" s="142"/>
      <c r="H159" s="143"/>
      <c r="I159" s="16" t="str">
        <f t="shared" si="17"/>
        <v/>
      </c>
      <c r="J159" s="16" t="str">
        <f t="shared" si="18"/>
        <v/>
      </c>
    </row>
    <row r="160" spans="1:10">
      <c r="A160" s="141">
        <v>151</v>
      </c>
      <c r="B160" s="142"/>
      <c r="C160" s="142"/>
      <c r="D160" s="142"/>
      <c r="E160" s="143"/>
      <c r="F160" s="144"/>
      <c r="G160" s="142"/>
      <c r="H160" s="143"/>
      <c r="I160" s="16" t="str">
        <f t="shared" si="17"/>
        <v/>
      </c>
      <c r="J160" s="16" t="str">
        <f t="shared" si="18"/>
        <v/>
      </c>
    </row>
    <row r="161" spans="1:10">
      <c r="A161" s="141">
        <v>152</v>
      </c>
      <c r="B161" s="142"/>
      <c r="C161" s="142"/>
      <c r="D161" s="142"/>
      <c r="E161" s="143"/>
      <c r="F161" s="144"/>
      <c r="G161" s="142"/>
      <c r="H161" s="143"/>
      <c r="I161" s="16" t="str">
        <f t="shared" si="17"/>
        <v/>
      </c>
      <c r="J161" s="16" t="str">
        <f t="shared" si="18"/>
        <v/>
      </c>
    </row>
    <row r="162" spans="1:10">
      <c r="A162" s="141">
        <v>153</v>
      </c>
      <c r="B162" s="142"/>
      <c r="C162" s="142"/>
      <c r="D162" s="142"/>
      <c r="E162" s="143"/>
      <c r="F162" s="144"/>
      <c r="G162" s="142"/>
      <c r="H162" s="143"/>
      <c r="I162" s="16" t="str">
        <f t="shared" si="17"/>
        <v/>
      </c>
      <c r="J162" s="16" t="str">
        <f t="shared" si="18"/>
        <v/>
      </c>
    </row>
    <row r="163" spans="1:10">
      <c r="A163" s="141">
        <v>154</v>
      </c>
      <c r="B163" s="142"/>
      <c r="C163" s="142"/>
      <c r="D163" s="142"/>
      <c r="E163" s="143"/>
      <c r="F163" s="144"/>
      <c r="G163" s="142"/>
      <c r="H163" s="143"/>
      <c r="I163" s="16" t="str">
        <f t="shared" si="17"/>
        <v/>
      </c>
      <c r="J163" s="16" t="str">
        <f t="shared" si="18"/>
        <v/>
      </c>
    </row>
    <row r="164" spans="1:10">
      <c r="A164" s="141">
        <v>155</v>
      </c>
      <c r="B164" s="142"/>
      <c r="C164" s="142"/>
      <c r="D164" s="142"/>
      <c r="E164" s="143"/>
      <c r="F164" s="144"/>
      <c r="G164" s="142"/>
      <c r="H164" s="143"/>
      <c r="I164" s="16" t="str">
        <f t="shared" si="17"/>
        <v/>
      </c>
      <c r="J164" s="16" t="str">
        <f t="shared" si="18"/>
        <v/>
      </c>
    </row>
    <row r="165" spans="1:10">
      <c r="A165" s="141">
        <v>156</v>
      </c>
      <c r="B165" s="142"/>
      <c r="C165" s="142"/>
      <c r="D165" s="142"/>
      <c r="E165" s="143"/>
      <c r="F165" s="144"/>
      <c r="G165" s="142"/>
      <c r="H165" s="143"/>
      <c r="I165" s="16" t="str">
        <f t="shared" si="17"/>
        <v/>
      </c>
      <c r="J165" s="16" t="str">
        <f t="shared" si="18"/>
        <v/>
      </c>
    </row>
    <row r="166" spans="1:10">
      <c r="A166" s="141">
        <v>157</v>
      </c>
      <c r="B166" s="142"/>
      <c r="C166" s="142"/>
      <c r="D166" s="142"/>
      <c r="E166" s="143"/>
      <c r="F166" s="144"/>
      <c r="G166" s="142"/>
      <c r="H166" s="143"/>
      <c r="I166" s="16" t="str">
        <f t="shared" si="17"/>
        <v/>
      </c>
      <c r="J166" s="16" t="str">
        <f t="shared" si="18"/>
        <v/>
      </c>
    </row>
    <row r="167" spans="1:10">
      <c r="A167" s="141">
        <v>158</v>
      </c>
      <c r="B167" s="142"/>
      <c r="C167" s="142"/>
      <c r="D167" s="142"/>
      <c r="E167" s="143"/>
      <c r="F167" s="144"/>
      <c r="G167" s="142"/>
      <c r="H167" s="143"/>
      <c r="I167" s="16" t="str">
        <f t="shared" si="17"/>
        <v/>
      </c>
      <c r="J167" s="16" t="str">
        <f t="shared" si="18"/>
        <v/>
      </c>
    </row>
    <row r="168" spans="1:10">
      <c r="A168" s="141">
        <v>159</v>
      </c>
      <c r="B168" s="142"/>
      <c r="C168" s="142"/>
      <c r="D168" s="142"/>
      <c r="E168" s="143"/>
      <c r="F168" s="144"/>
      <c r="G168" s="142"/>
      <c r="H168" s="143"/>
      <c r="I168" s="16" t="str">
        <f t="shared" si="17"/>
        <v/>
      </c>
      <c r="J168" s="16" t="str">
        <f t="shared" si="18"/>
        <v/>
      </c>
    </row>
    <row r="169" spans="1:10">
      <c r="A169" s="141">
        <v>160</v>
      </c>
      <c r="B169" s="142"/>
      <c r="C169" s="142"/>
      <c r="D169" s="142"/>
      <c r="E169" s="143"/>
      <c r="F169" s="144"/>
      <c r="G169" s="142"/>
      <c r="H169" s="143"/>
      <c r="I169" s="16" t="str">
        <f t="shared" si="17"/>
        <v/>
      </c>
      <c r="J169" s="16" t="str">
        <f t="shared" si="18"/>
        <v/>
      </c>
    </row>
    <row r="170" spans="1:10">
      <c r="A170" s="141">
        <v>161</v>
      </c>
      <c r="B170" s="142"/>
      <c r="C170" s="142"/>
      <c r="D170" s="142"/>
      <c r="E170" s="143"/>
      <c r="F170" s="144"/>
      <c r="G170" s="142"/>
      <c r="H170" s="143"/>
      <c r="I170" s="16" t="str">
        <f t="shared" si="17"/>
        <v/>
      </c>
      <c r="J170" s="16" t="str">
        <f t="shared" si="18"/>
        <v/>
      </c>
    </row>
    <row r="171" spans="1:10">
      <c r="A171" s="141">
        <v>162</v>
      </c>
      <c r="B171" s="142"/>
      <c r="C171" s="142"/>
      <c r="D171" s="142"/>
      <c r="E171" s="143"/>
      <c r="F171" s="144"/>
      <c r="G171" s="142"/>
      <c r="H171" s="143"/>
      <c r="I171" s="16" t="str">
        <f t="shared" si="17"/>
        <v/>
      </c>
      <c r="J171" s="16" t="str">
        <f t="shared" si="18"/>
        <v/>
      </c>
    </row>
    <row r="172" spans="1:10">
      <c r="A172" s="141">
        <v>163</v>
      </c>
      <c r="B172" s="142"/>
      <c r="C172" s="142"/>
      <c r="D172" s="142"/>
      <c r="E172" s="143"/>
      <c r="F172" s="144"/>
      <c r="G172" s="142"/>
      <c r="H172" s="143"/>
      <c r="I172" s="16" t="str">
        <f t="shared" si="17"/>
        <v/>
      </c>
      <c r="J172" s="16" t="str">
        <f t="shared" si="18"/>
        <v/>
      </c>
    </row>
    <row r="173" spans="1:10">
      <c r="A173" s="141">
        <v>164</v>
      </c>
      <c r="B173" s="142"/>
      <c r="C173" s="142"/>
      <c r="D173" s="142"/>
      <c r="E173" s="143"/>
      <c r="F173" s="144"/>
      <c r="G173" s="142"/>
      <c r="H173" s="143"/>
      <c r="I173" s="16" t="str">
        <f t="shared" si="17"/>
        <v/>
      </c>
      <c r="J173" s="16" t="str">
        <f t="shared" si="18"/>
        <v/>
      </c>
    </row>
    <row r="174" spans="1:10">
      <c r="A174" s="141">
        <v>165</v>
      </c>
      <c r="B174" s="142"/>
      <c r="C174" s="142"/>
      <c r="D174" s="142"/>
      <c r="E174" s="143"/>
      <c r="F174" s="144"/>
      <c r="G174" s="142"/>
      <c r="H174" s="143"/>
      <c r="I174" s="16" t="str">
        <f t="shared" si="17"/>
        <v/>
      </c>
      <c r="J174" s="16" t="str">
        <f t="shared" si="18"/>
        <v/>
      </c>
    </row>
    <row r="175" spans="1:10">
      <c r="A175" s="141">
        <v>166</v>
      </c>
      <c r="B175" s="142"/>
      <c r="C175" s="142"/>
      <c r="D175" s="142"/>
      <c r="E175" s="143"/>
      <c r="F175" s="144"/>
      <c r="G175" s="142"/>
      <c r="H175" s="143"/>
      <c r="I175" s="16" t="str">
        <f t="shared" si="17"/>
        <v/>
      </c>
      <c r="J175" s="16" t="str">
        <f t="shared" si="18"/>
        <v/>
      </c>
    </row>
    <row r="176" spans="1:10">
      <c r="A176" s="141">
        <v>167</v>
      </c>
      <c r="B176" s="142"/>
      <c r="C176" s="142"/>
      <c r="D176" s="142"/>
      <c r="E176" s="143"/>
      <c r="F176" s="144"/>
      <c r="G176" s="142"/>
      <c r="H176" s="143"/>
      <c r="I176" s="16" t="str">
        <f t="shared" si="17"/>
        <v/>
      </c>
      <c r="J176" s="16" t="str">
        <f t="shared" si="18"/>
        <v/>
      </c>
    </row>
    <row r="177" spans="1:10">
      <c r="A177" s="141">
        <v>168</v>
      </c>
      <c r="B177" s="142"/>
      <c r="C177" s="142"/>
      <c r="D177" s="142"/>
      <c r="E177" s="143"/>
      <c r="F177" s="144"/>
      <c r="G177" s="142"/>
      <c r="H177" s="143"/>
      <c r="I177" s="16" t="str">
        <f t="shared" si="17"/>
        <v/>
      </c>
      <c r="J177" s="16" t="str">
        <f t="shared" si="18"/>
        <v/>
      </c>
    </row>
    <row r="178" spans="1:10">
      <c r="A178" s="141">
        <v>169</v>
      </c>
      <c r="B178" s="142"/>
      <c r="C178" s="142"/>
      <c r="D178" s="142"/>
      <c r="E178" s="143"/>
      <c r="F178" s="144"/>
      <c r="G178" s="142"/>
      <c r="H178" s="143"/>
      <c r="I178" s="16" t="str">
        <f t="shared" si="17"/>
        <v/>
      </c>
      <c r="J178" s="16" t="str">
        <f t="shared" si="18"/>
        <v/>
      </c>
    </row>
    <row r="179" spans="1:10">
      <c r="A179" s="141">
        <v>170</v>
      </c>
      <c r="B179" s="142"/>
      <c r="C179" s="142"/>
      <c r="D179" s="142"/>
      <c r="E179" s="143"/>
      <c r="F179" s="144"/>
      <c r="G179" s="142"/>
      <c r="H179" s="143"/>
      <c r="I179" s="16" t="str">
        <f t="shared" si="17"/>
        <v/>
      </c>
      <c r="J179" s="16" t="str">
        <f t="shared" si="18"/>
        <v/>
      </c>
    </row>
    <row r="180" spans="1:10">
      <c r="A180" s="141">
        <v>171</v>
      </c>
      <c r="B180" s="142"/>
      <c r="C180" s="142"/>
      <c r="D180" s="142"/>
      <c r="E180" s="143"/>
      <c r="F180" s="144"/>
      <c r="G180" s="142"/>
      <c r="H180" s="143"/>
      <c r="I180" s="16" t="str">
        <f t="shared" si="17"/>
        <v/>
      </c>
      <c r="J180" s="16" t="str">
        <f t="shared" si="18"/>
        <v/>
      </c>
    </row>
    <row r="181" spans="1:10">
      <c r="A181" s="141">
        <v>172</v>
      </c>
      <c r="B181" s="142"/>
      <c r="C181" s="142"/>
      <c r="D181" s="142"/>
      <c r="E181" s="143"/>
      <c r="F181" s="144"/>
      <c r="G181" s="142"/>
      <c r="H181" s="143"/>
      <c r="I181" s="16" t="str">
        <f t="shared" si="17"/>
        <v/>
      </c>
      <c r="J181" s="16" t="str">
        <f t="shared" si="18"/>
        <v/>
      </c>
    </row>
    <row r="182" spans="1:10">
      <c r="A182" s="141">
        <v>173</v>
      </c>
      <c r="B182" s="142"/>
      <c r="C182" s="142"/>
      <c r="D182" s="142"/>
      <c r="E182" s="143"/>
      <c r="F182" s="144"/>
      <c r="G182" s="142"/>
      <c r="H182" s="143"/>
      <c r="I182" s="16" t="str">
        <f t="shared" si="17"/>
        <v/>
      </c>
      <c r="J182" s="16" t="str">
        <f t="shared" si="18"/>
        <v/>
      </c>
    </row>
    <row r="183" spans="1:10">
      <c r="A183" s="141">
        <v>174</v>
      </c>
      <c r="B183" s="142"/>
      <c r="C183" s="142"/>
      <c r="D183" s="142"/>
      <c r="E183" s="143"/>
      <c r="F183" s="144"/>
      <c r="G183" s="142"/>
      <c r="H183" s="143"/>
      <c r="I183" s="16" t="str">
        <f t="shared" si="17"/>
        <v/>
      </c>
      <c r="J183" s="16" t="str">
        <f t="shared" si="18"/>
        <v/>
      </c>
    </row>
    <row r="184" spans="1:10">
      <c r="A184" s="141">
        <v>175</v>
      </c>
      <c r="B184" s="142"/>
      <c r="C184" s="142"/>
      <c r="D184" s="142"/>
      <c r="E184" s="143"/>
      <c r="F184" s="144"/>
      <c r="G184" s="142"/>
      <c r="H184" s="143"/>
      <c r="I184" s="16" t="str">
        <f t="shared" si="17"/>
        <v/>
      </c>
      <c r="J184" s="16" t="str">
        <f t="shared" si="18"/>
        <v/>
      </c>
    </row>
    <row r="185" spans="1:10">
      <c r="A185" s="141">
        <v>176</v>
      </c>
      <c r="B185" s="142"/>
      <c r="C185" s="142"/>
      <c r="D185" s="142"/>
      <c r="E185" s="143"/>
      <c r="F185" s="144"/>
      <c r="G185" s="142"/>
      <c r="H185" s="143"/>
      <c r="I185" s="16" t="str">
        <f t="shared" si="17"/>
        <v/>
      </c>
      <c r="J185" s="16" t="str">
        <f t="shared" si="18"/>
        <v/>
      </c>
    </row>
    <row r="186" spans="1:10">
      <c r="A186" s="141">
        <v>177</v>
      </c>
      <c r="B186" s="142"/>
      <c r="C186" s="142"/>
      <c r="D186" s="142"/>
      <c r="E186" s="143"/>
      <c r="F186" s="144"/>
      <c r="G186" s="142"/>
      <c r="H186" s="143"/>
      <c r="I186" s="16" t="str">
        <f t="shared" si="17"/>
        <v/>
      </c>
      <c r="J186" s="16" t="str">
        <f t="shared" si="18"/>
        <v/>
      </c>
    </row>
    <row r="187" spans="1:10">
      <c r="A187" s="141">
        <v>178</v>
      </c>
      <c r="B187" s="142"/>
      <c r="C187" s="142"/>
      <c r="D187" s="142"/>
      <c r="E187" s="143"/>
      <c r="F187" s="144"/>
      <c r="G187" s="142"/>
      <c r="H187" s="143"/>
      <c r="I187" s="16" t="str">
        <f t="shared" si="17"/>
        <v/>
      </c>
      <c r="J187" s="16" t="str">
        <f t="shared" si="18"/>
        <v/>
      </c>
    </row>
    <row r="188" spans="1:10">
      <c r="A188" s="141">
        <v>179</v>
      </c>
      <c r="B188" s="142"/>
      <c r="C188" s="142"/>
      <c r="D188" s="142"/>
      <c r="E188" s="143"/>
      <c r="F188" s="144"/>
      <c r="G188" s="142"/>
      <c r="H188" s="143"/>
      <c r="I188" s="16" t="str">
        <f t="shared" si="17"/>
        <v/>
      </c>
      <c r="J188" s="16" t="str">
        <f t="shared" si="18"/>
        <v/>
      </c>
    </row>
    <row r="189" spans="1:10">
      <c r="A189" s="141">
        <v>180</v>
      </c>
      <c r="B189" s="142"/>
      <c r="C189" s="142"/>
      <c r="D189" s="142"/>
      <c r="E189" s="143"/>
      <c r="F189" s="144"/>
      <c r="G189" s="142"/>
      <c r="H189" s="143"/>
      <c r="I189" s="16" t="str">
        <f t="shared" si="17"/>
        <v/>
      </c>
      <c r="J189" s="16" t="str">
        <f t="shared" si="18"/>
        <v/>
      </c>
    </row>
    <row r="190" spans="1:10">
      <c r="A190" s="141">
        <v>181</v>
      </c>
      <c r="B190" s="142"/>
      <c r="C190" s="142"/>
      <c r="D190" s="142"/>
      <c r="E190" s="143"/>
      <c r="F190" s="144"/>
      <c r="G190" s="142"/>
      <c r="H190" s="143"/>
      <c r="I190" s="16" t="str">
        <f t="shared" si="17"/>
        <v/>
      </c>
      <c r="J190" s="16" t="str">
        <f t="shared" si="18"/>
        <v/>
      </c>
    </row>
    <row r="191" spans="1:10">
      <c r="A191" s="141">
        <v>182</v>
      </c>
      <c r="B191" s="142"/>
      <c r="C191" s="142"/>
      <c r="D191" s="142"/>
      <c r="E191" s="143"/>
      <c r="F191" s="144"/>
      <c r="G191" s="142"/>
      <c r="H191" s="143"/>
      <c r="I191" s="16" t="str">
        <f t="shared" si="17"/>
        <v/>
      </c>
      <c r="J191" s="16" t="str">
        <f t="shared" si="18"/>
        <v/>
      </c>
    </row>
    <row r="192" spans="1:10">
      <c r="A192" s="141">
        <v>183</v>
      </c>
      <c r="B192" s="142"/>
      <c r="C192" s="142"/>
      <c r="D192" s="142"/>
      <c r="E192" s="143"/>
      <c r="F192" s="144"/>
      <c r="G192" s="142"/>
      <c r="H192" s="143"/>
      <c r="I192" s="16" t="str">
        <f t="shared" si="17"/>
        <v/>
      </c>
      <c r="J192" s="16" t="str">
        <f t="shared" si="18"/>
        <v/>
      </c>
    </row>
    <row r="193" spans="1:10">
      <c r="A193" s="141">
        <v>184</v>
      </c>
      <c r="B193" s="142"/>
      <c r="C193" s="142"/>
      <c r="D193" s="142"/>
      <c r="E193" s="143"/>
      <c r="F193" s="144"/>
      <c r="G193" s="142"/>
      <c r="H193" s="143"/>
      <c r="I193" s="16" t="str">
        <f t="shared" si="17"/>
        <v/>
      </c>
      <c r="J193" s="16" t="str">
        <f t="shared" si="18"/>
        <v/>
      </c>
    </row>
    <row r="194" spans="1:10">
      <c r="A194" s="141">
        <v>185</v>
      </c>
      <c r="B194" s="142"/>
      <c r="C194" s="142"/>
      <c r="D194" s="142"/>
      <c r="E194" s="143"/>
      <c r="F194" s="144"/>
      <c r="G194" s="142"/>
      <c r="H194" s="143"/>
      <c r="I194" s="16" t="str">
        <f t="shared" si="17"/>
        <v/>
      </c>
      <c r="J194" s="16" t="str">
        <f t="shared" si="18"/>
        <v/>
      </c>
    </row>
    <row r="195" spans="1:10">
      <c r="A195" s="141">
        <v>186</v>
      </c>
      <c r="B195" s="142"/>
      <c r="C195" s="142"/>
      <c r="D195" s="142"/>
      <c r="E195" s="143"/>
      <c r="F195" s="144"/>
      <c r="G195" s="142"/>
      <c r="H195" s="143"/>
      <c r="I195" s="16" t="str">
        <f t="shared" si="17"/>
        <v/>
      </c>
      <c r="J195" s="16" t="str">
        <f t="shared" si="18"/>
        <v/>
      </c>
    </row>
    <row r="196" spans="1:10">
      <c r="A196" s="141">
        <v>187</v>
      </c>
      <c r="B196" s="142"/>
      <c r="C196" s="142"/>
      <c r="D196" s="142"/>
      <c r="E196" s="143"/>
      <c r="F196" s="144"/>
      <c r="G196" s="142"/>
      <c r="H196" s="143"/>
      <c r="I196" s="16" t="str">
        <f t="shared" si="17"/>
        <v/>
      </c>
      <c r="J196" s="16" t="str">
        <f t="shared" si="18"/>
        <v/>
      </c>
    </row>
    <row r="197" spans="1:10">
      <c r="A197" s="141">
        <v>188</v>
      </c>
      <c r="B197" s="142"/>
      <c r="C197" s="142"/>
      <c r="D197" s="142"/>
      <c r="E197" s="143"/>
      <c r="F197" s="144"/>
      <c r="G197" s="142"/>
      <c r="H197" s="143"/>
      <c r="I197" s="16" t="str">
        <f t="shared" si="17"/>
        <v/>
      </c>
      <c r="J197" s="16" t="str">
        <f t="shared" si="18"/>
        <v/>
      </c>
    </row>
    <row r="198" spans="1:10">
      <c r="A198" s="141">
        <v>189</v>
      </c>
      <c r="B198" s="142"/>
      <c r="C198" s="142"/>
      <c r="D198" s="142"/>
      <c r="E198" s="143"/>
      <c r="F198" s="144"/>
      <c r="G198" s="142"/>
      <c r="H198" s="143"/>
      <c r="I198" s="16" t="str">
        <f t="shared" si="17"/>
        <v/>
      </c>
      <c r="J198" s="16" t="str">
        <f t="shared" si="18"/>
        <v/>
      </c>
    </row>
    <row r="199" spans="1:10">
      <c r="A199" s="141">
        <v>190</v>
      </c>
      <c r="B199" s="142"/>
      <c r="C199" s="142"/>
      <c r="D199" s="142"/>
      <c r="E199" s="143"/>
      <c r="F199" s="144"/>
      <c r="G199" s="142"/>
      <c r="H199" s="143"/>
      <c r="I199" s="16" t="str">
        <f t="shared" si="17"/>
        <v/>
      </c>
      <c r="J199" s="16" t="str">
        <f t="shared" si="18"/>
        <v/>
      </c>
    </row>
    <row r="200" spans="1:10">
      <c r="A200" s="141">
        <v>191</v>
      </c>
      <c r="B200" s="142"/>
      <c r="C200" s="142"/>
      <c r="D200" s="142"/>
      <c r="E200" s="143"/>
      <c r="F200" s="144"/>
      <c r="G200" s="142"/>
      <c r="H200" s="143"/>
      <c r="I200" s="16" t="str">
        <f t="shared" si="17"/>
        <v/>
      </c>
      <c r="J200" s="16" t="str">
        <f t="shared" si="18"/>
        <v/>
      </c>
    </row>
    <row r="201" spans="1:10">
      <c r="A201" s="141">
        <v>192</v>
      </c>
      <c r="B201" s="142"/>
      <c r="C201" s="142"/>
      <c r="D201" s="142"/>
      <c r="E201" s="143"/>
      <c r="F201" s="144"/>
      <c r="G201" s="142"/>
      <c r="H201" s="143"/>
      <c r="I201" s="16" t="str">
        <f t="shared" si="17"/>
        <v/>
      </c>
      <c r="J201" s="16" t="str">
        <f t="shared" si="18"/>
        <v/>
      </c>
    </row>
    <row r="202" spans="1:10">
      <c r="A202" s="141">
        <v>193</v>
      </c>
      <c r="B202" s="142"/>
      <c r="C202" s="142"/>
      <c r="D202" s="142"/>
      <c r="E202" s="143"/>
      <c r="F202" s="144"/>
      <c r="G202" s="142"/>
      <c r="H202" s="143"/>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1">
        <v>194</v>
      </c>
      <c r="B203" s="142"/>
      <c r="C203" s="142"/>
      <c r="D203" s="142"/>
      <c r="E203" s="143"/>
      <c r="F203" s="144"/>
      <c r="G203" s="142"/>
      <c r="H203" s="143"/>
      <c r="I203" s="16" t="str">
        <f t="shared" si="19"/>
        <v/>
      </c>
      <c r="J203" s="16" t="str">
        <f t="shared" si="20"/>
        <v/>
      </c>
    </row>
    <row r="204" spans="1:10">
      <c r="A204" s="141">
        <v>195</v>
      </c>
      <c r="B204" s="142"/>
      <c r="C204" s="142"/>
      <c r="D204" s="142"/>
      <c r="E204" s="143"/>
      <c r="F204" s="144"/>
      <c r="G204" s="142"/>
      <c r="H204" s="143"/>
      <c r="I204" s="16" t="str">
        <f t="shared" si="19"/>
        <v/>
      </c>
      <c r="J204" s="16" t="str">
        <f t="shared" si="20"/>
        <v/>
      </c>
    </row>
    <row r="205" spans="1:10">
      <c r="A205" s="141">
        <v>196</v>
      </c>
      <c r="B205" s="142"/>
      <c r="C205" s="142"/>
      <c r="D205" s="142"/>
      <c r="E205" s="143"/>
      <c r="F205" s="144"/>
      <c r="G205" s="142"/>
      <c r="H205" s="143"/>
      <c r="I205" s="16" t="str">
        <f t="shared" si="19"/>
        <v/>
      </c>
      <c r="J205" s="16" t="str">
        <f t="shared" si="20"/>
        <v/>
      </c>
    </row>
    <row r="206" spans="1:10">
      <c r="A206" s="141">
        <v>197</v>
      </c>
      <c r="B206" s="142"/>
      <c r="C206" s="142"/>
      <c r="D206" s="142"/>
      <c r="E206" s="143"/>
      <c r="F206" s="144"/>
      <c r="G206" s="142"/>
      <c r="H206" s="143"/>
      <c r="I206" s="16" t="str">
        <f t="shared" si="19"/>
        <v/>
      </c>
      <c r="J206" s="16" t="str">
        <f t="shared" si="20"/>
        <v/>
      </c>
    </row>
    <row r="207" spans="1:10">
      <c r="A207" s="141">
        <v>198</v>
      </c>
      <c r="B207" s="142"/>
      <c r="C207" s="142"/>
      <c r="D207" s="142"/>
      <c r="E207" s="143"/>
      <c r="F207" s="144"/>
      <c r="G207" s="142"/>
      <c r="H207" s="143"/>
      <c r="I207" s="16" t="str">
        <f t="shared" si="19"/>
        <v/>
      </c>
      <c r="J207" s="16" t="str">
        <f t="shared" si="20"/>
        <v/>
      </c>
    </row>
    <row r="208" spans="1:10">
      <c r="A208" s="141">
        <v>199</v>
      </c>
      <c r="B208" s="142"/>
      <c r="C208" s="142"/>
      <c r="D208" s="142"/>
      <c r="E208" s="143"/>
      <c r="F208" s="144"/>
      <c r="G208" s="142"/>
      <c r="H208" s="143"/>
      <c r="I208" s="16" t="str">
        <f t="shared" si="19"/>
        <v/>
      </c>
      <c r="J208" s="16" t="str">
        <f t="shared" si="20"/>
        <v/>
      </c>
    </row>
    <row r="209" spans="1:10">
      <c r="A209" s="141">
        <v>200</v>
      </c>
      <c r="B209" s="142"/>
      <c r="C209" s="142"/>
      <c r="D209" s="142"/>
      <c r="E209" s="143"/>
      <c r="F209" s="144"/>
      <c r="G209" s="142"/>
      <c r="H209" s="143"/>
      <c r="I209" s="16" t="str">
        <f t="shared" si="19"/>
        <v/>
      </c>
      <c r="J209" s="16" t="str">
        <f t="shared" si="20"/>
        <v/>
      </c>
    </row>
    <row r="210" spans="1:10">
      <c r="A210" s="141">
        <v>201</v>
      </c>
      <c r="B210" s="142"/>
      <c r="C210" s="142"/>
      <c r="D210" s="142"/>
      <c r="E210" s="143"/>
      <c r="F210" s="144"/>
      <c r="G210" s="142"/>
      <c r="H210" s="143"/>
      <c r="I210" s="16" t="str">
        <f t="shared" si="19"/>
        <v/>
      </c>
      <c r="J210" s="16" t="str">
        <f t="shared" si="20"/>
        <v/>
      </c>
    </row>
    <row r="211" spans="1:10">
      <c r="A211" s="141">
        <v>202</v>
      </c>
      <c r="B211" s="142"/>
      <c r="C211" s="142"/>
      <c r="D211" s="142"/>
      <c r="E211" s="143"/>
      <c r="F211" s="144"/>
      <c r="G211" s="142"/>
      <c r="H211" s="143"/>
      <c r="I211" s="16" t="str">
        <f t="shared" si="19"/>
        <v/>
      </c>
      <c r="J211" s="16" t="str">
        <f t="shared" si="20"/>
        <v/>
      </c>
    </row>
    <row r="212" spans="1:10">
      <c r="A212" s="141">
        <v>203</v>
      </c>
      <c r="B212" s="142"/>
      <c r="C212" s="142"/>
      <c r="D212" s="142"/>
      <c r="E212" s="143"/>
      <c r="F212" s="144"/>
      <c r="G212" s="142"/>
      <c r="H212" s="143"/>
      <c r="I212" s="16" t="str">
        <f t="shared" si="19"/>
        <v/>
      </c>
      <c r="J212" s="16" t="str">
        <f t="shared" si="20"/>
        <v/>
      </c>
    </row>
    <row r="213" spans="1:10">
      <c r="A213" s="141">
        <v>204</v>
      </c>
      <c r="B213" s="142"/>
      <c r="C213" s="142"/>
      <c r="D213" s="142"/>
      <c r="E213" s="143"/>
      <c r="F213" s="144"/>
      <c r="G213" s="142"/>
      <c r="H213" s="143"/>
      <c r="I213" s="16" t="str">
        <f t="shared" si="19"/>
        <v/>
      </c>
      <c r="J213" s="16" t="str">
        <f t="shared" si="20"/>
        <v/>
      </c>
    </row>
    <row r="214" spans="1:10">
      <c r="A214" s="141">
        <v>205</v>
      </c>
      <c r="B214" s="142"/>
      <c r="C214" s="142"/>
      <c r="D214" s="142"/>
      <c r="E214" s="143"/>
      <c r="F214" s="144"/>
      <c r="G214" s="142"/>
      <c r="H214" s="143"/>
      <c r="I214" s="16" t="str">
        <f t="shared" si="19"/>
        <v/>
      </c>
      <c r="J214" s="16" t="str">
        <f t="shared" si="20"/>
        <v/>
      </c>
    </row>
    <row r="215" spans="1:10">
      <c r="A215" s="141">
        <v>206</v>
      </c>
      <c r="B215" s="142"/>
      <c r="C215" s="142"/>
      <c r="D215" s="142"/>
      <c r="E215" s="143"/>
      <c r="F215" s="144"/>
      <c r="G215" s="142"/>
      <c r="H215" s="143"/>
      <c r="I215" s="16" t="str">
        <f t="shared" si="19"/>
        <v/>
      </c>
      <c r="J215" s="16" t="str">
        <f t="shared" si="20"/>
        <v/>
      </c>
    </row>
    <row r="216" spans="1:10">
      <c r="A216" s="141">
        <v>207</v>
      </c>
      <c r="B216" s="142"/>
      <c r="C216" s="142"/>
      <c r="D216" s="142"/>
      <c r="E216" s="143"/>
      <c r="F216" s="144"/>
      <c r="G216" s="142"/>
      <c r="H216" s="143"/>
      <c r="I216" s="16" t="str">
        <f t="shared" si="19"/>
        <v/>
      </c>
      <c r="J216" s="16" t="str">
        <f t="shared" si="20"/>
        <v/>
      </c>
    </row>
    <row r="217" spans="1:10">
      <c r="A217" s="141">
        <v>208</v>
      </c>
      <c r="B217" s="142"/>
      <c r="C217" s="142"/>
      <c r="D217" s="142"/>
      <c r="E217" s="143"/>
      <c r="F217" s="144"/>
      <c r="G217" s="142"/>
      <c r="H217" s="143"/>
      <c r="I217" s="16" t="str">
        <f t="shared" si="19"/>
        <v/>
      </c>
      <c r="J217" s="16" t="str">
        <f t="shared" si="20"/>
        <v/>
      </c>
    </row>
    <row r="218" spans="1:10">
      <c r="A218" s="141">
        <v>209</v>
      </c>
      <c r="B218" s="142"/>
      <c r="C218" s="142"/>
      <c r="D218" s="142"/>
      <c r="E218" s="143"/>
      <c r="F218" s="144"/>
      <c r="G218" s="142"/>
      <c r="H218" s="143"/>
      <c r="I218" s="16" t="str">
        <f t="shared" si="19"/>
        <v/>
      </c>
      <c r="J218" s="16" t="str">
        <f t="shared" si="20"/>
        <v/>
      </c>
    </row>
    <row r="219" spans="1:10">
      <c r="A219" s="141">
        <v>210</v>
      </c>
      <c r="B219" s="142"/>
      <c r="C219" s="142"/>
      <c r="D219" s="142"/>
      <c r="E219" s="143"/>
      <c r="F219" s="144"/>
      <c r="G219" s="142"/>
      <c r="H219" s="143"/>
      <c r="I219" s="16" t="str">
        <f t="shared" si="19"/>
        <v/>
      </c>
      <c r="J219" s="16" t="str">
        <f t="shared" si="20"/>
        <v/>
      </c>
    </row>
    <row r="220" spans="1:10">
      <c r="A220" s="141">
        <v>211</v>
      </c>
      <c r="B220" s="142"/>
      <c r="C220" s="142"/>
      <c r="D220" s="142"/>
      <c r="E220" s="143"/>
      <c r="F220" s="144"/>
      <c r="G220" s="142"/>
      <c r="H220" s="143"/>
      <c r="I220" s="16" t="str">
        <f t="shared" si="19"/>
        <v/>
      </c>
      <c r="J220" s="16" t="str">
        <f t="shared" si="20"/>
        <v/>
      </c>
    </row>
    <row r="221" spans="1:10">
      <c r="A221" s="141">
        <v>212</v>
      </c>
      <c r="B221" s="142"/>
      <c r="C221" s="142"/>
      <c r="D221" s="142"/>
      <c r="E221" s="143"/>
      <c r="F221" s="144"/>
      <c r="G221" s="142"/>
      <c r="H221" s="143"/>
      <c r="I221" s="16" t="str">
        <f t="shared" si="19"/>
        <v/>
      </c>
      <c r="J221" s="16" t="str">
        <f t="shared" si="20"/>
        <v/>
      </c>
    </row>
    <row r="222" spans="1:10">
      <c r="A222" s="141">
        <v>213</v>
      </c>
      <c r="B222" s="142"/>
      <c r="C222" s="142"/>
      <c r="D222" s="142"/>
      <c r="E222" s="143"/>
      <c r="F222" s="144"/>
      <c r="G222" s="142"/>
      <c r="H222" s="143"/>
      <c r="I222" s="16" t="str">
        <f t="shared" si="19"/>
        <v/>
      </c>
      <c r="J222" s="16" t="str">
        <f t="shared" si="20"/>
        <v/>
      </c>
    </row>
    <row r="223" spans="1:10">
      <c r="A223" s="141">
        <v>214</v>
      </c>
      <c r="B223" s="142"/>
      <c r="C223" s="142"/>
      <c r="D223" s="142"/>
      <c r="E223" s="143"/>
      <c r="F223" s="144"/>
      <c r="G223" s="142"/>
      <c r="H223" s="143"/>
      <c r="I223" s="16" t="str">
        <f t="shared" si="19"/>
        <v/>
      </c>
      <c r="J223" s="16" t="str">
        <f t="shared" si="20"/>
        <v/>
      </c>
    </row>
    <row r="224" spans="1:10">
      <c r="A224" s="141">
        <v>215</v>
      </c>
      <c r="B224" s="142"/>
      <c r="C224" s="142"/>
      <c r="D224" s="142"/>
      <c r="E224" s="143"/>
      <c r="F224" s="144"/>
      <c r="G224" s="142"/>
      <c r="H224" s="143"/>
      <c r="I224" s="16" t="str">
        <f t="shared" si="19"/>
        <v/>
      </c>
      <c r="J224" s="16" t="str">
        <f t="shared" si="20"/>
        <v/>
      </c>
    </row>
    <row r="225" spans="1:10">
      <c r="A225" s="141">
        <v>216</v>
      </c>
      <c r="B225" s="142"/>
      <c r="C225" s="142"/>
      <c r="D225" s="142"/>
      <c r="E225" s="143"/>
      <c r="F225" s="144"/>
      <c r="G225" s="142"/>
      <c r="H225" s="143"/>
      <c r="I225" s="16" t="str">
        <f t="shared" si="19"/>
        <v/>
      </c>
      <c r="J225" s="16" t="str">
        <f t="shared" si="20"/>
        <v/>
      </c>
    </row>
    <row r="226" spans="1:10">
      <c r="A226" s="141">
        <v>217</v>
      </c>
      <c r="B226" s="142"/>
      <c r="C226" s="142"/>
      <c r="D226" s="142"/>
      <c r="E226" s="143"/>
      <c r="F226" s="144"/>
      <c r="G226" s="142"/>
      <c r="H226" s="143"/>
      <c r="I226" s="16" t="str">
        <f t="shared" si="19"/>
        <v/>
      </c>
      <c r="J226" s="16" t="str">
        <f t="shared" si="20"/>
        <v/>
      </c>
    </row>
    <row r="227" spans="1:10">
      <c r="A227" s="141">
        <v>218</v>
      </c>
      <c r="B227" s="142"/>
      <c r="C227" s="142"/>
      <c r="D227" s="142"/>
      <c r="E227" s="143"/>
      <c r="F227" s="144"/>
      <c r="G227" s="142"/>
      <c r="H227" s="143"/>
      <c r="I227" s="16" t="str">
        <f t="shared" si="19"/>
        <v/>
      </c>
      <c r="J227" s="16" t="str">
        <f t="shared" si="20"/>
        <v/>
      </c>
    </row>
    <row r="228" spans="1:10">
      <c r="A228" s="141">
        <v>219</v>
      </c>
      <c r="B228" s="142"/>
      <c r="C228" s="142"/>
      <c r="D228" s="142"/>
      <c r="E228" s="143"/>
      <c r="F228" s="144"/>
      <c r="G228" s="142"/>
      <c r="H228" s="143"/>
      <c r="I228" s="16" t="str">
        <f t="shared" si="19"/>
        <v/>
      </c>
      <c r="J228" s="16" t="str">
        <f t="shared" si="20"/>
        <v/>
      </c>
    </row>
    <row r="229" spans="1:10">
      <c r="A229" s="141">
        <v>220</v>
      </c>
      <c r="B229" s="142"/>
      <c r="C229" s="142"/>
      <c r="D229" s="142"/>
      <c r="E229" s="143"/>
      <c r="F229" s="144"/>
      <c r="G229" s="142"/>
      <c r="H229" s="143"/>
      <c r="I229" s="16" t="str">
        <f t="shared" si="19"/>
        <v/>
      </c>
      <c r="J229" s="16" t="str">
        <f t="shared" si="20"/>
        <v/>
      </c>
    </row>
    <row r="230" spans="1:10">
      <c r="A230" s="141">
        <v>221</v>
      </c>
      <c r="B230" s="142"/>
      <c r="C230" s="142"/>
      <c r="D230" s="142"/>
      <c r="E230" s="143"/>
      <c r="F230" s="144"/>
      <c r="G230" s="142"/>
      <c r="H230" s="143"/>
      <c r="I230" s="16" t="str">
        <f t="shared" si="19"/>
        <v/>
      </c>
      <c r="J230" s="16" t="str">
        <f t="shared" si="20"/>
        <v/>
      </c>
    </row>
    <row r="231" spans="1:10">
      <c r="A231" s="141">
        <v>222</v>
      </c>
      <c r="B231" s="142"/>
      <c r="C231" s="142"/>
      <c r="D231" s="142"/>
      <c r="E231" s="143"/>
      <c r="F231" s="144"/>
      <c r="G231" s="142"/>
      <c r="H231" s="143"/>
      <c r="I231" s="16" t="str">
        <f t="shared" si="19"/>
        <v/>
      </c>
      <c r="J231" s="16" t="str">
        <f t="shared" si="20"/>
        <v/>
      </c>
    </row>
    <row r="232" spans="1:10">
      <c r="A232" s="141">
        <v>223</v>
      </c>
      <c r="B232" s="142"/>
      <c r="C232" s="142"/>
      <c r="D232" s="142"/>
      <c r="E232" s="143"/>
      <c r="F232" s="144"/>
      <c r="G232" s="142"/>
      <c r="H232" s="143"/>
      <c r="I232" s="16" t="str">
        <f t="shared" si="19"/>
        <v/>
      </c>
      <c r="J232" s="16" t="str">
        <f t="shared" si="20"/>
        <v/>
      </c>
    </row>
    <row r="233" spans="1:10">
      <c r="A233" s="141">
        <v>224</v>
      </c>
      <c r="B233" s="142"/>
      <c r="C233" s="142"/>
      <c r="D233" s="142"/>
      <c r="E233" s="143"/>
      <c r="F233" s="144"/>
      <c r="G233" s="142"/>
      <c r="H233" s="143"/>
      <c r="I233" s="16" t="str">
        <f t="shared" si="19"/>
        <v/>
      </c>
      <c r="J233" s="16" t="str">
        <f t="shared" si="20"/>
        <v/>
      </c>
    </row>
    <row r="234" spans="1:10">
      <c r="A234" s="141">
        <v>225</v>
      </c>
      <c r="B234" s="142"/>
      <c r="C234" s="142"/>
      <c r="D234" s="142"/>
      <c r="E234" s="143"/>
      <c r="F234" s="144"/>
      <c r="G234" s="142"/>
      <c r="H234" s="143"/>
      <c r="I234" s="16" t="str">
        <f t="shared" si="19"/>
        <v/>
      </c>
      <c r="J234" s="16" t="str">
        <f t="shared" si="20"/>
        <v/>
      </c>
    </row>
    <row r="235" spans="1:10">
      <c r="A235" s="141">
        <v>226</v>
      </c>
      <c r="B235" s="142"/>
      <c r="C235" s="142"/>
      <c r="D235" s="142"/>
      <c r="E235" s="143"/>
      <c r="F235" s="144"/>
      <c r="G235" s="142"/>
      <c r="H235" s="143"/>
      <c r="I235" s="16" t="str">
        <f t="shared" si="19"/>
        <v/>
      </c>
      <c r="J235" s="16" t="str">
        <f t="shared" si="20"/>
        <v/>
      </c>
    </row>
    <row r="236" spans="1:10">
      <c r="A236" s="141">
        <v>227</v>
      </c>
      <c r="B236" s="142"/>
      <c r="C236" s="142"/>
      <c r="D236" s="142"/>
      <c r="E236" s="143"/>
      <c r="F236" s="144"/>
      <c r="G236" s="142"/>
      <c r="H236" s="143"/>
      <c r="I236" s="16" t="str">
        <f t="shared" si="19"/>
        <v/>
      </c>
      <c r="J236" s="16" t="str">
        <f t="shared" si="20"/>
        <v/>
      </c>
    </row>
    <row r="237" spans="1:10">
      <c r="A237" s="141">
        <v>228</v>
      </c>
      <c r="B237" s="142"/>
      <c r="C237" s="142"/>
      <c r="D237" s="142"/>
      <c r="E237" s="143"/>
      <c r="F237" s="144"/>
      <c r="G237" s="142"/>
      <c r="H237" s="143"/>
      <c r="I237" s="16" t="str">
        <f t="shared" si="19"/>
        <v/>
      </c>
      <c r="J237" s="16" t="str">
        <f t="shared" si="20"/>
        <v/>
      </c>
    </row>
    <row r="238" spans="1:10">
      <c r="A238" s="141">
        <v>229</v>
      </c>
      <c r="B238" s="142"/>
      <c r="C238" s="142"/>
      <c r="D238" s="142"/>
      <c r="E238" s="143"/>
      <c r="F238" s="144"/>
      <c r="G238" s="142"/>
      <c r="H238" s="143"/>
      <c r="I238" s="16" t="str">
        <f t="shared" si="19"/>
        <v/>
      </c>
      <c r="J238" s="16" t="str">
        <f t="shared" si="20"/>
        <v/>
      </c>
    </row>
    <row r="239" spans="1:10">
      <c r="A239" s="141">
        <v>230</v>
      </c>
      <c r="B239" s="142"/>
      <c r="C239" s="142"/>
      <c r="D239" s="142"/>
      <c r="E239" s="143"/>
      <c r="F239" s="144"/>
      <c r="G239" s="142"/>
      <c r="H239" s="143"/>
      <c r="I239" s="16" t="str">
        <f t="shared" si="19"/>
        <v/>
      </c>
      <c r="J239" s="16" t="str">
        <f t="shared" si="20"/>
        <v/>
      </c>
    </row>
    <row r="240" spans="1:10">
      <c r="A240" s="141">
        <v>231</v>
      </c>
      <c r="B240" s="142"/>
      <c r="C240" s="142"/>
      <c r="D240" s="142"/>
      <c r="E240" s="143"/>
      <c r="F240" s="144"/>
      <c r="G240" s="142"/>
      <c r="H240" s="143"/>
      <c r="I240" s="16" t="str">
        <f t="shared" si="19"/>
        <v/>
      </c>
      <c r="J240" s="16" t="str">
        <f t="shared" si="20"/>
        <v/>
      </c>
    </row>
    <row r="241" spans="1:10">
      <c r="A241" s="141">
        <v>232</v>
      </c>
      <c r="B241" s="142"/>
      <c r="C241" s="142"/>
      <c r="D241" s="142"/>
      <c r="E241" s="143"/>
      <c r="F241" s="144"/>
      <c r="G241" s="142"/>
      <c r="H241" s="143"/>
      <c r="I241" s="16" t="str">
        <f t="shared" si="19"/>
        <v/>
      </c>
      <c r="J241" s="16" t="str">
        <f t="shared" si="20"/>
        <v/>
      </c>
    </row>
    <row r="242" spans="1:10">
      <c r="A242" s="141">
        <v>233</v>
      </c>
      <c r="B242" s="142"/>
      <c r="C242" s="142"/>
      <c r="D242" s="142"/>
      <c r="E242" s="143"/>
      <c r="F242" s="144"/>
      <c r="G242" s="142"/>
      <c r="H242" s="143"/>
      <c r="I242" s="16" t="str">
        <f t="shared" si="19"/>
        <v/>
      </c>
      <c r="J242" s="16" t="str">
        <f t="shared" si="20"/>
        <v/>
      </c>
    </row>
    <row r="243" spans="1:10">
      <c r="A243" s="141">
        <v>234</v>
      </c>
      <c r="B243" s="142"/>
      <c r="C243" s="142"/>
      <c r="D243" s="142"/>
      <c r="E243" s="143"/>
      <c r="F243" s="144"/>
      <c r="G243" s="142"/>
      <c r="H243" s="143"/>
      <c r="I243" s="16" t="str">
        <f t="shared" si="19"/>
        <v/>
      </c>
      <c r="J243" s="16" t="str">
        <f t="shared" si="20"/>
        <v/>
      </c>
    </row>
    <row r="244" spans="1:10">
      <c r="A244" s="141">
        <v>235</v>
      </c>
      <c r="B244" s="142"/>
      <c r="C244" s="142"/>
      <c r="D244" s="142"/>
      <c r="E244" s="143"/>
      <c r="F244" s="144"/>
      <c r="G244" s="142"/>
      <c r="H244" s="143"/>
      <c r="I244" s="16" t="str">
        <f t="shared" si="19"/>
        <v/>
      </c>
      <c r="J244" s="16" t="str">
        <f t="shared" si="20"/>
        <v/>
      </c>
    </row>
    <row r="245" spans="1:10">
      <c r="A245" s="141">
        <v>236</v>
      </c>
      <c r="B245" s="142"/>
      <c r="C245" s="142"/>
      <c r="D245" s="142"/>
      <c r="E245" s="143"/>
      <c r="F245" s="144"/>
      <c r="G245" s="142"/>
      <c r="H245" s="143"/>
      <c r="I245" s="16" t="str">
        <f t="shared" si="19"/>
        <v/>
      </c>
      <c r="J245" s="16" t="str">
        <f t="shared" si="20"/>
        <v/>
      </c>
    </row>
    <row r="246" spans="1:10">
      <c r="A246" s="141">
        <v>237</v>
      </c>
      <c r="B246" s="142"/>
      <c r="C246" s="142"/>
      <c r="D246" s="142"/>
      <c r="E246" s="143"/>
      <c r="F246" s="144"/>
      <c r="G246" s="142"/>
      <c r="H246" s="143"/>
      <c r="I246" s="16" t="str">
        <f t="shared" si="19"/>
        <v/>
      </c>
      <c r="J246" s="16" t="str">
        <f t="shared" si="20"/>
        <v/>
      </c>
    </row>
    <row r="247" spans="1:10">
      <c r="A247" s="141">
        <v>238</v>
      </c>
      <c r="B247" s="142"/>
      <c r="C247" s="142"/>
      <c r="D247" s="142"/>
      <c r="E247" s="143"/>
      <c r="F247" s="144"/>
      <c r="G247" s="142"/>
      <c r="H247" s="143"/>
      <c r="I247" s="16" t="str">
        <f t="shared" si="19"/>
        <v/>
      </c>
      <c r="J247" s="16" t="str">
        <f t="shared" si="20"/>
        <v/>
      </c>
    </row>
    <row r="248" spans="1:10">
      <c r="A248" s="141">
        <v>239</v>
      </c>
      <c r="B248" s="142"/>
      <c r="C248" s="142"/>
      <c r="D248" s="142"/>
      <c r="E248" s="143"/>
      <c r="F248" s="144"/>
      <c r="G248" s="142"/>
      <c r="H248" s="143"/>
      <c r="I248" s="16" t="str">
        <f t="shared" si="19"/>
        <v/>
      </c>
      <c r="J248" s="16" t="str">
        <f t="shared" si="20"/>
        <v/>
      </c>
    </row>
    <row r="249" spans="1:10">
      <c r="A249" s="141">
        <v>240</v>
      </c>
      <c r="B249" s="142"/>
      <c r="C249" s="142"/>
      <c r="D249" s="142"/>
      <c r="E249" s="143"/>
      <c r="F249" s="144"/>
      <c r="G249" s="142"/>
      <c r="H249" s="143"/>
      <c r="I249" s="16" t="str">
        <f t="shared" si="19"/>
        <v/>
      </c>
      <c r="J249" s="16" t="str">
        <f t="shared" si="20"/>
        <v/>
      </c>
    </row>
    <row r="250" spans="1:10">
      <c r="A250" s="141">
        <v>241</v>
      </c>
      <c r="B250" s="142"/>
      <c r="C250" s="142"/>
      <c r="D250" s="142"/>
      <c r="E250" s="143"/>
      <c r="F250" s="144"/>
      <c r="G250" s="142"/>
      <c r="H250" s="143"/>
      <c r="I250" s="16" t="str">
        <f t="shared" si="19"/>
        <v/>
      </c>
      <c r="J250" s="16" t="str">
        <f t="shared" si="20"/>
        <v/>
      </c>
    </row>
    <row r="251" spans="1:10">
      <c r="A251" s="141">
        <v>242</v>
      </c>
      <c r="B251" s="142"/>
      <c r="C251" s="142"/>
      <c r="D251" s="142"/>
      <c r="E251" s="143"/>
      <c r="F251" s="144"/>
      <c r="G251" s="142"/>
      <c r="H251" s="143"/>
      <c r="I251" s="16" t="str">
        <f t="shared" si="19"/>
        <v/>
      </c>
      <c r="J251" s="16" t="str">
        <f t="shared" si="20"/>
        <v/>
      </c>
    </row>
    <row r="252" spans="1:10">
      <c r="A252" s="141">
        <v>243</v>
      </c>
      <c r="B252" s="142"/>
      <c r="C252" s="142"/>
      <c r="D252" s="142"/>
      <c r="E252" s="143"/>
      <c r="F252" s="144"/>
      <c r="G252" s="142"/>
      <c r="H252" s="143"/>
      <c r="I252" s="16" t="str">
        <f t="shared" si="19"/>
        <v/>
      </c>
      <c r="J252" s="16" t="str">
        <f t="shared" si="20"/>
        <v/>
      </c>
    </row>
    <row r="253" spans="1:10">
      <c r="A253" s="141">
        <v>244</v>
      </c>
      <c r="B253" s="142"/>
      <c r="C253" s="142"/>
      <c r="D253" s="142"/>
      <c r="E253" s="143"/>
      <c r="F253" s="144"/>
      <c r="G253" s="142"/>
      <c r="H253" s="143"/>
      <c r="I253" s="16" t="str">
        <f t="shared" si="19"/>
        <v/>
      </c>
      <c r="J253" s="16" t="str">
        <f t="shared" si="20"/>
        <v/>
      </c>
    </row>
    <row r="254" spans="1:10">
      <c r="A254" s="141">
        <v>245</v>
      </c>
      <c r="B254" s="142"/>
      <c r="C254" s="142"/>
      <c r="D254" s="142"/>
      <c r="E254" s="143"/>
      <c r="F254" s="144"/>
      <c r="G254" s="142"/>
      <c r="H254" s="143"/>
      <c r="I254" s="16" t="str">
        <f t="shared" si="19"/>
        <v/>
      </c>
      <c r="J254" s="16" t="str">
        <f t="shared" si="20"/>
        <v/>
      </c>
    </row>
    <row r="255" spans="1:10">
      <c r="A255" s="141">
        <v>246</v>
      </c>
      <c r="B255" s="142"/>
      <c r="C255" s="142"/>
      <c r="D255" s="142"/>
      <c r="E255" s="143"/>
      <c r="F255" s="144"/>
      <c r="G255" s="142"/>
      <c r="H255" s="143"/>
      <c r="I255" s="16" t="str">
        <f t="shared" si="19"/>
        <v/>
      </c>
      <c r="J255" s="16" t="str">
        <f t="shared" si="20"/>
        <v/>
      </c>
    </row>
    <row r="256" spans="1:10">
      <c r="A256" s="141">
        <v>247</v>
      </c>
      <c r="B256" s="142"/>
      <c r="C256" s="142"/>
      <c r="D256" s="142"/>
      <c r="E256" s="143"/>
      <c r="F256" s="144"/>
      <c r="G256" s="142"/>
      <c r="H256" s="143"/>
      <c r="I256" s="16" t="str">
        <f t="shared" si="19"/>
        <v/>
      </c>
      <c r="J256" s="16" t="str">
        <f t="shared" si="20"/>
        <v/>
      </c>
    </row>
    <row r="257" spans="1:10">
      <c r="A257" s="141">
        <v>248</v>
      </c>
      <c r="B257" s="142"/>
      <c r="C257" s="142"/>
      <c r="D257" s="142"/>
      <c r="E257" s="143"/>
      <c r="F257" s="144"/>
      <c r="G257" s="142"/>
      <c r="H257" s="143"/>
      <c r="I257" s="16" t="str">
        <f t="shared" si="19"/>
        <v/>
      </c>
      <c r="J257" s="16" t="str">
        <f t="shared" si="20"/>
        <v/>
      </c>
    </row>
    <row r="258" spans="1:10">
      <c r="A258" s="141">
        <v>249</v>
      </c>
      <c r="B258" s="142"/>
      <c r="C258" s="142"/>
      <c r="D258" s="142"/>
      <c r="E258" s="143"/>
      <c r="F258" s="144"/>
      <c r="G258" s="142"/>
      <c r="H258" s="143"/>
      <c r="I258" s="16" t="str">
        <f t="shared" si="19"/>
        <v/>
      </c>
      <c r="J258" s="16" t="str">
        <f t="shared" si="20"/>
        <v/>
      </c>
    </row>
    <row r="259" spans="1:10">
      <c r="A259" s="141">
        <v>250</v>
      </c>
      <c r="B259" s="142"/>
      <c r="C259" s="142"/>
      <c r="D259" s="142"/>
      <c r="E259" s="143"/>
      <c r="F259" s="144"/>
      <c r="G259" s="142"/>
      <c r="H259" s="143"/>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18.6640625" style="62" customWidth="1"/>
    <col min="5" max="5" width="18.6640625" style="288" customWidth="1"/>
    <col min="6" max="6" width="10.6640625" style="67" customWidth="1"/>
    <col min="7" max="7" width="10.6640625" style="62" customWidth="1"/>
    <col min="8" max="8" width="12.33203125" style="288" customWidth="1"/>
    <col min="9" max="9" width="17.554687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7" t="s">
        <v>663</v>
      </c>
      <c r="B5" s="537"/>
      <c r="C5" s="537"/>
      <c r="D5" s="537"/>
      <c r="E5" s="537"/>
      <c r="F5" s="537"/>
      <c r="G5" s="537"/>
      <c r="H5" s="537"/>
      <c r="I5" s="537"/>
      <c r="J5" s="224"/>
      <c r="K5" s="224"/>
      <c r="L5" s="224"/>
      <c r="M5" s="224"/>
      <c r="N5" s="62"/>
    </row>
    <row r="6" spans="1:16" ht="13.5" customHeight="1">
      <c r="E6" s="62"/>
      <c r="F6" s="62"/>
      <c r="H6" s="62"/>
      <c r="I6" s="299"/>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5.7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72"/>
      <c r="H9" s="65"/>
      <c r="I9" s="146">
        <f>SUMIF(I10:I1010,"&gt;0")</f>
        <v>0</v>
      </c>
      <c r="J9" s="146">
        <f t="shared" ref="J9:N9" si="0">SUMIF(J10:J108,"&gt;0")</f>
        <v>0</v>
      </c>
      <c r="K9" s="4">
        <f t="shared" si="0"/>
        <v>0</v>
      </c>
      <c r="L9" s="4">
        <f t="shared" si="0"/>
        <v>0</v>
      </c>
      <c r="M9" s="4">
        <f t="shared" si="0"/>
        <v>0</v>
      </c>
      <c r="N9" s="4">
        <f t="shared" si="0"/>
        <v>0</v>
      </c>
      <c r="O9" s="296"/>
    </row>
    <row r="10" spans="1:16">
      <c r="A10" s="35">
        <v>1</v>
      </c>
      <c r="B10" s="7"/>
      <c r="C10" s="7"/>
      <c r="D10" s="63"/>
      <c r="E10" s="5"/>
      <c r="F10" s="218"/>
      <c r="G10" s="218"/>
      <c r="H10" s="218"/>
      <c r="I10" s="16" t="str">
        <f t="shared" ref="I10:I73" si="1">IF(OR($B10="",$C10="",$D10="",$E10="",$F10&lt;an_initial,$F10&gt;an_final,$O10=FALSE),"",IF($H10="",CS_STR_RO_ALT2*$G10/P10,CS_STR_RO_ALT2*$H10))</f>
        <v/>
      </c>
      <c r="J10" s="16" t="str">
        <f t="shared" ref="J10:J73" si="2">IF(OR($B10="",$C10="",$D10="",$E10="",$F10="",$F10&gt;an_final,$O10=FALSE),"",IF($H10="",CS_STR_RO_ALT2*$G10/P10,CS_STR_RO_ALT2*$H10))</f>
        <v/>
      </c>
      <c r="K10" s="56" t="str">
        <f t="shared" ref="K10:K73" si="3">IF(OR($B10="",$C10="",$D10="",$E10="",$F10="",$F10&gt;an_final,$O10=FALSE),"",IF($F10&gt;=an_initial,1,""))</f>
        <v/>
      </c>
      <c r="L10" s="56" t="str">
        <f t="shared" ref="L10:L73" si="4">IF(OR($B10="",$C10="",$D10="",$E10="",$F10="",$F10&gt;an_final,$O10=FALSE),"",1)</f>
        <v/>
      </c>
      <c r="M10" s="374" t="str">
        <f t="shared" ref="M10:M73" si="5">IF(OR($B10="",$C10="",$D10="",$E10="",$F10="",$F10&gt;an_final,$O10=FALSE),"",IF($H10="",$G10/P10,$H10))</f>
        <v/>
      </c>
      <c r="N10" s="56"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5">
        <v>2</v>
      </c>
      <c r="B11" s="7"/>
      <c r="C11" s="7"/>
      <c r="D11" s="63"/>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63"/>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3"/>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141">
        <v>5</v>
      </c>
      <c r="B14" s="6"/>
      <c r="C14" s="6"/>
      <c r="D14" s="63"/>
      <c r="E14" s="215"/>
      <c r="F14" s="214"/>
      <c r="G14" s="214"/>
      <c r="H14" s="214"/>
      <c r="I14" s="16" t="str">
        <f t="shared" si="1"/>
        <v/>
      </c>
      <c r="J14" s="16" t="str">
        <f t="shared" si="2"/>
        <v/>
      </c>
      <c r="K14" s="373" t="str">
        <f t="shared" si="3"/>
        <v/>
      </c>
      <c r="L14" s="56" t="str">
        <f t="shared" si="4"/>
        <v/>
      </c>
      <c r="M14" s="374" t="str">
        <f t="shared" si="5"/>
        <v/>
      </c>
      <c r="N14" s="56" t="str">
        <f t="shared" si="6"/>
        <v/>
      </c>
      <c r="O14" s="347" t="b">
        <f t="shared" si="7"/>
        <v>0</v>
      </c>
      <c r="P14" s="348">
        <f t="shared" si="8"/>
        <v>1</v>
      </c>
    </row>
    <row r="15" spans="1:16">
      <c r="A15" s="141">
        <v>6</v>
      </c>
      <c r="B15" s="6"/>
      <c r="C15" s="6"/>
      <c r="D15" s="63"/>
      <c r="E15" s="215"/>
      <c r="F15" s="214"/>
      <c r="G15" s="214"/>
      <c r="H15" s="214"/>
      <c r="I15" s="16" t="str">
        <f t="shared" si="1"/>
        <v/>
      </c>
      <c r="J15" s="16" t="str">
        <f t="shared" si="2"/>
        <v/>
      </c>
      <c r="K15" s="373" t="str">
        <f t="shared" si="3"/>
        <v/>
      </c>
      <c r="L15" s="56" t="str">
        <f t="shared" si="4"/>
        <v/>
      </c>
      <c r="M15" s="374" t="str">
        <f t="shared" si="5"/>
        <v/>
      </c>
      <c r="N15" s="56" t="str">
        <f t="shared" si="6"/>
        <v/>
      </c>
      <c r="O15" s="347" t="b">
        <f t="shared" si="7"/>
        <v>0</v>
      </c>
      <c r="P15" s="348">
        <f t="shared" si="8"/>
        <v>1</v>
      </c>
    </row>
    <row r="16" spans="1:16">
      <c r="A16" s="141">
        <v>7</v>
      </c>
      <c r="B16" s="6"/>
      <c r="C16" s="6"/>
      <c r="D16" s="63"/>
      <c r="E16" s="215"/>
      <c r="F16" s="214"/>
      <c r="G16" s="214"/>
      <c r="H16" s="214"/>
      <c r="I16" s="16" t="str">
        <f t="shared" si="1"/>
        <v/>
      </c>
      <c r="J16" s="16" t="str">
        <f t="shared" si="2"/>
        <v/>
      </c>
      <c r="K16" s="373" t="str">
        <f t="shared" si="3"/>
        <v/>
      </c>
      <c r="L16" s="56" t="str">
        <f t="shared" si="4"/>
        <v/>
      </c>
      <c r="M16" s="374" t="str">
        <f t="shared" si="5"/>
        <v/>
      </c>
      <c r="N16" s="56" t="str">
        <f t="shared" si="6"/>
        <v/>
      </c>
      <c r="O16" s="347" t="b">
        <f t="shared" si="7"/>
        <v>0</v>
      </c>
      <c r="P16" s="348">
        <f t="shared" si="8"/>
        <v>1</v>
      </c>
    </row>
    <row r="17" spans="1:16">
      <c r="A17" s="141">
        <v>8</v>
      </c>
      <c r="B17" s="6"/>
      <c r="C17" s="6"/>
      <c r="D17" s="63"/>
      <c r="E17" s="215"/>
      <c r="F17" s="214"/>
      <c r="G17" s="214"/>
      <c r="H17" s="214"/>
      <c r="I17" s="16" t="str">
        <f t="shared" si="1"/>
        <v/>
      </c>
      <c r="J17" s="16" t="str">
        <f t="shared" si="2"/>
        <v/>
      </c>
      <c r="K17" s="373" t="str">
        <f t="shared" si="3"/>
        <v/>
      </c>
      <c r="L17" s="56" t="str">
        <f t="shared" si="4"/>
        <v/>
      </c>
      <c r="M17" s="374" t="str">
        <f t="shared" si="5"/>
        <v/>
      </c>
      <c r="N17" s="56" t="str">
        <f t="shared" si="6"/>
        <v/>
      </c>
      <c r="O17" s="347" t="b">
        <f t="shared" si="7"/>
        <v>0</v>
      </c>
      <c r="P17" s="348">
        <f t="shared" si="8"/>
        <v>1</v>
      </c>
    </row>
    <row r="18" spans="1:16">
      <c r="A18" s="141">
        <v>9</v>
      </c>
      <c r="B18" s="6"/>
      <c r="C18" s="6"/>
      <c r="D18" s="63"/>
      <c r="E18" s="215"/>
      <c r="F18" s="214"/>
      <c r="G18" s="214"/>
      <c r="H18" s="214"/>
      <c r="I18" s="16" t="str">
        <f t="shared" si="1"/>
        <v/>
      </c>
      <c r="J18" s="16" t="str">
        <f t="shared" si="2"/>
        <v/>
      </c>
      <c r="K18" s="373" t="str">
        <f t="shared" si="3"/>
        <v/>
      </c>
      <c r="L18" s="56" t="str">
        <f t="shared" si="4"/>
        <v/>
      </c>
      <c r="M18" s="374" t="str">
        <f t="shared" si="5"/>
        <v/>
      </c>
      <c r="N18" s="56" t="str">
        <f t="shared" si="6"/>
        <v/>
      </c>
      <c r="O18" s="347" t="b">
        <f t="shared" si="7"/>
        <v>0</v>
      </c>
      <c r="P18" s="348">
        <f t="shared" si="8"/>
        <v>1</v>
      </c>
    </row>
    <row r="19" spans="1:16">
      <c r="A19" s="141">
        <v>10</v>
      </c>
      <c r="B19" s="6"/>
      <c r="C19" s="6"/>
      <c r="D19" s="63"/>
      <c r="E19" s="215"/>
      <c r="F19" s="214"/>
      <c r="G19" s="214"/>
      <c r="H19" s="214"/>
      <c r="I19" s="16" t="str">
        <f t="shared" si="1"/>
        <v/>
      </c>
      <c r="J19" s="16" t="str">
        <f t="shared" si="2"/>
        <v/>
      </c>
      <c r="K19" s="373" t="str">
        <f t="shared" si="3"/>
        <v/>
      </c>
      <c r="L19" s="56" t="str">
        <f t="shared" si="4"/>
        <v/>
      </c>
      <c r="M19" s="374" t="str">
        <f t="shared" si="5"/>
        <v/>
      </c>
      <c r="N19" s="56" t="str">
        <f t="shared" si="6"/>
        <v/>
      </c>
      <c r="O19" s="347" t="b">
        <f t="shared" si="7"/>
        <v>0</v>
      </c>
      <c r="P19" s="348">
        <f t="shared" si="8"/>
        <v>1</v>
      </c>
    </row>
    <row r="20" spans="1:16">
      <c r="A20" s="141">
        <v>11</v>
      </c>
      <c r="B20" s="6"/>
      <c r="C20" s="6"/>
      <c r="D20" s="63"/>
      <c r="E20" s="215"/>
      <c r="F20" s="214"/>
      <c r="G20" s="214"/>
      <c r="H20" s="214"/>
      <c r="I20" s="16" t="str">
        <f t="shared" si="1"/>
        <v/>
      </c>
      <c r="J20" s="16" t="str">
        <f t="shared" si="2"/>
        <v/>
      </c>
      <c r="K20" s="373" t="str">
        <f t="shared" si="3"/>
        <v/>
      </c>
      <c r="L20" s="56" t="str">
        <f t="shared" si="4"/>
        <v/>
      </c>
      <c r="M20" s="374" t="str">
        <f t="shared" si="5"/>
        <v/>
      </c>
      <c r="N20" s="56" t="str">
        <f t="shared" si="6"/>
        <v/>
      </c>
      <c r="O20" s="347" t="b">
        <f t="shared" si="7"/>
        <v>0</v>
      </c>
      <c r="P20" s="348">
        <f t="shared" si="8"/>
        <v>1</v>
      </c>
    </row>
    <row r="21" spans="1:16">
      <c r="A21" s="141">
        <v>12</v>
      </c>
      <c r="B21" s="6"/>
      <c r="C21" s="6"/>
      <c r="D21" s="63"/>
      <c r="E21" s="215"/>
      <c r="F21" s="214"/>
      <c r="G21" s="214"/>
      <c r="H21" s="214"/>
      <c r="I21" s="16" t="str">
        <f t="shared" si="1"/>
        <v/>
      </c>
      <c r="J21" s="16" t="str">
        <f t="shared" si="2"/>
        <v/>
      </c>
      <c r="K21" s="373" t="str">
        <f t="shared" si="3"/>
        <v/>
      </c>
      <c r="L21" s="56" t="str">
        <f t="shared" si="4"/>
        <v/>
      </c>
      <c r="M21" s="374" t="str">
        <f t="shared" si="5"/>
        <v/>
      </c>
      <c r="N21" s="56" t="str">
        <f t="shared" si="6"/>
        <v/>
      </c>
      <c r="O21" s="347" t="b">
        <f t="shared" si="7"/>
        <v>0</v>
      </c>
      <c r="P21" s="348">
        <f t="shared" si="8"/>
        <v>1</v>
      </c>
    </row>
    <row r="22" spans="1:16">
      <c r="A22" s="141">
        <v>13</v>
      </c>
      <c r="B22" s="6"/>
      <c r="C22" s="6"/>
      <c r="D22" s="63"/>
      <c r="E22" s="215"/>
      <c r="F22" s="214"/>
      <c r="G22" s="214"/>
      <c r="H22" s="214"/>
      <c r="I22" s="16" t="str">
        <f t="shared" si="1"/>
        <v/>
      </c>
      <c r="J22" s="16" t="str">
        <f t="shared" si="2"/>
        <v/>
      </c>
      <c r="K22" s="373" t="str">
        <f t="shared" si="3"/>
        <v/>
      </c>
      <c r="L22" s="56" t="str">
        <f t="shared" si="4"/>
        <v/>
      </c>
      <c r="M22" s="374" t="str">
        <f t="shared" si="5"/>
        <v/>
      </c>
      <c r="N22" s="56" t="str">
        <f t="shared" si="6"/>
        <v/>
      </c>
      <c r="O22" s="347" t="b">
        <f t="shared" si="7"/>
        <v>0</v>
      </c>
      <c r="P22" s="348">
        <f t="shared" si="8"/>
        <v>1</v>
      </c>
    </row>
    <row r="23" spans="1:16">
      <c r="A23" s="141">
        <v>14</v>
      </c>
      <c r="B23" s="6"/>
      <c r="C23" s="6"/>
      <c r="D23" s="63"/>
      <c r="E23" s="215"/>
      <c r="F23" s="214"/>
      <c r="G23" s="214"/>
      <c r="H23" s="214"/>
      <c r="I23" s="16" t="str">
        <f t="shared" si="1"/>
        <v/>
      </c>
      <c r="J23" s="16" t="str">
        <f t="shared" si="2"/>
        <v/>
      </c>
      <c r="K23" s="373" t="str">
        <f t="shared" si="3"/>
        <v/>
      </c>
      <c r="L23" s="56" t="str">
        <f t="shared" si="4"/>
        <v/>
      </c>
      <c r="M23" s="374" t="str">
        <f t="shared" si="5"/>
        <v/>
      </c>
      <c r="N23" s="56" t="str">
        <f t="shared" si="6"/>
        <v/>
      </c>
      <c r="O23" s="347" t="b">
        <f t="shared" si="7"/>
        <v>0</v>
      </c>
      <c r="P23" s="348">
        <f t="shared" si="8"/>
        <v>1</v>
      </c>
    </row>
    <row r="24" spans="1:16">
      <c r="A24" s="141">
        <v>15</v>
      </c>
      <c r="B24" s="6"/>
      <c r="C24" s="6"/>
      <c r="D24" s="63"/>
      <c r="E24" s="215"/>
      <c r="F24" s="214"/>
      <c r="G24" s="214"/>
      <c r="H24" s="214"/>
      <c r="I24" s="16" t="str">
        <f t="shared" si="1"/>
        <v/>
      </c>
      <c r="J24" s="16" t="str">
        <f t="shared" si="2"/>
        <v/>
      </c>
      <c r="K24" s="373" t="str">
        <f t="shared" si="3"/>
        <v/>
      </c>
      <c r="L24" s="56" t="str">
        <f t="shared" si="4"/>
        <v/>
      </c>
      <c r="M24" s="374" t="str">
        <f t="shared" si="5"/>
        <v/>
      </c>
      <c r="N24" s="56" t="str">
        <f t="shared" si="6"/>
        <v/>
      </c>
      <c r="O24" s="347" t="b">
        <f t="shared" si="7"/>
        <v>0</v>
      </c>
      <c r="P24" s="348">
        <f t="shared" si="8"/>
        <v>1</v>
      </c>
    </row>
    <row r="25" spans="1:16">
      <c r="A25" s="141">
        <v>16</v>
      </c>
      <c r="B25" s="6"/>
      <c r="C25" s="6"/>
      <c r="D25" s="63"/>
      <c r="E25" s="215"/>
      <c r="F25" s="214"/>
      <c r="G25" s="214"/>
      <c r="H25" s="214"/>
      <c r="I25" s="16" t="str">
        <f t="shared" si="1"/>
        <v/>
      </c>
      <c r="J25" s="16" t="str">
        <f t="shared" si="2"/>
        <v/>
      </c>
      <c r="K25" s="373" t="str">
        <f t="shared" si="3"/>
        <v/>
      </c>
      <c r="L25" s="56" t="str">
        <f t="shared" si="4"/>
        <v/>
      </c>
      <c r="M25" s="374" t="str">
        <f t="shared" si="5"/>
        <v/>
      </c>
      <c r="N25" s="56" t="str">
        <f t="shared" si="6"/>
        <v/>
      </c>
      <c r="O25" s="347" t="b">
        <f t="shared" si="7"/>
        <v>0</v>
      </c>
      <c r="P25" s="348">
        <f t="shared" si="8"/>
        <v>1</v>
      </c>
    </row>
    <row r="26" spans="1:16">
      <c r="A26" s="141">
        <v>17</v>
      </c>
      <c r="B26" s="6"/>
      <c r="C26" s="6"/>
      <c r="D26" s="63"/>
      <c r="E26" s="215"/>
      <c r="F26" s="214"/>
      <c r="G26" s="214"/>
      <c r="H26" s="214"/>
      <c r="I26" s="16" t="str">
        <f t="shared" si="1"/>
        <v/>
      </c>
      <c r="J26" s="16" t="str">
        <f t="shared" si="2"/>
        <v/>
      </c>
      <c r="K26" s="373" t="str">
        <f t="shared" si="3"/>
        <v/>
      </c>
      <c r="L26" s="56" t="str">
        <f t="shared" si="4"/>
        <v/>
      </c>
      <c r="M26" s="374" t="str">
        <f t="shared" si="5"/>
        <v/>
      </c>
      <c r="N26" s="56" t="str">
        <f t="shared" si="6"/>
        <v/>
      </c>
      <c r="O26" s="347" t="b">
        <f t="shared" si="7"/>
        <v>0</v>
      </c>
      <c r="P26" s="348">
        <f t="shared" si="8"/>
        <v>1</v>
      </c>
    </row>
    <row r="27" spans="1:16">
      <c r="A27" s="141">
        <v>18</v>
      </c>
      <c r="B27" s="6"/>
      <c r="C27" s="6"/>
      <c r="D27" s="63"/>
      <c r="E27" s="215"/>
      <c r="F27" s="214"/>
      <c r="G27" s="214"/>
      <c r="H27" s="214"/>
      <c r="I27" s="16" t="str">
        <f t="shared" si="1"/>
        <v/>
      </c>
      <c r="J27" s="16" t="str">
        <f t="shared" si="2"/>
        <v/>
      </c>
      <c r="K27" s="373" t="str">
        <f t="shared" si="3"/>
        <v/>
      </c>
      <c r="L27" s="56" t="str">
        <f t="shared" si="4"/>
        <v/>
      </c>
      <c r="M27" s="374" t="str">
        <f t="shared" si="5"/>
        <v/>
      </c>
      <c r="N27" s="56" t="str">
        <f t="shared" si="6"/>
        <v/>
      </c>
      <c r="O27" s="347" t="b">
        <f t="shared" si="7"/>
        <v>0</v>
      </c>
      <c r="P27" s="348">
        <f t="shared" si="8"/>
        <v>1</v>
      </c>
    </row>
    <row r="28" spans="1:16">
      <c r="A28" s="141">
        <v>19</v>
      </c>
      <c r="B28" s="6"/>
      <c r="C28" s="6"/>
      <c r="D28" s="63"/>
      <c r="E28" s="215"/>
      <c r="F28" s="214"/>
      <c r="G28" s="214"/>
      <c r="H28" s="214"/>
      <c r="I28" s="16" t="str">
        <f t="shared" si="1"/>
        <v/>
      </c>
      <c r="J28" s="16" t="str">
        <f t="shared" si="2"/>
        <v/>
      </c>
      <c r="K28" s="373" t="str">
        <f t="shared" si="3"/>
        <v/>
      </c>
      <c r="L28" s="56" t="str">
        <f t="shared" si="4"/>
        <v/>
      </c>
      <c r="M28" s="374" t="str">
        <f t="shared" si="5"/>
        <v/>
      </c>
      <c r="N28" s="56" t="str">
        <f t="shared" si="6"/>
        <v/>
      </c>
      <c r="O28" s="347" t="b">
        <f t="shared" si="7"/>
        <v>0</v>
      </c>
      <c r="P28" s="348">
        <f t="shared" si="8"/>
        <v>1</v>
      </c>
    </row>
    <row r="29" spans="1:16">
      <c r="A29" s="141">
        <v>20</v>
      </c>
      <c r="B29" s="6"/>
      <c r="C29" s="6"/>
      <c r="D29" s="63"/>
      <c r="E29" s="215"/>
      <c r="F29" s="214"/>
      <c r="G29" s="214"/>
      <c r="H29" s="214"/>
      <c r="I29" s="16" t="str">
        <f t="shared" si="1"/>
        <v/>
      </c>
      <c r="J29" s="16" t="str">
        <f t="shared" si="2"/>
        <v/>
      </c>
      <c r="K29" s="373" t="str">
        <f t="shared" si="3"/>
        <v/>
      </c>
      <c r="L29" s="56" t="str">
        <f t="shared" si="4"/>
        <v/>
      </c>
      <c r="M29" s="374" t="str">
        <f t="shared" si="5"/>
        <v/>
      </c>
      <c r="N29" s="56" t="str">
        <f t="shared" si="6"/>
        <v/>
      </c>
      <c r="O29" s="347" t="b">
        <f t="shared" si="7"/>
        <v>0</v>
      </c>
      <c r="P29" s="348">
        <f t="shared" si="8"/>
        <v>1</v>
      </c>
    </row>
    <row r="30" spans="1:16">
      <c r="A30" s="141">
        <v>21</v>
      </c>
      <c r="B30" s="6"/>
      <c r="C30" s="6"/>
      <c r="D30" s="63"/>
      <c r="E30" s="215"/>
      <c r="F30" s="214"/>
      <c r="G30" s="214"/>
      <c r="H30" s="214"/>
      <c r="I30" s="16" t="str">
        <f t="shared" si="1"/>
        <v/>
      </c>
      <c r="J30" s="16" t="str">
        <f t="shared" si="2"/>
        <v/>
      </c>
      <c r="K30" s="373" t="str">
        <f t="shared" si="3"/>
        <v/>
      </c>
      <c r="L30" s="56" t="str">
        <f t="shared" si="4"/>
        <v/>
      </c>
      <c r="M30" s="374" t="str">
        <f t="shared" si="5"/>
        <v/>
      </c>
      <c r="N30" s="56" t="str">
        <f t="shared" si="6"/>
        <v/>
      </c>
      <c r="O30" s="347" t="b">
        <f t="shared" si="7"/>
        <v>0</v>
      </c>
      <c r="P30" s="348">
        <f t="shared" si="8"/>
        <v>1</v>
      </c>
    </row>
    <row r="31" spans="1:16">
      <c r="A31" s="141">
        <v>22</v>
      </c>
      <c r="B31" s="6"/>
      <c r="C31" s="6"/>
      <c r="D31" s="63"/>
      <c r="E31" s="215"/>
      <c r="F31" s="214"/>
      <c r="G31" s="214"/>
      <c r="H31" s="214"/>
      <c r="I31" s="16" t="str">
        <f t="shared" si="1"/>
        <v/>
      </c>
      <c r="J31" s="16" t="str">
        <f t="shared" si="2"/>
        <v/>
      </c>
      <c r="K31" s="373" t="str">
        <f t="shared" si="3"/>
        <v/>
      </c>
      <c r="L31" s="56" t="str">
        <f t="shared" si="4"/>
        <v/>
      </c>
      <c r="M31" s="374" t="str">
        <f t="shared" si="5"/>
        <v/>
      </c>
      <c r="N31" s="56" t="str">
        <f t="shared" si="6"/>
        <v/>
      </c>
      <c r="O31" s="347" t="b">
        <f t="shared" si="7"/>
        <v>0</v>
      </c>
      <c r="P31" s="348">
        <f t="shared" si="8"/>
        <v>1</v>
      </c>
    </row>
    <row r="32" spans="1:16">
      <c r="A32" s="141">
        <v>23</v>
      </c>
      <c r="B32" s="6"/>
      <c r="C32" s="6"/>
      <c r="D32" s="63"/>
      <c r="E32" s="215"/>
      <c r="F32" s="214"/>
      <c r="G32" s="214"/>
      <c r="H32" s="214"/>
      <c r="I32" s="16" t="str">
        <f t="shared" si="1"/>
        <v/>
      </c>
      <c r="J32" s="16" t="str">
        <f t="shared" si="2"/>
        <v/>
      </c>
      <c r="K32" s="373" t="str">
        <f t="shared" si="3"/>
        <v/>
      </c>
      <c r="L32" s="56" t="str">
        <f t="shared" si="4"/>
        <v/>
      </c>
      <c r="M32" s="374" t="str">
        <f t="shared" si="5"/>
        <v/>
      </c>
      <c r="N32" s="56" t="str">
        <f t="shared" si="6"/>
        <v/>
      </c>
      <c r="O32" s="347" t="b">
        <f t="shared" si="7"/>
        <v>0</v>
      </c>
      <c r="P32" s="348">
        <f t="shared" si="8"/>
        <v>1</v>
      </c>
    </row>
    <row r="33" spans="1:16">
      <c r="A33" s="141">
        <v>24</v>
      </c>
      <c r="B33" s="6"/>
      <c r="C33" s="6"/>
      <c r="D33" s="63"/>
      <c r="E33" s="215"/>
      <c r="F33" s="214"/>
      <c r="G33" s="214"/>
      <c r="H33" s="214"/>
      <c r="I33" s="16" t="str">
        <f t="shared" si="1"/>
        <v/>
      </c>
      <c r="J33" s="16" t="str">
        <f t="shared" si="2"/>
        <v/>
      </c>
      <c r="K33" s="373" t="str">
        <f t="shared" si="3"/>
        <v/>
      </c>
      <c r="L33" s="56" t="str">
        <f t="shared" si="4"/>
        <v/>
      </c>
      <c r="M33" s="374" t="str">
        <f t="shared" si="5"/>
        <v/>
      </c>
      <c r="N33" s="56" t="str">
        <f t="shared" si="6"/>
        <v/>
      </c>
      <c r="O33" s="347" t="b">
        <f t="shared" si="7"/>
        <v>0</v>
      </c>
      <c r="P33" s="348">
        <f t="shared" si="8"/>
        <v>1</v>
      </c>
    </row>
    <row r="34" spans="1:16">
      <c r="A34" s="141">
        <v>25</v>
      </c>
      <c r="B34" s="6"/>
      <c r="C34" s="6"/>
      <c r="D34" s="63"/>
      <c r="E34" s="215"/>
      <c r="F34" s="214"/>
      <c r="G34" s="214"/>
      <c r="H34" s="214"/>
      <c r="I34" s="16" t="str">
        <f t="shared" si="1"/>
        <v/>
      </c>
      <c r="J34" s="16" t="str">
        <f t="shared" si="2"/>
        <v/>
      </c>
      <c r="K34" s="373" t="str">
        <f t="shared" si="3"/>
        <v/>
      </c>
      <c r="L34" s="56" t="str">
        <f t="shared" si="4"/>
        <v/>
      </c>
      <c r="M34" s="374" t="str">
        <f t="shared" si="5"/>
        <v/>
      </c>
      <c r="N34" s="56" t="str">
        <f t="shared" si="6"/>
        <v/>
      </c>
      <c r="O34" s="347" t="b">
        <f t="shared" si="7"/>
        <v>0</v>
      </c>
      <c r="P34" s="348">
        <f t="shared" si="8"/>
        <v>1</v>
      </c>
    </row>
    <row r="35" spans="1:16">
      <c r="A35" s="141">
        <v>26</v>
      </c>
      <c r="B35" s="6"/>
      <c r="C35" s="6"/>
      <c r="D35" s="63"/>
      <c r="E35" s="215"/>
      <c r="F35" s="214"/>
      <c r="G35" s="214"/>
      <c r="H35" s="214"/>
      <c r="I35" s="16" t="str">
        <f t="shared" si="1"/>
        <v/>
      </c>
      <c r="J35" s="16" t="str">
        <f t="shared" si="2"/>
        <v/>
      </c>
      <c r="K35" s="373" t="str">
        <f t="shared" si="3"/>
        <v/>
      </c>
      <c r="L35" s="56" t="str">
        <f t="shared" si="4"/>
        <v/>
      </c>
      <c r="M35" s="374" t="str">
        <f t="shared" si="5"/>
        <v/>
      </c>
      <c r="N35" s="56" t="str">
        <f t="shared" si="6"/>
        <v/>
      </c>
      <c r="O35" s="347" t="b">
        <f t="shared" si="7"/>
        <v>0</v>
      </c>
      <c r="P35" s="348">
        <f t="shared" si="8"/>
        <v>1</v>
      </c>
    </row>
    <row r="36" spans="1:16">
      <c r="A36" s="141">
        <v>27</v>
      </c>
      <c r="B36" s="6"/>
      <c r="C36" s="6"/>
      <c r="D36" s="63"/>
      <c r="E36" s="215"/>
      <c r="F36" s="214"/>
      <c r="G36" s="214"/>
      <c r="H36" s="214"/>
      <c r="I36" s="16" t="str">
        <f t="shared" si="1"/>
        <v/>
      </c>
      <c r="J36" s="16" t="str">
        <f t="shared" si="2"/>
        <v/>
      </c>
      <c r="K36" s="373" t="str">
        <f t="shared" si="3"/>
        <v/>
      </c>
      <c r="L36" s="56" t="str">
        <f t="shared" si="4"/>
        <v/>
      </c>
      <c r="M36" s="374" t="str">
        <f t="shared" si="5"/>
        <v/>
      </c>
      <c r="N36" s="56" t="str">
        <f t="shared" si="6"/>
        <v/>
      </c>
      <c r="O36" s="347" t="b">
        <f t="shared" si="7"/>
        <v>0</v>
      </c>
      <c r="P36" s="348">
        <f t="shared" si="8"/>
        <v>1</v>
      </c>
    </row>
    <row r="37" spans="1:16">
      <c r="A37" s="141">
        <v>28</v>
      </c>
      <c r="B37" s="6"/>
      <c r="C37" s="6"/>
      <c r="D37" s="63"/>
      <c r="E37" s="215"/>
      <c r="F37" s="214"/>
      <c r="G37" s="214"/>
      <c r="H37" s="214"/>
      <c r="I37" s="16" t="str">
        <f t="shared" si="1"/>
        <v/>
      </c>
      <c r="J37" s="16" t="str">
        <f t="shared" si="2"/>
        <v/>
      </c>
      <c r="K37" s="373" t="str">
        <f t="shared" si="3"/>
        <v/>
      </c>
      <c r="L37" s="56" t="str">
        <f t="shared" si="4"/>
        <v/>
      </c>
      <c r="M37" s="374" t="str">
        <f t="shared" si="5"/>
        <v/>
      </c>
      <c r="N37" s="56" t="str">
        <f t="shared" si="6"/>
        <v/>
      </c>
      <c r="O37" s="347" t="b">
        <f t="shared" si="7"/>
        <v>0</v>
      </c>
      <c r="P37" s="348">
        <f t="shared" si="8"/>
        <v>1</v>
      </c>
    </row>
    <row r="38" spans="1:16">
      <c r="A38" s="141">
        <v>29</v>
      </c>
      <c r="B38" s="6"/>
      <c r="C38" s="6"/>
      <c r="D38" s="63"/>
      <c r="E38" s="215"/>
      <c r="F38" s="214"/>
      <c r="G38" s="214"/>
      <c r="H38" s="214"/>
      <c r="I38" s="16" t="str">
        <f t="shared" si="1"/>
        <v/>
      </c>
      <c r="J38" s="16" t="str">
        <f t="shared" si="2"/>
        <v/>
      </c>
      <c r="K38" s="373" t="str">
        <f t="shared" si="3"/>
        <v/>
      </c>
      <c r="L38" s="56" t="str">
        <f t="shared" si="4"/>
        <v/>
      </c>
      <c r="M38" s="374" t="str">
        <f t="shared" si="5"/>
        <v/>
      </c>
      <c r="N38" s="56" t="str">
        <f t="shared" si="6"/>
        <v/>
      </c>
      <c r="O38" s="347" t="b">
        <f t="shared" si="7"/>
        <v>0</v>
      </c>
      <c r="P38" s="348">
        <f t="shared" si="8"/>
        <v>1</v>
      </c>
    </row>
    <row r="39" spans="1:16">
      <c r="A39" s="141">
        <v>30</v>
      </c>
      <c r="B39" s="6"/>
      <c r="C39" s="6"/>
      <c r="D39" s="63"/>
      <c r="E39" s="215"/>
      <c r="F39" s="214"/>
      <c r="G39" s="214"/>
      <c r="H39" s="214"/>
      <c r="I39" s="16" t="str">
        <f t="shared" si="1"/>
        <v/>
      </c>
      <c r="J39" s="16" t="str">
        <f t="shared" si="2"/>
        <v/>
      </c>
      <c r="K39" s="373" t="str">
        <f t="shared" si="3"/>
        <v/>
      </c>
      <c r="L39" s="56" t="str">
        <f t="shared" si="4"/>
        <v/>
      </c>
      <c r="M39" s="374" t="str">
        <f t="shared" si="5"/>
        <v/>
      </c>
      <c r="N39" s="56" t="str">
        <f t="shared" si="6"/>
        <v/>
      </c>
      <c r="O39" s="347" t="b">
        <f t="shared" si="7"/>
        <v>0</v>
      </c>
      <c r="P39" s="348">
        <f t="shared" si="8"/>
        <v>1</v>
      </c>
    </row>
    <row r="40" spans="1:16">
      <c r="A40" s="141">
        <v>31</v>
      </c>
      <c r="B40" s="6"/>
      <c r="C40" s="6"/>
      <c r="D40" s="63"/>
      <c r="E40" s="215"/>
      <c r="F40" s="214"/>
      <c r="G40" s="214"/>
      <c r="H40" s="214"/>
      <c r="I40" s="16" t="str">
        <f t="shared" si="1"/>
        <v/>
      </c>
      <c r="J40" s="16" t="str">
        <f t="shared" si="2"/>
        <v/>
      </c>
      <c r="K40" s="373" t="str">
        <f t="shared" si="3"/>
        <v/>
      </c>
      <c r="L40" s="56" t="str">
        <f t="shared" si="4"/>
        <v/>
      </c>
      <c r="M40" s="374" t="str">
        <f t="shared" si="5"/>
        <v/>
      </c>
      <c r="N40" s="56" t="str">
        <f t="shared" si="6"/>
        <v/>
      </c>
      <c r="O40" s="347" t="b">
        <f t="shared" si="7"/>
        <v>0</v>
      </c>
      <c r="P40" s="348">
        <f t="shared" si="8"/>
        <v>1</v>
      </c>
    </row>
    <row r="41" spans="1:16">
      <c r="A41" s="141">
        <v>32</v>
      </c>
      <c r="B41" s="6"/>
      <c r="C41" s="6"/>
      <c r="D41" s="63"/>
      <c r="E41" s="215"/>
      <c r="F41" s="214"/>
      <c r="G41" s="214"/>
      <c r="H41" s="214"/>
      <c r="I41" s="16" t="str">
        <f t="shared" si="1"/>
        <v/>
      </c>
      <c r="J41" s="16" t="str">
        <f t="shared" si="2"/>
        <v/>
      </c>
      <c r="K41" s="373" t="str">
        <f t="shared" si="3"/>
        <v/>
      </c>
      <c r="L41" s="56" t="str">
        <f t="shared" si="4"/>
        <v/>
      </c>
      <c r="M41" s="374" t="str">
        <f t="shared" si="5"/>
        <v/>
      </c>
      <c r="N41" s="56" t="str">
        <f t="shared" si="6"/>
        <v/>
      </c>
      <c r="O41" s="347" t="b">
        <f t="shared" si="7"/>
        <v>0</v>
      </c>
      <c r="P41" s="348">
        <f t="shared" si="8"/>
        <v>1</v>
      </c>
    </row>
    <row r="42" spans="1:16">
      <c r="A42" s="141">
        <v>33</v>
      </c>
      <c r="B42" s="6"/>
      <c r="C42" s="6"/>
      <c r="D42" s="63"/>
      <c r="E42" s="215"/>
      <c r="F42" s="214"/>
      <c r="G42" s="214"/>
      <c r="H42" s="214"/>
      <c r="I42" s="16" t="str">
        <f t="shared" si="1"/>
        <v/>
      </c>
      <c r="J42" s="16" t="str">
        <f t="shared" si="2"/>
        <v/>
      </c>
      <c r="K42" s="373" t="str">
        <f t="shared" si="3"/>
        <v/>
      </c>
      <c r="L42" s="56" t="str">
        <f t="shared" si="4"/>
        <v/>
      </c>
      <c r="M42" s="374" t="str">
        <f t="shared" si="5"/>
        <v/>
      </c>
      <c r="N42" s="56" t="str">
        <f t="shared" si="6"/>
        <v/>
      </c>
      <c r="O42" s="347" t="b">
        <f t="shared" si="7"/>
        <v>0</v>
      </c>
      <c r="P42" s="348">
        <f t="shared" si="8"/>
        <v>1</v>
      </c>
    </row>
    <row r="43" spans="1:16">
      <c r="A43" s="141">
        <v>34</v>
      </c>
      <c r="B43" s="6"/>
      <c r="C43" s="6"/>
      <c r="D43" s="63"/>
      <c r="E43" s="215"/>
      <c r="F43" s="214"/>
      <c r="G43" s="214"/>
      <c r="H43" s="214"/>
      <c r="I43" s="16" t="str">
        <f t="shared" si="1"/>
        <v/>
      </c>
      <c r="J43" s="16" t="str">
        <f t="shared" si="2"/>
        <v/>
      </c>
      <c r="K43" s="373" t="str">
        <f t="shared" si="3"/>
        <v/>
      </c>
      <c r="L43" s="56" t="str">
        <f t="shared" si="4"/>
        <v/>
      </c>
      <c r="M43" s="374" t="str">
        <f t="shared" si="5"/>
        <v/>
      </c>
      <c r="N43" s="56" t="str">
        <f t="shared" si="6"/>
        <v/>
      </c>
      <c r="O43" s="347" t="b">
        <f t="shared" si="7"/>
        <v>0</v>
      </c>
      <c r="P43" s="348">
        <f t="shared" si="8"/>
        <v>1</v>
      </c>
    </row>
    <row r="44" spans="1:16">
      <c r="A44" s="141">
        <v>35</v>
      </c>
      <c r="B44" s="6"/>
      <c r="C44" s="6"/>
      <c r="D44" s="63"/>
      <c r="E44" s="215"/>
      <c r="F44" s="214"/>
      <c r="G44" s="214"/>
      <c r="H44" s="214"/>
      <c r="I44" s="16" t="str">
        <f t="shared" si="1"/>
        <v/>
      </c>
      <c r="J44" s="16" t="str">
        <f t="shared" si="2"/>
        <v/>
      </c>
      <c r="K44" s="373" t="str">
        <f t="shared" si="3"/>
        <v/>
      </c>
      <c r="L44" s="56" t="str">
        <f t="shared" si="4"/>
        <v/>
      </c>
      <c r="M44" s="374" t="str">
        <f t="shared" si="5"/>
        <v/>
      </c>
      <c r="N44" s="56" t="str">
        <f t="shared" si="6"/>
        <v/>
      </c>
      <c r="O44" s="347" t="b">
        <f t="shared" si="7"/>
        <v>0</v>
      </c>
      <c r="P44" s="348">
        <f t="shared" si="8"/>
        <v>1</v>
      </c>
    </row>
    <row r="45" spans="1:16">
      <c r="A45" s="141">
        <v>36</v>
      </c>
      <c r="B45" s="6"/>
      <c r="C45" s="6"/>
      <c r="D45" s="63"/>
      <c r="E45" s="215"/>
      <c r="F45" s="214"/>
      <c r="G45" s="214"/>
      <c r="H45" s="214"/>
      <c r="I45" s="16" t="str">
        <f t="shared" si="1"/>
        <v/>
      </c>
      <c r="J45" s="16" t="str">
        <f t="shared" si="2"/>
        <v/>
      </c>
      <c r="K45" s="373" t="str">
        <f t="shared" si="3"/>
        <v/>
      </c>
      <c r="L45" s="56" t="str">
        <f t="shared" si="4"/>
        <v/>
      </c>
      <c r="M45" s="374" t="str">
        <f t="shared" si="5"/>
        <v/>
      </c>
      <c r="N45" s="56" t="str">
        <f t="shared" si="6"/>
        <v/>
      </c>
      <c r="O45" s="347" t="b">
        <f t="shared" si="7"/>
        <v>0</v>
      </c>
      <c r="P45" s="348">
        <f t="shared" si="8"/>
        <v>1</v>
      </c>
    </row>
    <row r="46" spans="1:16">
      <c r="A46" s="141">
        <v>37</v>
      </c>
      <c r="B46" s="6"/>
      <c r="C46" s="6"/>
      <c r="D46" s="63"/>
      <c r="E46" s="215"/>
      <c r="F46" s="214"/>
      <c r="G46" s="214"/>
      <c r="H46" s="214"/>
      <c r="I46" s="16" t="str">
        <f t="shared" si="1"/>
        <v/>
      </c>
      <c r="J46" s="16" t="str">
        <f t="shared" si="2"/>
        <v/>
      </c>
      <c r="K46" s="373" t="str">
        <f t="shared" si="3"/>
        <v/>
      </c>
      <c r="L46" s="56" t="str">
        <f t="shared" si="4"/>
        <v/>
      </c>
      <c r="M46" s="374" t="str">
        <f t="shared" si="5"/>
        <v/>
      </c>
      <c r="N46" s="56" t="str">
        <f t="shared" si="6"/>
        <v/>
      </c>
      <c r="O46" s="347" t="b">
        <f t="shared" si="7"/>
        <v>0</v>
      </c>
      <c r="P46" s="348">
        <f t="shared" si="8"/>
        <v>1</v>
      </c>
    </row>
    <row r="47" spans="1:16">
      <c r="A47" s="141">
        <v>38</v>
      </c>
      <c r="B47" s="6"/>
      <c r="C47" s="6"/>
      <c r="D47" s="63"/>
      <c r="E47" s="215"/>
      <c r="F47" s="214"/>
      <c r="G47" s="214"/>
      <c r="H47" s="214"/>
      <c r="I47" s="16" t="str">
        <f t="shared" si="1"/>
        <v/>
      </c>
      <c r="J47" s="16" t="str">
        <f t="shared" si="2"/>
        <v/>
      </c>
      <c r="K47" s="373" t="str">
        <f t="shared" si="3"/>
        <v/>
      </c>
      <c r="L47" s="56" t="str">
        <f t="shared" si="4"/>
        <v/>
      </c>
      <c r="M47" s="374" t="str">
        <f t="shared" si="5"/>
        <v/>
      </c>
      <c r="N47" s="56" t="str">
        <f t="shared" si="6"/>
        <v/>
      </c>
      <c r="O47" s="347" t="b">
        <f t="shared" si="7"/>
        <v>0</v>
      </c>
      <c r="P47" s="348">
        <f t="shared" si="8"/>
        <v>1</v>
      </c>
    </row>
    <row r="48" spans="1:16">
      <c r="A48" s="141">
        <v>39</v>
      </c>
      <c r="B48" s="6"/>
      <c r="C48" s="6"/>
      <c r="D48" s="63"/>
      <c r="E48" s="215"/>
      <c r="F48" s="214"/>
      <c r="G48" s="214"/>
      <c r="H48" s="214"/>
      <c r="I48" s="16" t="str">
        <f t="shared" si="1"/>
        <v/>
      </c>
      <c r="J48" s="16" t="str">
        <f t="shared" si="2"/>
        <v/>
      </c>
      <c r="K48" s="373" t="str">
        <f t="shared" si="3"/>
        <v/>
      </c>
      <c r="L48" s="56" t="str">
        <f t="shared" si="4"/>
        <v/>
      </c>
      <c r="M48" s="374" t="str">
        <f t="shared" si="5"/>
        <v/>
      </c>
      <c r="N48" s="56" t="str">
        <f t="shared" si="6"/>
        <v/>
      </c>
      <c r="O48" s="347" t="b">
        <f t="shared" si="7"/>
        <v>0</v>
      </c>
      <c r="P48" s="348">
        <f t="shared" si="8"/>
        <v>1</v>
      </c>
    </row>
    <row r="49" spans="1:16">
      <c r="A49" s="141">
        <v>40</v>
      </c>
      <c r="B49" s="6"/>
      <c r="C49" s="6"/>
      <c r="D49" s="63"/>
      <c r="E49" s="215"/>
      <c r="F49" s="214"/>
      <c r="G49" s="214"/>
      <c r="H49" s="214"/>
      <c r="I49" s="16" t="str">
        <f t="shared" si="1"/>
        <v/>
      </c>
      <c r="J49" s="16" t="str">
        <f t="shared" si="2"/>
        <v/>
      </c>
      <c r="K49" s="373" t="str">
        <f t="shared" si="3"/>
        <v/>
      </c>
      <c r="L49" s="56" t="str">
        <f t="shared" si="4"/>
        <v/>
      </c>
      <c r="M49" s="374" t="str">
        <f t="shared" si="5"/>
        <v/>
      </c>
      <c r="N49" s="56" t="str">
        <f t="shared" si="6"/>
        <v/>
      </c>
      <c r="O49" s="347" t="b">
        <f t="shared" si="7"/>
        <v>0</v>
      </c>
      <c r="P49" s="348">
        <f t="shared" si="8"/>
        <v>1</v>
      </c>
    </row>
    <row r="50" spans="1:16">
      <c r="A50" s="141">
        <v>41</v>
      </c>
      <c r="B50" s="6"/>
      <c r="C50" s="6"/>
      <c r="D50" s="63"/>
      <c r="E50" s="215"/>
      <c r="F50" s="214"/>
      <c r="G50" s="214"/>
      <c r="H50" s="214"/>
      <c r="I50" s="16" t="str">
        <f t="shared" si="1"/>
        <v/>
      </c>
      <c r="J50" s="16" t="str">
        <f t="shared" si="2"/>
        <v/>
      </c>
      <c r="K50" s="373" t="str">
        <f t="shared" si="3"/>
        <v/>
      </c>
      <c r="L50" s="56" t="str">
        <f t="shared" si="4"/>
        <v/>
      </c>
      <c r="M50" s="374" t="str">
        <f t="shared" si="5"/>
        <v/>
      </c>
      <c r="N50" s="56" t="str">
        <f t="shared" si="6"/>
        <v/>
      </c>
      <c r="O50" s="347" t="b">
        <f t="shared" si="7"/>
        <v>0</v>
      </c>
      <c r="P50" s="348">
        <f t="shared" si="8"/>
        <v>1</v>
      </c>
    </row>
    <row r="51" spans="1:16">
      <c r="A51" s="141">
        <v>42</v>
      </c>
      <c r="B51" s="6"/>
      <c r="C51" s="6"/>
      <c r="D51" s="63"/>
      <c r="E51" s="215"/>
      <c r="F51" s="214"/>
      <c r="G51" s="214"/>
      <c r="H51" s="214"/>
      <c r="I51" s="16" t="str">
        <f t="shared" si="1"/>
        <v/>
      </c>
      <c r="J51" s="16" t="str">
        <f t="shared" si="2"/>
        <v/>
      </c>
      <c r="K51" s="373" t="str">
        <f t="shared" si="3"/>
        <v/>
      </c>
      <c r="L51" s="56" t="str">
        <f t="shared" si="4"/>
        <v/>
      </c>
      <c r="M51" s="374" t="str">
        <f t="shared" si="5"/>
        <v/>
      </c>
      <c r="N51" s="56" t="str">
        <f t="shared" si="6"/>
        <v/>
      </c>
      <c r="O51" s="347" t="b">
        <f t="shared" si="7"/>
        <v>0</v>
      </c>
      <c r="P51" s="348">
        <f t="shared" si="8"/>
        <v>1</v>
      </c>
    </row>
    <row r="52" spans="1:16">
      <c r="A52" s="141">
        <v>43</v>
      </c>
      <c r="B52" s="6"/>
      <c r="C52" s="6"/>
      <c r="D52" s="63"/>
      <c r="E52" s="215"/>
      <c r="F52" s="214"/>
      <c r="G52" s="214"/>
      <c r="H52" s="214"/>
      <c r="I52" s="16" t="str">
        <f t="shared" si="1"/>
        <v/>
      </c>
      <c r="J52" s="16" t="str">
        <f t="shared" si="2"/>
        <v/>
      </c>
      <c r="K52" s="373" t="str">
        <f t="shared" si="3"/>
        <v/>
      </c>
      <c r="L52" s="56" t="str">
        <f t="shared" si="4"/>
        <v/>
      </c>
      <c r="M52" s="374" t="str">
        <f t="shared" si="5"/>
        <v/>
      </c>
      <c r="N52" s="56" t="str">
        <f t="shared" si="6"/>
        <v/>
      </c>
      <c r="O52" s="347" t="b">
        <f t="shared" si="7"/>
        <v>0</v>
      </c>
      <c r="P52" s="348">
        <f t="shared" si="8"/>
        <v>1</v>
      </c>
    </row>
    <row r="53" spans="1:16">
      <c r="A53" s="141">
        <v>44</v>
      </c>
      <c r="B53" s="6"/>
      <c r="C53" s="6"/>
      <c r="D53" s="63"/>
      <c r="E53" s="215"/>
      <c r="F53" s="214"/>
      <c r="G53" s="214"/>
      <c r="H53" s="214"/>
      <c r="I53" s="16" t="str">
        <f t="shared" si="1"/>
        <v/>
      </c>
      <c r="J53" s="16" t="str">
        <f t="shared" si="2"/>
        <v/>
      </c>
      <c r="K53" s="373" t="str">
        <f t="shared" si="3"/>
        <v/>
      </c>
      <c r="L53" s="56" t="str">
        <f t="shared" si="4"/>
        <v/>
      </c>
      <c r="M53" s="374" t="str">
        <f t="shared" si="5"/>
        <v/>
      </c>
      <c r="N53" s="56" t="str">
        <f t="shared" si="6"/>
        <v/>
      </c>
      <c r="O53" s="347" t="b">
        <f t="shared" si="7"/>
        <v>0</v>
      </c>
      <c r="P53" s="348">
        <f t="shared" si="8"/>
        <v>1</v>
      </c>
    </row>
    <row r="54" spans="1:16">
      <c r="A54" s="141">
        <v>45</v>
      </c>
      <c r="B54" s="6"/>
      <c r="C54" s="6"/>
      <c r="D54" s="63"/>
      <c r="E54" s="215"/>
      <c r="F54" s="214"/>
      <c r="G54" s="214"/>
      <c r="H54" s="214"/>
      <c r="I54" s="16" t="str">
        <f t="shared" si="1"/>
        <v/>
      </c>
      <c r="J54" s="16" t="str">
        <f t="shared" si="2"/>
        <v/>
      </c>
      <c r="K54" s="373" t="str">
        <f t="shared" si="3"/>
        <v/>
      </c>
      <c r="L54" s="56" t="str">
        <f t="shared" si="4"/>
        <v/>
      </c>
      <c r="M54" s="374" t="str">
        <f t="shared" si="5"/>
        <v/>
      </c>
      <c r="N54" s="56" t="str">
        <f t="shared" si="6"/>
        <v/>
      </c>
      <c r="O54" s="347" t="b">
        <f t="shared" si="7"/>
        <v>0</v>
      </c>
      <c r="P54" s="348">
        <f t="shared" si="8"/>
        <v>1</v>
      </c>
    </row>
    <row r="55" spans="1:16">
      <c r="A55" s="141">
        <v>46</v>
      </c>
      <c r="B55" s="6"/>
      <c r="C55" s="6"/>
      <c r="D55" s="63"/>
      <c r="E55" s="215"/>
      <c r="F55" s="214"/>
      <c r="G55" s="214"/>
      <c r="H55" s="214"/>
      <c r="I55" s="16" t="str">
        <f t="shared" si="1"/>
        <v/>
      </c>
      <c r="J55" s="16" t="str">
        <f t="shared" si="2"/>
        <v/>
      </c>
      <c r="K55" s="373" t="str">
        <f t="shared" si="3"/>
        <v/>
      </c>
      <c r="L55" s="56" t="str">
        <f t="shared" si="4"/>
        <v/>
      </c>
      <c r="M55" s="374" t="str">
        <f t="shared" si="5"/>
        <v/>
      </c>
      <c r="N55" s="56" t="str">
        <f t="shared" si="6"/>
        <v/>
      </c>
      <c r="O55" s="347" t="b">
        <f t="shared" si="7"/>
        <v>0</v>
      </c>
      <c r="P55" s="348">
        <f t="shared" si="8"/>
        <v>1</v>
      </c>
    </row>
    <row r="56" spans="1:16">
      <c r="A56" s="141">
        <v>47</v>
      </c>
      <c r="B56" s="6"/>
      <c r="C56" s="6"/>
      <c r="D56" s="63"/>
      <c r="E56" s="215"/>
      <c r="F56" s="214"/>
      <c r="G56" s="214"/>
      <c r="H56" s="214"/>
      <c r="I56" s="16" t="str">
        <f t="shared" si="1"/>
        <v/>
      </c>
      <c r="J56" s="16" t="str">
        <f t="shared" si="2"/>
        <v/>
      </c>
      <c r="K56" s="373" t="str">
        <f t="shared" si="3"/>
        <v/>
      </c>
      <c r="L56" s="56" t="str">
        <f t="shared" si="4"/>
        <v/>
      </c>
      <c r="M56" s="374" t="str">
        <f t="shared" si="5"/>
        <v/>
      </c>
      <c r="N56" s="56" t="str">
        <f t="shared" si="6"/>
        <v/>
      </c>
      <c r="O56" s="347" t="b">
        <f t="shared" si="7"/>
        <v>0</v>
      </c>
      <c r="P56" s="348">
        <f t="shared" si="8"/>
        <v>1</v>
      </c>
    </row>
    <row r="57" spans="1:16">
      <c r="A57" s="141">
        <v>48</v>
      </c>
      <c r="B57" s="6"/>
      <c r="C57" s="6"/>
      <c r="D57" s="63"/>
      <c r="E57" s="215"/>
      <c r="F57" s="214"/>
      <c r="G57" s="214"/>
      <c r="H57" s="214"/>
      <c r="I57" s="16" t="str">
        <f t="shared" si="1"/>
        <v/>
      </c>
      <c r="J57" s="16" t="str">
        <f t="shared" si="2"/>
        <v/>
      </c>
      <c r="K57" s="373" t="str">
        <f t="shared" si="3"/>
        <v/>
      </c>
      <c r="L57" s="56" t="str">
        <f t="shared" si="4"/>
        <v/>
      </c>
      <c r="M57" s="374" t="str">
        <f t="shared" si="5"/>
        <v/>
      </c>
      <c r="N57" s="56" t="str">
        <f t="shared" si="6"/>
        <v/>
      </c>
      <c r="O57" s="347" t="b">
        <f t="shared" si="7"/>
        <v>0</v>
      </c>
      <c r="P57" s="348">
        <f t="shared" si="8"/>
        <v>1</v>
      </c>
    </row>
    <row r="58" spans="1:16">
      <c r="A58" s="141">
        <v>49</v>
      </c>
      <c r="B58" s="6"/>
      <c r="C58" s="6"/>
      <c r="D58" s="63"/>
      <c r="E58" s="215"/>
      <c r="F58" s="214"/>
      <c r="G58" s="214"/>
      <c r="H58" s="214"/>
      <c r="I58" s="16" t="str">
        <f t="shared" si="1"/>
        <v/>
      </c>
      <c r="J58" s="16" t="str">
        <f t="shared" si="2"/>
        <v/>
      </c>
      <c r="K58" s="373" t="str">
        <f t="shared" si="3"/>
        <v/>
      </c>
      <c r="L58" s="56" t="str">
        <f t="shared" si="4"/>
        <v/>
      </c>
      <c r="M58" s="374" t="str">
        <f t="shared" si="5"/>
        <v/>
      </c>
      <c r="N58" s="56" t="str">
        <f t="shared" si="6"/>
        <v/>
      </c>
      <c r="O58" s="347" t="b">
        <f t="shared" si="7"/>
        <v>0</v>
      </c>
      <c r="P58" s="348">
        <f t="shared" si="8"/>
        <v>1</v>
      </c>
    </row>
    <row r="59" spans="1:16">
      <c r="A59" s="141">
        <v>50</v>
      </c>
      <c r="B59" s="6"/>
      <c r="C59" s="6"/>
      <c r="D59" s="63"/>
      <c r="E59" s="215"/>
      <c r="F59" s="214"/>
      <c r="G59" s="214"/>
      <c r="H59" s="214"/>
      <c r="I59" s="16" t="str">
        <f t="shared" si="1"/>
        <v/>
      </c>
      <c r="J59" s="16" t="str">
        <f t="shared" si="2"/>
        <v/>
      </c>
      <c r="K59" s="373" t="str">
        <f t="shared" si="3"/>
        <v/>
      </c>
      <c r="L59" s="56" t="str">
        <f t="shared" si="4"/>
        <v/>
      </c>
      <c r="M59" s="374" t="str">
        <f t="shared" si="5"/>
        <v/>
      </c>
      <c r="N59" s="56" t="str">
        <f t="shared" si="6"/>
        <v/>
      </c>
      <c r="O59" s="347" t="b">
        <f t="shared" si="7"/>
        <v>0</v>
      </c>
      <c r="P59" s="348">
        <f t="shared" si="8"/>
        <v>1</v>
      </c>
    </row>
    <row r="60" spans="1:16">
      <c r="A60" s="141">
        <v>51</v>
      </c>
      <c r="B60" s="6"/>
      <c r="C60" s="6"/>
      <c r="D60" s="63"/>
      <c r="E60" s="215"/>
      <c r="F60" s="214"/>
      <c r="G60" s="214"/>
      <c r="H60" s="214"/>
      <c r="I60" s="16" t="str">
        <f t="shared" si="1"/>
        <v/>
      </c>
      <c r="J60" s="16" t="str">
        <f t="shared" si="2"/>
        <v/>
      </c>
      <c r="K60" s="373" t="str">
        <f t="shared" si="3"/>
        <v/>
      </c>
      <c r="L60" s="56" t="str">
        <f t="shared" si="4"/>
        <v/>
      </c>
      <c r="M60" s="374" t="str">
        <f t="shared" si="5"/>
        <v/>
      </c>
      <c r="N60" s="56" t="str">
        <f t="shared" si="6"/>
        <v/>
      </c>
      <c r="O60" s="347" t="b">
        <f t="shared" si="7"/>
        <v>0</v>
      </c>
      <c r="P60" s="348">
        <f t="shared" si="8"/>
        <v>1</v>
      </c>
    </row>
    <row r="61" spans="1:16">
      <c r="A61" s="141">
        <v>52</v>
      </c>
      <c r="B61" s="6"/>
      <c r="C61" s="6"/>
      <c r="D61" s="63"/>
      <c r="E61" s="215"/>
      <c r="F61" s="214"/>
      <c r="G61" s="214"/>
      <c r="H61" s="214"/>
      <c r="I61" s="16" t="str">
        <f t="shared" si="1"/>
        <v/>
      </c>
      <c r="J61" s="16" t="str">
        <f t="shared" si="2"/>
        <v/>
      </c>
      <c r="K61" s="373" t="str">
        <f t="shared" si="3"/>
        <v/>
      </c>
      <c r="L61" s="56" t="str">
        <f t="shared" si="4"/>
        <v/>
      </c>
      <c r="M61" s="374" t="str">
        <f t="shared" si="5"/>
        <v/>
      </c>
      <c r="N61" s="56" t="str">
        <f t="shared" si="6"/>
        <v/>
      </c>
      <c r="O61" s="347" t="b">
        <f t="shared" si="7"/>
        <v>0</v>
      </c>
      <c r="P61" s="348">
        <f t="shared" si="8"/>
        <v>1</v>
      </c>
    </row>
    <row r="62" spans="1:16">
      <c r="A62" s="141">
        <v>53</v>
      </c>
      <c r="B62" s="6"/>
      <c r="C62" s="6"/>
      <c r="D62" s="63"/>
      <c r="E62" s="215"/>
      <c r="F62" s="214"/>
      <c r="G62" s="214"/>
      <c r="H62" s="214"/>
      <c r="I62" s="16" t="str">
        <f t="shared" si="1"/>
        <v/>
      </c>
      <c r="J62" s="16" t="str">
        <f t="shared" si="2"/>
        <v/>
      </c>
      <c r="K62" s="373" t="str">
        <f t="shared" si="3"/>
        <v/>
      </c>
      <c r="L62" s="56" t="str">
        <f t="shared" si="4"/>
        <v/>
      </c>
      <c r="M62" s="374" t="str">
        <f t="shared" si="5"/>
        <v/>
      </c>
      <c r="N62" s="56" t="str">
        <f t="shared" si="6"/>
        <v/>
      </c>
      <c r="O62" s="347" t="b">
        <f t="shared" si="7"/>
        <v>0</v>
      </c>
      <c r="P62" s="348">
        <f t="shared" si="8"/>
        <v>1</v>
      </c>
    </row>
    <row r="63" spans="1:16">
      <c r="A63" s="141">
        <v>54</v>
      </c>
      <c r="B63" s="6"/>
      <c r="C63" s="6"/>
      <c r="D63" s="63"/>
      <c r="E63" s="215"/>
      <c r="F63" s="214"/>
      <c r="G63" s="214"/>
      <c r="H63" s="214"/>
      <c r="I63" s="16" t="str">
        <f t="shared" si="1"/>
        <v/>
      </c>
      <c r="J63" s="16" t="str">
        <f t="shared" si="2"/>
        <v/>
      </c>
      <c r="K63" s="373" t="str">
        <f t="shared" si="3"/>
        <v/>
      </c>
      <c r="L63" s="56" t="str">
        <f t="shared" si="4"/>
        <v/>
      </c>
      <c r="M63" s="374" t="str">
        <f t="shared" si="5"/>
        <v/>
      </c>
      <c r="N63" s="56" t="str">
        <f t="shared" si="6"/>
        <v/>
      </c>
      <c r="O63" s="347" t="b">
        <f t="shared" si="7"/>
        <v>0</v>
      </c>
      <c r="P63" s="348">
        <f t="shared" si="8"/>
        <v>1</v>
      </c>
    </row>
    <row r="64" spans="1:16">
      <c r="A64" s="141">
        <v>55</v>
      </c>
      <c r="B64" s="6"/>
      <c r="C64" s="6"/>
      <c r="D64" s="63"/>
      <c r="E64" s="215"/>
      <c r="F64" s="214"/>
      <c r="G64" s="214"/>
      <c r="H64" s="214"/>
      <c r="I64" s="16" t="str">
        <f t="shared" si="1"/>
        <v/>
      </c>
      <c r="J64" s="16" t="str">
        <f t="shared" si="2"/>
        <v/>
      </c>
      <c r="K64" s="373" t="str">
        <f t="shared" si="3"/>
        <v/>
      </c>
      <c r="L64" s="56" t="str">
        <f t="shared" si="4"/>
        <v/>
      </c>
      <c r="M64" s="374" t="str">
        <f t="shared" si="5"/>
        <v/>
      </c>
      <c r="N64" s="56" t="str">
        <f t="shared" si="6"/>
        <v/>
      </c>
      <c r="O64" s="347" t="b">
        <f t="shared" si="7"/>
        <v>0</v>
      </c>
      <c r="P64" s="348">
        <f t="shared" si="8"/>
        <v>1</v>
      </c>
    </row>
    <row r="65" spans="1:16">
      <c r="A65" s="141">
        <v>56</v>
      </c>
      <c r="B65" s="6"/>
      <c r="C65" s="6"/>
      <c r="D65" s="63"/>
      <c r="E65" s="215"/>
      <c r="F65" s="214"/>
      <c r="G65" s="214"/>
      <c r="H65" s="214"/>
      <c r="I65" s="16" t="str">
        <f t="shared" si="1"/>
        <v/>
      </c>
      <c r="J65" s="16" t="str">
        <f t="shared" si="2"/>
        <v/>
      </c>
      <c r="K65" s="373" t="str">
        <f t="shared" si="3"/>
        <v/>
      </c>
      <c r="L65" s="56" t="str">
        <f t="shared" si="4"/>
        <v/>
      </c>
      <c r="M65" s="374" t="str">
        <f t="shared" si="5"/>
        <v/>
      </c>
      <c r="N65" s="56" t="str">
        <f t="shared" si="6"/>
        <v/>
      </c>
      <c r="O65" s="347" t="b">
        <f t="shared" si="7"/>
        <v>0</v>
      </c>
      <c r="P65" s="348">
        <f t="shared" si="8"/>
        <v>1</v>
      </c>
    </row>
    <row r="66" spans="1:16">
      <c r="A66" s="141">
        <v>57</v>
      </c>
      <c r="B66" s="6"/>
      <c r="C66" s="6"/>
      <c r="D66" s="63"/>
      <c r="E66" s="215"/>
      <c r="F66" s="214"/>
      <c r="G66" s="214"/>
      <c r="H66" s="214"/>
      <c r="I66" s="16" t="str">
        <f t="shared" si="1"/>
        <v/>
      </c>
      <c r="J66" s="16" t="str">
        <f t="shared" si="2"/>
        <v/>
      </c>
      <c r="K66" s="373" t="str">
        <f t="shared" si="3"/>
        <v/>
      </c>
      <c r="L66" s="56" t="str">
        <f t="shared" si="4"/>
        <v/>
      </c>
      <c r="M66" s="374" t="str">
        <f t="shared" si="5"/>
        <v/>
      </c>
      <c r="N66" s="56" t="str">
        <f t="shared" si="6"/>
        <v/>
      </c>
      <c r="O66" s="347" t="b">
        <f t="shared" si="7"/>
        <v>0</v>
      </c>
      <c r="P66" s="348">
        <f t="shared" si="8"/>
        <v>1</v>
      </c>
    </row>
    <row r="67" spans="1:16">
      <c r="A67" s="141">
        <v>58</v>
      </c>
      <c r="B67" s="6"/>
      <c r="C67" s="6"/>
      <c r="D67" s="63"/>
      <c r="E67" s="215"/>
      <c r="F67" s="214"/>
      <c r="G67" s="214"/>
      <c r="H67" s="214"/>
      <c r="I67" s="16" t="str">
        <f t="shared" si="1"/>
        <v/>
      </c>
      <c r="J67" s="16" t="str">
        <f t="shared" si="2"/>
        <v/>
      </c>
      <c r="K67" s="373" t="str">
        <f t="shared" si="3"/>
        <v/>
      </c>
      <c r="L67" s="56" t="str">
        <f t="shared" si="4"/>
        <v/>
      </c>
      <c r="M67" s="374" t="str">
        <f t="shared" si="5"/>
        <v/>
      </c>
      <c r="N67" s="56" t="str">
        <f t="shared" si="6"/>
        <v/>
      </c>
      <c r="O67" s="347" t="b">
        <f t="shared" si="7"/>
        <v>0</v>
      </c>
      <c r="P67" s="348">
        <f t="shared" si="8"/>
        <v>1</v>
      </c>
    </row>
    <row r="68" spans="1:16">
      <c r="A68" s="141">
        <v>59</v>
      </c>
      <c r="B68" s="6"/>
      <c r="C68" s="6"/>
      <c r="D68" s="63"/>
      <c r="E68" s="215"/>
      <c r="F68" s="214"/>
      <c r="G68" s="214"/>
      <c r="H68" s="214"/>
      <c r="I68" s="16" t="str">
        <f t="shared" si="1"/>
        <v/>
      </c>
      <c r="J68" s="16" t="str">
        <f t="shared" si="2"/>
        <v/>
      </c>
      <c r="K68" s="373" t="str">
        <f t="shared" si="3"/>
        <v/>
      </c>
      <c r="L68" s="56" t="str">
        <f t="shared" si="4"/>
        <v/>
      </c>
      <c r="M68" s="374" t="str">
        <f t="shared" si="5"/>
        <v/>
      </c>
      <c r="N68" s="56" t="str">
        <f t="shared" si="6"/>
        <v/>
      </c>
      <c r="O68" s="347" t="b">
        <f t="shared" si="7"/>
        <v>0</v>
      </c>
      <c r="P68" s="348">
        <f t="shared" si="8"/>
        <v>1</v>
      </c>
    </row>
    <row r="69" spans="1:16">
      <c r="A69" s="141">
        <v>60</v>
      </c>
      <c r="B69" s="6"/>
      <c r="C69" s="6"/>
      <c r="D69" s="63"/>
      <c r="E69" s="215"/>
      <c r="F69" s="214"/>
      <c r="G69" s="214"/>
      <c r="H69" s="214"/>
      <c r="I69" s="16" t="str">
        <f t="shared" si="1"/>
        <v/>
      </c>
      <c r="J69" s="16" t="str">
        <f t="shared" si="2"/>
        <v/>
      </c>
      <c r="K69" s="373" t="str">
        <f t="shared" si="3"/>
        <v/>
      </c>
      <c r="L69" s="56" t="str">
        <f t="shared" si="4"/>
        <v/>
      </c>
      <c r="M69" s="374" t="str">
        <f t="shared" si="5"/>
        <v/>
      </c>
      <c r="N69" s="56" t="str">
        <f t="shared" si="6"/>
        <v/>
      </c>
      <c r="O69" s="347" t="b">
        <f t="shared" si="7"/>
        <v>0</v>
      </c>
      <c r="P69" s="348">
        <f t="shared" si="8"/>
        <v>1</v>
      </c>
    </row>
    <row r="70" spans="1:16">
      <c r="A70" s="141">
        <v>61</v>
      </c>
      <c r="B70" s="6"/>
      <c r="C70" s="6"/>
      <c r="D70" s="63"/>
      <c r="E70" s="215"/>
      <c r="F70" s="214"/>
      <c r="G70" s="214"/>
      <c r="H70" s="214"/>
      <c r="I70" s="16" t="str">
        <f t="shared" si="1"/>
        <v/>
      </c>
      <c r="J70" s="16" t="str">
        <f t="shared" si="2"/>
        <v/>
      </c>
      <c r="K70" s="373" t="str">
        <f t="shared" si="3"/>
        <v/>
      </c>
      <c r="L70" s="56" t="str">
        <f t="shared" si="4"/>
        <v/>
      </c>
      <c r="M70" s="374" t="str">
        <f t="shared" si="5"/>
        <v/>
      </c>
      <c r="N70" s="56" t="str">
        <f t="shared" si="6"/>
        <v/>
      </c>
      <c r="O70" s="347" t="b">
        <f t="shared" si="7"/>
        <v>0</v>
      </c>
      <c r="P70" s="348">
        <f t="shared" si="8"/>
        <v>1</v>
      </c>
    </row>
    <row r="71" spans="1:16">
      <c r="A71" s="141">
        <v>62</v>
      </c>
      <c r="B71" s="6"/>
      <c r="C71" s="6"/>
      <c r="D71" s="63"/>
      <c r="E71" s="215"/>
      <c r="F71" s="214"/>
      <c r="G71" s="214"/>
      <c r="H71" s="214"/>
      <c r="I71" s="16" t="str">
        <f t="shared" si="1"/>
        <v/>
      </c>
      <c r="J71" s="16" t="str">
        <f t="shared" si="2"/>
        <v/>
      </c>
      <c r="K71" s="373" t="str">
        <f t="shared" si="3"/>
        <v/>
      </c>
      <c r="L71" s="56" t="str">
        <f t="shared" si="4"/>
        <v/>
      </c>
      <c r="M71" s="374" t="str">
        <f t="shared" si="5"/>
        <v/>
      </c>
      <c r="N71" s="56" t="str">
        <f t="shared" si="6"/>
        <v/>
      </c>
      <c r="O71" s="347" t="b">
        <f t="shared" si="7"/>
        <v>0</v>
      </c>
      <c r="P71" s="348">
        <f t="shared" si="8"/>
        <v>1</v>
      </c>
    </row>
    <row r="72" spans="1:16">
      <c r="A72" s="141">
        <v>63</v>
      </c>
      <c r="B72" s="6"/>
      <c r="C72" s="6"/>
      <c r="D72" s="63"/>
      <c r="E72" s="215"/>
      <c r="F72" s="214"/>
      <c r="G72" s="214"/>
      <c r="H72" s="214"/>
      <c r="I72" s="16" t="str">
        <f t="shared" si="1"/>
        <v/>
      </c>
      <c r="J72" s="16" t="str">
        <f t="shared" si="2"/>
        <v/>
      </c>
      <c r="K72" s="373" t="str">
        <f t="shared" si="3"/>
        <v/>
      </c>
      <c r="L72" s="56" t="str">
        <f t="shared" si="4"/>
        <v/>
      </c>
      <c r="M72" s="374" t="str">
        <f t="shared" si="5"/>
        <v/>
      </c>
      <c r="N72" s="56" t="str">
        <f t="shared" si="6"/>
        <v/>
      </c>
      <c r="O72" s="347" t="b">
        <f t="shared" si="7"/>
        <v>0</v>
      </c>
      <c r="P72" s="348">
        <f t="shared" si="8"/>
        <v>1</v>
      </c>
    </row>
    <row r="73" spans="1:16">
      <c r="A73" s="141">
        <v>64</v>
      </c>
      <c r="B73" s="6"/>
      <c r="C73" s="6"/>
      <c r="D73" s="63"/>
      <c r="E73" s="215"/>
      <c r="F73" s="214"/>
      <c r="G73" s="214"/>
      <c r="H73" s="214"/>
      <c r="I73" s="16" t="str">
        <f t="shared" si="1"/>
        <v/>
      </c>
      <c r="J73" s="16" t="str">
        <f t="shared" si="2"/>
        <v/>
      </c>
      <c r="K73" s="373" t="str">
        <f t="shared" si="3"/>
        <v/>
      </c>
      <c r="L73" s="56" t="str">
        <f t="shared" si="4"/>
        <v/>
      </c>
      <c r="M73" s="374" t="str">
        <f t="shared" si="5"/>
        <v/>
      </c>
      <c r="N73" s="56" t="str">
        <f t="shared" si="6"/>
        <v/>
      </c>
      <c r="O73" s="347" t="b">
        <f t="shared" si="7"/>
        <v>0</v>
      </c>
      <c r="P73" s="348">
        <f t="shared" si="8"/>
        <v>1</v>
      </c>
    </row>
    <row r="74" spans="1:16">
      <c r="A74" s="141">
        <v>65</v>
      </c>
      <c r="B74" s="6"/>
      <c r="C74" s="6"/>
      <c r="D74" s="63"/>
      <c r="E74" s="215"/>
      <c r="F74" s="214"/>
      <c r="G74" s="214"/>
      <c r="H74" s="214"/>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3" t="str">
        <f t="shared" ref="K74:K108" si="11">IF(OR($B74="",$C74="",$D74="",$E74="",$F74="",$F74&gt;an_final,$O74=FALSE),"",IF($F74&gt;=an_initial,1,""))</f>
        <v/>
      </c>
      <c r="L74" s="56" t="str">
        <f t="shared" ref="L74:L108" si="12">IF(OR($B74="",$C74="",$D74="",$E74="",$F74="",$F74&gt;an_final,$O74=FALSE),"",1)</f>
        <v/>
      </c>
      <c r="M74" s="374" t="str">
        <f t="shared" ref="M74:M108" si="13">IF(OR($B74="",$C74="",$D74="",$E74="",$F74="",$F74&gt;an_final,$O74=FALSE),"",IF($H74="",$G74/P74,$H74))</f>
        <v/>
      </c>
      <c r="N74" s="56"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1">
        <v>66</v>
      </c>
      <c r="B75" s="6"/>
      <c r="C75" s="6"/>
      <c r="D75" s="63"/>
      <c r="E75" s="215"/>
      <c r="F75" s="214"/>
      <c r="G75" s="214"/>
      <c r="H75" s="214"/>
      <c r="I75" s="16" t="str">
        <f t="shared" si="9"/>
        <v/>
      </c>
      <c r="J75" s="16" t="str">
        <f t="shared" si="10"/>
        <v/>
      </c>
      <c r="K75" s="373" t="str">
        <f t="shared" si="11"/>
        <v/>
      </c>
      <c r="L75" s="56" t="str">
        <f t="shared" si="12"/>
        <v/>
      </c>
      <c r="M75" s="374" t="str">
        <f t="shared" si="13"/>
        <v/>
      </c>
      <c r="N75" s="56" t="str">
        <f t="shared" si="14"/>
        <v/>
      </c>
      <c r="O75" s="347" t="b">
        <f t="shared" si="15"/>
        <v>0</v>
      </c>
      <c r="P75" s="348">
        <f t="shared" si="16"/>
        <v>1</v>
      </c>
    </row>
    <row r="76" spans="1:16">
      <c r="A76" s="141">
        <v>67</v>
      </c>
      <c r="B76" s="6"/>
      <c r="C76" s="6"/>
      <c r="D76" s="63"/>
      <c r="E76" s="215"/>
      <c r="F76" s="214"/>
      <c r="G76" s="214"/>
      <c r="H76" s="214"/>
      <c r="I76" s="16" t="str">
        <f t="shared" si="9"/>
        <v/>
      </c>
      <c r="J76" s="16" t="str">
        <f t="shared" si="10"/>
        <v/>
      </c>
      <c r="K76" s="373" t="str">
        <f t="shared" si="11"/>
        <v/>
      </c>
      <c r="L76" s="56" t="str">
        <f t="shared" si="12"/>
        <v/>
      </c>
      <c r="M76" s="374" t="str">
        <f t="shared" si="13"/>
        <v/>
      </c>
      <c r="N76" s="56" t="str">
        <f t="shared" si="14"/>
        <v/>
      </c>
      <c r="O76" s="347" t="b">
        <f t="shared" si="15"/>
        <v>0</v>
      </c>
      <c r="P76" s="348">
        <f t="shared" si="16"/>
        <v>1</v>
      </c>
    </row>
    <row r="77" spans="1:16">
      <c r="A77" s="141">
        <v>68</v>
      </c>
      <c r="B77" s="6"/>
      <c r="C77" s="6"/>
      <c r="D77" s="63"/>
      <c r="E77" s="215"/>
      <c r="F77" s="214"/>
      <c r="G77" s="214"/>
      <c r="H77" s="214"/>
      <c r="I77" s="16" t="str">
        <f t="shared" si="9"/>
        <v/>
      </c>
      <c r="J77" s="16" t="str">
        <f t="shared" si="10"/>
        <v/>
      </c>
      <c r="K77" s="373" t="str">
        <f t="shared" si="11"/>
        <v/>
      </c>
      <c r="L77" s="56" t="str">
        <f t="shared" si="12"/>
        <v/>
      </c>
      <c r="M77" s="374" t="str">
        <f t="shared" si="13"/>
        <v/>
      </c>
      <c r="N77" s="56" t="str">
        <f t="shared" si="14"/>
        <v/>
      </c>
      <c r="O77" s="347" t="b">
        <f t="shared" si="15"/>
        <v>0</v>
      </c>
      <c r="P77" s="348">
        <f t="shared" si="16"/>
        <v>1</v>
      </c>
    </row>
    <row r="78" spans="1:16">
      <c r="A78" s="141">
        <v>69</v>
      </c>
      <c r="B78" s="6"/>
      <c r="C78" s="6"/>
      <c r="D78" s="63"/>
      <c r="E78" s="215"/>
      <c r="F78" s="214"/>
      <c r="G78" s="214"/>
      <c r="H78" s="214"/>
      <c r="I78" s="16" t="str">
        <f t="shared" si="9"/>
        <v/>
      </c>
      <c r="J78" s="16" t="str">
        <f t="shared" si="10"/>
        <v/>
      </c>
      <c r="K78" s="373" t="str">
        <f t="shared" si="11"/>
        <v/>
      </c>
      <c r="L78" s="56" t="str">
        <f t="shared" si="12"/>
        <v/>
      </c>
      <c r="M78" s="374" t="str">
        <f t="shared" si="13"/>
        <v/>
      </c>
      <c r="N78" s="56" t="str">
        <f t="shared" si="14"/>
        <v/>
      </c>
      <c r="O78" s="347" t="b">
        <f t="shared" si="15"/>
        <v>0</v>
      </c>
      <c r="P78" s="348">
        <f t="shared" si="16"/>
        <v>1</v>
      </c>
    </row>
    <row r="79" spans="1:16">
      <c r="A79" s="141">
        <v>70</v>
      </c>
      <c r="B79" s="6"/>
      <c r="C79" s="6"/>
      <c r="D79" s="63"/>
      <c r="E79" s="215"/>
      <c r="F79" s="214"/>
      <c r="G79" s="214"/>
      <c r="H79" s="214"/>
      <c r="I79" s="16" t="str">
        <f t="shared" si="9"/>
        <v/>
      </c>
      <c r="J79" s="16" t="str">
        <f t="shared" si="10"/>
        <v/>
      </c>
      <c r="K79" s="373" t="str">
        <f t="shared" si="11"/>
        <v/>
      </c>
      <c r="L79" s="56" t="str">
        <f t="shared" si="12"/>
        <v/>
      </c>
      <c r="M79" s="374" t="str">
        <f t="shared" si="13"/>
        <v/>
      </c>
      <c r="N79" s="56" t="str">
        <f t="shared" si="14"/>
        <v/>
      </c>
      <c r="O79" s="347" t="b">
        <f t="shared" si="15"/>
        <v>0</v>
      </c>
      <c r="P79" s="348">
        <f t="shared" si="16"/>
        <v>1</v>
      </c>
    </row>
    <row r="80" spans="1:16">
      <c r="A80" s="141">
        <v>71</v>
      </c>
      <c r="B80" s="6"/>
      <c r="C80" s="6"/>
      <c r="D80" s="63"/>
      <c r="E80" s="215"/>
      <c r="F80" s="214"/>
      <c r="G80" s="214"/>
      <c r="H80" s="214"/>
      <c r="I80" s="16" t="str">
        <f t="shared" si="9"/>
        <v/>
      </c>
      <c r="J80" s="16" t="str">
        <f t="shared" si="10"/>
        <v/>
      </c>
      <c r="K80" s="373" t="str">
        <f t="shared" si="11"/>
        <v/>
      </c>
      <c r="L80" s="56" t="str">
        <f t="shared" si="12"/>
        <v/>
      </c>
      <c r="M80" s="374" t="str">
        <f t="shared" si="13"/>
        <v/>
      </c>
      <c r="N80" s="56" t="str">
        <f t="shared" si="14"/>
        <v/>
      </c>
      <c r="O80" s="347" t="b">
        <f t="shared" si="15"/>
        <v>0</v>
      </c>
      <c r="P80" s="348">
        <f t="shared" si="16"/>
        <v>1</v>
      </c>
    </row>
    <row r="81" spans="1:16">
      <c r="A81" s="141">
        <v>72</v>
      </c>
      <c r="B81" s="6"/>
      <c r="C81" s="6"/>
      <c r="D81" s="63"/>
      <c r="E81" s="215"/>
      <c r="F81" s="214"/>
      <c r="G81" s="214"/>
      <c r="H81" s="214"/>
      <c r="I81" s="16" t="str">
        <f t="shared" si="9"/>
        <v/>
      </c>
      <c r="J81" s="16" t="str">
        <f t="shared" si="10"/>
        <v/>
      </c>
      <c r="K81" s="373" t="str">
        <f t="shared" si="11"/>
        <v/>
      </c>
      <c r="L81" s="56" t="str">
        <f t="shared" si="12"/>
        <v/>
      </c>
      <c r="M81" s="374" t="str">
        <f t="shared" si="13"/>
        <v/>
      </c>
      <c r="N81" s="56" t="str">
        <f t="shared" si="14"/>
        <v/>
      </c>
      <c r="O81" s="347" t="b">
        <f t="shared" si="15"/>
        <v>0</v>
      </c>
      <c r="P81" s="348">
        <f t="shared" si="16"/>
        <v>1</v>
      </c>
    </row>
    <row r="82" spans="1:16">
      <c r="A82" s="141">
        <v>73</v>
      </c>
      <c r="B82" s="6"/>
      <c r="C82" s="6"/>
      <c r="D82" s="63"/>
      <c r="E82" s="215"/>
      <c r="F82" s="214"/>
      <c r="G82" s="214"/>
      <c r="H82" s="214"/>
      <c r="I82" s="16" t="str">
        <f t="shared" si="9"/>
        <v/>
      </c>
      <c r="J82" s="16" t="str">
        <f t="shared" si="10"/>
        <v/>
      </c>
      <c r="K82" s="373" t="str">
        <f t="shared" si="11"/>
        <v/>
      </c>
      <c r="L82" s="56" t="str">
        <f t="shared" si="12"/>
        <v/>
      </c>
      <c r="M82" s="374" t="str">
        <f t="shared" si="13"/>
        <v/>
      </c>
      <c r="N82" s="56" t="str">
        <f t="shared" si="14"/>
        <v/>
      </c>
      <c r="O82" s="347" t="b">
        <f t="shared" si="15"/>
        <v>0</v>
      </c>
      <c r="P82" s="348">
        <f t="shared" si="16"/>
        <v>1</v>
      </c>
    </row>
    <row r="83" spans="1:16">
      <c r="A83" s="141">
        <v>74</v>
      </c>
      <c r="B83" s="6"/>
      <c r="C83" s="6"/>
      <c r="D83" s="63"/>
      <c r="E83" s="215"/>
      <c r="F83" s="214"/>
      <c r="G83" s="214"/>
      <c r="H83" s="214"/>
      <c r="I83" s="16" t="str">
        <f t="shared" si="9"/>
        <v/>
      </c>
      <c r="J83" s="16" t="str">
        <f t="shared" si="10"/>
        <v/>
      </c>
      <c r="K83" s="373" t="str">
        <f t="shared" si="11"/>
        <v/>
      </c>
      <c r="L83" s="56" t="str">
        <f t="shared" si="12"/>
        <v/>
      </c>
      <c r="M83" s="374" t="str">
        <f t="shared" si="13"/>
        <v/>
      </c>
      <c r="N83" s="56" t="str">
        <f t="shared" si="14"/>
        <v/>
      </c>
      <c r="O83" s="347" t="b">
        <f t="shared" si="15"/>
        <v>0</v>
      </c>
      <c r="P83" s="348">
        <f t="shared" si="16"/>
        <v>1</v>
      </c>
    </row>
    <row r="84" spans="1:16">
      <c r="A84" s="141">
        <v>75</v>
      </c>
      <c r="B84" s="6"/>
      <c r="C84" s="6"/>
      <c r="D84" s="63"/>
      <c r="E84" s="215"/>
      <c r="F84" s="214"/>
      <c r="G84" s="214"/>
      <c r="H84" s="214"/>
      <c r="I84" s="16" t="str">
        <f t="shared" si="9"/>
        <v/>
      </c>
      <c r="J84" s="16" t="str">
        <f t="shared" si="10"/>
        <v/>
      </c>
      <c r="K84" s="373" t="str">
        <f t="shared" si="11"/>
        <v/>
      </c>
      <c r="L84" s="56" t="str">
        <f t="shared" si="12"/>
        <v/>
      </c>
      <c r="M84" s="374" t="str">
        <f t="shared" si="13"/>
        <v/>
      </c>
      <c r="N84" s="56" t="str">
        <f t="shared" si="14"/>
        <v/>
      </c>
      <c r="O84" s="347" t="b">
        <f t="shared" si="15"/>
        <v>0</v>
      </c>
      <c r="P84" s="348">
        <f t="shared" si="16"/>
        <v>1</v>
      </c>
    </row>
    <row r="85" spans="1:16">
      <c r="A85" s="141">
        <v>76</v>
      </c>
      <c r="B85" s="6"/>
      <c r="C85" s="6"/>
      <c r="D85" s="63"/>
      <c r="E85" s="215"/>
      <c r="F85" s="214"/>
      <c r="G85" s="214"/>
      <c r="H85" s="214"/>
      <c r="I85" s="16" t="str">
        <f t="shared" si="9"/>
        <v/>
      </c>
      <c r="J85" s="16" t="str">
        <f t="shared" si="10"/>
        <v/>
      </c>
      <c r="K85" s="373" t="str">
        <f t="shared" si="11"/>
        <v/>
      </c>
      <c r="L85" s="56" t="str">
        <f t="shared" si="12"/>
        <v/>
      </c>
      <c r="M85" s="374" t="str">
        <f t="shared" si="13"/>
        <v/>
      </c>
      <c r="N85" s="56" t="str">
        <f t="shared" si="14"/>
        <v/>
      </c>
      <c r="O85" s="347" t="b">
        <f t="shared" si="15"/>
        <v>0</v>
      </c>
      <c r="P85" s="348">
        <f t="shared" si="16"/>
        <v>1</v>
      </c>
    </row>
    <row r="86" spans="1:16">
      <c r="A86" s="141">
        <v>77</v>
      </c>
      <c r="B86" s="6"/>
      <c r="C86" s="6"/>
      <c r="D86" s="63"/>
      <c r="E86" s="215"/>
      <c r="F86" s="214"/>
      <c r="G86" s="214"/>
      <c r="H86" s="214"/>
      <c r="I86" s="16" t="str">
        <f t="shared" si="9"/>
        <v/>
      </c>
      <c r="J86" s="16" t="str">
        <f t="shared" si="10"/>
        <v/>
      </c>
      <c r="K86" s="373" t="str">
        <f t="shared" si="11"/>
        <v/>
      </c>
      <c r="L86" s="56" t="str">
        <f t="shared" si="12"/>
        <v/>
      </c>
      <c r="M86" s="374" t="str">
        <f t="shared" si="13"/>
        <v/>
      </c>
      <c r="N86" s="56" t="str">
        <f t="shared" si="14"/>
        <v/>
      </c>
      <c r="O86" s="347" t="b">
        <f t="shared" si="15"/>
        <v>0</v>
      </c>
      <c r="P86" s="348">
        <f t="shared" si="16"/>
        <v>1</v>
      </c>
    </row>
    <row r="87" spans="1:16">
      <c r="A87" s="141">
        <v>78</v>
      </c>
      <c r="B87" s="6"/>
      <c r="C87" s="6"/>
      <c r="D87" s="63"/>
      <c r="E87" s="215"/>
      <c r="F87" s="214"/>
      <c r="G87" s="214"/>
      <c r="H87" s="214"/>
      <c r="I87" s="16" t="str">
        <f t="shared" si="9"/>
        <v/>
      </c>
      <c r="J87" s="16" t="str">
        <f t="shared" si="10"/>
        <v/>
      </c>
      <c r="K87" s="373" t="str">
        <f t="shared" si="11"/>
        <v/>
      </c>
      <c r="L87" s="56" t="str">
        <f t="shared" si="12"/>
        <v/>
      </c>
      <c r="M87" s="374" t="str">
        <f t="shared" si="13"/>
        <v/>
      </c>
      <c r="N87" s="56" t="str">
        <f t="shared" si="14"/>
        <v/>
      </c>
      <c r="O87" s="347" t="b">
        <f t="shared" si="15"/>
        <v>0</v>
      </c>
      <c r="P87" s="348">
        <f t="shared" si="16"/>
        <v>1</v>
      </c>
    </row>
    <row r="88" spans="1:16">
      <c r="A88" s="141">
        <v>79</v>
      </c>
      <c r="B88" s="6"/>
      <c r="C88" s="6"/>
      <c r="D88" s="63"/>
      <c r="E88" s="215"/>
      <c r="F88" s="214"/>
      <c r="G88" s="214"/>
      <c r="H88" s="214"/>
      <c r="I88" s="16" t="str">
        <f t="shared" si="9"/>
        <v/>
      </c>
      <c r="J88" s="16" t="str">
        <f t="shared" si="10"/>
        <v/>
      </c>
      <c r="K88" s="373" t="str">
        <f t="shared" si="11"/>
        <v/>
      </c>
      <c r="L88" s="56" t="str">
        <f t="shared" si="12"/>
        <v/>
      </c>
      <c r="M88" s="374" t="str">
        <f t="shared" si="13"/>
        <v/>
      </c>
      <c r="N88" s="56" t="str">
        <f t="shared" si="14"/>
        <v/>
      </c>
      <c r="O88" s="347" t="b">
        <f t="shared" si="15"/>
        <v>0</v>
      </c>
      <c r="P88" s="348">
        <f t="shared" si="16"/>
        <v>1</v>
      </c>
    </row>
    <row r="89" spans="1:16">
      <c r="A89" s="141">
        <v>80</v>
      </c>
      <c r="B89" s="6"/>
      <c r="C89" s="6"/>
      <c r="D89" s="63"/>
      <c r="E89" s="215"/>
      <c r="F89" s="214"/>
      <c r="G89" s="214"/>
      <c r="H89" s="214"/>
      <c r="I89" s="16" t="str">
        <f t="shared" si="9"/>
        <v/>
      </c>
      <c r="J89" s="16" t="str">
        <f t="shared" si="10"/>
        <v/>
      </c>
      <c r="K89" s="373" t="str">
        <f t="shared" si="11"/>
        <v/>
      </c>
      <c r="L89" s="56" t="str">
        <f t="shared" si="12"/>
        <v/>
      </c>
      <c r="M89" s="374" t="str">
        <f t="shared" si="13"/>
        <v/>
      </c>
      <c r="N89" s="56" t="str">
        <f t="shared" si="14"/>
        <v/>
      </c>
      <c r="O89" s="347" t="b">
        <f t="shared" si="15"/>
        <v>0</v>
      </c>
      <c r="P89" s="348">
        <f t="shared" si="16"/>
        <v>1</v>
      </c>
    </row>
    <row r="90" spans="1:16">
      <c r="A90" s="141">
        <v>81</v>
      </c>
      <c r="B90" s="6"/>
      <c r="C90" s="6"/>
      <c r="D90" s="63"/>
      <c r="E90" s="215"/>
      <c r="F90" s="214"/>
      <c r="G90" s="214"/>
      <c r="H90" s="214"/>
      <c r="I90" s="16" t="str">
        <f t="shared" si="9"/>
        <v/>
      </c>
      <c r="J90" s="16" t="str">
        <f t="shared" si="10"/>
        <v/>
      </c>
      <c r="K90" s="373" t="str">
        <f t="shared" si="11"/>
        <v/>
      </c>
      <c r="L90" s="56" t="str">
        <f t="shared" si="12"/>
        <v/>
      </c>
      <c r="M90" s="374" t="str">
        <f t="shared" si="13"/>
        <v/>
      </c>
      <c r="N90" s="56" t="str">
        <f t="shared" si="14"/>
        <v/>
      </c>
      <c r="O90" s="347" t="b">
        <f t="shared" si="15"/>
        <v>0</v>
      </c>
      <c r="P90" s="348">
        <f t="shared" si="16"/>
        <v>1</v>
      </c>
    </row>
    <row r="91" spans="1:16">
      <c r="A91" s="141">
        <v>82</v>
      </c>
      <c r="B91" s="6"/>
      <c r="C91" s="6"/>
      <c r="D91" s="63"/>
      <c r="E91" s="215"/>
      <c r="F91" s="214"/>
      <c r="G91" s="214"/>
      <c r="H91" s="214"/>
      <c r="I91" s="16" t="str">
        <f t="shared" si="9"/>
        <v/>
      </c>
      <c r="J91" s="16" t="str">
        <f t="shared" si="10"/>
        <v/>
      </c>
      <c r="K91" s="373" t="str">
        <f t="shared" si="11"/>
        <v/>
      </c>
      <c r="L91" s="56" t="str">
        <f t="shared" si="12"/>
        <v/>
      </c>
      <c r="M91" s="374" t="str">
        <f t="shared" si="13"/>
        <v/>
      </c>
      <c r="N91" s="56" t="str">
        <f t="shared" si="14"/>
        <v/>
      </c>
      <c r="O91" s="347" t="b">
        <f t="shared" si="15"/>
        <v>0</v>
      </c>
      <c r="P91" s="348">
        <f t="shared" si="16"/>
        <v>1</v>
      </c>
    </row>
    <row r="92" spans="1:16">
      <c r="A92" s="141">
        <v>83</v>
      </c>
      <c r="B92" s="6"/>
      <c r="C92" s="6"/>
      <c r="D92" s="63"/>
      <c r="E92" s="215"/>
      <c r="F92" s="214"/>
      <c r="G92" s="214"/>
      <c r="H92" s="214"/>
      <c r="I92" s="16" t="str">
        <f t="shared" si="9"/>
        <v/>
      </c>
      <c r="J92" s="16" t="str">
        <f t="shared" si="10"/>
        <v/>
      </c>
      <c r="K92" s="373" t="str">
        <f t="shared" si="11"/>
        <v/>
      </c>
      <c r="L92" s="56" t="str">
        <f t="shared" si="12"/>
        <v/>
      </c>
      <c r="M92" s="374" t="str">
        <f t="shared" si="13"/>
        <v/>
      </c>
      <c r="N92" s="56" t="str">
        <f t="shared" si="14"/>
        <v/>
      </c>
      <c r="O92" s="347" t="b">
        <f t="shared" si="15"/>
        <v>0</v>
      </c>
      <c r="P92" s="348">
        <f t="shared" si="16"/>
        <v>1</v>
      </c>
    </row>
    <row r="93" spans="1:16">
      <c r="A93" s="141">
        <v>84</v>
      </c>
      <c r="B93" s="6"/>
      <c r="C93" s="6"/>
      <c r="D93" s="63"/>
      <c r="E93" s="215"/>
      <c r="F93" s="214"/>
      <c r="G93" s="214"/>
      <c r="H93" s="214"/>
      <c r="I93" s="16" t="str">
        <f t="shared" si="9"/>
        <v/>
      </c>
      <c r="J93" s="16" t="str">
        <f t="shared" si="10"/>
        <v/>
      </c>
      <c r="K93" s="373" t="str">
        <f t="shared" si="11"/>
        <v/>
      </c>
      <c r="L93" s="56" t="str">
        <f t="shared" si="12"/>
        <v/>
      </c>
      <c r="M93" s="374" t="str">
        <f t="shared" si="13"/>
        <v/>
      </c>
      <c r="N93" s="56" t="str">
        <f t="shared" si="14"/>
        <v/>
      </c>
      <c r="O93" s="347" t="b">
        <f t="shared" si="15"/>
        <v>0</v>
      </c>
      <c r="P93" s="348">
        <f t="shared" si="16"/>
        <v>1</v>
      </c>
    </row>
    <row r="94" spans="1:16">
      <c r="A94" s="141">
        <v>85</v>
      </c>
      <c r="B94" s="6"/>
      <c r="C94" s="6"/>
      <c r="D94" s="63"/>
      <c r="E94" s="215"/>
      <c r="F94" s="214"/>
      <c r="G94" s="214"/>
      <c r="H94" s="214"/>
      <c r="I94" s="16" t="str">
        <f t="shared" si="9"/>
        <v/>
      </c>
      <c r="J94" s="16" t="str">
        <f t="shared" si="10"/>
        <v/>
      </c>
      <c r="K94" s="373" t="str">
        <f t="shared" si="11"/>
        <v/>
      </c>
      <c r="L94" s="56" t="str">
        <f t="shared" si="12"/>
        <v/>
      </c>
      <c r="M94" s="374" t="str">
        <f t="shared" si="13"/>
        <v/>
      </c>
      <c r="N94" s="56" t="str">
        <f t="shared" si="14"/>
        <v/>
      </c>
      <c r="O94" s="347" t="b">
        <f t="shared" si="15"/>
        <v>0</v>
      </c>
      <c r="P94" s="348">
        <f t="shared" si="16"/>
        <v>1</v>
      </c>
    </row>
    <row r="95" spans="1:16">
      <c r="A95" s="141">
        <v>86</v>
      </c>
      <c r="B95" s="6"/>
      <c r="C95" s="6"/>
      <c r="D95" s="63"/>
      <c r="E95" s="215"/>
      <c r="F95" s="214"/>
      <c r="G95" s="214"/>
      <c r="H95" s="214"/>
      <c r="I95" s="16" t="str">
        <f t="shared" si="9"/>
        <v/>
      </c>
      <c r="J95" s="16" t="str">
        <f t="shared" si="10"/>
        <v/>
      </c>
      <c r="K95" s="373" t="str">
        <f t="shared" si="11"/>
        <v/>
      </c>
      <c r="L95" s="56" t="str">
        <f t="shared" si="12"/>
        <v/>
      </c>
      <c r="M95" s="374" t="str">
        <f t="shared" si="13"/>
        <v/>
      </c>
      <c r="N95" s="56" t="str">
        <f t="shared" si="14"/>
        <v/>
      </c>
      <c r="O95" s="347" t="b">
        <f t="shared" si="15"/>
        <v>0</v>
      </c>
      <c r="P95" s="348">
        <f t="shared" si="16"/>
        <v>1</v>
      </c>
    </row>
    <row r="96" spans="1:16">
      <c r="A96" s="141">
        <v>87</v>
      </c>
      <c r="B96" s="6"/>
      <c r="C96" s="6"/>
      <c r="D96" s="63"/>
      <c r="E96" s="215"/>
      <c r="F96" s="214"/>
      <c r="G96" s="214"/>
      <c r="H96" s="214"/>
      <c r="I96" s="16" t="str">
        <f t="shared" si="9"/>
        <v/>
      </c>
      <c r="J96" s="16" t="str">
        <f t="shared" si="10"/>
        <v/>
      </c>
      <c r="K96" s="373" t="str">
        <f t="shared" si="11"/>
        <v/>
      </c>
      <c r="L96" s="56" t="str">
        <f t="shared" si="12"/>
        <v/>
      </c>
      <c r="M96" s="374" t="str">
        <f t="shared" si="13"/>
        <v/>
      </c>
      <c r="N96" s="56" t="str">
        <f t="shared" si="14"/>
        <v/>
      </c>
      <c r="O96" s="347" t="b">
        <f t="shared" si="15"/>
        <v>0</v>
      </c>
      <c r="P96" s="348">
        <f t="shared" si="16"/>
        <v>1</v>
      </c>
    </row>
    <row r="97" spans="1:16">
      <c r="A97" s="141">
        <v>88</v>
      </c>
      <c r="B97" s="6"/>
      <c r="C97" s="6"/>
      <c r="D97" s="63"/>
      <c r="E97" s="215"/>
      <c r="F97" s="214"/>
      <c r="G97" s="214"/>
      <c r="H97" s="214"/>
      <c r="I97" s="16" t="str">
        <f t="shared" si="9"/>
        <v/>
      </c>
      <c r="J97" s="16" t="str">
        <f t="shared" si="10"/>
        <v/>
      </c>
      <c r="K97" s="373" t="str">
        <f t="shared" si="11"/>
        <v/>
      </c>
      <c r="L97" s="56" t="str">
        <f t="shared" si="12"/>
        <v/>
      </c>
      <c r="M97" s="374" t="str">
        <f t="shared" si="13"/>
        <v/>
      </c>
      <c r="N97" s="56" t="str">
        <f t="shared" si="14"/>
        <v/>
      </c>
      <c r="O97" s="347" t="b">
        <f t="shared" si="15"/>
        <v>0</v>
      </c>
      <c r="P97" s="348">
        <f t="shared" si="16"/>
        <v>1</v>
      </c>
    </row>
    <row r="98" spans="1:16">
      <c r="A98" s="141">
        <v>89</v>
      </c>
      <c r="B98" s="6"/>
      <c r="C98" s="6"/>
      <c r="D98" s="63"/>
      <c r="E98" s="215"/>
      <c r="F98" s="214"/>
      <c r="G98" s="214"/>
      <c r="H98" s="214"/>
      <c r="I98" s="16" t="str">
        <f t="shared" si="9"/>
        <v/>
      </c>
      <c r="J98" s="16" t="str">
        <f t="shared" si="10"/>
        <v/>
      </c>
      <c r="K98" s="373" t="str">
        <f t="shared" si="11"/>
        <v/>
      </c>
      <c r="L98" s="56" t="str">
        <f t="shared" si="12"/>
        <v/>
      </c>
      <c r="M98" s="374" t="str">
        <f t="shared" si="13"/>
        <v/>
      </c>
      <c r="N98" s="56" t="str">
        <f t="shared" si="14"/>
        <v/>
      </c>
      <c r="O98" s="347" t="b">
        <f t="shared" si="15"/>
        <v>0</v>
      </c>
      <c r="P98" s="348">
        <f t="shared" si="16"/>
        <v>1</v>
      </c>
    </row>
    <row r="99" spans="1:16">
      <c r="A99" s="141">
        <v>90</v>
      </c>
      <c r="B99" s="6"/>
      <c r="C99" s="6"/>
      <c r="D99" s="63"/>
      <c r="E99" s="215"/>
      <c r="F99" s="214"/>
      <c r="G99" s="214"/>
      <c r="H99" s="214"/>
      <c r="I99" s="16" t="str">
        <f t="shared" si="9"/>
        <v/>
      </c>
      <c r="J99" s="16" t="str">
        <f t="shared" si="10"/>
        <v/>
      </c>
      <c r="K99" s="373" t="str">
        <f t="shared" si="11"/>
        <v/>
      </c>
      <c r="L99" s="56" t="str">
        <f t="shared" si="12"/>
        <v/>
      </c>
      <c r="M99" s="374" t="str">
        <f t="shared" si="13"/>
        <v/>
      </c>
      <c r="N99" s="56" t="str">
        <f t="shared" si="14"/>
        <v/>
      </c>
      <c r="O99" s="347" t="b">
        <f t="shared" si="15"/>
        <v>0</v>
      </c>
      <c r="P99" s="348">
        <f t="shared" si="16"/>
        <v>1</v>
      </c>
    </row>
    <row r="100" spans="1:16">
      <c r="A100" s="141">
        <v>91</v>
      </c>
      <c r="B100" s="6"/>
      <c r="C100" s="6"/>
      <c r="D100" s="63"/>
      <c r="E100" s="215"/>
      <c r="F100" s="214"/>
      <c r="G100" s="214"/>
      <c r="H100" s="214"/>
      <c r="I100" s="16" t="str">
        <f t="shared" si="9"/>
        <v/>
      </c>
      <c r="J100" s="16" t="str">
        <f t="shared" si="10"/>
        <v/>
      </c>
      <c r="K100" s="373" t="str">
        <f t="shared" si="11"/>
        <v/>
      </c>
      <c r="L100" s="56" t="str">
        <f t="shared" si="12"/>
        <v/>
      </c>
      <c r="M100" s="374" t="str">
        <f t="shared" si="13"/>
        <v/>
      </c>
      <c r="N100" s="56" t="str">
        <f t="shared" si="14"/>
        <v/>
      </c>
      <c r="O100" s="347" t="b">
        <f t="shared" si="15"/>
        <v>0</v>
      </c>
      <c r="P100" s="348">
        <f t="shared" si="16"/>
        <v>1</v>
      </c>
    </row>
    <row r="101" spans="1:16">
      <c r="A101" s="141">
        <v>92</v>
      </c>
      <c r="B101" s="6"/>
      <c r="C101" s="6"/>
      <c r="D101" s="63"/>
      <c r="E101" s="215"/>
      <c r="F101" s="214"/>
      <c r="G101" s="214"/>
      <c r="H101" s="214"/>
      <c r="I101" s="16" t="str">
        <f t="shared" si="9"/>
        <v/>
      </c>
      <c r="J101" s="16" t="str">
        <f t="shared" si="10"/>
        <v/>
      </c>
      <c r="K101" s="373" t="str">
        <f t="shared" si="11"/>
        <v/>
      </c>
      <c r="L101" s="56" t="str">
        <f t="shared" si="12"/>
        <v/>
      </c>
      <c r="M101" s="374" t="str">
        <f t="shared" si="13"/>
        <v/>
      </c>
      <c r="N101" s="56" t="str">
        <f t="shared" si="14"/>
        <v/>
      </c>
      <c r="O101" s="347" t="b">
        <f t="shared" si="15"/>
        <v>0</v>
      </c>
      <c r="P101" s="348">
        <f t="shared" si="16"/>
        <v>1</v>
      </c>
    </row>
    <row r="102" spans="1:16">
      <c r="A102" s="141">
        <v>93</v>
      </c>
      <c r="B102" s="6"/>
      <c r="C102" s="6"/>
      <c r="D102" s="63"/>
      <c r="E102" s="215"/>
      <c r="F102" s="214"/>
      <c r="G102" s="214"/>
      <c r="H102" s="214"/>
      <c r="I102" s="16" t="str">
        <f t="shared" si="9"/>
        <v/>
      </c>
      <c r="J102" s="16" t="str">
        <f t="shared" si="10"/>
        <v/>
      </c>
      <c r="K102" s="373" t="str">
        <f t="shared" si="11"/>
        <v/>
      </c>
      <c r="L102" s="56" t="str">
        <f t="shared" si="12"/>
        <v/>
      </c>
      <c r="M102" s="374" t="str">
        <f t="shared" si="13"/>
        <v/>
      </c>
      <c r="N102" s="56" t="str">
        <f t="shared" si="14"/>
        <v/>
      </c>
      <c r="O102" s="347" t="b">
        <f t="shared" si="15"/>
        <v>0</v>
      </c>
      <c r="P102" s="348">
        <f t="shared" si="16"/>
        <v>1</v>
      </c>
    </row>
    <row r="103" spans="1:16">
      <c r="A103" s="141">
        <v>94</v>
      </c>
      <c r="B103" s="6"/>
      <c r="C103" s="6"/>
      <c r="D103" s="63"/>
      <c r="E103" s="215"/>
      <c r="F103" s="214"/>
      <c r="G103" s="214"/>
      <c r="H103" s="214"/>
      <c r="I103" s="16" t="str">
        <f t="shared" si="9"/>
        <v/>
      </c>
      <c r="J103" s="16" t="str">
        <f t="shared" si="10"/>
        <v/>
      </c>
      <c r="K103" s="373" t="str">
        <f t="shared" si="11"/>
        <v/>
      </c>
      <c r="L103" s="56" t="str">
        <f t="shared" si="12"/>
        <v/>
      </c>
      <c r="M103" s="374" t="str">
        <f t="shared" si="13"/>
        <v/>
      </c>
      <c r="N103" s="56" t="str">
        <f t="shared" si="14"/>
        <v/>
      </c>
      <c r="O103" s="347" t="b">
        <f t="shared" si="15"/>
        <v>0</v>
      </c>
      <c r="P103" s="348">
        <f t="shared" si="16"/>
        <v>1</v>
      </c>
    </row>
    <row r="104" spans="1:16">
      <c r="A104" s="141">
        <v>95</v>
      </c>
      <c r="B104" s="6"/>
      <c r="C104" s="6"/>
      <c r="D104" s="63"/>
      <c r="E104" s="215"/>
      <c r="F104" s="214"/>
      <c r="G104" s="214"/>
      <c r="H104" s="214"/>
      <c r="I104" s="16" t="str">
        <f t="shared" si="9"/>
        <v/>
      </c>
      <c r="J104" s="16" t="str">
        <f t="shared" si="10"/>
        <v/>
      </c>
      <c r="K104" s="373" t="str">
        <f t="shared" si="11"/>
        <v/>
      </c>
      <c r="L104" s="56" t="str">
        <f t="shared" si="12"/>
        <v/>
      </c>
      <c r="M104" s="374" t="str">
        <f t="shared" si="13"/>
        <v/>
      </c>
      <c r="N104" s="56" t="str">
        <f t="shared" si="14"/>
        <v/>
      </c>
      <c r="O104" s="347" t="b">
        <f t="shared" si="15"/>
        <v>0</v>
      </c>
      <c r="P104" s="348">
        <f t="shared" si="16"/>
        <v>1</v>
      </c>
    </row>
    <row r="105" spans="1:16">
      <c r="A105" s="141">
        <v>96</v>
      </c>
      <c r="B105" s="6"/>
      <c r="C105" s="6"/>
      <c r="D105" s="63"/>
      <c r="E105" s="215"/>
      <c r="F105" s="214"/>
      <c r="G105" s="214"/>
      <c r="H105" s="214"/>
      <c r="I105" s="16" t="str">
        <f t="shared" si="9"/>
        <v/>
      </c>
      <c r="J105" s="16" t="str">
        <f t="shared" si="10"/>
        <v/>
      </c>
      <c r="K105" s="373" t="str">
        <f t="shared" si="11"/>
        <v/>
      </c>
      <c r="L105" s="56" t="str">
        <f t="shared" si="12"/>
        <v/>
      </c>
      <c r="M105" s="374" t="str">
        <f t="shared" si="13"/>
        <v/>
      </c>
      <c r="N105" s="56" t="str">
        <f t="shared" si="14"/>
        <v/>
      </c>
      <c r="O105" s="347" t="b">
        <f t="shared" si="15"/>
        <v>0</v>
      </c>
      <c r="P105" s="348">
        <f t="shared" si="16"/>
        <v>1</v>
      </c>
    </row>
    <row r="106" spans="1:16">
      <c r="A106" s="141">
        <v>97</v>
      </c>
      <c r="B106" s="6"/>
      <c r="C106" s="6"/>
      <c r="D106" s="63"/>
      <c r="E106" s="215"/>
      <c r="F106" s="214"/>
      <c r="G106" s="214"/>
      <c r="H106" s="214"/>
      <c r="I106" s="16" t="str">
        <f t="shared" si="9"/>
        <v/>
      </c>
      <c r="J106" s="16" t="str">
        <f t="shared" si="10"/>
        <v/>
      </c>
      <c r="K106" s="373" t="str">
        <f t="shared" si="11"/>
        <v/>
      </c>
      <c r="L106" s="56" t="str">
        <f t="shared" si="12"/>
        <v/>
      </c>
      <c r="M106" s="374" t="str">
        <f t="shared" si="13"/>
        <v/>
      </c>
      <c r="N106" s="56" t="str">
        <f t="shared" si="14"/>
        <v/>
      </c>
      <c r="O106" s="347" t="b">
        <f t="shared" si="15"/>
        <v>0</v>
      </c>
      <c r="P106" s="348">
        <f t="shared" si="16"/>
        <v>1</v>
      </c>
    </row>
    <row r="107" spans="1:16">
      <c r="A107" s="141">
        <v>98</v>
      </c>
      <c r="B107" s="6"/>
      <c r="C107" s="6"/>
      <c r="D107" s="63"/>
      <c r="E107" s="215"/>
      <c r="F107" s="214"/>
      <c r="G107" s="214"/>
      <c r="H107" s="214"/>
      <c r="I107" s="16" t="str">
        <f t="shared" si="9"/>
        <v/>
      </c>
      <c r="J107" s="16" t="str">
        <f t="shared" si="10"/>
        <v/>
      </c>
      <c r="K107" s="373" t="str">
        <f t="shared" si="11"/>
        <v/>
      </c>
      <c r="L107" s="56" t="str">
        <f t="shared" si="12"/>
        <v/>
      </c>
      <c r="M107" s="374" t="str">
        <f t="shared" si="13"/>
        <v/>
      </c>
      <c r="N107" s="56" t="str">
        <f t="shared" si="14"/>
        <v/>
      </c>
      <c r="O107" s="347" t="b">
        <f t="shared" si="15"/>
        <v>0</v>
      </c>
      <c r="P107" s="348">
        <f t="shared" si="16"/>
        <v>1</v>
      </c>
    </row>
    <row r="108" spans="1:16">
      <c r="A108" s="141">
        <v>99</v>
      </c>
      <c r="B108" s="6"/>
      <c r="C108" s="6"/>
      <c r="D108" s="63"/>
      <c r="E108" s="215"/>
      <c r="F108" s="214"/>
      <c r="G108" s="214"/>
      <c r="H108" s="214"/>
      <c r="I108" s="16" t="str">
        <f t="shared" si="9"/>
        <v/>
      </c>
      <c r="J108" s="16" t="str">
        <f t="shared" si="10"/>
        <v/>
      </c>
      <c r="K108" s="373" t="str">
        <f t="shared" si="11"/>
        <v/>
      </c>
      <c r="L108" s="56" t="str">
        <f t="shared" si="12"/>
        <v/>
      </c>
      <c r="M108" s="374" t="str">
        <f t="shared" si="13"/>
        <v/>
      </c>
      <c r="N108" s="56" t="str">
        <f t="shared" si="14"/>
        <v/>
      </c>
      <c r="O108" s="347" t="b">
        <f t="shared" si="15"/>
        <v>0</v>
      </c>
      <c r="P108" s="348">
        <f t="shared" si="16"/>
        <v>1</v>
      </c>
    </row>
    <row r="109" spans="1:16">
      <c r="A109" s="141">
        <v>100</v>
      </c>
      <c r="B109" s="142"/>
      <c r="C109" s="142"/>
      <c r="D109" s="63"/>
      <c r="E109" s="143"/>
      <c r="F109" s="144"/>
      <c r="G109" s="142"/>
      <c r="H109" s="143"/>
      <c r="I109" s="16" t="str">
        <f t="shared" si="9"/>
        <v/>
      </c>
      <c r="J109" s="16" t="str">
        <f t="shared" si="10"/>
        <v/>
      </c>
    </row>
    <row r="110" spans="1:16">
      <c r="A110" s="141">
        <v>101</v>
      </c>
      <c r="B110" s="142"/>
      <c r="C110" s="142"/>
      <c r="D110" s="63"/>
      <c r="E110" s="143"/>
      <c r="F110" s="144"/>
      <c r="G110" s="142"/>
      <c r="H110" s="143"/>
      <c r="I110" s="16" t="str">
        <f t="shared" si="9"/>
        <v/>
      </c>
      <c r="J110" s="16" t="str">
        <f t="shared" si="10"/>
        <v/>
      </c>
    </row>
    <row r="111" spans="1:16">
      <c r="A111" s="141">
        <v>102</v>
      </c>
      <c r="B111" s="142"/>
      <c r="C111" s="142"/>
      <c r="D111" s="63"/>
      <c r="E111" s="143"/>
      <c r="F111" s="144"/>
      <c r="G111" s="142"/>
      <c r="H111" s="143"/>
      <c r="I111" s="16" t="str">
        <f t="shared" si="9"/>
        <v/>
      </c>
      <c r="J111" s="16" t="str">
        <f t="shared" si="10"/>
        <v/>
      </c>
    </row>
    <row r="112" spans="1:16">
      <c r="A112" s="141">
        <v>103</v>
      </c>
      <c r="B112" s="142"/>
      <c r="C112" s="142"/>
      <c r="D112" s="63"/>
      <c r="E112" s="143"/>
      <c r="F112" s="144"/>
      <c r="G112" s="142"/>
      <c r="H112" s="143"/>
      <c r="I112" s="16" t="str">
        <f t="shared" si="9"/>
        <v/>
      </c>
      <c r="J112" s="16" t="str">
        <f t="shared" si="10"/>
        <v/>
      </c>
    </row>
    <row r="113" spans="1:10">
      <c r="A113" s="141">
        <v>104</v>
      </c>
      <c r="B113" s="142"/>
      <c r="C113" s="142"/>
      <c r="D113" s="63"/>
      <c r="E113" s="143"/>
      <c r="F113" s="144"/>
      <c r="G113" s="142"/>
      <c r="H113" s="143"/>
      <c r="I113" s="16" t="str">
        <f t="shared" si="9"/>
        <v/>
      </c>
      <c r="J113" s="16" t="str">
        <f t="shared" si="10"/>
        <v/>
      </c>
    </row>
    <row r="114" spans="1:10">
      <c r="A114" s="141">
        <v>105</v>
      </c>
      <c r="B114" s="142"/>
      <c r="C114" s="142"/>
      <c r="D114" s="63"/>
      <c r="E114" s="143"/>
      <c r="F114" s="144"/>
      <c r="G114" s="142"/>
      <c r="H114" s="143"/>
      <c r="I114" s="16" t="str">
        <f t="shared" si="9"/>
        <v/>
      </c>
      <c r="J114" s="16" t="str">
        <f t="shared" si="10"/>
        <v/>
      </c>
    </row>
    <row r="115" spans="1:10">
      <c r="A115" s="141">
        <v>106</v>
      </c>
      <c r="B115" s="142"/>
      <c r="C115" s="142"/>
      <c r="D115" s="63"/>
      <c r="E115" s="143"/>
      <c r="F115" s="144"/>
      <c r="G115" s="142"/>
      <c r="H115" s="143"/>
      <c r="I115" s="16" t="str">
        <f t="shared" si="9"/>
        <v/>
      </c>
      <c r="J115" s="16" t="str">
        <f t="shared" si="10"/>
        <v/>
      </c>
    </row>
    <row r="116" spans="1:10">
      <c r="A116" s="141">
        <v>107</v>
      </c>
      <c r="B116" s="142"/>
      <c r="C116" s="142"/>
      <c r="D116" s="63"/>
      <c r="E116" s="143"/>
      <c r="F116" s="144"/>
      <c r="G116" s="142"/>
      <c r="H116" s="143"/>
      <c r="I116" s="16" t="str">
        <f t="shared" si="9"/>
        <v/>
      </c>
      <c r="J116" s="16" t="str">
        <f t="shared" si="10"/>
        <v/>
      </c>
    </row>
    <row r="117" spans="1:10">
      <c r="A117" s="141">
        <v>108</v>
      </c>
      <c r="B117" s="142"/>
      <c r="C117" s="142"/>
      <c r="D117" s="63"/>
      <c r="E117" s="143"/>
      <c r="F117" s="144"/>
      <c r="G117" s="142"/>
      <c r="H117" s="143"/>
      <c r="I117" s="16" t="str">
        <f t="shared" si="9"/>
        <v/>
      </c>
      <c r="J117" s="16" t="str">
        <f t="shared" si="10"/>
        <v/>
      </c>
    </row>
    <row r="118" spans="1:10">
      <c r="A118" s="141">
        <v>109</v>
      </c>
      <c r="B118" s="142"/>
      <c r="C118" s="142"/>
      <c r="D118" s="63"/>
      <c r="E118" s="143"/>
      <c r="F118" s="144"/>
      <c r="G118" s="142"/>
      <c r="H118" s="143"/>
      <c r="I118" s="16" t="str">
        <f t="shared" si="9"/>
        <v/>
      </c>
      <c r="J118" s="16" t="str">
        <f t="shared" si="10"/>
        <v/>
      </c>
    </row>
    <row r="119" spans="1:10">
      <c r="A119" s="141">
        <v>110</v>
      </c>
      <c r="B119" s="142"/>
      <c r="C119" s="142"/>
      <c r="D119" s="63"/>
      <c r="E119" s="143"/>
      <c r="F119" s="144"/>
      <c r="G119" s="142"/>
      <c r="H119" s="143"/>
      <c r="I119" s="16" t="str">
        <f t="shared" si="9"/>
        <v/>
      </c>
      <c r="J119" s="16" t="str">
        <f t="shared" si="10"/>
        <v/>
      </c>
    </row>
    <row r="120" spans="1:10">
      <c r="A120" s="141">
        <v>111</v>
      </c>
      <c r="B120" s="142"/>
      <c r="C120" s="142"/>
      <c r="D120" s="63"/>
      <c r="E120" s="143"/>
      <c r="F120" s="144"/>
      <c r="G120" s="142"/>
      <c r="H120" s="143"/>
      <c r="I120" s="16" t="str">
        <f t="shared" si="9"/>
        <v/>
      </c>
      <c r="J120" s="16" t="str">
        <f t="shared" si="10"/>
        <v/>
      </c>
    </row>
    <row r="121" spans="1:10">
      <c r="A121" s="141">
        <v>112</v>
      </c>
      <c r="B121" s="142"/>
      <c r="C121" s="142"/>
      <c r="D121" s="63"/>
      <c r="E121" s="143"/>
      <c r="F121" s="144"/>
      <c r="G121" s="142"/>
      <c r="H121" s="143"/>
      <c r="I121" s="16" t="str">
        <f t="shared" si="9"/>
        <v/>
      </c>
      <c r="J121" s="16" t="str">
        <f t="shared" si="10"/>
        <v/>
      </c>
    </row>
    <row r="122" spans="1:10">
      <c r="A122" s="141">
        <v>113</v>
      </c>
      <c r="B122" s="142"/>
      <c r="C122" s="142"/>
      <c r="D122" s="63"/>
      <c r="E122" s="143"/>
      <c r="F122" s="144"/>
      <c r="G122" s="142"/>
      <c r="H122" s="143"/>
      <c r="I122" s="16" t="str">
        <f t="shared" si="9"/>
        <v/>
      </c>
      <c r="J122" s="16" t="str">
        <f t="shared" si="10"/>
        <v/>
      </c>
    </row>
    <row r="123" spans="1:10">
      <c r="A123" s="141">
        <v>114</v>
      </c>
      <c r="B123" s="142"/>
      <c r="C123" s="142"/>
      <c r="D123" s="63"/>
      <c r="E123" s="143"/>
      <c r="F123" s="144"/>
      <c r="G123" s="142"/>
      <c r="H123" s="143"/>
      <c r="I123" s="16" t="str">
        <f t="shared" si="9"/>
        <v/>
      </c>
      <c r="J123" s="16" t="str">
        <f t="shared" si="10"/>
        <v/>
      </c>
    </row>
    <row r="124" spans="1:10">
      <c r="A124" s="141">
        <v>115</v>
      </c>
      <c r="B124" s="142"/>
      <c r="C124" s="142"/>
      <c r="D124" s="63"/>
      <c r="E124" s="143"/>
      <c r="F124" s="144"/>
      <c r="G124" s="142"/>
      <c r="H124" s="143"/>
      <c r="I124" s="16" t="str">
        <f t="shared" si="9"/>
        <v/>
      </c>
      <c r="J124" s="16" t="str">
        <f t="shared" si="10"/>
        <v/>
      </c>
    </row>
    <row r="125" spans="1:10">
      <c r="A125" s="141">
        <v>116</v>
      </c>
      <c r="B125" s="142"/>
      <c r="C125" s="142"/>
      <c r="D125" s="63"/>
      <c r="E125" s="143"/>
      <c r="F125" s="144"/>
      <c r="G125" s="142"/>
      <c r="H125" s="143"/>
      <c r="I125" s="16" t="str">
        <f t="shared" si="9"/>
        <v/>
      </c>
      <c r="J125" s="16" t="str">
        <f t="shared" si="10"/>
        <v/>
      </c>
    </row>
    <row r="126" spans="1:10">
      <c r="A126" s="141">
        <v>117</v>
      </c>
      <c r="B126" s="142"/>
      <c r="C126" s="142"/>
      <c r="D126" s="63"/>
      <c r="E126" s="143"/>
      <c r="F126" s="144"/>
      <c r="G126" s="142"/>
      <c r="H126" s="143"/>
      <c r="I126" s="16" t="str">
        <f t="shared" si="9"/>
        <v/>
      </c>
      <c r="J126" s="16" t="str">
        <f t="shared" si="10"/>
        <v/>
      </c>
    </row>
    <row r="127" spans="1:10">
      <c r="A127" s="141">
        <v>118</v>
      </c>
      <c r="B127" s="142"/>
      <c r="C127" s="142"/>
      <c r="D127" s="63"/>
      <c r="E127" s="143"/>
      <c r="F127" s="144"/>
      <c r="G127" s="142"/>
      <c r="H127" s="143"/>
      <c r="I127" s="16" t="str">
        <f t="shared" si="9"/>
        <v/>
      </c>
      <c r="J127" s="16" t="str">
        <f t="shared" si="10"/>
        <v/>
      </c>
    </row>
    <row r="128" spans="1:10">
      <c r="A128" s="141">
        <v>119</v>
      </c>
      <c r="B128" s="142"/>
      <c r="C128" s="142"/>
      <c r="D128" s="63"/>
      <c r="E128" s="143"/>
      <c r="F128" s="144"/>
      <c r="G128" s="142"/>
      <c r="H128" s="143"/>
      <c r="I128" s="16" t="str">
        <f t="shared" si="9"/>
        <v/>
      </c>
      <c r="J128" s="16" t="str">
        <f t="shared" si="10"/>
        <v/>
      </c>
    </row>
    <row r="129" spans="1:10">
      <c r="A129" s="141">
        <v>120</v>
      </c>
      <c r="B129" s="142"/>
      <c r="C129" s="142"/>
      <c r="D129" s="63"/>
      <c r="E129" s="143"/>
      <c r="F129" s="144"/>
      <c r="G129" s="142"/>
      <c r="H129" s="143"/>
      <c r="I129" s="16" t="str">
        <f t="shared" si="9"/>
        <v/>
      </c>
      <c r="J129" s="16" t="str">
        <f t="shared" si="10"/>
        <v/>
      </c>
    </row>
    <row r="130" spans="1:10">
      <c r="A130" s="141">
        <v>121</v>
      </c>
      <c r="B130" s="142"/>
      <c r="C130" s="142"/>
      <c r="D130" s="63"/>
      <c r="E130" s="143"/>
      <c r="F130" s="144"/>
      <c r="G130" s="142"/>
      <c r="H130" s="143"/>
      <c r="I130" s="16" t="str">
        <f t="shared" si="9"/>
        <v/>
      </c>
      <c r="J130" s="16" t="str">
        <f t="shared" si="10"/>
        <v/>
      </c>
    </row>
    <row r="131" spans="1:10">
      <c r="A131" s="141">
        <v>122</v>
      </c>
      <c r="B131" s="142"/>
      <c r="C131" s="142"/>
      <c r="D131" s="63"/>
      <c r="E131" s="143"/>
      <c r="F131" s="144"/>
      <c r="G131" s="142"/>
      <c r="H131" s="143"/>
      <c r="I131" s="16" t="str">
        <f t="shared" si="9"/>
        <v/>
      </c>
      <c r="J131" s="16" t="str">
        <f t="shared" si="10"/>
        <v/>
      </c>
    </row>
    <row r="132" spans="1:10">
      <c r="A132" s="141">
        <v>123</v>
      </c>
      <c r="B132" s="142"/>
      <c r="C132" s="142"/>
      <c r="D132" s="63"/>
      <c r="E132" s="143"/>
      <c r="F132" s="144"/>
      <c r="G132" s="142"/>
      <c r="H132" s="143"/>
      <c r="I132" s="16" t="str">
        <f t="shared" si="9"/>
        <v/>
      </c>
      <c r="J132" s="16" t="str">
        <f t="shared" si="10"/>
        <v/>
      </c>
    </row>
    <row r="133" spans="1:10">
      <c r="A133" s="141">
        <v>124</v>
      </c>
      <c r="B133" s="142"/>
      <c r="C133" s="142"/>
      <c r="D133" s="63"/>
      <c r="E133" s="143"/>
      <c r="F133" s="144"/>
      <c r="G133" s="142"/>
      <c r="H133" s="143"/>
      <c r="I133" s="16" t="str">
        <f t="shared" si="9"/>
        <v/>
      </c>
      <c r="J133" s="16" t="str">
        <f t="shared" si="10"/>
        <v/>
      </c>
    </row>
    <row r="134" spans="1:10">
      <c r="A134" s="141">
        <v>125</v>
      </c>
      <c r="B134" s="142"/>
      <c r="C134" s="142"/>
      <c r="D134" s="63"/>
      <c r="E134" s="143"/>
      <c r="F134" s="144"/>
      <c r="G134" s="142"/>
      <c r="H134" s="143"/>
      <c r="I134" s="16" t="str">
        <f t="shared" si="9"/>
        <v/>
      </c>
      <c r="J134" s="16" t="str">
        <f t="shared" si="10"/>
        <v/>
      </c>
    </row>
    <row r="135" spans="1:10">
      <c r="A135" s="141">
        <v>126</v>
      </c>
      <c r="B135" s="142"/>
      <c r="C135" s="142"/>
      <c r="D135" s="63"/>
      <c r="E135" s="143"/>
      <c r="F135" s="144"/>
      <c r="G135" s="142"/>
      <c r="H135" s="143"/>
      <c r="I135" s="16" t="str">
        <f t="shared" si="9"/>
        <v/>
      </c>
      <c r="J135" s="16" t="str">
        <f t="shared" si="10"/>
        <v/>
      </c>
    </row>
    <row r="136" spans="1:10">
      <c r="A136" s="141">
        <v>127</v>
      </c>
      <c r="B136" s="142"/>
      <c r="C136" s="142"/>
      <c r="D136" s="63"/>
      <c r="E136" s="143"/>
      <c r="F136" s="144"/>
      <c r="G136" s="142"/>
      <c r="H136" s="143"/>
      <c r="I136" s="16" t="str">
        <f t="shared" si="9"/>
        <v/>
      </c>
      <c r="J136" s="16" t="str">
        <f t="shared" si="10"/>
        <v/>
      </c>
    </row>
    <row r="137" spans="1:10">
      <c r="A137" s="141">
        <v>128</v>
      </c>
      <c r="B137" s="142"/>
      <c r="C137" s="142"/>
      <c r="D137" s="63"/>
      <c r="E137" s="143"/>
      <c r="F137" s="144"/>
      <c r="G137" s="142"/>
      <c r="H137" s="143"/>
      <c r="I137" s="16" t="str">
        <f t="shared" si="9"/>
        <v/>
      </c>
      <c r="J137" s="16" t="str">
        <f t="shared" si="10"/>
        <v/>
      </c>
    </row>
    <row r="138" spans="1:10">
      <c r="A138" s="141">
        <v>129</v>
      </c>
      <c r="B138" s="142"/>
      <c r="C138" s="142"/>
      <c r="D138" s="63"/>
      <c r="E138" s="143"/>
      <c r="F138" s="144"/>
      <c r="G138" s="142"/>
      <c r="H138" s="143"/>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1">
        <v>130</v>
      </c>
      <c r="B139" s="142"/>
      <c r="C139" s="142"/>
      <c r="D139" s="63"/>
      <c r="E139" s="143"/>
      <c r="F139" s="144"/>
      <c r="G139" s="142"/>
      <c r="H139" s="143"/>
      <c r="I139" s="16" t="str">
        <f t="shared" si="17"/>
        <v/>
      </c>
      <c r="J139" s="16" t="str">
        <f t="shared" si="18"/>
        <v/>
      </c>
    </row>
    <row r="140" spans="1:10">
      <c r="A140" s="141">
        <v>131</v>
      </c>
      <c r="B140" s="142"/>
      <c r="C140" s="142"/>
      <c r="D140" s="63"/>
      <c r="E140" s="143"/>
      <c r="F140" s="144"/>
      <c r="G140" s="142"/>
      <c r="H140" s="143"/>
      <c r="I140" s="16" t="str">
        <f t="shared" si="17"/>
        <v/>
      </c>
      <c r="J140" s="16" t="str">
        <f t="shared" si="18"/>
        <v/>
      </c>
    </row>
    <row r="141" spans="1:10">
      <c r="A141" s="141">
        <v>132</v>
      </c>
      <c r="B141" s="142"/>
      <c r="C141" s="142"/>
      <c r="D141" s="63"/>
      <c r="E141" s="143"/>
      <c r="F141" s="144"/>
      <c r="G141" s="142"/>
      <c r="H141" s="143"/>
      <c r="I141" s="16" t="str">
        <f t="shared" si="17"/>
        <v/>
      </c>
      <c r="J141" s="16" t="str">
        <f t="shared" si="18"/>
        <v/>
      </c>
    </row>
    <row r="142" spans="1:10">
      <c r="A142" s="141">
        <v>133</v>
      </c>
      <c r="B142" s="142"/>
      <c r="C142" s="142"/>
      <c r="D142" s="63"/>
      <c r="E142" s="143"/>
      <c r="F142" s="144"/>
      <c r="G142" s="142"/>
      <c r="H142" s="143"/>
      <c r="I142" s="16" t="str">
        <f t="shared" si="17"/>
        <v/>
      </c>
      <c r="J142" s="16" t="str">
        <f t="shared" si="18"/>
        <v/>
      </c>
    </row>
    <row r="143" spans="1:10">
      <c r="A143" s="141">
        <v>134</v>
      </c>
      <c r="B143" s="142"/>
      <c r="C143" s="142"/>
      <c r="D143" s="63"/>
      <c r="E143" s="143"/>
      <c r="F143" s="144"/>
      <c r="G143" s="142"/>
      <c r="H143" s="143"/>
      <c r="I143" s="16" t="str">
        <f t="shared" si="17"/>
        <v/>
      </c>
      <c r="J143" s="16" t="str">
        <f t="shared" si="18"/>
        <v/>
      </c>
    </row>
    <row r="144" spans="1:10">
      <c r="A144" s="141">
        <v>135</v>
      </c>
      <c r="B144" s="142"/>
      <c r="C144" s="142"/>
      <c r="D144" s="63"/>
      <c r="E144" s="143"/>
      <c r="F144" s="144"/>
      <c r="G144" s="142"/>
      <c r="H144" s="143"/>
      <c r="I144" s="16" t="str">
        <f t="shared" si="17"/>
        <v/>
      </c>
      <c r="J144" s="16" t="str">
        <f t="shared" si="18"/>
        <v/>
      </c>
    </row>
    <row r="145" spans="1:10">
      <c r="A145" s="141">
        <v>136</v>
      </c>
      <c r="B145" s="142"/>
      <c r="C145" s="142"/>
      <c r="D145" s="63"/>
      <c r="E145" s="143"/>
      <c r="F145" s="144"/>
      <c r="G145" s="142"/>
      <c r="H145" s="143"/>
      <c r="I145" s="16" t="str">
        <f t="shared" si="17"/>
        <v/>
      </c>
      <c r="J145" s="16" t="str">
        <f t="shared" si="18"/>
        <v/>
      </c>
    </row>
    <row r="146" spans="1:10">
      <c r="A146" s="141">
        <v>137</v>
      </c>
      <c r="B146" s="142"/>
      <c r="C146" s="142"/>
      <c r="D146" s="63"/>
      <c r="E146" s="143"/>
      <c r="F146" s="144"/>
      <c r="G146" s="142"/>
      <c r="H146" s="143"/>
      <c r="I146" s="16" t="str">
        <f t="shared" si="17"/>
        <v/>
      </c>
      <c r="J146" s="16" t="str">
        <f t="shared" si="18"/>
        <v/>
      </c>
    </row>
    <row r="147" spans="1:10">
      <c r="A147" s="141">
        <v>138</v>
      </c>
      <c r="B147" s="142"/>
      <c r="C147" s="142"/>
      <c r="D147" s="63"/>
      <c r="E147" s="143"/>
      <c r="F147" s="144"/>
      <c r="G147" s="142"/>
      <c r="H147" s="143"/>
      <c r="I147" s="16" t="str">
        <f t="shared" si="17"/>
        <v/>
      </c>
      <c r="J147" s="16" t="str">
        <f t="shared" si="18"/>
        <v/>
      </c>
    </row>
    <row r="148" spans="1:10">
      <c r="A148" s="141">
        <v>139</v>
      </c>
      <c r="B148" s="142"/>
      <c r="C148" s="142"/>
      <c r="D148" s="63"/>
      <c r="E148" s="143"/>
      <c r="F148" s="144"/>
      <c r="G148" s="142"/>
      <c r="H148" s="143"/>
      <c r="I148" s="16" t="str">
        <f t="shared" si="17"/>
        <v/>
      </c>
      <c r="J148" s="16" t="str">
        <f t="shared" si="18"/>
        <v/>
      </c>
    </row>
    <row r="149" spans="1:10">
      <c r="A149" s="141">
        <v>140</v>
      </c>
      <c r="B149" s="142"/>
      <c r="C149" s="142"/>
      <c r="D149" s="63"/>
      <c r="E149" s="143"/>
      <c r="F149" s="144"/>
      <c r="G149" s="142"/>
      <c r="H149" s="143"/>
      <c r="I149" s="16" t="str">
        <f t="shared" si="17"/>
        <v/>
      </c>
      <c r="J149" s="16" t="str">
        <f t="shared" si="18"/>
        <v/>
      </c>
    </row>
    <row r="150" spans="1:10">
      <c r="A150" s="141">
        <v>141</v>
      </c>
      <c r="B150" s="142"/>
      <c r="C150" s="142"/>
      <c r="D150" s="63"/>
      <c r="E150" s="143"/>
      <c r="F150" s="144"/>
      <c r="G150" s="142"/>
      <c r="H150" s="143"/>
      <c r="I150" s="16" t="str">
        <f t="shared" si="17"/>
        <v/>
      </c>
      <c r="J150" s="16" t="str">
        <f t="shared" si="18"/>
        <v/>
      </c>
    </row>
    <row r="151" spans="1:10">
      <c r="A151" s="141">
        <v>142</v>
      </c>
      <c r="B151" s="142"/>
      <c r="C151" s="142"/>
      <c r="D151" s="63"/>
      <c r="E151" s="143"/>
      <c r="F151" s="144"/>
      <c r="G151" s="142"/>
      <c r="H151" s="143"/>
      <c r="I151" s="16" t="str">
        <f t="shared" si="17"/>
        <v/>
      </c>
      <c r="J151" s="16" t="str">
        <f t="shared" si="18"/>
        <v/>
      </c>
    </row>
    <row r="152" spans="1:10">
      <c r="A152" s="141">
        <v>143</v>
      </c>
      <c r="B152" s="142"/>
      <c r="C152" s="142"/>
      <c r="D152" s="63"/>
      <c r="E152" s="143"/>
      <c r="F152" s="144"/>
      <c r="G152" s="142"/>
      <c r="H152" s="143"/>
      <c r="I152" s="16" t="str">
        <f t="shared" si="17"/>
        <v/>
      </c>
      <c r="J152" s="16" t="str">
        <f t="shared" si="18"/>
        <v/>
      </c>
    </row>
    <row r="153" spans="1:10">
      <c r="A153" s="141">
        <v>144</v>
      </c>
      <c r="B153" s="142"/>
      <c r="C153" s="142"/>
      <c r="D153" s="63"/>
      <c r="E153" s="143"/>
      <c r="F153" s="144"/>
      <c r="G153" s="142"/>
      <c r="H153" s="143"/>
      <c r="I153" s="16" t="str">
        <f t="shared" si="17"/>
        <v/>
      </c>
      <c r="J153" s="16" t="str">
        <f t="shared" si="18"/>
        <v/>
      </c>
    </row>
    <row r="154" spans="1:10">
      <c r="A154" s="141">
        <v>145</v>
      </c>
      <c r="B154" s="142"/>
      <c r="C154" s="142"/>
      <c r="D154" s="63"/>
      <c r="E154" s="143"/>
      <c r="F154" s="144"/>
      <c r="G154" s="142"/>
      <c r="H154" s="143"/>
      <c r="I154" s="16" t="str">
        <f t="shared" si="17"/>
        <v/>
      </c>
      <c r="J154" s="16" t="str">
        <f t="shared" si="18"/>
        <v/>
      </c>
    </row>
    <row r="155" spans="1:10">
      <c r="A155" s="141">
        <v>146</v>
      </c>
      <c r="B155" s="142"/>
      <c r="C155" s="142"/>
      <c r="D155" s="63"/>
      <c r="E155" s="143"/>
      <c r="F155" s="144"/>
      <c r="G155" s="142"/>
      <c r="H155" s="143"/>
      <c r="I155" s="16" t="str">
        <f t="shared" si="17"/>
        <v/>
      </c>
      <c r="J155" s="16" t="str">
        <f t="shared" si="18"/>
        <v/>
      </c>
    </row>
    <row r="156" spans="1:10">
      <c r="A156" s="141">
        <v>147</v>
      </c>
      <c r="B156" s="142"/>
      <c r="C156" s="142"/>
      <c r="D156" s="63"/>
      <c r="E156" s="143"/>
      <c r="F156" s="144"/>
      <c r="G156" s="142"/>
      <c r="H156" s="143"/>
      <c r="I156" s="16" t="str">
        <f t="shared" si="17"/>
        <v/>
      </c>
      <c r="J156" s="16" t="str">
        <f t="shared" si="18"/>
        <v/>
      </c>
    </row>
    <row r="157" spans="1:10">
      <c r="A157" s="141">
        <v>148</v>
      </c>
      <c r="B157" s="142"/>
      <c r="C157" s="142"/>
      <c r="D157" s="63"/>
      <c r="E157" s="143"/>
      <c r="F157" s="144"/>
      <c r="G157" s="142"/>
      <c r="H157" s="143"/>
      <c r="I157" s="16" t="str">
        <f t="shared" si="17"/>
        <v/>
      </c>
      <c r="J157" s="16" t="str">
        <f t="shared" si="18"/>
        <v/>
      </c>
    </row>
    <row r="158" spans="1:10">
      <c r="A158" s="141">
        <v>149</v>
      </c>
      <c r="B158" s="142"/>
      <c r="C158" s="142"/>
      <c r="D158" s="63"/>
      <c r="E158" s="143"/>
      <c r="F158" s="144"/>
      <c r="G158" s="142"/>
      <c r="H158" s="143"/>
      <c r="I158" s="16" t="str">
        <f t="shared" si="17"/>
        <v/>
      </c>
      <c r="J158" s="16" t="str">
        <f t="shared" si="18"/>
        <v/>
      </c>
    </row>
    <row r="159" spans="1:10">
      <c r="A159" s="141">
        <v>150</v>
      </c>
      <c r="B159" s="142"/>
      <c r="C159" s="142"/>
      <c r="D159" s="63"/>
      <c r="E159" s="143"/>
      <c r="F159" s="144"/>
      <c r="G159" s="142"/>
      <c r="H159" s="143"/>
      <c r="I159" s="16" t="str">
        <f t="shared" si="17"/>
        <v/>
      </c>
      <c r="J159" s="16" t="str">
        <f t="shared" si="18"/>
        <v/>
      </c>
    </row>
    <row r="160" spans="1:10">
      <c r="A160" s="141">
        <v>151</v>
      </c>
      <c r="B160" s="142"/>
      <c r="C160" s="142"/>
      <c r="D160" s="63"/>
      <c r="E160" s="143"/>
      <c r="F160" s="144"/>
      <c r="G160" s="142"/>
      <c r="H160" s="143"/>
      <c r="I160" s="16" t="str">
        <f t="shared" si="17"/>
        <v/>
      </c>
      <c r="J160" s="16" t="str">
        <f t="shared" si="18"/>
        <v/>
      </c>
    </row>
    <row r="161" spans="1:10">
      <c r="A161" s="141">
        <v>152</v>
      </c>
      <c r="B161" s="142"/>
      <c r="C161" s="142"/>
      <c r="D161" s="63"/>
      <c r="E161" s="143"/>
      <c r="F161" s="144"/>
      <c r="G161" s="142"/>
      <c r="H161" s="143"/>
      <c r="I161" s="16" t="str">
        <f t="shared" si="17"/>
        <v/>
      </c>
      <c r="J161" s="16" t="str">
        <f t="shared" si="18"/>
        <v/>
      </c>
    </row>
    <row r="162" spans="1:10">
      <c r="A162" s="141">
        <v>153</v>
      </c>
      <c r="B162" s="142"/>
      <c r="C162" s="142"/>
      <c r="D162" s="63"/>
      <c r="E162" s="143"/>
      <c r="F162" s="144"/>
      <c r="G162" s="142"/>
      <c r="H162" s="143"/>
      <c r="I162" s="16" t="str">
        <f t="shared" si="17"/>
        <v/>
      </c>
      <c r="J162" s="16" t="str">
        <f t="shared" si="18"/>
        <v/>
      </c>
    </row>
    <row r="163" spans="1:10">
      <c r="A163" s="141">
        <v>154</v>
      </c>
      <c r="B163" s="142"/>
      <c r="C163" s="142"/>
      <c r="D163" s="63"/>
      <c r="E163" s="143"/>
      <c r="F163" s="144"/>
      <c r="G163" s="142"/>
      <c r="H163" s="143"/>
      <c r="I163" s="16" t="str">
        <f t="shared" si="17"/>
        <v/>
      </c>
      <c r="J163" s="16" t="str">
        <f t="shared" si="18"/>
        <v/>
      </c>
    </row>
    <row r="164" spans="1:10">
      <c r="A164" s="141">
        <v>155</v>
      </c>
      <c r="B164" s="142"/>
      <c r="C164" s="142"/>
      <c r="D164" s="63"/>
      <c r="E164" s="143"/>
      <c r="F164" s="144"/>
      <c r="G164" s="142"/>
      <c r="H164" s="143"/>
      <c r="I164" s="16" t="str">
        <f t="shared" si="17"/>
        <v/>
      </c>
      <c r="J164" s="16" t="str">
        <f t="shared" si="18"/>
        <v/>
      </c>
    </row>
    <row r="165" spans="1:10">
      <c r="A165" s="141">
        <v>156</v>
      </c>
      <c r="B165" s="142"/>
      <c r="C165" s="142"/>
      <c r="D165" s="63"/>
      <c r="E165" s="143"/>
      <c r="F165" s="144"/>
      <c r="G165" s="142"/>
      <c r="H165" s="143"/>
      <c r="I165" s="16" t="str">
        <f t="shared" si="17"/>
        <v/>
      </c>
      <c r="J165" s="16" t="str">
        <f t="shared" si="18"/>
        <v/>
      </c>
    </row>
    <row r="166" spans="1:10">
      <c r="A166" s="141">
        <v>157</v>
      </c>
      <c r="B166" s="142"/>
      <c r="C166" s="142"/>
      <c r="D166" s="63"/>
      <c r="E166" s="143"/>
      <c r="F166" s="144"/>
      <c r="G166" s="142"/>
      <c r="H166" s="143"/>
      <c r="I166" s="16" t="str">
        <f t="shared" si="17"/>
        <v/>
      </c>
      <c r="J166" s="16" t="str">
        <f t="shared" si="18"/>
        <v/>
      </c>
    </row>
    <row r="167" spans="1:10">
      <c r="A167" s="141">
        <v>158</v>
      </c>
      <c r="B167" s="142"/>
      <c r="C167" s="142"/>
      <c r="D167" s="63"/>
      <c r="E167" s="143"/>
      <c r="F167" s="144"/>
      <c r="G167" s="142"/>
      <c r="H167" s="143"/>
      <c r="I167" s="16" t="str">
        <f t="shared" si="17"/>
        <v/>
      </c>
      <c r="J167" s="16" t="str">
        <f t="shared" si="18"/>
        <v/>
      </c>
    </row>
    <row r="168" spans="1:10">
      <c r="A168" s="141">
        <v>159</v>
      </c>
      <c r="B168" s="142"/>
      <c r="C168" s="142"/>
      <c r="D168" s="63"/>
      <c r="E168" s="143"/>
      <c r="F168" s="144"/>
      <c r="G168" s="142"/>
      <c r="H168" s="143"/>
      <c r="I168" s="16" t="str">
        <f t="shared" si="17"/>
        <v/>
      </c>
      <c r="J168" s="16" t="str">
        <f t="shared" si="18"/>
        <v/>
      </c>
    </row>
    <row r="169" spans="1:10">
      <c r="A169" s="141">
        <v>160</v>
      </c>
      <c r="B169" s="142"/>
      <c r="C169" s="142"/>
      <c r="D169" s="63"/>
      <c r="E169" s="143"/>
      <c r="F169" s="144"/>
      <c r="G169" s="142"/>
      <c r="H169" s="143"/>
      <c r="I169" s="16" t="str">
        <f t="shared" si="17"/>
        <v/>
      </c>
      <c r="J169" s="16" t="str">
        <f t="shared" si="18"/>
        <v/>
      </c>
    </row>
    <row r="170" spans="1:10">
      <c r="A170" s="141">
        <v>161</v>
      </c>
      <c r="B170" s="142"/>
      <c r="C170" s="142"/>
      <c r="D170" s="63"/>
      <c r="E170" s="143"/>
      <c r="F170" s="144"/>
      <c r="G170" s="142"/>
      <c r="H170" s="143"/>
      <c r="I170" s="16" t="str">
        <f t="shared" si="17"/>
        <v/>
      </c>
      <c r="J170" s="16" t="str">
        <f t="shared" si="18"/>
        <v/>
      </c>
    </row>
    <row r="171" spans="1:10">
      <c r="A171" s="141">
        <v>162</v>
      </c>
      <c r="B171" s="142"/>
      <c r="C171" s="142"/>
      <c r="D171" s="63"/>
      <c r="E171" s="143"/>
      <c r="F171" s="144"/>
      <c r="G171" s="142"/>
      <c r="H171" s="143"/>
      <c r="I171" s="16" t="str">
        <f t="shared" si="17"/>
        <v/>
      </c>
      <c r="J171" s="16" t="str">
        <f t="shared" si="18"/>
        <v/>
      </c>
    </row>
    <row r="172" spans="1:10">
      <c r="A172" s="141">
        <v>163</v>
      </c>
      <c r="B172" s="142"/>
      <c r="C172" s="142"/>
      <c r="D172" s="63"/>
      <c r="E172" s="143"/>
      <c r="F172" s="144"/>
      <c r="G172" s="142"/>
      <c r="H172" s="143"/>
      <c r="I172" s="16" t="str">
        <f t="shared" si="17"/>
        <v/>
      </c>
      <c r="J172" s="16" t="str">
        <f t="shared" si="18"/>
        <v/>
      </c>
    </row>
    <row r="173" spans="1:10">
      <c r="A173" s="141">
        <v>164</v>
      </c>
      <c r="B173" s="142"/>
      <c r="C173" s="142"/>
      <c r="D173" s="63"/>
      <c r="E173" s="143"/>
      <c r="F173" s="144"/>
      <c r="G173" s="142"/>
      <c r="H173" s="143"/>
      <c r="I173" s="16" t="str">
        <f t="shared" si="17"/>
        <v/>
      </c>
      <c r="J173" s="16" t="str">
        <f t="shared" si="18"/>
        <v/>
      </c>
    </row>
    <row r="174" spans="1:10">
      <c r="A174" s="141">
        <v>165</v>
      </c>
      <c r="B174" s="142"/>
      <c r="C174" s="142"/>
      <c r="D174" s="63"/>
      <c r="E174" s="143"/>
      <c r="F174" s="144"/>
      <c r="G174" s="142"/>
      <c r="H174" s="143"/>
      <c r="I174" s="16" t="str">
        <f t="shared" si="17"/>
        <v/>
      </c>
      <c r="J174" s="16" t="str">
        <f t="shared" si="18"/>
        <v/>
      </c>
    </row>
    <row r="175" spans="1:10">
      <c r="A175" s="141">
        <v>166</v>
      </c>
      <c r="B175" s="142"/>
      <c r="C175" s="142"/>
      <c r="D175" s="63"/>
      <c r="E175" s="143"/>
      <c r="F175" s="144"/>
      <c r="G175" s="142"/>
      <c r="H175" s="143"/>
      <c r="I175" s="16" t="str">
        <f t="shared" si="17"/>
        <v/>
      </c>
      <c r="J175" s="16" t="str">
        <f t="shared" si="18"/>
        <v/>
      </c>
    </row>
    <row r="176" spans="1:10">
      <c r="A176" s="141">
        <v>167</v>
      </c>
      <c r="B176" s="142"/>
      <c r="C176" s="142"/>
      <c r="D176" s="63"/>
      <c r="E176" s="143"/>
      <c r="F176" s="144"/>
      <c r="G176" s="142"/>
      <c r="H176" s="143"/>
      <c r="I176" s="16" t="str">
        <f t="shared" si="17"/>
        <v/>
      </c>
      <c r="J176" s="16" t="str">
        <f t="shared" si="18"/>
        <v/>
      </c>
    </row>
    <row r="177" spans="1:10">
      <c r="A177" s="141">
        <v>168</v>
      </c>
      <c r="B177" s="142"/>
      <c r="C177" s="142"/>
      <c r="D177" s="63"/>
      <c r="E177" s="143"/>
      <c r="F177" s="144"/>
      <c r="G177" s="142"/>
      <c r="H177" s="143"/>
      <c r="I177" s="16" t="str">
        <f t="shared" si="17"/>
        <v/>
      </c>
      <c r="J177" s="16" t="str">
        <f t="shared" si="18"/>
        <v/>
      </c>
    </row>
    <row r="178" spans="1:10">
      <c r="A178" s="141">
        <v>169</v>
      </c>
      <c r="B178" s="142"/>
      <c r="C178" s="142"/>
      <c r="D178" s="63"/>
      <c r="E178" s="143"/>
      <c r="F178" s="144"/>
      <c r="G178" s="142"/>
      <c r="H178" s="143"/>
      <c r="I178" s="16" t="str">
        <f t="shared" si="17"/>
        <v/>
      </c>
      <c r="J178" s="16" t="str">
        <f t="shared" si="18"/>
        <v/>
      </c>
    </row>
    <row r="179" spans="1:10">
      <c r="A179" s="141">
        <v>170</v>
      </c>
      <c r="B179" s="142"/>
      <c r="C179" s="142"/>
      <c r="D179" s="63"/>
      <c r="E179" s="143"/>
      <c r="F179" s="144"/>
      <c r="G179" s="142"/>
      <c r="H179" s="143"/>
      <c r="I179" s="16" t="str">
        <f t="shared" si="17"/>
        <v/>
      </c>
      <c r="J179" s="16" t="str">
        <f t="shared" si="18"/>
        <v/>
      </c>
    </row>
    <row r="180" spans="1:10">
      <c r="A180" s="141">
        <v>171</v>
      </c>
      <c r="B180" s="142"/>
      <c r="C180" s="142"/>
      <c r="D180" s="63"/>
      <c r="E180" s="143"/>
      <c r="F180" s="144"/>
      <c r="G180" s="142"/>
      <c r="H180" s="143"/>
      <c r="I180" s="16" t="str">
        <f t="shared" si="17"/>
        <v/>
      </c>
      <c r="J180" s="16" t="str">
        <f t="shared" si="18"/>
        <v/>
      </c>
    </row>
    <row r="181" spans="1:10">
      <c r="A181" s="141">
        <v>172</v>
      </c>
      <c r="B181" s="142"/>
      <c r="C181" s="142"/>
      <c r="D181" s="63"/>
      <c r="E181" s="143"/>
      <c r="F181" s="144"/>
      <c r="G181" s="142"/>
      <c r="H181" s="143"/>
      <c r="I181" s="16" t="str">
        <f t="shared" si="17"/>
        <v/>
      </c>
      <c r="J181" s="16" t="str">
        <f t="shared" si="18"/>
        <v/>
      </c>
    </row>
    <row r="182" spans="1:10">
      <c r="A182" s="141">
        <v>173</v>
      </c>
      <c r="B182" s="142"/>
      <c r="C182" s="142"/>
      <c r="D182" s="63"/>
      <c r="E182" s="143"/>
      <c r="F182" s="144"/>
      <c r="G182" s="142"/>
      <c r="H182" s="143"/>
      <c r="I182" s="16" t="str">
        <f t="shared" si="17"/>
        <v/>
      </c>
      <c r="J182" s="16" t="str">
        <f t="shared" si="18"/>
        <v/>
      </c>
    </row>
    <row r="183" spans="1:10">
      <c r="A183" s="141">
        <v>174</v>
      </c>
      <c r="B183" s="142"/>
      <c r="C183" s="142"/>
      <c r="D183" s="63"/>
      <c r="E183" s="143"/>
      <c r="F183" s="144"/>
      <c r="G183" s="142"/>
      <c r="H183" s="143"/>
      <c r="I183" s="16" t="str">
        <f t="shared" si="17"/>
        <v/>
      </c>
      <c r="J183" s="16" t="str">
        <f t="shared" si="18"/>
        <v/>
      </c>
    </row>
    <row r="184" spans="1:10">
      <c r="A184" s="141">
        <v>175</v>
      </c>
      <c r="B184" s="142"/>
      <c r="C184" s="142"/>
      <c r="D184" s="63"/>
      <c r="E184" s="143"/>
      <c r="F184" s="144"/>
      <c r="G184" s="142"/>
      <c r="H184" s="143"/>
      <c r="I184" s="16" t="str">
        <f t="shared" si="17"/>
        <v/>
      </c>
      <c r="J184" s="16" t="str">
        <f t="shared" si="18"/>
        <v/>
      </c>
    </row>
    <row r="185" spans="1:10">
      <c r="A185" s="141">
        <v>176</v>
      </c>
      <c r="B185" s="142"/>
      <c r="C185" s="142"/>
      <c r="D185" s="63"/>
      <c r="E185" s="143"/>
      <c r="F185" s="144"/>
      <c r="G185" s="142"/>
      <c r="H185" s="143"/>
      <c r="I185" s="16" t="str">
        <f t="shared" si="17"/>
        <v/>
      </c>
      <c r="J185" s="16" t="str">
        <f t="shared" si="18"/>
        <v/>
      </c>
    </row>
    <row r="186" spans="1:10">
      <c r="A186" s="141">
        <v>177</v>
      </c>
      <c r="B186" s="142"/>
      <c r="C186" s="142"/>
      <c r="D186" s="63"/>
      <c r="E186" s="143"/>
      <c r="F186" s="144"/>
      <c r="G186" s="142"/>
      <c r="H186" s="143"/>
      <c r="I186" s="16" t="str">
        <f t="shared" si="17"/>
        <v/>
      </c>
      <c r="J186" s="16" t="str">
        <f t="shared" si="18"/>
        <v/>
      </c>
    </row>
    <row r="187" spans="1:10">
      <c r="A187" s="141">
        <v>178</v>
      </c>
      <c r="B187" s="142"/>
      <c r="C187" s="142"/>
      <c r="D187" s="63"/>
      <c r="E187" s="143"/>
      <c r="F187" s="144"/>
      <c r="G187" s="142"/>
      <c r="H187" s="143"/>
      <c r="I187" s="16" t="str">
        <f t="shared" si="17"/>
        <v/>
      </c>
      <c r="J187" s="16" t="str">
        <f t="shared" si="18"/>
        <v/>
      </c>
    </row>
    <row r="188" spans="1:10">
      <c r="A188" s="141">
        <v>179</v>
      </c>
      <c r="B188" s="142"/>
      <c r="C188" s="142"/>
      <c r="D188" s="63"/>
      <c r="E188" s="143"/>
      <c r="F188" s="144"/>
      <c r="G188" s="142"/>
      <c r="H188" s="143"/>
      <c r="I188" s="16" t="str">
        <f t="shared" si="17"/>
        <v/>
      </c>
      <c r="J188" s="16" t="str">
        <f t="shared" si="18"/>
        <v/>
      </c>
    </row>
    <row r="189" spans="1:10">
      <c r="A189" s="141">
        <v>180</v>
      </c>
      <c r="B189" s="142"/>
      <c r="C189" s="142"/>
      <c r="D189" s="63"/>
      <c r="E189" s="143"/>
      <c r="F189" s="144"/>
      <c r="G189" s="142"/>
      <c r="H189" s="143"/>
      <c r="I189" s="16" t="str">
        <f t="shared" si="17"/>
        <v/>
      </c>
      <c r="J189" s="16" t="str">
        <f t="shared" si="18"/>
        <v/>
      </c>
    </row>
    <row r="190" spans="1:10">
      <c r="A190" s="141">
        <v>181</v>
      </c>
      <c r="B190" s="142"/>
      <c r="C190" s="142"/>
      <c r="D190" s="63"/>
      <c r="E190" s="143"/>
      <c r="F190" s="144"/>
      <c r="G190" s="142"/>
      <c r="H190" s="143"/>
      <c r="I190" s="16" t="str">
        <f t="shared" si="17"/>
        <v/>
      </c>
      <c r="J190" s="16" t="str">
        <f t="shared" si="18"/>
        <v/>
      </c>
    </row>
    <row r="191" spans="1:10">
      <c r="A191" s="141">
        <v>182</v>
      </c>
      <c r="B191" s="142"/>
      <c r="C191" s="142"/>
      <c r="D191" s="63"/>
      <c r="E191" s="143"/>
      <c r="F191" s="144"/>
      <c r="G191" s="142"/>
      <c r="H191" s="143"/>
      <c r="I191" s="16" t="str">
        <f t="shared" si="17"/>
        <v/>
      </c>
      <c r="J191" s="16" t="str">
        <f t="shared" si="18"/>
        <v/>
      </c>
    </row>
    <row r="192" spans="1:10">
      <c r="A192" s="141">
        <v>183</v>
      </c>
      <c r="B192" s="142"/>
      <c r="C192" s="142"/>
      <c r="D192" s="63"/>
      <c r="E192" s="143"/>
      <c r="F192" s="144"/>
      <c r="G192" s="142"/>
      <c r="H192" s="143"/>
      <c r="I192" s="16" t="str">
        <f t="shared" si="17"/>
        <v/>
      </c>
      <c r="J192" s="16" t="str">
        <f t="shared" si="18"/>
        <v/>
      </c>
    </row>
    <row r="193" spans="1:10">
      <c r="A193" s="141">
        <v>184</v>
      </c>
      <c r="B193" s="142"/>
      <c r="C193" s="142"/>
      <c r="D193" s="63"/>
      <c r="E193" s="143"/>
      <c r="F193" s="144"/>
      <c r="G193" s="142"/>
      <c r="H193" s="143"/>
      <c r="I193" s="16" t="str">
        <f t="shared" si="17"/>
        <v/>
      </c>
      <c r="J193" s="16" t="str">
        <f t="shared" si="18"/>
        <v/>
      </c>
    </row>
    <row r="194" spans="1:10">
      <c r="A194" s="141">
        <v>185</v>
      </c>
      <c r="B194" s="142"/>
      <c r="C194" s="142"/>
      <c r="D194" s="63"/>
      <c r="E194" s="143"/>
      <c r="F194" s="144"/>
      <c r="G194" s="142"/>
      <c r="H194" s="143"/>
      <c r="I194" s="16" t="str">
        <f t="shared" si="17"/>
        <v/>
      </c>
      <c r="J194" s="16" t="str">
        <f t="shared" si="18"/>
        <v/>
      </c>
    </row>
    <row r="195" spans="1:10">
      <c r="A195" s="141">
        <v>186</v>
      </c>
      <c r="B195" s="142"/>
      <c r="C195" s="142"/>
      <c r="D195" s="63"/>
      <c r="E195" s="143"/>
      <c r="F195" s="144"/>
      <c r="G195" s="142"/>
      <c r="H195" s="143"/>
      <c r="I195" s="16" t="str">
        <f t="shared" si="17"/>
        <v/>
      </c>
      <c r="J195" s="16" t="str">
        <f t="shared" si="18"/>
        <v/>
      </c>
    </row>
    <row r="196" spans="1:10">
      <c r="A196" s="141">
        <v>187</v>
      </c>
      <c r="B196" s="142"/>
      <c r="C196" s="142"/>
      <c r="D196" s="63"/>
      <c r="E196" s="143"/>
      <c r="F196" s="144"/>
      <c r="G196" s="142"/>
      <c r="H196" s="143"/>
      <c r="I196" s="16" t="str">
        <f t="shared" si="17"/>
        <v/>
      </c>
      <c r="J196" s="16" t="str">
        <f t="shared" si="18"/>
        <v/>
      </c>
    </row>
    <row r="197" spans="1:10">
      <c r="A197" s="141">
        <v>188</v>
      </c>
      <c r="B197" s="142"/>
      <c r="C197" s="142"/>
      <c r="D197" s="63"/>
      <c r="E197" s="143"/>
      <c r="F197" s="144"/>
      <c r="G197" s="142"/>
      <c r="H197" s="143"/>
      <c r="I197" s="16" t="str">
        <f t="shared" si="17"/>
        <v/>
      </c>
      <c r="J197" s="16" t="str">
        <f t="shared" si="18"/>
        <v/>
      </c>
    </row>
    <row r="198" spans="1:10">
      <c r="A198" s="141">
        <v>189</v>
      </c>
      <c r="B198" s="142"/>
      <c r="C198" s="142"/>
      <c r="D198" s="63"/>
      <c r="E198" s="143"/>
      <c r="F198" s="144"/>
      <c r="G198" s="142"/>
      <c r="H198" s="143"/>
      <c r="I198" s="16" t="str">
        <f t="shared" si="17"/>
        <v/>
      </c>
      <c r="J198" s="16" t="str">
        <f t="shared" si="18"/>
        <v/>
      </c>
    </row>
    <row r="199" spans="1:10">
      <c r="A199" s="141">
        <v>190</v>
      </c>
      <c r="B199" s="142"/>
      <c r="C199" s="142"/>
      <c r="D199" s="63"/>
      <c r="E199" s="143"/>
      <c r="F199" s="144"/>
      <c r="G199" s="142"/>
      <c r="H199" s="143"/>
      <c r="I199" s="16" t="str">
        <f t="shared" si="17"/>
        <v/>
      </c>
      <c r="J199" s="16" t="str">
        <f t="shared" si="18"/>
        <v/>
      </c>
    </row>
    <row r="200" spans="1:10">
      <c r="A200" s="141">
        <v>191</v>
      </c>
      <c r="B200" s="142"/>
      <c r="C200" s="142"/>
      <c r="D200" s="63"/>
      <c r="E200" s="143"/>
      <c r="F200" s="144"/>
      <c r="G200" s="142"/>
      <c r="H200" s="143"/>
      <c r="I200" s="16" t="str">
        <f t="shared" si="17"/>
        <v/>
      </c>
      <c r="J200" s="16" t="str">
        <f t="shared" si="18"/>
        <v/>
      </c>
    </row>
    <row r="201" spans="1:10">
      <c r="A201" s="141">
        <v>192</v>
      </c>
      <c r="B201" s="142"/>
      <c r="C201" s="142"/>
      <c r="D201" s="63"/>
      <c r="E201" s="143"/>
      <c r="F201" s="144"/>
      <c r="G201" s="142"/>
      <c r="H201" s="143"/>
      <c r="I201" s="16" t="str">
        <f t="shared" si="17"/>
        <v/>
      </c>
      <c r="J201" s="16" t="str">
        <f t="shared" si="18"/>
        <v/>
      </c>
    </row>
    <row r="202" spans="1:10">
      <c r="A202" s="141">
        <v>193</v>
      </c>
      <c r="B202" s="142"/>
      <c r="C202" s="142"/>
      <c r="D202" s="63"/>
      <c r="E202" s="143"/>
      <c r="F202" s="144"/>
      <c r="G202" s="142"/>
      <c r="H202" s="143"/>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1">
        <v>194</v>
      </c>
      <c r="B203" s="142"/>
      <c r="C203" s="142"/>
      <c r="D203" s="63"/>
      <c r="E203" s="143"/>
      <c r="F203" s="144"/>
      <c r="G203" s="142"/>
      <c r="H203" s="143"/>
      <c r="I203" s="16" t="str">
        <f t="shared" si="19"/>
        <v/>
      </c>
      <c r="J203" s="16" t="str">
        <f t="shared" si="20"/>
        <v/>
      </c>
    </row>
    <row r="204" spans="1:10">
      <c r="A204" s="141">
        <v>195</v>
      </c>
      <c r="B204" s="142"/>
      <c r="C204" s="142"/>
      <c r="D204" s="63"/>
      <c r="E204" s="143"/>
      <c r="F204" s="144"/>
      <c r="G204" s="142"/>
      <c r="H204" s="143"/>
      <c r="I204" s="16" t="str">
        <f t="shared" si="19"/>
        <v/>
      </c>
      <c r="J204" s="16" t="str">
        <f t="shared" si="20"/>
        <v/>
      </c>
    </row>
    <row r="205" spans="1:10">
      <c r="A205" s="141">
        <v>196</v>
      </c>
      <c r="B205" s="142"/>
      <c r="C205" s="142"/>
      <c r="D205" s="63"/>
      <c r="E205" s="143"/>
      <c r="F205" s="144"/>
      <c r="G205" s="142"/>
      <c r="H205" s="143"/>
      <c r="I205" s="16" t="str">
        <f t="shared" si="19"/>
        <v/>
      </c>
      <c r="J205" s="16" t="str">
        <f t="shared" si="20"/>
        <v/>
      </c>
    </row>
    <row r="206" spans="1:10">
      <c r="A206" s="141">
        <v>197</v>
      </c>
      <c r="B206" s="142"/>
      <c r="C206" s="142"/>
      <c r="D206" s="63"/>
      <c r="E206" s="143"/>
      <c r="F206" s="144"/>
      <c r="G206" s="142"/>
      <c r="H206" s="143"/>
      <c r="I206" s="16" t="str">
        <f t="shared" si="19"/>
        <v/>
      </c>
      <c r="J206" s="16" t="str">
        <f t="shared" si="20"/>
        <v/>
      </c>
    </row>
    <row r="207" spans="1:10">
      <c r="A207" s="141">
        <v>198</v>
      </c>
      <c r="B207" s="142"/>
      <c r="C207" s="142"/>
      <c r="D207" s="63"/>
      <c r="E207" s="143"/>
      <c r="F207" s="144"/>
      <c r="G207" s="142"/>
      <c r="H207" s="143"/>
      <c r="I207" s="16" t="str">
        <f t="shared" si="19"/>
        <v/>
      </c>
      <c r="J207" s="16" t="str">
        <f t="shared" si="20"/>
        <v/>
      </c>
    </row>
    <row r="208" spans="1:10">
      <c r="A208" s="141">
        <v>199</v>
      </c>
      <c r="B208" s="142"/>
      <c r="C208" s="142"/>
      <c r="D208" s="63"/>
      <c r="E208" s="143"/>
      <c r="F208" s="144"/>
      <c r="G208" s="142"/>
      <c r="H208" s="143"/>
      <c r="I208" s="16" t="str">
        <f t="shared" si="19"/>
        <v/>
      </c>
      <c r="J208" s="16" t="str">
        <f t="shared" si="20"/>
        <v/>
      </c>
    </row>
    <row r="209" spans="1:10">
      <c r="A209" s="141">
        <v>200</v>
      </c>
      <c r="B209" s="142"/>
      <c r="C209" s="142"/>
      <c r="D209" s="63"/>
      <c r="E209" s="143"/>
      <c r="F209" s="144"/>
      <c r="G209" s="142"/>
      <c r="H209" s="143"/>
      <c r="I209" s="16" t="str">
        <f t="shared" si="19"/>
        <v/>
      </c>
      <c r="J209" s="16" t="str">
        <f t="shared" si="20"/>
        <v/>
      </c>
    </row>
    <row r="210" spans="1:10">
      <c r="A210" s="141">
        <v>201</v>
      </c>
      <c r="B210" s="142"/>
      <c r="C210" s="142"/>
      <c r="D210" s="63"/>
      <c r="E210" s="143"/>
      <c r="F210" s="144"/>
      <c r="G210" s="142"/>
      <c r="H210" s="143"/>
      <c r="I210" s="16" t="str">
        <f t="shared" si="19"/>
        <v/>
      </c>
      <c r="J210" s="16" t="str">
        <f t="shared" si="20"/>
        <v/>
      </c>
    </row>
    <row r="211" spans="1:10">
      <c r="A211" s="141">
        <v>202</v>
      </c>
      <c r="B211" s="142"/>
      <c r="C211" s="142"/>
      <c r="D211" s="63"/>
      <c r="E211" s="143"/>
      <c r="F211" s="144"/>
      <c r="G211" s="142"/>
      <c r="H211" s="143"/>
      <c r="I211" s="16" t="str">
        <f t="shared" si="19"/>
        <v/>
      </c>
      <c r="J211" s="16" t="str">
        <f t="shared" si="20"/>
        <v/>
      </c>
    </row>
    <row r="212" spans="1:10">
      <c r="A212" s="141">
        <v>203</v>
      </c>
      <c r="B212" s="142"/>
      <c r="C212" s="142"/>
      <c r="D212" s="63"/>
      <c r="E212" s="143"/>
      <c r="F212" s="144"/>
      <c r="G212" s="142"/>
      <c r="H212" s="143"/>
      <c r="I212" s="16" t="str">
        <f t="shared" si="19"/>
        <v/>
      </c>
      <c r="J212" s="16" t="str">
        <f t="shared" si="20"/>
        <v/>
      </c>
    </row>
    <row r="213" spans="1:10">
      <c r="A213" s="141">
        <v>204</v>
      </c>
      <c r="B213" s="142"/>
      <c r="C213" s="142"/>
      <c r="D213" s="63"/>
      <c r="E213" s="143"/>
      <c r="F213" s="144"/>
      <c r="G213" s="142"/>
      <c r="H213" s="143"/>
      <c r="I213" s="16" t="str">
        <f t="shared" si="19"/>
        <v/>
      </c>
      <c r="J213" s="16" t="str">
        <f t="shared" si="20"/>
        <v/>
      </c>
    </row>
    <row r="214" spans="1:10">
      <c r="A214" s="141">
        <v>205</v>
      </c>
      <c r="B214" s="142"/>
      <c r="C214" s="142"/>
      <c r="D214" s="63"/>
      <c r="E214" s="143"/>
      <c r="F214" s="144"/>
      <c r="G214" s="142"/>
      <c r="H214" s="143"/>
      <c r="I214" s="16" t="str">
        <f t="shared" si="19"/>
        <v/>
      </c>
      <c r="J214" s="16" t="str">
        <f t="shared" si="20"/>
        <v/>
      </c>
    </row>
    <row r="215" spans="1:10">
      <c r="A215" s="141">
        <v>206</v>
      </c>
      <c r="B215" s="142"/>
      <c r="C215" s="142"/>
      <c r="D215" s="63"/>
      <c r="E215" s="143"/>
      <c r="F215" s="144"/>
      <c r="G215" s="142"/>
      <c r="H215" s="143"/>
      <c r="I215" s="16" t="str">
        <f t="shared" si="19"/>
        <v/>
      </c>
      <c r="J215" s="16" t="str">
        <f t="shared" si="20"/>
        <v/>
      </c>
    </row>
    <row r="216" spans="1:10">
      <c r="A216" s="141">
        <v>207</v>
      </c>
      <c r="B216" s="142"/>
      <c r="C216" s="142"/>
      <c r="D216" s="63"/>
      <c r="E216" s="143"/>
      <c r="F216" s="144"/>
      <c r="G216" s="142"/>
      <c r="H216" s="143"/>
      <c r="I216" s="16" t="str">
        <f t="shared" si="19"/>
        <v/>
      </c>
      <c r="J216" s="16" t="str">
        <f t="shared" si="20"/>
        <v/>
      </c>
    </row>
    <row r="217" spans="1:10">
      <c r="A217" s="141">
        <v>208</v>
      </c>
      <c r="B217" s="142"/>
      <c r="C217" s="142"/>
      <c r="D217" s="63"/>
      <c r="E217" s="143"/>
      <c r="F217" s="144"/>
      <c r="G217" s="142"/>
      <c r="H217" s="143"/>
      <c r="I217" s="16" t="str">
        <f t="shared" si="19"/>
        <v/>
      </c>
      <c r="J217" s="16" t="str">
        <f t="shared" si="20"/>
        <v/>
      </c>
    </row>
    <row r="218" spans="1:10">
      <c r="A218" s="141">
        <v>209</v>
      </c>
      <c r="B218" s="142"/>
      <c r="C218" s="142"/>
      <c r="D218" s="63"/>
      <c r="E218" s="143"/>
      <c r="F218" s="144"/>
      <c r="G218" s="142"/>
      <c r="H218" s="143"/>
      <c r="I218" s="16" t="str">
        <f t="shared" si="19"/>
        <v/>
      </c>
      <c r="J218" s="16" t="str">
        <f t="shared" si="20"/>
        <v/>
      </c>
    </row>
    <row r="219" spans="1:10">
      <c r="A219" s="141">
        <v>210</v>
      </c>
      <c r="B219" s="142"/>
      <c r="C219" s="142"/>
      <c r="D219" s="63"/>
      <c r="E219" s="143"/>
      <c r="F219" s="144"/>
      <c r="G219" s="142"/>
      <c r="H219" s="143"/>
      <c r="I219" s="16" t="str">
        <f t="shared" si="19"/>
        <v/>
      </c>
      <c r="J219" s="16" t="str">
        <f t="shared" si="20"/>
        <v/>
      </c>
    </row>
    <row r="220" spans="1:10">
      <c r="A220" s="141">
        <v>211</v>
      </c>
      <c r="B220" s="142"/>
      <c r="C220" s="142"/>
      <c r="D220" s="63"/>
      <c r="E220" s="143"/>
      <c r="F220" s="144"/>
      <c r="G220" s="142"/>
      <c r="H220" s="143"/>
      <c r="I220" s="16" t="str">
        <f t="shared" si="19"/>
        <v/>
      </c>
      <c r="J220" s="16" t="str">
        <f t="shared" si="20"/>
        <v/>
      </c>
    </row>
    <row r="221" spans="1:10">
      <c r="A221" s="141">
        <v>212</v>
      </c>
      <c r="B221" s="142"/>
      <c r="C221" s="142"/>
      <c r="D221" s="63"/>
      <c r="E221" s="143"/>
      <c r="F221" s="144"/>
      <c r="G221" s="142"/>
      <c r="H221" s="143"/>
      <c r="I221" s="16" t="str">
        <f t="shared" si="19"/>
        <v/>
      </c>
      <c r="J221" s="16" t="str">
        <f t="shared" si="20"/>
        <v/>
      </c>
    </row>
    <row r="222" spans="1:10">
      <c r="A222" s="141">
        <v>213</v>
      </c>
      <c r="B222" s="142"/>
      <c r="C222" s="142"/>
      <c r="D222" s="63"/>
      <c r="E222" s="143"/>
      <c r="F222" s="144"/>
      <c r="G222" s="142"/>
      <c r="H222" s="143"/>
      <c r="I222" s="16" t="str">
        <f t="shared" si="19"/>
        <v/>
      </c>
      <c r="J222" s="16" t="str">
        <f t="shared" si="20"/>
        <v/>
      </c>
    </row>
    <row r="223" spans="1:10">
      <c r="A223" s="141">
        <v>214</v>
      </c>
      <c r="B223" s="142"/>
      <c r="C223" s="142"/>
      <c r="D223" s="63"/>
      <c r="E223" s="143"/>
      <c r="F223" s="144"/>
      <c r="G223" s="142"/>
      <c r="H223" s="143"/>
      <c r="I223" s="16" t="str">
        <f t="shared" si="19"/>
        <v/>
      </c>
      <c r="J223" s="16" t="str">
        <f t="shared" si="20"/>
        <v/>
      </c>
    </row>
    <row r="224" spans="1:10">
      <c r="A224" s="141">
        <v>215</v>
      </c>
      <c r="B224" s="142"/>
      <c r="C224" s="142"/>
      <c r="D224" s="63"/>
      <c r="E224" s="143"/>
      <c r="F224" s="144"/>
      <c r="G224" s="142"/>
      <c r="H224" s="143"/>
      <c r="I224" s="16" t="str">
        <f t="shared" si="19"/>
        <v/>
      </c>
      <c r="J224" s="16" t="str">
        <f t="shared" si="20"/>
        <v/>
      </c>
    </row>
    <row r="225" spans="1:10">
      <c r="A225" s="141">
        <v>216</v>
      </c>
      <c r="B225" s="142"/>
      <c r="C225" s="142"/>
      <c r="D225" s="63"/>
      <c r="E225" s="143"/>
      <c r="F225" s="144"/>
      <c r="G225" s="142"/>
      <c r="H225" s="143"/>
      <c r="I225" s="16" t="str">
        <f t="shared" si="19"/>
        <v/>
      </c>
      <c r="J225" s="16" t="str">
        <f t="shared" si="20"/>
        <v/>
      </c>
    </row>
    <row r="226" spans="1:10">
      <c r="A226" s="141">
        <v>217</v>
      </c>
      <c r="B226" s="142"/>
      <c r="C226" s="142"/>
      <c r="D226" s="63"/>
      <c r="E226" s="143"/>
      <c r="F226" s="144"/>
      <c r="G226" s="142"/>
      <c r="H226" s="143"/>
      <c r="I226" s="16" t="str">
        <f t="shared" si="19"/>
        <v/>
      </c>
      <c r="J226" s="16" t="str">
        <f t="shared" si="20"/>
        <v/>
      </c>
    </row>
    <row r="227" spans="1:10">
      <c r="A227" s="141">
        <v>218</v>
      </c>
      <c r="B227" s="142"/>
      <c r="C227" s="142"/>
      <c r="D227" s="63"/>
      <c r="E227" s="143"/>
      <c r="F227" s="144"/>
      <c r="G227" s="142"/>
      <c r="H227" s="143"/>
      <c r="I227" s="16" t="str">
        <f t="shared" si="19"/>
        <v/>
      </c>
      <c r="J227" s="16" t="str">
        <f t="shared" si="20"/>
        <v/>
      </c>
    </row>
    <row r="228" spans="1:10">
      <c r="A228" s="141">
        <v>219</v>
      </c>
      <c r="B228" s="142"/>
      <c r="C228" s="142"/>
      <c r="D228" s="63"/>
      <c r="E228" s="143"/>
      <c r="F228" s="144"/>
      <c r="G228" s="142"/>
      <c r="H228" s="143"/>
      <c r="I228" s="16" t="str">
        <f t="shared" si="19"/>
        <v/>
      </c>
      <c r="J228" s="16" t="str">
        <f t="shared" si="20"/>
        <v/>
      </c>
    </row>
    <row r="229" spans="1:10">
      <c r="A229" s="141">
        <v>220</v>
      </c>
      <c r="B229" s="142"/>
      <c r="C229" s="142"/>
      <c r="D229" s="63"/>
      <c r="E229" s="143"/>
      <c r="F229" s="144"/>
      <c r="G229" s="142"/>
      <c r="H229" s="143"/>
      <c r="I229" s="16" t="str">
        <f t="shared" si="19"/>
        <v/>
      </c>
      <c r="J229" s="16" t="str">
        <f t="shared" si="20"/>
        <v/>
      </c>
    </row>
    <row r="230" spans="1:10">
      <c r="A230" s="141">
        <v>221</v>
      </c>
      <c r="B230" s="142"/>
      <c r="C230" s="142"/>
      <c r="D230" s="63"/>
      <c r="E230" s="143"/>
      <c r="F230" s="144"/>
      <c r="G230" s="142"/>
      <c r="H230" s="143"/>
      <c r="I230" s="16" t="str">
        <f t="shared" si="19"/>
        <v/>
      </c>
      <c r="J230" s="16" t="str">
        <f t="shared" si="20"/>
        <v/>
      </c>
    </row>
    <row r="231" spans="1:10">
      <c r="A231" s="141">
        <v>222</v>
      </c>
      <c r="B231" s="142"/>
      <c r="C231" s="142"/>
      <c r="D231" s="63"/>
      <c r="E231" s="143"/>
      <c r="F231" s="144"/>
      <c r="G231" s="142"/>
      <c r="H231" s="143"/>
      <c r="I231" s="16" t="str">
        <f t="shared" si="19"/>
        <v/>
      </c>
      <c r="J231" s="16" t="str">
        <f t="shared" si="20"/>
        <v/>
      </c>
    </row>
    <row r="232" spans="1:10">
      <c r="A232" s="141">
        <v>223</v>
      </c>
      <c r="B232" s="142"/>
      <c r="C232" s="142"/>
      <c r="D232" s="63"/>
      <c r="E232" s="143"/>
      <c r="F232" s="144"/>
      <c r="G232" s="142"/>
      <c r="H232" s="143"/>
      <c r="I232" s="16" t="str">
        <f t="shared" si="19"/>
        <v/>
      </c>
      <c r="J232" s="16" t="str">
        <f t="shared" si="20"/>
        <v/>
      </c>
    </row>
    <row r="233" spans="1:10">
      <c r="A233" s="141">
        <v>224</v>
      </c>
      <c r="B233" s="142"/>
      <c r="C233" s="142"/>
      <c r="D233" s="63"/>
      <c r="E233" s="143"/>
      <c r="F233" s="144"/>
      <c r="G233" s="142"/>
      <c r="H233" s="143"/>
      <c r="I233" s="16" t="str">
        <f t="shared" si="19"/>
        <v/>
      </c>
      <c r="J233" s="16" t="str">
        <f t="shared" si="20"/>
        <v/>
      </c>
    </row>
    <row r="234" spans="1:10">
      <c r="A234" s="141">
        <v>225</v>
      </c>
      <c r="B234" s="142"/>
      <c r="C234" s="142"/>
      <c r="D234" s="63"/>
      <c r="E234" s="143"/>
      <c r="F234" s="144"/>
      <c r="G234" s="142"/>
      <c r="H234" s="143"/>
      <c r="I234" s="16" t="str">
        <f t="shared" si="19"/>
        <v/>
      </c>
      <c r="J234" s="16" t="str">
        <f t="shared" si="20"/>
        <v/>
      </c>
    </row>
    <row r="235" spans="1:10">
      <c r="A235" s="141">
        <v>226</v>
      </c>
      <c r="B235" s="142"/>
      <c r="C235" s="142"/>
      <c r="D235" s="63"/>
      <c r="E235" s="143"/>
      <c r="F235" s="144"/>
      <c r="G235" s="142"/>
      <c r="H235" s="143"/>
      <c r="I235" s="16" t="str">
        <f t="shared" si="19"/>
        <v/>
      </c>
      <c r="J235" s="16" t="str">
        <f t="shared" si="20"/>
        <v/>
      </c>
    </row>
    <row r="236" spans="1:10">
      <c r="A236" s="141">
        <v>227</v>
      </c>
      <c r="B236" s="142"/>
      <c r="C236" s="142"/>
      <c r="D236" s="63"/>
      <c r="E236" s="143"/>
      <c r="F236" s="144"/>
      <c r="G236" s="142"/>
      <c r="H236" s="143"/>
      <c r="I236" s="16" t="str">
        <f t="shared" si="19"/>
        <v/>
      </c>
      <c r="J236" s="16" t="str">
        <f t="shared" si="20"/>
        <v/>
      </c>
    </row>
    <row r="237" spans="1:10">
      <c r="A237" s="141">
        <v>228</v>
      </c>
      <c r="B237" s="142"/>
      <c r="C237" s="142"/>
      <c r="D237" s="63"/>
      <c r="E237" s="143"/>
      <c r="F237" s="144"/>
      <c r="G237" s="142"/>
      <c r="H237" s="143"/>
      <c r="I237" s="16" t="str">
        <f t="shared" si="19"/>
        <v/>
      </c>
      <c r="J237" s="16" t="str">
        <f t="shared" si="20"/>
        <v/>
      </c>
    </row>
    <row r="238" spans="1:10">
      <c r="A238" s="141">
        <v>229</v>
      </c>
      <c r="B238" s="142"/>
      <c r="C238" s="142"/>
      <c r="D238" s="63"/>
      <c r="E238" s="143"/>
      <c r="F238" s="144"/>
      <c r="G238" s="142"/>
      <c r="H238" s="143"/>
      <c r="I238" s="16" t="str">
        <f t="shared" si="19"/>
        <v/>
      </c>
      <c r="J238" s="16" t="str">
        <f t="shared" si="20"/>
        <v/>
      </c>
    </row>
    <row r="239" spans="1:10">
      <c r="A239" s="141">
        <v>230</v>
      </c>
      <c r="B239" s="142"/>
      <c r="C239" s="142"/>
      <c r="D239" s="63"/>
      <c r="E239" s="143"/>
      <c r="F239" s="144"/>
      <c r="G239" s="142"/>
      <c r="H239" s="143"/>
      <c r="I239" s="16" t="str">
        <f t="shared" si="19"/>
        <v/>
      </c>
      <c r="J239" s="16" t="str">
        <f t="shared" si="20"/>
        <v/>
      </c>
    </row>
    <row r="240" spans="1:10">
      <c r="A240" s="141">
        <v>231</v>
      </c>
      <c r="B240" s="142"/>
      <c r="C240" s="142"/>
      <c r="D240" s="63"/>
      <c r="E240" s="143"/>
      <c r="F240" s="144"/>
      <c r="G240" s="142"/>
      <c r="H240" s="143"/>
      <c r="I240" s="16" t="str">
        <f t="shared" si="19"/>
        <v/>
      </c>
      <c r="J240" s="16" t="str">
        <f t="shared" si="20"/>
        <v/>
      </c>
    </row>
    <row r="241" spans="1:10">
      <c r="A241" s="141">
        <v>232</v>
      </c>
      <c r="B241" s="142"/>
      <c r="C241" s="142"/>
      <c r="D241" s="63"/>
      <c r="E241" s="143"/>
      <c r="F241" s="144"/>
      <c r="G241" s="142"/>
      <c r="H241" s="143"/>
      <c r="I241" s="16" t="str">
        <f t="shared" si="19"/>
        <v/>
      </c>
      <c r="J241" s="16" t="str">
        <f t="shared" si="20"/>
        <v/>
      </c>
    </row>
    <row r="242" spans="1:10">
      <c r="A242" s="141">
        <v>233</v>
      </c>
      <c r="B242" s="142"/>
      <c r="C242" s="142"/>
      <c r="D242" s="63"/>
      <c r="E242" s="143"/>
      <c r="F242" s="144"/>
      <c r="G242" s="142"/>
      <c r="H242" s="143"/>
      <c r="I242" s="16" t="str">
        <f t="shared" si="19"/>
        <v/>
      </c>
      <c r="J242" s="16" t="str">
        <f t="shared" si="20"/>
        <v/>
      </c>
    </row>
    <row r="243" spans="1:10">
      <c r="A243" s="141">
        <v>234</v>
      </c>
      <c r="B243" s="142"/>
      <c r="C243" s="142"/>
      <c r="D243" s="63"/>
      <c r="E243" s="143"/>
      <c r="F243" s="144"/>
      <c r="G243" s="142"/>
      <c r="H243" s="143"/>
      <c r="I243" s="16" t="str">
        <f t="shared" si="19"/>
        <v/>
      </c>
      <c r="J243" s="16" t="str">
        <f t="shared" si="20"/>
        <v/>
      </c>
    </row>
    <row r="244" spans="1:10">
      <c r="A244" s="141">
        <v>235</v>
      </c>
      <c r="B244" s="142"/>
      <c r="C244" s="142"/>
      <c r="D244" s="63"/>
      <c r="E244" s="143"/>
      <c r="F244" s="144"/>
      <c r="G244" s="142"/>
      <c r="H244" s="143"/>
      <c r="I244" s="16" t="str">
        <f t="shared" si="19"/>
        <v/>
      </c>
      <c r="J244" s="16" t="str">
        <f t="shared" si="20"/>
        <v/>
      </c>
    </row>
    <row r="245" spans="1:10">
      <c r="A245" s="141">
        <v>236</v>
      </c>
      <c r="B245" s="142"/>
      <c r="C245" s="142"/>
      <c r="D245" s="63"/>
      <c r="E245" s="143"/>
      <c r="F245" s="144"/>
      <c r="G245" s="142"/>
      <c r="H245" s="143"/>
      <c r="I245" s="16" t="str">
        <f t="shared" si="19"/>
        <v/>
      </c>
      <c r="J245" s="16" t="str">
        <f t="shared" si="20"/>
        <v/>
      </c>
    </row>
    <row r="246" spans="1:10">
      <c r="A246" s="141">
        <v>237</v>
      </c>
      <c r="B246" s="142"/>
      <c r="C246" s="142"/>
      <c r="D246" s="63"/>
      <c r="E246" s="143"/>
      <c r="F246" s="144"/>
      <c r="G246" s="142"/>
      <c r="H246" s="143"/>
      <c r="I246" s="16" t="str">
        <f t="shared" si="19"/>
        <v/>
      </c>
      <c r="J246" s="16" t="str">
        <f t="shared" si="20"/>
        <v/>
      </c>
    </row>
    <row r="247" spans="1:10">
      <c r="A247" s="141">
        <v>238</v>
      </c>
      <c r="B247" s="142"/>
      <c r="C247" s="142"/>
      <c r="D247" s="63"/>
      <c r="E247" s="143"/>
      <c r="F247" s="144"/>
      <c r="G247" s="142"/>
      <c r="H247" s="143"/>
      <c r="I247" s="16" t="str">
        <f t="shared" si="19"/>
        <v/>
      </c>
      <c r="J247" s="16" t="str">
        <f t="shared" si="20"/>
        <v/>
      </c>
    </row>
    <row r="248" spans="1:10">
      <c r="A248" s="141">
        <v>239</v>
      </c>
      <c r="B248" s="142"/>
      <c r="C248" s="142"/>
      <c r="D248" s="63"/>
      <c r="E248" s="143"/>
      <c r="F248" s="144"/>
      <c r="G248" s="142"/>
      <c r="H248" s="143"/>
      <c r="I248" s="16" t="str">
        <f t="shared" si="19"/>
        <v/>
      </c>
      <c r="J248" s="16" t="str">
        <f t="shared" si="20"/>
        <v/>
      </c>
    </row>
    <row r="249" spans="1:10">
      <c r="A249" s="141">
        <v>240</v>
      </c>
      <c r="B249" s="142"/>
      <c r="C249" s="142"/>
      <c r="D249" s="63"/>
      <c r="E249" s="143"/>
      <c r="F249" s="144"/>
      <c r="G249" s="142"/>
      <c r="H249" s="143"/>
      <c r="I249" s="16" t="str">
        <f t="shared" si="19"/>
        <v/>
      </c>
      <c r="J249" s="16" t="str">
        <f t="shared" si="20"/>
        <v/>
      </c>
    </row>
    <row r="250" spans="1:10">
      <c r="A250" s="141">
        <v>241</v>
      </c>
      <c r="B250" s="142"/>
      <c r="C250" s="142"/>
      <c r="D250" s="63"/>
      <c r="E250" s="143"/>
      <c r="F250" s="144"/>
      <c r="G250" s="142"/>
      <c r="H250" s="143"/>
      <c r="I250" s="16" t="str">
        <f t="shared" si="19"/>
        <v/>
      </c>
      <c r="J250" s="16" t="str">
        <f t="shared" si="20"/>
        <v/>
      </c>
    </row>
    <row r="251" spans="1:10">
      <c r="A251" s="141">
        <v>242</v>
      </c>
      <c r="B251" s="142"/>
      <c r="C251" s="142"/>
      <c r="D251" s="63"/>
      <c r="E251" s="143"/>
      <c r="F251" s="144"/>
      <c r="G251" s="142"/>
      <c r="H251" s="143"/>
      <c r="I251" s="16" t="str">
        <f t="shared" si="19"/>
        <v/>
      </c>
      <c r="J251" s="16" t="str">
        <f t="shared" si="20"/>
        <v/>
      </c>
    </row>
    <row r="252" spans="1:10">
      <c r="A252" s="141">
        <v>243</v>
      </c>
      <c r="B252" s="142"/>
      <c r="C252" s="142"/>
      <c r="D252" s="63"/>
      <c r="E252" s="143"/>
      <c r="F252" s="144"/>
      <c r="G252" s="142"/>
      <c r="H252" s="143"/>
      <c r="I252" s="16" t="str">
        <f t="shared" si="19"/>
        <v/>
      </c>
      <c r="J252" s="16" t="str">
        <f t="shared" si="20"/>
        <v/>
      </c>
    </row>
    <row r="253" spans="1:10">
      <c r="A253" s="141">
        <v>244</v>
      </c>
      <c r="B253" s="142"/>
      <c r="C253" s="142"/>
      <c r="D253" s="63"/>
      <c r="E253" s="143"/>
      <c r="F253" s="144"/>
      <c r="G253" s="142"/>
      <c r="H253" s="143"/>
      <c r="I253" s="16" t="str">
        <f t="shared" si="19"/>
        <v/>
      </c>
      <c r="J253" s="16" t="str">
        <f t="shared" si="20"/>
        <v/>
      </c>
    </row>
    <row r="254" spans="1:10">
      <c r="A254" s="141">
        <v>245</v>
      </c>
      <c r="B254" s="142"/>
      <c r="C254" s="142"/>
      <c r="D254" s="63"/>
      <c r="E254" s="143"/>
      <c r="F254" s="144"/>
      <c r="G254" s="142"/>
      <c r="H254" s="143"/>
      <c r="I254" s="16" t="str">
        <f t="shared" si="19"/>
        <v/>
      </c>
      <c r="J254" s="16" t="str">
        <f t="shared" si="20"/>
        <v/>
      </c>
    </row>
    <row r="255" spans="1:10">
      <c r="A255" s="141">
        <v>246</v>
      </c>
      <c r="B255" s="142"/>
      <c r="C255" s="142"/>
      <c r="D255" s="63"/>
      <c r="E255" s="143"/>
      <c r="F255" s="144"/>
      <c r="G255" s="142"/>
      <c r="H255" s="143"/>
      <c r="I255" s="16" t="str">
        <f t="shared" si="19"/>
        <v/>
      </c>
      <c r="J255" s="16" t="str">
        <f t="shared" si="20"/>
        <v/>
      </c>
    </row>
    <row r="256" spans="1:10">
      <c r="A256" s="141">
        <v>247</v>
      </c>
      <c r="B256" s="142"/>
      <c r="C256" s="142"/>
      <c r="D256" s="63"/>
      <c r="E256" s="143"/>
      <c r="F256" s="144"/>
      <c r="G256" s="142"/>
      <c r="H256" s="143"/>
      <c r="I256" s="16" t="str">
        <f t="shared" si="19"/>
        <v/>
      </c>
      <c r="J256" s="16" t="str">
        <f t="shared" si="20"/>
        <v/>
      </c>
    </row>
    <row r="257" spans="1:10">
      <c r="A257" s="141">
        <v>248</v>
      </c>
      <c r="B257" s="142"/>
      <c r="C257" s="142"/>
      <c r="D257" s="63"/>
      <c r="E257" s="143"/>
      <c r="F257" s="144"/>
      <c r="G257" s="142"/>
      <c r="H257" s="143"/>
      <c r="I257" s="16" t="str">
        <f t="shared" si="19"/>
        <v/>
      </c>
      <c r="J257" s="16" t="str">
        <f t="shared" si="20"/>
        <v/>
      </c>
    </row>
    <row r="258" spans="1:10">
      <c r="A258" s="141">
        <v>249</v>
      </c>
      <c r="B258" s="142"/>
      <c r="C258" s="142"/>
      <c r="D258" s="63"/>
      <c r="E258" s="143"/>
      <c r="F258" s="144"/>
      <c r="G258" s="142"/>
      <c r="H258" s="143"/>
      <c r="I258" s="16" t="str">
        <f t="shared" si="19"/>
        <v/>
      </c>
      <c r="J258" s="16" t="str">
        <f t="shared" si="20"/>
        <v/>
      </c>
    </row>
    <row r="259" spans="1:10">
      <c r="A259" s="141">
        <v>250</v>
      </c>
      <c r="B259" s="142"/>
      <c r="C259" s="142"/>
      <c r="D259" s="63"/>
      <c r="E259" s="143"/>
      <c r="F259" s="144"/>
      <c r="G259" s="142"/>
      <c r="H259" s="143"/>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23" style="62" customWidth="1"/>
    <col min="5" max="5" width="18.6640625" style="288" customWidth="1"/>
    <col min="6" max="6" width="10.6640625" style="67" customWidth="1"/>
    <col min="7" max="7" width="10.6640625" style="62" customWidth="1"/>
    <col min="8" max="8" width="14.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1" t="s">
        <v>770</v>
      </c>
      <c r="B5" s="531"/>
      <c r="C5" s="531"/>
      <c r="D5" s="531"/>
      <c r="E5" s="531"/>
      <c r="F5" s="531"/>
      <c r="G5" s="531"/>
      <c r="H5" s="531"/>
      <c r="I5" s="531"/>
      <c r="J5" s="224"/>
      <c r="K5" s="224"/>
      <c r="L5" s="224"/>
      <c r="M5" s="224"/>
      <c r="N5" s="62"/>
    </row>
    <row r="6" spans="1:16" ht="13.5" customHeight="1">
      <c r="E6" s="62"/>
      <c r="F6" s="62"/>
      <c r="H6" s="62"/>
      <c r="I6" s="345" t="str">
        <f>CONCATENATE(functie," ",nume_candidat)</f>
        <v>Șef de lucrări Halbac-Cotoara-Zamfir Rares</v>
      </c>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6.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64"/>
      <c r="H9" s="65"/>
      <c r="I9" s="146">
        <f>SUMIF(I10:I1010,"&gt;0")</f>
        <v>0</v>
      </c>
      <c r="J9" s="146">
        <f t="shared" ref="J9:N9" si="0">SUMIF(J10:J108,"&gt;0")</f>
        <v>0</v>
      </c>
      <c r="K9" s="4">
        <f t="shared" si="0"/>
        <v>0</v>
      </c>
      <c r="L9" s="4">
        <f t="shared" si="0"/>
        <v>0</v>
      </c>
      <c r="M9" s="4">
        <f t="shared" si="0"/>
        <v>0</v>
      </c>
      <c r="N9" s="4">
        <f t="shared" si="0"/>
        <v>0</v>
      </c>
      <c r="O9" s="296"/>
    </row>
    <row r="10" spans="1:16">
      <c r="A10" s="35">
        <v>1</v>
      </c>
      <c r="B10" s="7"/>
      <c r="C10" s="7"/>
      <c r="D10" s="7"/>
      <c r="E10" s="5"/>
      <c r="F10" s="218"/>
      <c r="G10" s="218"/>
      <c r="H10" s="218"/>
      <c r="I10" s="16" t="str">
        <f t="shared" ref="I10:I73" si="1">IF(OR($B10="",$C10="",$D10="",$E10="",$F10&lt;an_initial,$F10&gt;an_final,$O10=FALSE),"",IF($H10="",CS23a*$G10/P10,CS23a*$H10))</f>
        <v/>
      </c>
      <c r="J10" s="16" t="str">
        <f t="shared" ref="J10:J73" si="2">IF(OR($B10="",$C10="",$D10="",$E10="",$F10="",$F10&gt;an_final,$O10=FALSE),"",IF($H10="",CS_STR_A*$G10/P10,CS_STR_A*$H10))</f>
        <v/>
      </c>
      <c r="K10" s="56" t="str">
        <f t="shared" ref="K10:K73" si="3">IF(OR($B10="",$C10="",$D10="",$E10="",$F10="",$F10&gt;an_final,$O10=FALSE),"",IF($F10&gt;=an_initial,1,""))</f>
        <v/>
      </c>
      <c r="L10" s="56" t="str">
        <f t="shared" ref="L10:L73" si="4">IF(OR($B10="",$C10="",$D10="",$E10="",$F10="",$F10&gt;an_final,$O10=FALSE),"",1)</f>
        <v/>
      </c>
      <c r="M10" s="374" t="str">
        <f t="shared" ref="M10:M73" si="5">IF(OR($B10="",$C10="",$D10="",$E10="",$F10="",$F10&gt;an_final,$O10=FALSE),"",IF($H10="",$G10/P10,$H10))</f>
        <v/>
      </c>
      <c r="N10" s="56"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5">
        <v>2</v>
      </c>
      <c r="B11" s="7"/>
      <c r="C11" s="7"/>
      <c r="D11" s="7"/>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7"/>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35">
        <v>5</v>
      </c>
      <c r="B14" s="6"/>
      <c r="C14" s="6"/>
      <c r="D14" s="6"/>
      <c r="E14" s="215"/>
      <c r="F14" s="214"/>
      <c r="G14" s="214"/>
      <c r="H14" s="214"/>
      <c r="I14" s="16" t="str">
        <f t="shared" si="1"/>
        <v/>
      </c>
      <c r="J14" s="16" t="str">
        <f t="shared" si="2"/>
        <v/>
      </c>
      <c r="K14" s="56" t="str">
        <f t="shared" si="3"/>
        <v/>
      </c>
      <c r="L14" s="56" t="str">
        <f t="shared" si="4"/>
        <v/>
      </c>
      <c r="M14" s="374" t="str">
        <f t="shared" si="5"/>
        <v/>
      </c>
      <c r="N14" s="56" t="str">
        <f t="shared" si="6"/>
        <v/>
      </c>
      <c r="O14" s="347" t="b">
        <f t="shared" si="7"/>
        <v>0</v>
      </c>
      <c r="P14" s="348">
        <f t="shared" si="8"/>
        <v>1</v>
      </c>
    </row>
    <row r="15" spans="1:16">
      <c r="A15" s="35">
        <v>6</v>
      </c>
      <c r="B15" s="6"/>
      <c r="C15" s="6"/>
      <c r="D15" s="6"/>
      <c r="E15" s="215"/>
      <c r="F15" s="214"/>
      <c r="G15" s="214"/>
      <c r="H15" s="214"/>
      <c r="I15" s="16" t="str">
        <f t="shared" si="1"/>
        <v/>
      </c>
      <c r="J15" s="16" t="str">
        <f t="shared" si="2"/>
        <v/>
      </c>
      <c r="K15" s="56" t="str">
        <f t="shared" si="3"/>
        <v/>
      </c>
      <c r="L15" s="56" t="str">
        <f t="shared" si="4"/>
        <v/>
      </c>
      <c r="M15" s="374" t="str">
        <f t="shared" si="5"/>
        <v/>
      </c>
      <c r="N15" s="56" t="str">
        <f t="shared" si="6"/>
        <v/>
      </c>
      <c r="O15" s="347" t="b">
        <f t="shared" si="7"/>
        <v>0</v>
      </c>
      <c r="P15" s="348">
        <f t="shared" si="8"/>
        <v>1</v>
      </c>
    </row>
    <row r="16" spans="1:16">
      <c r="A16" s="35">
        <v>7</v>
      </c>
      <c r="B16" s="6"/>
      <c r="C16" s="6"/>
      <c r="D16" s="6"/>
      <c r="E16" s="215"/>
      <c r="F16" s="214"/>
      <c r="G16" s="214"/>
      <c r="H16" s="214"/>
      <c r="I16" s="16" t="str">
        <f t="shared" si="1"/>
        <v/>
      </c>
      <c r="J16" s="16" t="str">
        <f t="shared" si="2"/>
        <v/>
      </c>
      <c r="K16" s="56" t="str">
        <f t="shared" si="3"/>
        <v/>
      </c>
      <c r="L16" s="56" t="str">
        <f t="shared" si="4"/>
        <v/>
      </c>
      <c r="M16" s="374" t="str">
        <f t="shared" si="5"/>
        <v/>
      </c>
      <c r="N16" s="56" t="str">
        <f t="shared" si="6"/>
        <v/>
      </c>
      <c r="O16" s="347" t="b">
        <f t="shared" si="7"/>
        <v>0</v>
      </c>
      <c r="P16" s="348">
        <f t="shared" si="8"/>
        <v>1</v>
      </c>
    </row>
    <row r="17" spans="1:16">
      <c r="A17" s="35">
        <v>8</v>
      </c>
      <c r="B17" s="6"/>
      <c r="C17" s="6"/>
      <c r="D17" s="6"/>
      <c r="E17" s="215"/>
      <c r="F17" s="214"/>
      <c r="G17" s="214"/>
      <c r="H17" s="214"/>
      <c r="I17" s="16" t="str">
        <f t="shared" si="1"/>
        <v/>
      </c>
      <c r="J17" s="16" t="str">
        <f t="shared" si="2"/>
        <v/>
      </c>
      <c r="K17" s="56" t="str">
        <f t="shared" si="3"/>
        <v/>
      </c>
      <c r="L17" s="56" t="str">
        <f t="shared" si="4"/>
        <v/>
      </c>
      <c r="M17" s="374" t="str">
        <f t="shared" si="5"/>
        <v/>
      </c>
      <c r="N17" s="56" t="str">
        <f t="shared" si="6"/>
        <v/>
      </c>
      <c r="O17" s="347" t="b">
        <f t="shared" si="7"/>
        <v>0</v>
      </c>
      <c r="P17" s="348">
        <f t="shared" si="8"/>
        <v>1</v>
      </c>
    </row>
    <row r="18" spans="1:16">
      <c r="A18" s="35">
        <v>9</v>
      </c>
      <c r="B18" s="6"/>
      <c r="C18" s="6"/>
      <c r="D18" s="6"/>
      <c r="E18" s="215"/>
      <c r="F18" s="214"/>
      <c r="G18" s="214"/>
      <c r="H18" s="214"/>
      <c r="I18" s="16" t="str">
        <f t="shared" si="1"/>
        <v/>
      </c>
      <c r="J18" s="16" t="str">
        <f t="shared" si="2"/>
        <v/>
      </c>
      <c r="K18" s="56" t="str">
        <f t="shared" si="3"/>
        <v/>
      </c>
      <c r="L18" s="56" t="str">
        <f t="shared" si="4"/>
        <v/>
      </c>
      <c r="M18" s="374" t="str">
        <f t="shared" si="5"/>
        <v/>
      </c>
      <c r="N18" s="56" t="str">
        <f t="shared" si="6"/>
        <v/>
      </c>
      <c r="O18" s="347" t="b">
        <f t="shared" si="7"/>
        <v>0</v>
      </c>
      <c r="P18" s="348">
        <f t="shared" si="8"/>
        <v>1</v>
      </c>
    </row>
    <row r="19" spans="1:16">
      <c r="A19" s="35">
        <v>10</v>
      </c>
      <c r="B19" s="6"/>
      <c r="C19" s="6"/>
      <c r="D19" s="6"/>
      <c r="E19" s="215"/>
      <c r="F19" s="214"/>
      <c r="G19" s="214"/>
      <c r="H19" s="214"/>
      <c r="I19" s="16" t="str">
        <f t="shared" si="1"/>
        <v/>
      </c>
      <c r="J19" s="16" t="str">
        <f t="shared" si="2"/>
        <v/>
      </c>
      <c r="K19" s="56" t="str">
        <f t="shared" si="3"/>
        <v/>
      </c>
      <c r="L19" s="56" t="str">
        <f t="shared" si="4"/>
        <v/>
      </c>
      <c r="M19" s="374" t="str">
        <f t="shared" si="5"/>
        <v/>
      </c>
      <c r="N19" s="56" t="str">
        <f t="shared" si="6"/>
        <v/>
      </c>
      <c r="O19" s="347" t="b">
        <f t="shared" si="7"/>
        <v>0</v>
      </c>
      <c r="P19" s="348">
        <f t="shared" si="8"/>
        <v>1</v>
      </c>
    </row>
    <row r="20" spans="1:16">
      <c r="A20" s="35">
        <v>11</v>
      </c>
      <c r="B20" s="6"/>
      <c r="C20" s="6"/>
      <c r="D20" s="6"/>
      <c r="E20" s="215"/>
      <c r="F20" s="214"/>
      <c r="G20" s="214"/>
      <c r="H20" s="214"/>
      <c r="I20" s="16" t="str">
        <f t="shared" si="1"/>
        <v/>
      </c>
      <c r="J20" s="16" t="str">
        <f t="shared" si="2"/>
        <v/>
      </c>
      <c r="K20" s="56" t="str">
        <f t="shared" si="3"/>
        <v/>
      </c>
      <c r="L20" s="56" t="str">
        <f t="shared" si="4"/>
        <v/>
      </c>
      <c r="M20" s="374" t="str">
        <f t="shared" si="5"/>
        <v/>
      </c>
      <c r="N20" s="56" t="str">
        <f t="shared" si="6"/>
        <v/>
      </c>
      <c r="O20" s="347" t="b">
        <f t="shared" si="7"/>
        <v>0</v>
      </c>
      <c r="P20" s="348">
        <f t="shared" si="8"/>
        <v>1</v>
      </c>
    </row>
    <row r="21" spans="1:16">
      <c r="A21" s="35">
        <v>12</v>
      </c>
      <c r="B21" s="6"/>
      <c r="C21" s="6"/>
      <c r="D21" s="6"/>
      <c r="E21" s="215"/>
      <c r="F21" s="214"/>
      <c r="G21" s="214"/>
      <c r="H21" s="214"/>
      <c r="I21" s="16" t="str">
        <f t="shared" si="1"/>
        <v/>
      </c>
      <c r="J21" s="16" t="str">
        <f t="shared" si="2"/>
        <v/>
      </c>
      <c r="K21" s="56" t="str">
        <f t="shared" si="3"/>
        <v/>
      </c>
      <c r="L21" s="56" t="str">
        <f t="shared" si="4"/>
        <v/>
      </c>
      <c r="M21" s="374" t="str">
        <f t="shared" si="5"/>
        <v/>
      </c>
      <c r="N21" s="56" t="str">
        <f t="shared" si="6"/>
        <v/>
      </c>
      <c r="O21" s="347" t="b">
        <f t="shared" si="7"/>
        <v>0</v>
      </c>
      <c r="P21" s="348">
        <f t="shared" si="8"/>
        <v>1</v>
      </c>
    </row>
    <row r="22" spans="1:16">
      <c r="A22" s="35">
        <v>13</v>
      </c>
      <c r="B22" s="6"/>
      <c r="C22" s="6"/>
      <c r="D22" s="6"/>
      <c r="E22" s="215"/>
      <c r="F22" s="214"/>
      <c r="G22" s="214"/>
      <c r="H22" s="214"/>
      <c r="I22" s="16" t="str">
        <f t="shared" si="1"/>
        <v/>
      </c>
      <c r="J22" s="16" t="str">
        <f t="shared" si="2"/>
        <v/>
      </c>
      <c r="K22" s="56" t="str">
        <f t="shared" si="3"/>
        <v/>
      </c>
      <c r="L22" s="56" t="str">
        <f t="shared" si="4"/>
        <v/>
      </c>
      <c r="M22" s="374" t="str">
        <f t="shared" si="5"/>
        <v/>
      </c>
      <c r="N22" s="56" t="str">
        <f t="shared" si="6"/>
        <v/>
      </c>
      <c r="O22" s="347" t="b">
        <f t="shared" si="7"/>
        <v>0</v>
      </c>
      <c r="P22" s="348">
        <f t="shared" si="8"/>
        <v>1</v>
      </c>
    </row>
    <row r="23" spans="1:16">
      <c r="A23" s="35">
        <v>14</v>
      </c>
      <c r="B23" s="6"/>
      <c r="C23" s="6"/>
      <c r="D23" s="6"/>
      <c r="E23" s="215"/>
      <c r="F23" s="214"/>
      <c r="G23" s="214"/>
      <c r="H23" s="214"/>
      <c r="I23" s="16" t="str">
        <f t="shared" si="1"/>
        <v/>
      </c>
      <c r="J23" s="16" t="str">
        <f t="shared" si="2"/>
        <v/>
      </c>
      <c r="K23" s="56" t="str">
        <f t="shared" si="3"/>
        <v/>
      </c>
      <c r="L23" s="56" t="str">
        <f t="shared" si="4"/>
        <v/>
      </c>
      <c r="M23" s="374" t="str">
        <f t="shared" si="5"/>
        <v/>
      </c>
      <c r="N23" s="56" t="str">
        <f t="shared" si="6"/>
        <v/>
      </c>
      <c r="O23" s="347" t="b">
        <f t="shared" si="7"/>
        <v>0</v>
      </c>
      <c r="P23" s="348">
        <f t="shared" si="8"/>
        <v>1</v>
      </c>
    </row>
    <row r="24" spans="1:16">
      <c r="A24" s="35">
        <v>15</v>
      </c>
      <c r="B24" s="6"/>
      <c r="C24" s="6"/>
      <c r="D24" s="6"/>
      <c r="E24" s="215"/>
      <c r="F24" s="214"/>
      <c r="G24" s="214"/>
      <c r="H24" s="214"/>
      <c r="I24" s="16" t="str">
        <f t="shared" si="1"/>
        <v/>
      </c>
      <c r="J24" s="16" t="str">
        <f t="shared" si="2"/>
        <v/>
      </c>
      <c r="K24" s="56" t="str">
        <f t="shared" si="3"/>
        <v/>
      </c>
      <c r="L24" s="56" t="str">
        <f t="shared" si="4"/>
        <v/>
      </c>
      <c r="M24" s="374" t="str">
        <f t="shared" si="5"/>
        <v/>
      </c>
      <c r="N24" s="56" t="str">
        <f t="shared" si="6"/>
        <v/>
      </c>
      <c r="O24" s="347" t="b">
        <f t="shared" si="7"/>
        <v>0</v>
      </c>
      <c r="P24" s="348">
        <f t="shared" si="8"/>
        <v>1</v>
      </c>
    </row>
    <row r="25" spans="1:16">
      <c r="A25" s="35">
        <v>16</v>
      </c>
      <c r="B25" s="6"/>
      <c r="C25" s="6"/>
      <c r="D25" s="6"/>
      <c r="E25" s="215"/>
      <c r="F25" s="214"/>
      <c r="G25" s="214"/>
      <c r="H25" s="214"/>
      <c r="I25" s="16" t="str">
        <f t="shared" si="1"/>
        <v/>
      </c>
      <c r="J25" s="16" t="str">
        <f t="shared" si="2"/>
        <v/>
      </c>
      <c r="K25" s="56" t="str">
        <f t="shared" si="3"/>
        <v/>
      </c>
      <c r="L25" s="56" t="str">
        <f t="shared" si="4"/>
        <v/>
      </c>
      <c r="M25" s="374" t="str">
        <f t="shared" si="5"/>
        <v/>
      </c>
      <c r="N25" s="56" t="str">
        <f t="shared" si="6"/>
        <v/>
      </c>
      <c r="O25" s="347" t="b">
        <f t="shared" si="7"/>
        <v>0</v>
      </c>
      <c r="P25" s="348">
        <f t="shared" si="8"/>
        <v>1</v>
      </c>
    </row>
    <row r="26" spans="1:16">
      <c r="A26" s="35">
        <v>17</v>
      </c>
      <c r="B26" s="6"/>
      <c r="C26" s="6"/>
      <c r="D26" s="6"/>
      <c r="E26" s="215"/>
      <c r="F26" s="214"/>
      <c r="G26" s="214"/>
      <c r="H26" s="214"/>
      <c r="I26" s="16" t="str">
        <f t="shared" si="1"/>
        <v/>
      </c>
      <c r="J26" s="16" t="str">
        <f t="shared" si="2"/>
        <v/>
      </c>
      <c r="K26" s="56" t="str">
        <f t="shared" si="3"/>
        <v/>
      </c>
      <c r="L26" s="56" t="str">
        <f t="shared" si="4"/>
        <v/>
      </c>
      <c r="M26" s="374" t="str">
        <f t="shared" si="5"/>
        <v/>
      </c>
      <c r="N26" s="56" t="str">
        <f t="shared" si="6"/>
        <v/>
      </c>
      <c r="O26" s="347" t="b">
        <f t="shared" si="7"/>
        <v>0</v>
      </c>
      <c r="P26" s="348">
        <f t="shared" si="8"/>
        <v>1</v>
      </c>
    </row>
    <row r="27" spans="1:16">
      <c r="A27" s="35">
        <v>18</v>
      </c>
      <c r="B27" s="6"/>
      <c r="C27" s="6"/>
      <c r="D27" s="6"/>
      <c r="E27" s="215"/>
      <c r="F27" s="214"/>
      <c r="G27" s="214"/>
      <c r="H27" s="214"/>
      <c r="I27" s="16" t="str">
        <f t="shared" si="1"/>
        <v/>
      </c>
      <c r="J27" s="16" t="str">
        <f t="shared" si="2"/>
        <v/>
      </c>
      <c r="K27" s="56" t="str">
        <f t="shared" si="3"/>
        <v/>
      </c>
      <c r="L27" s="56" t="str">
        <f t="shared" si="4"/>
        <v/>
      </c>
      <c r="M27" s="374" t="str">
        <f t="shared" si="5"/>
        <v/>
      </c>
      <c r="N27" s="56" t="str">
        <f t="shared" si="6"/>
        <v/>
      </c>
      <c r="O27" s="347" t="b">
        <f t="shared" si="7"/>
        <v>0</v>
      </c>
      <c r="P27" s="348">
        <f t="shared" si="8"/>
        <v>1</v>
      </c>
    </row>
    <row r="28" spans="1:16">
      <c r="A28" s="35">
        <v>19</v>
      </c>
      <c r="B28" s="6"/>
      <c r="C28" s="6"/>
      <c r="D28" s="6"/>
      <c r="E28" s="215"/>
      <c r="F28" s="214"/>
      <c r="G28" s="214"/>
      <c r="H28" s="214"/>
      <c r="I28" s="16" t="str">
        <f t="shared" si="1"/>
        <v/>
      </c>
      <c r="J28" s="16" t="str">
        <f t="shared" si="2"/>
        <v/>
      </c>
      <c r="K28" s="56" t="str">
        <f t="shared" si="3"/>
        <v/>
      </c>
      <c r="L28" s="56" t="str">
        <f t="shared" si="4"/>
        <v/>
      </c>
      <c r="M28" s="374" t="str">
        <f t="shared" si="5"/>
        <v/>
      </c>
      <c r="N28" s="56" t="str">
        <f t="shared" si="6"/>
        <v/>
      </c>
      <c r="O28" s="347" t="b">
        <f t="shared" si="7"/>
        <v>0</v>
      </c>
      <c r="P28" s="348">
        <f t="shared" si="8"/>
        <v>1</v>
      </c>
    </row>
    <row r="29" spans="1:16">
      <c r="A29" s="35">
        <v>20</v>
      </c>
      <c r="B29" s="6"/>
      <c r="C29" s="6"/>
      <c r="D29" s="6"/>
      <c r="E29" s="215"/>
      <c r="F29" s="214"/>
      <c r="G29" s="214"/>
      <c r="H29" s="214"/>
      <c r="I29" s="16" t="str">
        <f t="shared" si="1"/>
        <v/>
      </c>
      <c r="J29" s="16" t="str">
        <f t="shared" si="2"/>
        <v/>
      </c>
      <c r="K29" s="56" t="str">
        <f t="shared" si="3"/>
        <v/>
      </c>
      <c r="L29" s="56" t="str">
        <f t="shared" si="4"/>
        <v/>
      </c>
      <c r="M29" s="374" t="str">
        <f t="shared" si="5"/>
        <v/>
      </c>
      <c r="N29" s="56" t="str">
        <f t="shared" si="6"/>
        <v/>
      </c>
      <c r="O29" s="347" t="b">
        <f t="shared" si="7"/>
        <v>0</v>
      </c>
      <c r="P29" s="348">
        <f t="shared" si="8"/>
        <v>1</v>
      </c>
    </row>
    <row r="30" spans="1:16">
      <c r="A30" s="35">
        <v>21</v>
      </c>
      <c r="B30" s="6"/>
      <c r="C30" s="6"/>
      <c r="D30" s="6"/>
      <c r="E30" s="215"/>
      <c r="F30" s="214"/>
      <c r="G30" s="214"/>
      <c r="H30" s="214"/>
      <c r="I30" s="16" t="str">
        <f t="shared" si="1"/>
        <v/>
      </c>
      <c r="J30" s="16" t="str">
        <f t="shared" si="2"/>
        <v/>
      </c>
      <c r="K30" s="56" t="str">
        <f t="shared" si="3"/>
        <v/>
      </c>
      <c r="L30" s="56" t="str">
        <f t="shared" si="4"/>
        <v/>
      </c>
      <c r="M30" s="374" t="str">
        <f t="shared" si="5"/>
        <v/>
      </c>
      <c r="N30" s="56" t="str">
        <f t="shared" si="6"/>
        <v/>
      </c>
      <c r="O30" s="347" t="b">
        <f t="shared" si="7"/>
        <v>0</v>
      </c>
      <c r="P30" s="348">
        <f t="shared" si="8"/>
        <v>1</v>
      </c>
    </row>
    <row r="31" spans="1:16">
      <c r="A31" s="35">
        <v>22</v>
      </c>
      <c r="B31" s="6"/>
      <c r="C31" s="6"/>
      <c r="D31" s="6"/>
      <c r="E31" s="215"/>
      <c r="F31" s="214"/>
      <c r="G31" s="214"/>
      <c r="H31" s="214"/>
      <c r="I31" s="16" t="str">
        <f t="shared" si="1"/>
        <v/>
      </c>
      <c r="J31" s="16" t="str">
        <f t="shared" si="2"/>
        <v/>
      </c>
      <c r="K31" s="56" t="str">
        <f t="shared" si="3"/>
        <v/>
      </c>
      <c r="L31" s="56" t="str">
        <f t="shared" si="4"/>
        <v/>
      </c>
      <c r="M31" s="374" t="str">
        <f t="shared" si="5"/>
        <v/>
      </c>
      <c r="N31" s="56" t="str">
        <f t="shared" si="6"/>
        <v/>
      </c>
      <c r="O31" s="347" t="b">
        <f t="shared" si="7"/>
        <v>0</v>
      </c>
      <c r="P31" s="348">
        <f t="shared" si="8"/>
        <v>1</v>
      </c>
    </row>
    <row r="32" spans="1:16">
      <c r="A32" s="35">
        <v>23</v>
      </c>
      <c r="B32" s="6"/>
      <c r="C32" s="6"/>
      <c r="D32" s="6"/>
      <c r="E32" s="215"/>
      <c r="F32" s="214"/>
      <c r="G32" s="214"/>
      <c r="H32" s="214"/>
      <c r="I32" s="16" t="str">
        <f t="shared" si="1"/>
        <v/>
      </c>
      <c r="J32" s="16" t="str">
        <f t="shared" si="2"/>
        <v/>
      </c>
      <c r="K32" s="56" t="str">
        <f t="shared" si="3"/>
        <v/>
      </c>
      <c r="L32" s="56" t="str">
        <f t="shared" si="4"/>
        <v/>
      </c>
      <c r="M32" s="374" t="str">
        <f t="shared" si="5"/>
        <v/>
      </c>
      <c r="N32" s="56" t="str">
        <f t="shared" si="6"/>
        <v/>
      </c>
      <c r="O32" s="347" t="b">
        <f t="shared" si="7"/>
        <v>0</v>
      </c>
      <c r="P32" s="348">
        <f t="shared" si="8"/>
        <v>1</v>
      </c>
    </row>
    <row r="33" spans="1:16">
      <c r="A33" s="35">
        <v>24</v>
      </c>
      <c r="B33" s="6"/>
      <c r="C33" s="6"/>
      <c r="D33" s="6"/>
      <c r="E33" s="215"/>
      <c r="F33" s="214"/>
      <c r="G33" s="214"/>
      <c r="H33" s="214"/>
      <c r="I33" s="16" t="str">
        <f t="shared" si="1"/>
        <v/>
      </c>
      <c r="J33" s="16" t="str">
        <f t="shared" si="2"/>
        <v/>
      </c>
      <c r="K33" s="56" t="str">
        <f t="shared" si="3"/>
        <v/>
      </c>
      <c r="L33" s="56" t="str">
        <f t="shared" si="4"/>
        <v/>
      </c>
      <c r="M33" s="374" t="str">
        <f t="shared" si="5"/>
        <v/>
      </c>
      <c r="N33" s="56" t="str">
        <f t="shared" si="6"/>
        <v/>
      </c>
      <c r="O33" s="347" t="b">
        <f t="shared" si="7"/>
        <v>0</v>
      </c>
      <c r="P33" s="348">
        <f t="shared" si="8"/>
        <v>1</v>
      </c>
    </row>
    <row r="34" spans="1:16">
      <c r="A34" s="35">
        <v>25</v>
      </c>
      <c r="B34" s="6"/>
      <c r="C34" s="6"/>
      <c r="D34" s="6"/>
      <c r="E34" s="215"/>
      <c r="F34" s="214"/>
      <c r="G34" s="214"/>
      <c r="H34" s="214"/>
      <c r="I34" s="16" t="str">
        <f t="shared" si="1"/>
        <v/>
      </c>
      <c r="J34" s="16" t="str">
        <f t="shared" si="2"/>
        <v/>
      </c>
      <c r="K34" s="56" t="str">
        <f t="shared" si="3"/>
        <v/>
      </c>
      <c r="L34" s="56" t="str">
        <f t="shared" si="4"/>
        <v/>
      </c>
      <c r="M34" s="374" t="str">
        <f t="shared" si="5"/>
        <v/>
      </c>
      <c r="N34" s="56" t="str">
        <f t="shared" si="6"/>
        <v/>
      </c>
      <c r="O34" s="347" t="b">
        <f t="shared" si="7"/>
        <v>0</v>
      </c>
      <c r="P34" s="348">
        <f t="shared" si="8"/>
        <v>1</v>
      </c>
    </row>
    <row r="35" spans="1:16">
      <c r="A35" s="35">
        <v>26</v>
      </c>
      <c r="B35" s="6"/>
      <c r="C35" s="6"/>
      <c r="D35" s="6"/>
      <c r="E35" s="215"/>
      <c r="F35" s="214"/>
      <c r="G35" s="214"/>
      <c r="H35" s="214"/>
      <c r="I35" s="16" t="str">
        <f t="shared" si="1"/>
        <v/>
      </c>
      <c r="J35" s="16" t="str">
        <f t="shared" si="2"/>
        <v/>
      </c>
      <c r="K35" s="56" t="str">
        <f t="shared" si="3"/>
        <v/>
      </c>
      <c r="L35" s="56" t="str">
        <f t="shared" si="4"/>
        <v/>
      </c>
      <c r="M35" s="374" t="str">
        <f t="shared" si="5"/>
        <v/>
      </c>
      <c r="N35" s="56" t="str">
        <f t="shared" si="6"/>
        <v/>
      </c>
      <c r="O35" s="347" t="b">
        <f t="shared" si="7"/>
        <v>0</v>
      </c>
      <c r="P35" s="348">
        <f t="shared" si="8"/>
        <v>1</v>
      </c>
    </row>
    <row r="36" spans="1:16">
      <c r="A36" s="35">
        <v>27</v>
      </c>
      <c r="B36" s="6"/>
      <c r="C36" s="6"/>
      <c r="D36" s="6"/>
      <c r="E36" s="215"/>
      <c r="F36" s="214"/>
      <c r="G36" s="214"/>
      <c r="H36" s="214"/>
      <c r="I36" s="16" t="str">
        <f t="shared" si="1"/>
        <v/>
      </c>
      <c r="J36" s="16" t="str">
        <f t="shared" si="2"/>
        <v/>
      </c>
      <c r="K36" s="56" t="str">
        <f t="shared" si="3"/>
        <v/>
      </c>
      <c r="L36" s="56" t="str">
        <f t="shared" si="4"/>
        <v/>
      </c>
      <c r="M36" s="374" t="str">
        <f t="shared" si="5"/>
        <v/>
      </c>
      <c r="N36" s="56" t="str">
        <f t="shared" si="6"/>
        <v/>
      </c>
      <c r="O36" s="347" t="b">
        <f t="shared" si="7"/>
        <v>0</v>
      </c>
      <c r="P36" s="348">
        <f t="shared" si="8"/>
        <v>1</v>
      </c>
    </row>
    <row r="37" spans="1:16">
      <c r="A37" s="35">
        <v>28</v>
      </c>
      <c r="B37" s="6"/>
      <c r="C37" s="6"/>
      <c r="D37" s="6"/>
      <c r="E37" s="215"/>
      <c r="F37" s="214"/>
      <c r="G37" s="214"/>
      <c r="H37" s="214"/>
      <c r="I37" s="16" t="str">
        <f t="shared" si="1"/>
        <v/>
      </c>
      <c r="J37" s="16" t="str">
        <f t="shared" si="2"/>
        <v/>
      </c>
      <c r="K37" s="56" t="str">
        <f t="shared" si="3"/>
        <v/>
      </c>
      <c r="L37" s="56" t="str">
        <f t="shared" si="4"/>
        <v/>
      </c>
      <c r="M37" s="374" t="str">
        <f t="shared" si="5"/>
        <v/>
      </c>
      <c r="N37" s="56" t="str">
        <f t="shared" si="6"/>
        <v/>
      </c>
      <c r="O37" s="347" t="b">
        <f t="shared" si="7"/>
        <v>0</v>
      </c>
      <c r="P37" s="348">
        <f t="shared" si="8"/>
        <v>1</v>
      </c>
    </row>
    <row r="38" spans="1:16">
      <c r="A38" s="35">
        <v>29</v>
      </c>
      <c r="B38" s="6"/>
      <c r="C38" s="6"/>
      <c r="D38" s="6"/>
      <c r="E38" s="215"/>
      <c r="F38" s="214"/>
      <c r="G38" s="214"/>
      <c r="H38" s="214"/>
      <c r="I38" s="16" t="str">
        <f t="shared" si="1"/>
        <v/>
      </c>
      <c r="J38" s="16" t="str">
        <f t="shared" si="2"/>
        <v/>
      </c>
      <c r="K38" s="56" t="str">
        <f t="shared" si="3"/>
        <v/>
      </c>
      <c r="L38" s="56" t="str">
        <f t="shared" si="4"/>
        <v/>
      </c>
      <c r="M38" s="374" t="str">
        <f t="shared" si="5"/>
        <v/>
      </c>
      <c r="N38" s="56" t="str">
        <f t="shared" si="6"/>
        <v/>
      </c>
      <c r="O38" s="347" t="b">
        <f t="shared" si="7"/>
        <v>0</v>
      </c>
      <c r="P38" s="348">
        <f t="shared" si="8"/>
        <v>1</v>
      </c>
    </row>
    <row r="39" spans="1:16">
      <c r="A39" s="35">
        <v>30</v>
      </c>
      <c r="B39" s="6"/>
      <c r="C39" s="6"/>
      <c r="D39" s="6"/>
      <c r="E39" s="215"/>
      <c r="F39" s="214"/>
      <c r="G39" s="214"/>
      <c r="H39" s="214"/>
      <c r="I39" s="16" t="str">
        <f t="shared" si="1"/>
        <v/>
      </c>
      <c r="J39" s="16" t="str">
        <f t="shared" si="2"/>
        <v/>
      </c>
      <c r="K39" s="56" t="str">
        <f t="shared" si="3"/>
        <v/>
      </c>
      <c r="L39" s="56" t="str">
        <f t="shared" si="4"/>
        <v/>
      </c>
      <c r="M39" s="374" t="str">
        <f t="shared" si="5"/>
        <v/>
      </c>
      <c r="N39" s="56" t="str">
        <f t="shared" si="6"/>
        <v/>
      </c>
      <c r="O39" s="347" t="b">
        <f t="shared" si="7"/>
        <v>0</v>
      </c>
      <c r="P39" s="348">
        <f t="shared" si="8"/>
        <v>1</v>
      </c>
    </row>
    <row r="40" spans="1:16">
      <c r="A40" s="35">
        <v>31</v>
      </c>
      <c r="B40" s="6"/>
      <c r="C40" s="6"/>
      <c r="D40" s="6"/>
      <c r="E40" s="215"/>
      <c r="F40" s="214"/>
      <c r="G40" s="214"/>
      <c r="H40" s="214"/>
      <c r="I40" s="16" t="str">
        <f t="shared" si="1"/>
        <v/>
      </c>
      <c r="J40" s="16" t="str">
        <f t="shared" si="2"/>
        <v/>
      </c>
      <c r="K40" s="56" t="str">
        <f t="shared" si="3"/>
        <v/>
      </c>
      <c r="L40" s="56" t="str">
        <f t="shared" si="4"/>
        <v/>
      </c>
      <c r="M40" s="374" t="str">
        <f t="shared" si="5"/>
        <v/>
      </c>
      <c r="N40" s="56" t="str">
        <f t="shared" si="6"/>
        <v/>
      </c>
      <c r="O40" s="347" t="b">
        <f t="shared" si="7"/>
        <v>0</v>
      </c>
      <c r="P40" s="348">
        <f t="shared" si="8"/>
        <v>1</v>
      </c>
    </row>
    <row r="41" spans="1:16">
      <c r="A41" s="35">
        <v>32</v>
      </c>
      <c r="B41" s="6"/>
      <c r="C41" s="6"/>
      <c r="D41" s="6"/>
      <c r="E41" s="215"/>
      <c r="F41" s="214"/>
      <c r="G41" s="214"/>
      <c r="H41" s="214"/>
      <c r="I41" s="16" t="str">
        <f t="shared" si="1"/>
        <v/>
      </c>
      <c r="J41" s="16" t="str">
        <f t="shared" si="2"/>
        <v/>
      </c>
      <c r="K41" s="56" t="str">
        <f t="shared" si="3"/>
        <v/>
      </c>
      <c r="L41" s="56" t="str">
        <f t="shared" si="4"/>
        <v/>
      </c>
      <c r="M41" s="374" t="str">
        <f t="shared" si="5"/>
        <v/>
      </c>
      <c r="N41" s="56" t="str">
        <f t="shared" si="6"/>
        <v/>
      </c>
      <c r="O41" s="347" t="b">
        <f t="shared" si="7"/>
        <v>0</v>
      </c>
      <c r="P41" s="348">
        <f t="shared" si="8"/>
        <v>1</v>
      </c>
    </row>
    <row r="42" spans="1:16">
      <c r="A42" s="35">
        <v>33</v>
      </c>
      <c r="B42" s="6"/>
      <c r="C42" s="6"/>
      <c r="D42" s="6"/>
      <c r="E42" s="215"/>
      <c r="F42" s="214"/>
      <c r="G42" s="214"/>
      <c r="H42" s="214"/>
      <c r="I42" s="16" t="str">
        <f t="shared" si="1"/>
        <v/>
      </c>
      <c r="J42" s="16" t="str">
        <f t="shared" si="2"/>
        <v/>
      </c>
      <c r="K42" s="56" t="str">
        <f t="shared" si="3"/>
        <v/>
      </c>
      <c r="L42" s="56" t="str">
        <f t="shared" si="4"/>
        <v/>
      </c>
      <c r="M42" s="374" t="str">
        <f t="shared" si="5"/>
        <v/>
      </c>
      <c r="N42" s="56" t="str">
        <f t="shared" si="6"/>
        <v/>
      </c>
      <c r="O42" s="347" t="b">
        <f t="shared" si="7"/>
        <v>0</v>
      </c>
      <c r="P42" s="348">
        <f t="shared" si="8"/>
        <v>1</v>
      </c>
    </row>
    <row r="43" spans="1:16">
      <c r="A43" s="35">
        <v>34</v>
      </c>
      <c r="B43" s="6"/>
      <c r="C43" s="6"/>
      <c r="D43" s="6"/>
      <c r="E43" s="215"/>
      <c r="F43" s="214"/>
      <c r="G43" s="214"/>
      <c r="H43" s="214"/>
      <c r="I43" s="16" t="str">
        <f t="shared" si="1"/>
        <v/>
      </c>
      <c r="J43" s="16" t="str">
        <f t="shared" si="2"/>
        <v/>
      </c>
      <c r="K43" s="56" t="str">
        <f t="shared" si="3"/>
        <v/>
      </c>
      <c r="L43" s="56" t="str">
        <f t="shared" si="4"/>
        <v/>
      </c>
      <c r="M43" s="374" t="str">
        <f t="shared" si="5"/>
        <v/>
      </c>
      <c r="N43" s="56" t="str">
        <f t="shared" si="6"/>
        <v/>
      </c>
      <c r="O43" s="347" t="b">
        <f t="shared" si="7"/>
        <v>0</v>
      </c>
      <c r="P43" s="348">
        <f t="shared" si="8"/>
        <v>1</v>
      </c>
    </row>
    <row r="44" spans="1:16">
      <c r="A44" s="35">
        <v>35</v>
      </c>
      <c r="B44" s="6"/>
      <c r="C44" s="6"/>
      <c r="D44" s="6"/>
      <c r="E44" s="215"/>
      <c r="F44" s="214"/>
      <c r="G44" s="214"/>
      <c r="H44" s="214"/>
      <c r="I44" s="16" t="str">
        <f t="shared" si="1"/>
        <v/>
      </c>
      <c r="J44" s="16" t="str">
        <f t="shared" si="2"/>
        <v/>
      </c>
      <c r="K44" s="56" t="str">
        <f t="shared" si="3"/>
        <v/>
      </c>
      <c r="L44" s="56" t="str">
        <f t="shared" si="4"/>
        <v/>
      </c>
      <c r="M44" s="374" t="str">
        <f t="shared" si="5"/>
        <v/>
      </c>
      <c r="N44" s="56" t="str">
        <f t="shared" si="6"/>
        <v/>
      </c>
      <c r="O44" s="347" t="b">
        <f t="shared" si="7"/>
        <v>0</v>
      </c>
      <c r="P44" s="348">
        <f t="shared" si="8"/>
        <v>1</v>
      </c>
    </row>
    <row r="45" spans="1:16">
      <c r="A45" s="35">
        <v>36</v>
      </c>
      <c r="B45" s="6"/>
      <c r="C45" s="6"/>
      <c r="D45" s="6"/>
      <c r="E45" s="215"/>
      <c r="F45" s="214"/>
      <c r="G45" s="214"/>
      <c r="H45" s="214"/>
      <c r="I45" s="16" t="str">
        <f t="shared" si="1"/>
        <v/>
      </c>
      <c r="J45" s="16" t="str">
        <f t="shared" si="2"/>
        <v/>
      </c>
      <c r="K45" s="56" t="str">
        <f t="shared" si="3"/>
        <v/>
      </c>
      <c r="L45" s="56" t="str">
        <f t="shared" si="4"/>
        <v/>
      </c>
      <c r="M45" s="374" t="str">
        <f t="shared" si="5"/>
        <v/>
      </c>
      <c r="N45" s="56" t="str">
        <f t="shared" si="6"/>
        <v/>
      </c>
      <c r="O45" s="347" t="b">
        <f t="shared" si="7"/>
        <v>0</v>
      </c>
      <c r="P45" s="348">
        <f t="shared" si="8"/>
        <v>1</v>
      </c>
    </row>
    <row r="46" spans="1:16">
      <c r="A46" s="35">
        <v>37</v>
      </c>
      <c r="B46" s="6"/>
      <c r="C46" s="6"/>
      <c r="D46" s="6"/>
      <c r="E46" s="215"/>
      <c r="F46" s="214"/>
      <c r="G46" s="214"/>
      <c r="H46" s="214"/>
      <c r="I46" s="16" t="str">
        <f t="shared" si="1"/>
        <v/>
      </c>
      <c r="J46" s="16" t="str">
        <f t="shared" si="2"/>
        <v/>
      </c>
      <c r="K46" s="56" t="str">
        <f t="shared" si="3"/>
        <v/>
      </c>
      <c r="L46" s="56" t="str">
        <f t="shared" si="4"/>
        <v/>
      </c>
      <c r="M46" s="374" t="str">
        <f t="shared" si="5"/>
        <v/>
      </c>
      <c r="N46" s="56" t="str">
        <f t="shared" si="6"/>
        <v/>
      </c>
      <c r="O46" s="347" t="b">
        <f t="shared" si="7"/>
        <v>0</v>
      </c>
      <c r="P46" s="348">
        <f t="shared" si="8"/>
        <v>1</v>
      </c>
    </row>
    <row r="47" spans="1:16">
      <c r="A47" s="35">
        <v>38</v>
      </c>
      <c r="B47" s="6"/>
      <c r="C47" s="6"/>
      <c r="D47" s="6"/>
      <c r="E47" s="215"/>
      <c r="F47" s="214"/>
      <c r="G47" s="214"/>
      <c r="H47" s="214"/>
      <c r="I47" s="16" t="str">
        <f t="shared" si="1"/>
        <v/>
      </c>
      <c r="J47" s="16" t="str">
        <f t="shared" si="2"/>
        <v/>
      </c>
      <c r="K47" s="56" t="str">
        <f t="shared" si="3"/>
        <v/>
      </c>
      <c r="L47" s="56" t="str">
        <f t="shared" si="4"/>
        <v/>
      </c>
      <c r="M47" s="374" t="str">
        <f t="shared" si="5"/>
        <v/>
      </c>
      <c r="N47" s="56" t="str">
        <f t="shared" si="6"/>
        <v/>
      </c>
      <c r="O47" s="347" t="b">
        <f t="shared" si="7"/>
        <v>0</v>
      </c>
      <c r="P47" s="348">
        <f t="shared" si="8"/>
        <v>1</v>
      </c>
    </row>
    <row r="48" spans="1:16">
      <c r="A48" s="35">
        <v>39</v>
      </c>
      <c r="B48" s="6"/>
      <c r="C48" s="6"/>
      <c r="D48" s="6"/>
      <c r="E48" s="215"/>
      <c r="F48" s="214"/>
      <c r="G48" s="214"/>
      <c r="H48" s="214"/>
      <c r="I48" s="16" t="str">
        <f t="shared" si="1"/>
        <v/>
      </c>
      <c r="J48" s="16" t="str">
        <f t="shared" si="2"/>
        <v/>
      </c>
      <c r="K48" s="56" t="str">
        <f t="shared" si="3"/>
        <v/>
      </c>
      <c r="L48" s="56" t="str">
        <f t="shared" si="4"/>
        <v/>
      </c>
      <c r="M48" s="374" t="str">
        <f t="shared" si="5"/>
        <v/>
      </c>
      <c r="N48" s="56" t="str">
        <f t="shared" si="6"/>
        <v/>
      </c>
      <c r="O48" s="347" t="b">
        <f t="shared" si="7"/>
        <v>0</v>
      </c>
      <c r="P48" s="348">
        <f t="shared" si="8"/>
        <v>1</v>
      </c>
    </row>
    <row r="49" spans="1:16">
      <c r="A49" s="35">
        <v>40</v>
      </c>
      <c r="B49" s="6"/>
      <c r="C49" s="6"/>
      <c r="D49" s="6"/>
      <c r="E49" s="215"/>
      <c r="F49" s="214"/>
      <c r="G49" s="214"/>
      <c r="H49" s="214"/>
      <c r="I49" s="16" t="str">
        <f t="shared" si="1"/>
        <v/>
      </c>
      <c r="J49" s="16" t="str">
        <f t="shared" si="2"/>
        <v/>
      </c>
      <c r="K49" s="56" t="str">
        <f t="shared" si="3"/>
        <v/>
      </c>
      <c r="L49" s="56" t="str">
        <f t="shared" si="4"/>
        <v/>
      </c>
      <c r="M49" s="374" t="str">
        <f t="shared" si="5"/>
        <v/>
      </c>
      <c r="N49" s="56" t="str">
        <f t="shared" si="6"/>
        <v/>
      </c>
      <c r="O49" s="347" t="b">
        <f t="shared" si="7"/>
        <v>0</v>
      </c>
      <c r="P49" s="348">
        <f t="shared" si="8"/>
        <v>1</v>
      </c>
    </row>
    <row r="50" spans="1:16">
      <c r="A50" s="35">
        <v>41</v>
      </c>
      <c r="B50" s="6"/>
      <c r="C50" s="6"/>
      <c r="D50" s="6"/>
      <c r="E50" s="215"/>
      <c r="F50" s="214"/>
      <c r="G50" s="214"/>
      <c r="H50" s="214"/>
      <c r="I50" s="16" t="str">
        <f t="shared" si="1"/>
        <v/>
      </c>
      <c r="J50" s="16" t="str">
        <f t="shared" si="2"/>
        <v/>
      </c>
      <c r="K50" s="56" t="str">
        <f t="shared" si="3"/>
        <v/>
      </c>
      <c r="L50" s="56" t="str">
        <f t="shared" si="4"/>
        <v/>
      </c>
      <c r="M50" s="374" t="str">
        <f t="shared" si="5"/>
        <v/>
      </c>
      <c r="N50" s="56" t="str">
        <f t="shared" si="6"/>
        <v/>
      </c>
      <c r="O50" s="347" t="b">
        <f t="shared" si="7"/>
        <v>0</v>
      </c>
      <c r="P50" s="348">
        <f t="shared" si="8"/>
        <v>1</v>
      </c>
    </row>
    <row r="51" spans="1:16">
      <c r="A51" s="35">
        <v>42</v>
      </c>
      <c r="B51" s="6"/>
      <c r="C51" s="6"/>
      <c r="D51" s="6"/>
      <c r="E51" s="215"/>
      <c r="F51" s="214"/>
      <c r="G51" s="214"/>
      <c r="H51" s="214"/>
      <c r="I51" s="16" t="str">
        <f t="shared" si="1"/>
        <v/>
      </c>
      <c r="J51" s="16" t="str">
        <f t="shared" si="2"/>
        <v/>
      </c>
      <c r="K51" s="56" t="str">
        <f t="shared" si="3"/>
        <v/>
      </c>
      <c r="L51" s="56" t="str">
        <f t="shared" si="4"/>
        <v/>
      </c>
      <c r="M51" s="374" t="str">
        <f t="shared" si="5"/>
        <v/>
      </c>
      <c r="N51" s="56" t="str">
        <f t="shared" si="6"/>
        <v/>
      </c>
      <c r="O51" s="347" t="b">
        <f t="shared" si="7"/>
        <v>0</v>
      </c>
      <c r="P51" s="348">
        <f t="shared" si="8"/>
        <v>1</v>
      </c>
    </row>
    <row r="52" spans="1:16">
      <c r="A52" s="35">
        <v>43</v>
      </c>
      <c r="B52" s="6"/>
      <c r="C52" s="6"/>
      <c r="D52" s="6"/>
      <c r="E52" s="215"/>
      <c r="F52" s="214"/>
      <c r="G52" s="214"/>
      <c r="H52" s="214"/>
      <c r="I52" s="16" t="str">
        <f t="shared" si="1"/>
        <v/>
      </c>
      <c r="J52" s="16" t="str">
        <f t="shared" si="2"/>
        <v/>
      </c>
      <c r="K52" s="56" t="str">
        <f t="shared" si="3"/>
        <v/>
      </c>
      <c r="L52" s="56" t="str">
        <f t="shared" si="4"/>
        <v/>
      </c>
      <c r="M52" s="374" t="str">
        <f t="shared" si="5"/>
        <v/>
      </c>
      <c r="N52" s="56" t="str">
        <f t="shared" si="6"/>
        <v/>
      </c>
      <c r="O52" s="347" t="b">
        <f t="shared" si="7"/>
        <v>0</v>
      </c>
      <c r="P52" s="348">
        <f t="shared" si="8"/>
        <v>1</v>
      </c>
    </row>
    <row r="53" spans="1:16">
      <c r="A53" s="35">
        <v>44</v>
      </c>
      <c r="B53" s="6"/>
      <c r="C53" s="6"/>
      <c r="D53" s="6"/>
      <c r="E53" s="215"/>
      <c r="F53" s="214"/>
      <c r="G53" s="214"/>
      <c r="H53" s="214"/>
      <c r="I53" s="16" t="str">
        <f t="shared" si="1"/>
        <v/>
      </c>
      <c r="J53" s="16" t="str">
        <f t="shared" si="2"/>
        <v/>
      </c>
      <c r="K53" s="56" t="str">
        <f t="shared" si="3"/>
        <v/>
      </c>
      <c r="L53" s="56" t="str">
        <f t="shared" si="4"/>
        <v/>
      </c>
      <c r="M53" s="374" t="str">
        <f t="shared" si="5"/>
        <v/>
      </c>
      <c r="N53" s="56" t="str">
        <f t="shared" si="6"/>
        <v/>
      </c>
      <c r="O53" s="347" t="b">
        <f t="shared" si="7"/>
        <v>0</v>
      </c>
      <c r="P53" s="348">
        <f t="shared" si="8"/>
        <v>1</v>
      </c>
    </row>
    <row r="54" spans="1:16">
      <c r="A54" s="35">
        <v>45</v>
      </c>
      <c r="B54" s="6"/>
      <c r="C54" s="6"/>
      <c r="D54" s="6"/>
      <c r="E54" s="215"/>
      <c r="F54" s="214"/>
      <c r="G54" s="214"/>
      <c r="H54" s="214"/>
      <c r="I54" s="16" t="str">
        <f t="shared" si="1"/>
        <v/>
      </c>
      <c r="J54" s="16" t="str">
        <f t="shared" si="2"/>
        <v/>
      </c>
      <c r="K54" s="56" t="str">
        <f t="shared" si="3"/>
        <v/>
      </c>
      <c r="L54" s="56" t="str">
        <f t="shared" si="4"/>
        <v/>
      </c>
      <c r="M54" s="374" t="str">
        <f t="shared" si="5"/>
        <v/>
      </c>
      <c r="N54" s="56" t="str">
        <f t="shared" si="6"/>
        <v/>
      </c>
      <c r="O54" s="347" t="b">
        <f t="shared" si="7"/>
        <v>0</v>
      </c>
      <c r="P54" s="348">
        <f t="shared" si="8"/>
        <v>1</v>
      </c>
    </row>
    <row r="55" spans="1:16">
      <c r="A55" s="35">
        <v>46</v>
      </c>
      <c r="B55" s="6"/>
      <c r="C55" s="6"/>
      <c r="D55" s="6"/>
      <c r="E55" s="215"/>
      <c r="F55" s="214"/>
      <c r="G55" s="214"/>
      <c r="H55" s="214"/>
      <c r="I55" s="16" t="str">
        <f t="shared" si="1"/>
        <v/>
      </c>
      <c r="J55" s="16" t="str">
        <f t="shared" si="2"/>
        <v/>
      </c>
      <c r="K55" s="56" t="str">
        <f t="shared" si="3"/>
        <v/>
      </c>
      <c r="L55" s="56" t="str">
        <f t="shared" si="4"/>
        <v/>
      </c>
      <c r="M55" s="374" t="str">
        <f t="shared" si="5"/>
        <v/>
      </c>
      <c r="N55" s="56" t="str">
        <f t="shared" si="6"/>
        <v/>
      </c>
      <c r="O55" s="347" t="b">
        <f t="shared" si="7"/>
        <v>0</v>
      </c>
      <c r="P55" s="348">
        <f t="shared" si="8"/>
        <v>1</v>
      </c>
    </row>
    <row r="56" spans="1:16">
      <c r="A56" s="35">
        <v>47</v>
      </c>
      <c r="B56" s="6"/>
      <c r="C56" s="6"/>
      <c r="D56" s="6"/>
      <c r="E56" s="215"/>
      <c r="F56" s="214"/>
      <c r="G56" s="214"/>
      <c r="H56" s="214"/>
      <c r="I56" s="16" t="str">
        <f t="shared" si="1"/>
        <v/>
      </c>
      <c r="J56" s="16" t="str">
        <f t="shared" si="2"/>
        <v/>
      </c>
      <c r="K56" s="56" t="str">
        <f t="shared" si="3"/>
        <v/>
      </c>
      <c r="L56" s="56" t="str">
        <f t="shared" si="4"/>
        <v/>
      </c>
      <c r="M56" s="374" t="str">
        <f t="shared" si="5"/>
        <v/>
      </c>
      <c r="N56" s="56" t="str">
        <f t="shared" si="6"/>
        <v/>
      </c>
      <c r="O56" s="347" t="b">
        <f t="shared" si="7"/>
        <v>0</v>
      </c>
      <c r="P56" s="348">
        <f t="shared" si="8"/>
        <v>1</v>
      </c>
    </row>
    <row r="57" spans="1:16">
      <c r="A57" s="35">
        <v>48</v>
      </c>
      <c r="B57" s="6"/>
      <c r="C57" s="6"/>
      <c r="D57" s="6"/>
      <c r="E57" s="215"/>
      <c r="F57" s="214"/>
      <c r="G57" s="214"/>
      <c r="H57" s="214"/>
      <c r="I57" s="16" t="str">
        <f t="shared" si="1"/>
        <v/>
      </c>
      <c r="J57" s="16" t="str">
        <f t="shared" si="2"/>
        <v/>
      </c>
      <c r="K57" s="56" t="str">
        <f t="shared" si="3"/>
        <v/>
      </c>
      <c r="L57" s="56" t="str">
        <f t="shared" si="4"/>
        <v/>
      </c>
      <c r="M57" s="374" t="str">
        <f t="shared" si="5"/>
        <v/>
      </c>
      <c r="N57" s="56" t="str">
        <f t="shared" si="6"/>
        <v/>
      </c>
      <c r="O57" s="347" t="b">
        <f t="shared" si="7"/>
        <v>0</v>
      </c>
      <c r="P57" s="348">
        <f t="shared" si="8"/>
        <v>1</v>
      </c>
    </row>
    <row r="58" spans="1:16">
      <c r="A58" s="35">
        <v>49</v>
      </c>
      <c r="B58" s="6"/>
      <c r="C58" s="6"/>
      <c r="D58" s="6"/>
      <c r="E58" s="215"/>
      <c r="F58" s="214"/>
      <c r="G58" s="214"/>
      <c r="H58" s="214"/>
      <c r="I58" s="16" t="str">
        <f t="shared" si="1"/>
        <v/>
      </c>
      <c r="J58" s="16" t="str">
        <f t="shared" si="2"/>
        <v/>
      </c>
      <c r="K58" s="56" t="str">
        <f t="shared" si="3"/>
        <v/>
      </c>
      <c r="L58" s="56" t="str">
        <f t="shared" si="4"/>
        <v/>
      </c>
      <c r="M58" s="374" t="str">
        <f t="shared" si="5"/>
        <v/>
      </c>
      <c r="N58" s="56" t="str">
        <f t="shared" si="6"/>
        <v/>
      </c>
      <c r="O58" s="347" t="b">
        <f t="shared" si="7"/>
        <v>0</v>
      </c>
      <c r="P58" s="348">
        <f t="shared" si="8"/>
        <v>1</v>
      </c>
    </row>
    <row r="59" spans="1:16">
      <c r="A59" s="35">
        <v>50</v>
      </c>
      <c r="B59" s="6"/>
      <c r="C59" s="6"/>
      <c r="D59" s="6"/>
      <c r="E59" s="215"/>
      <c r="F59" s="214"/>
      <c r="G59" s="214"/>
      <c r="H59" s="214"/>
      <c r="I59" s="16" t="str">
        <f t="shared" si="1"/>
        <v/>
      </c>
      <c r="J59" s="16" t="str">
        <f t="shared" si="2"/>
        <v/>
      </c>
      <c r="K59" s="56" t="str">
        <f t="shared" si="3"/>
        <v/>
      </c>
      <c r="L59" s="56" t="str">
        <f t="shared" si="4"/>
        <v/>
      </c>
      <c r="M59" s="374" t="str">
        <f t="shared" si="5"/>
        <v/>
      </c>
      <c r="N59" s="56" t="str">
        <f t="shared" si="6"/>
        <v/>
      </c>
      <c r="O59" s="347" t="b">
        <f t="shared" si="7"/>
        <v>0</v>
      </c>
      <c r="P59" s="348">
        <f t="shared" si="8"/>
        <v>1</v>
      </c>
    </row>
    <row r="60" spans="1:16">
      <c r="A60" s="35">
        <v>51</v>
      </c>
      <c r="B60" s="6"/>
      <c r="C60" s="6"/>
      <c r="D60" s="6"/>
      <c r="E60" s="215"/>
      <c r="F60" s="214"/>
      <c r="G60" s="214"/>
      <c r="H60" s="214"/>
      <c r="I60" s="16" t="str">
        <f t="shared" si="1"/>
        <v/>
      </c>
      <c r="J60" s="16" t="str">
        <f t="shared" si="2"/>
        <v/>
      </c>
      <c r="K60" s="56" t="str">
        <f t="shared" si="3"/>
        <v/>
      </c>
      <c r="L60" s="56" t="str">
        <f t="shared" si="4"/>
        <v/>
      </c>
      <c r="M60" s="374" t="str">
        <f t="shared" si="5"/>
        <v/>
      </c>
      <c r="N60" s="56" t="str">
        <f t="shared" si="6"/>
        <v/>
      </c>
      <c r="O60" s="347" t="b">
        <f t="shared" si="7"/>
        <v>0</v>
      </c>
      <c r="P60" s="348">
        <f t="shared" si="8"/>
        <v>1</v>
      </c>
    </row>
    <row r="61" spans="1:16">
      <c r="A61" s="35">
        <v>52</v>
      </c>
      <c r="B61" s="6"/>
      <c r="C61" s="6"/>
      <c r="D61" s="6"/>
      <c r="E61" s="215"/>
      <c r="F61" s="214"/>
      <c r="G61" s="214"/>
      <c r="H61" s="214"/>
      <c r="I61" s="16" t="str">
        <f t="shared" si="1"/>
        <v/>
      </c>
      <c r="J61" s="16" t="str">
        <f t="shared" si="2"/>
        <v/>
      </c>
      <c r="K61" s="56" t="str">
        <f t="shared" si="3"/>
        <v/>
      </c>
      <c r="L61" s="56" t="str">
        <f t="shared" si="4"/>
        <v/>
      </c>
      <c r="M61" s="374" t="str">
        <f t="shared" si="5"/>
        <v/>
      </c>
      <c r="N61" s="56" t="str">
        <f t="shared" si="6"/>
        <v/>
      </c>
      <c r="O61" s="347" t="b">
        <f t="shared" si="7"/>
        <v>0</v>
      </c>
      <c r="P61" s="348">
        <f t="shared" si="8"/>
        <v>1</v>
      </c>
    </row>
    <row r="62" spans="1:16">
      <c r="A62" s="35">
        <v>53</v>
      </c>
      <c r="B62" s="6"/>
      <c r="C62" s="6"/>
      <c r="D62" s="6"/>
      <c r="E62" s="215"/>
      <c r="F62" s="214"/>
      <c r="G62" s="214"/>
      <c r="H62" s="214"/>
      <c r="I62" s="16" t="str">
        <f t="shared" si="1"/>
        <v/>
      </c>
      <c r="J62" s="16" t="str">
        <f t="shared" si="2"/>
        <v/>
      </c>
      <c r="K62" s="56" t="str">
        <f t="shared" si="3"/>
        <v/>
      </c>
      <c r="L62" s="56" t="str">
        <f t="shared" si="4"/>
        <v/>
      </c>
      <c r="M62" s="374" t="str">
        <f t="shared" si="5"/>
        <v/>
      </c>
      <c r="N62" s="56" t="str">
        <f t="shared" si="6"/>
        <v/>
      </c>
      <c r="O62" s="347" t="b">
        <f t="shared" si="7"/>
        <v>0</v>
      </c>
      <c r="P62" s="348">
        <f t="shared" si="8"/>
        <v>1</v>
      </c>
    </row>
    <row r="63" spans="1:16">
      <c r="A63" s="35">
        <v>54</v>
      </c>
      <c r="B63" s="6"/>
      <c r="C63" s="6"/>
      <c r="D63" s="6"/>
      <c r="E63" s="215"/>
      <c r="F63" s="214"/>
      <c r="G63" s="214"/>
      <c r="H63" s="214"/>
      <c r="I63" s="16" t="str">
        <f t="shared" si="1"/>
        <v/>
      </c>
      <c r="J63" s="16" t="str">
        <f t="shared" si="2"/>
        <v/>
      </c>
      <c r="K63" s="56" t="str">
        <f t="shared" si="3"/>
        <v/>
      </c>
      <c r="L63" s="56" t="str">
        <f t="shared" si="4"/>
        <v/>
      </c>
      <c r="M63" s="374" t="str">
        <f t="shared" si="5"/>
        <v/>
      </c>
      <c r="N63" s="56" t="str">
        <f t="shared" si="6"/>
        <v/>
      </c>
      <c r="O63" s="347" t="b">
        <f t="shared" si="7"/>
        <v>0</v>
      </c>
      <c r="P63" s="348">
        <f t="shared" si="8"/>
        <v>1</v>
      </c>
    </row>
    <row r="64" spans="1:16">
      <c r="A64" s="35">
        <v>55</v>
      </c>
      <c r="B64" s="6"/>
      <c r="C64" s="6"/>
      <c r="D64" s="6"/>
      <c r="E64" s="215"/>
      <c r="F64" s="214"/>
      <c r="G64" s="214"/>
      <c r="H64" s="214"/>
      <c r="I64" s="16" t="str">
        <f t="shared" si="1"/>
        <v/>
      </c>
      <c r="J64" s="16" t="str">
        <f t="shared" si="2"/>
        <v/>
      </c>
      <c r="K64" s="56" t="str">
        <f t="shared" si="3"/>
        <v/>
      </c>
      <c r="L64" s="56" t="str">
        <f t="shared" si="4"/>
        <v/>
      </c>
      <c r="M64" s="374" t="str">
        <f t="shared" si="5"/>
        <v/>
      </c>
      <c r="N64" s="56" t="str">
        <f t="shared" si="6"/>
        <v/>
      </c>
      <c r="O64" s="347" t="b">
        <f t="shared" si="7"/>
        <v>0</v>
      </c>
      <c r="P64" s="348">
        <f t="shared" si="8"/>
        <v>1</v>
      </c>
    </row>
    <row r="65" spans="1:16">
      <c r="A65" s="35">
        <v>56</v>
      </c>
      <c r="B65" s="6"/>
      <c r="C65" s="6"/>
      <c r="D65" s="6"/>
      <c r="E65" s="215"/>
      <c r="F65" s="214"/>
      <c r="G65" s="214"/>
      <c r="H65" s="214"/>
      <c r="I65" s="16" t="str">
        <f t="shared" si="1"/>
        <v/>
      </c>
      <c r="J65" s="16" t="str">
        <f t="shared" si="2"/>
        <v/>
      </c>
      <c r="K65" s="56" t="str">
        <f t="shared" si="3"/>
        <v/>
      </c>
      <c r="L65" s="56" t="str">
        <f t="shared" si="4"/>
        <v/>
      </c>
      <c r="M65" s="374" t="str">
        <f t="shared" si="5"/>
        <v/>
      </c>
      <c r="N65" s="56" t="str">
        <f t="shared" si="6"/>
        <v/>
      </c>
      <c r="O65" s="347" t="b">
        <f t="shared" si="7"/>
        <v>0</v>
      </c>
      <c r="P65" s="348">
        <f t="shared" si="8"/>
        <v>1</v>
      </c>
    </row>
    <row r="66" spans="1:16">
      <c r="A66" s="35">
        <v>57</v>
      </c>
      <c r="B66" s="6"/>
      <c r="C66" s="6"/>
      <c r="D66" s="6"/>
      <c r="E66" s="215"/>
      <c r="F66" s="214"/>
      <c r="G66" s="214"/>
      <c r="H66" s="214"/>
      <c r="I66" s="16" t="str">
        <f t="shared" si="1"/>
        <v/>
      </c>
      <c r="J66" s="16" t="str">
        <f t="shared" si="2"/>
        <v/>
      </c>
      <c r="K66" s="56" t="str">
        <f t="shared" si="3"/>
        <v/>
      </c>
      <c r="L66" s="56" t="str">
        <f t="shared" si="4"/>
        <v/>
      </c>
      <c r="M66" s="374" t="str">
        <f t="shared" si="5"/>
        <v/>
      </c>
      <c r="N66" s="56" t="str">
        <f t="shared" si="6"/>
        <v/>
      </c>
      <c r="O66" s="347" t="b">
        <f t="shared" si="7"/>
        <v>0</v>
      </c>
      <c r="P66" s="348">
        <f t="shared" si="8"/>
        <v>1</v>
      </c>
    </row>
    <row r="67" spans="1:16">
      <c r="A67" s="35">
        <v>58</v>
      </c>
      <c r="B67" s="6"/>
      <c r="C67" s="6"/>
      <c r="D67" s="6"/>
      <c r="E67" s="215"/>
      <c r="F67" s="214"/>
      <c r="G67" s="214"/>
      <c r="H67" s="214"/>
      <c r="I67" s="16" t="str">
        <f t="shared" si="1"/>
        <v/>
      </c>
      <c r="J67" s="16" t="str">
        <f t="shared" si="2"/>
        <v/>
      </c>
      <c r="K67" s="56" t="str">
        <f t="shared" si="3"/>
        <v/>
      </c>
      <c r="L67" s="56" t="str">
        <f t="shared" si="4"/>
        <v/>
      </c>
      <c r="M67" s="374" t="str">
        <f t="shared" si="5"/>
        <v/>
      </c>
      <c r="N67" s="56" t="str">
        <f t="shared" si="6"/>
        <v/>
      </c>
      <c r="O67" s="347" t="b">
        <f t="shared" si="7"/>
        <v>0</v>
      </c>
      <c r="P67" s="348">
        <f t="shared" si="8"/>
        <v>1</v>
      </c>
    </row>
    <row r="68" spans="1:16">
      <c r="A68" s="35">
        <v>59</v>
      </c>
      <c r="B68" s="6"/>
      <c r="C68" s="6"/>
      <c r="D68" s="6"/>
      <c r="E68" s="215"/>
      <c r="F68" s="214"/>
      <c r="G68" s="214"/>
      <c r="H68" s="214"/>
      <c r="I68" s="16" t="str">
        <f t="shared" si="1"/>
        <v/>
      </c>
      <c r="J68" s="16" t="str">
        <f t="shared" si="2"/>
        <v/>
      </c>
      <c r="K68" s="56" t="str">
        <f t="shared" si="3"/>
        <v/>
      </c>
      <c r="L68" s="56" t="str">
        <f t="shared" si="4"/>
        <v/>
      </c>
      <c r="M68" s="374" t="str">
        <f t="shared" si="5"/>
        <v/>
      </c>
      <c r="N68" s="56" t="str">
        <f t="shared" si="6"/>
        <v/>
      </c>
      <c r="O68" s="347" t="b">
        <f t="shared" si="7"/>
        <v>0</v>
      </c>
      <c r="P68" s="348">
        <f t="shared" si="8"/>
        <v>1</v>
      </c>
    </row>
    <row r="69" spans="1:16">
      <c r="A69" s="35">
        <v>60</v>
      </c>
      <c r="B69" s="6"/>
      <c r="C69" s="6"/>
      <c r="D69" s="6"/>
      <c r="E69" s="215"/>
      <c r="F69" s="214"/>
      <c r="G69" s="214"/>
      <c r="H69" s="214"/>
      <c r="I69" s="16" t="str">
        <f t="shared" si="1"/>
        <v/>
      </c>
      <c r="J69" s="16" t="str">
        <f t="shared" si="2"/>
        <v/>
      </c>
      <c r="K69" s="56" t="str">
        <f t="shared" si="3"/>
        <v/>
      </c>
      <c r="L69" s="56" t="str">
        <f t="shared" si="4"/>
        <v/>
      </c>
      <c r="M69" s="374" t="str">
        <f t="shared" si="5"/>
        <v/>
      </c>
      <c r="N69" s="56" t="str">
        <f t="shared" si="6"/>
        <v/>
      </c>
      <c r="O69" s="347" t="b">
        <f t="shared" si="7"/>
        <v>0</v>
      </c>
      <c r="P69" s="348">
        <f t="shared" si="8"/>
        <v>1</v>
      </c>
    </row>
    <row r="70" spans="1:16">
      <c r="A70" s="35">
        <v>61</v>
      </c>
      <c r="B70" s="6"/>
      <c r="C70" s="6"/>
      <c r="D70" s="6"/>
      <c r="E70" s="215"/>
      <c r="F70" s="214"/>
      <c r="G70" s="214"/>
      <c r="H70" s="214"/>
      <c r="I70" s="16" t="str">
        <f t="shared" si="1"/>
        <v/>
      </c>
      <c r="J70" s="16" t="str">
        <f t="shared" si="2"/>
        <v/>
      </c>
      <c r="K70" s="56" t="str">
        <f t="shared" si="3"/>
        <v/>
      </c>
      <c r="L70" s="56" t="str">
        <f t="shared" si="4"/>
        <v/>
      </c>
      <c r="M70" s="374" t="str">
        <f t="shared" si="5"/>
        <v/>
      </c>
      <c r="N70" s="56" t="str">
        <f t="shared" si="6"/>
        <v/>
      </c>
      <c r="O70" s="347" t="b">
        <f t="shared" si="7"/>
        <v>0</v>
      </c>
      <c r="P70" s="348">
        <f t="shared" si="8"/>
        <v>1</v>
      </c>
    </row>
    <row r="71" spans="1:16">
      <c r="A71" s="35">
        <v>62</v>
      </c>
      <c r="B71" s="6"/>
      <c r="C71" s="6"/>
      <c r="D71" s="6"/>
      <c r="E71" s="215"/>
      <c r="F71" s="214"/>
      <c r="G71" s="214"/>
      <c r="H71" s="214"/>
      <c r="I71" s="16" t="str">
        <f t="shared" si="1"/>
        <v/>
      </c>
      <c r="J71" s="16" t="str">
        <f t="shared" si="2"/>
        <v/>
      </c>
      <c r="K71" s="56" t="str">
        <f t="shared" si="3"/>
        <v/>
      </c>
      <c r="L71" s="56" t="str">
        <f t="shared" si="4"/>
        <v/>
      </c>
      <c r="M71" s="374" t="str">
        <f t="shared" si="5"/>
        <v/>
      </c>
      <c r="N71" s="56" t="str">
        <f t="shared" si="6"/>
        <v/>
      </c>
      <c r="O71" s="347" t="b">
        <f t="shared" si="7"/>
        <v>0</v>
      </c>
      <c r="P71" s="348">
        <f t="shared" si="8"/>
        <v>1</v>
      </c>
    </row>
    <row r="72" spans="1:16">
      <c r="A72" s="35">
        <v>63</v>
      </c>
      <c r="B72" s="6"/>
      <c r="C72" s="6"/>
      <c r="D72" s="6"/>
      <c r="E72" s="215"/>
      <c r="F72" s="214"/>
      <c r="G72" s="214"/>
      <c r="H72" s="214"/>
      <c r="I72" s="16" t="str">
        <f t="shared" si="1"/>
        <v/>
      </c>
      <c r="J72" s="16" t="str">
        <f t="shared" si="2"/>
        <v/>
      </c>
      <c r="K72" s="56" t="str">
        <f t="shared" si="3"/>
        <v/>
      </c>
      <c r="L72" s="56" t="str">
        <f t="shared" si="4"/>
        <v/>
      </c>
      <c r="M72" s="374" t="str">
        <f t="shared" si="5"/>
        <v/>
      </c>
      <c r="N72" s="56" t="str">
        <f t="shared" si="6"/>
        <v/>
      </c>
      <c r="O72" s="347" t="b">
        <f t="shared" si="7"/>
        <v>0</v>
      </c>
      <c r="P72" s="348">
        <f t="shared" si="8"/>
        <v>1</v>
      </c>
    </row>
    <row r="73" spans="1:16">
      <c r="A73" s="35">
        <v>64</v>
      </c>
      <c r="B73" s="6"/>
      <c r="C73" s="6"/>
      <c r="D73" s="6"/>
      <c r="E73" s="215"/>
      <c r="F73" s="214"/>
      <c r="G73" s="214"/>
      <c r="H73" s="214"/>
      <c r="I73" s="16" t="str">
        <f t="shared" si="1"/>
        <v/>
      </c>
      <c r="J73" s="16" t="str">
        <f t="shared" si="2"/>
        <v/>
      </c>
      <c r="K73" s="56" t="str">
        <f t="shared" si="3"/>
        <v/>
      </c>
      <c r="L73" s="56" t="str">
        <f t="shared" si="4"/>
        <v/>
      </c>
      <c r="M73" s="374" t="str">
        <f t="shared" si="5"/>
        <v/>
      </c>
      <c r="N73" s="56" t="str">
        <f t="shared" si="6"/>
        <v/>
      </c>
      <c r="O73" s="347" t="b">
        <f t="shared" si="7"/>
        <v>0</v>
      </c>
      <c r="P73" s="348">
        <f t="shared" si="8"/>
        <v>1</v>
      </c>
    </row>
    <row r="74" spans="1:16">
      <c r="A74" s="35">
        <v>65</v>
      </c>
      <c r="B74" s="6"/>
      <c r="C74" s="6"/>
      <c r="D74" s="6"/>
      <c r="E74" s="215"/>
      <c r="F74" s="214"/>
      <c r="G74" s="214"/>
      <c r="H74" s="214"/>
      <c r="I74" s="16" t="str">
        <f t="shared" ref="I74:I137" si="9">IF(OR($B74="",$C74="",$D74="",$E74="",$F74&lt;an_initial,$F74&gt;an_final,$O74=FALSE),"",IF($H74="",CS23a*$G74/P74,CS23a*$H74))</f>
        <v/>
      </c>
      <c r="J74" s="16" t="str">
        <f t="shared" ref="J74:J137" si="10">IF(OR($B74="",$C74="",$D74="",$E74="",$F74="",$F74&gt;an_final,$O74=FALSE),"",IF($H74="",CS_STR_A*$G74/P74,CS_STR_A*$H74))</f>
        <v/>
      </c>
      <c r="K74" s="56" t="str">
        <f t="shared" ref="K74:K108" si="11">IF(OR($B74="",$C74="",$D74="",$E74="",$F74="",$F74&gt;an_final,$O74=FALSE),"",IF($F74&gt;=an_initial,1,""))</f>
        <v/>
      </c>
      <c r="L74" s="56" t="str">
        <f t="shared" ref="L74:L108" si="12">IF(OR($B74="",$C74="",$D74="",$E74="",$F74="",$F74&gt;an_final,$O74=FALSE),"",1)</f>
        <v/>
      </c>
      <c r="M74" s="374" t="str">
        <f t="shared" ref="M74:M108" si="13">IF(OR($B74="",$C74="",$D74="",$E74="",$F74="",$F74&gt;an_final,$O74=FALSE),"",IF($H74="",$G74/P74,$H74))</f>
        <v/>
      </c>
      <c r="N74" s="56"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35">
        <v>66</v>
      </c>
      <c r="B75" s="6"/>
      <c r="C75" s="6"/>
      <c r="D75" s="6"/>
      <c r="E75" s="215"/>
      <c r="F75" s="214"/>
      <c r="G75" s="214"/>
      <c r="H75" s="214"/>
      <c r="I75" s="16" t="str">
        <f t="shared" si="9"/>
        <v/>
      </c>
      <c r="J75" s="16" t="str">
        <f t="shared" si="10"/>
        <v/>
      </c>
      <c r="K75" s="56" t="str">
        <f t="shared" si="11"/>
        <v/>
      </c>
      <c r="L75" s="56" t="str">
        <f t="shared" si="12"/>
        <v/>
      </c>
      <c r="M75" s="374" t="str">
        <f t="shared" si="13"/>
        <v/>
      </c>
      <c r="N75" s="56" t="str">
        <f t="shared" si="14"/>
        <v/>
      </c>
      <c r="O75" s="347" t="b">
        <f t="shared" si="15"/>
        <v>0</v>
      </c>
      <c r="P75" s="348">
        <f t="shared" si="16"/>
        <v>1</v>
      </c>
    </row>
    <row r="76" spans="1:16">
      <c r="A76" s="35">
        <v>67</v>
      </c>
      <c r="B76" s="6"/>
      <c r="C76" s="6"/>
      <c r="D76" s="6"/>
      <c r="E76" s="215"/>
      <c r="F76" s="214"/>
      <c r="G76" s="214"/>
      <c r="H76" s="214"/>
      <c r="I76" s="16" t="str">
        <f t="shared" si="9"/>
        <v/>
      </c>
      <c r="J76" s="16" t="str">
        <f t="shared" si="10"/>
        <v/>
      </c>
      <c r="K76" s="56" t="str">
        <f t="shared" si="11"/>
        <v/>
      </c>
      <c r="L76" s="56" t="str">
        <f t="shared" si="12"/>
        <v/>
      </c>
      <c r="M76" s="374" t="str">
        <f t="shared" si="13"/>
        <v/>
      </c>
      <c r="N76" s="56" t="str">
        <f t="shared" si="14"/>
        <v/>
      </c>
      <c r="O76" s="347" t="b">
        <f t="shared" si="15"/>
        <v>0</v>
      </c>
      <c r="P76" s="348">
        <f t="shared" si="16"/>
        <v>1</v>
      </c>
    </row>
    <row r="77" spans="1:16">
      <c r="A77" s="35">
        <v>68</v>
      </c>
      <c r="B77" s="6"/>
      <c r="C77" s="6"/>
      <c r="D77" s="6"/>
      <c r="E77" s="215"/>
      <c r="F77" s="214"/>
      <c r="G77" s="214"/>
      <c r="H77" s="214"/>
      <c r="I77" s="16" t="str">
        <f t="shared" si="9"/>
        <v/>
      </c>
      <c r="J77" s="16" t="str">
        <f t="shared" si="10"/>
        <v/>
      </c>
      <c r="K77" s="56" t="str">
        <f t="shared" si="11"/>
        <v/>
      </c>
      <c r="L77" s="56" t="str">
        <f t="shared" si="12"/>
        <v/>
      </c>
      <c r="M77" s="374" t="str">
        <f t="shared" si="13"/>
        <v/>
      </c>
      <c r="N77" s="56" t="str">
        <f t="shared" si="14"/>
        <v/>
      </c>
      <c r="O77" s="347" t="b">
        <f t="shared" si="15"/>
        <v>0</v>
      </c>
      <c r="P77" s="348">
        <f t="shared" si="16"/>
        <v>1</v>
      </c>
    </row>
    <row r="78" spans="1:16">
      <c r="A78" s="35">
        <v>69</v>
      </c>
      <c r="B78" s="6"/>
      <c r="C78" s="6"/>
      <c r="D78" s="6"/>
      <c r="E78" s="215"/>
      <c r="F78" s="214"/>
      <c r="G78" s="214"/>
      <c r="H78" s="214"/>
      <c r="I78" s="16" t="str">
        <f t="shared" si="9"/>
        <v/>
      </c>
      <c r="J78" s="16" t="str">
        <f t="shared" si="10"/>
        <v/>
      </c>
      <c r="K78" s="56" t="str">
        <f t="shared" si="11"/>
        <v/>
      </c>
      <c r="L78" s="56" t="str">
        <f t="shared" si="12"/>
        <v/>
      </c>
      <c r="M78" s="374" t="str">
        <f t="shared" si="13"/>
        <v/>
      </c>
      <c r="N78" s="56" t="str">
        <f t="shared" si="14"/>
        <v/>
      </c>
      <c r="O78" s="347" t="b">
        <f t="shared" si="15"/>
        <v>0</v>
      </c>
      <c r="P78" s="348">
        <f t="shared" si="16"/>
        <v>1</v>
      </c>
    </row>
    <row r="79" spans="1:16">
      <c r="A79" s="35">
        <v>70</v>
      </c>
      <c r="B79" s="6"/>
      <c r="C79" s="6"/>
      <c r="D79" s="6"/>
      <c r="E79" s="215"/>
      <c r="F79" s="214"/>
      <c r="G79" s="214"/>
      <c r="H79" s="214"/>
      <c r="I79" s="16" t="str">
        <f t="shared" si="9"/>
        <v/>
      </c>
      <c r="J79" s="16" t="str">
        <f t="shared" si="10"/>
        <v/>
      </c>
      <c r="K79" s="56" t="str">
        <f t="shared" si="11"/>
        <v/>
      </c>
      <c r="L79" s="56" t="str">
        <f t="shared" si="12"/>
        <v/>
      </c>
      <c r="M79" s="374" t="str">
        <f t="shared" si="13"/>
        <v/>
      </c>
      <c r="N79" s="56" t="str">
        <f t="shared" si="14"/>
        <v/>
      </c>
      <c r="O79" s="347" t="b">
        <f t="shared" si="15"/>
        <v>0</v>
      </c>
      <c r="P79" s="348">
        <f t="shared" si="16"/>
        <v>1</v>
      </c>
    </row>
    <row r="80" spans="1:16">
      <c r="A80" s="35">
        <v>71</v>
      </c>
      <c r="B80" s="6"/>
      <c r="C80" s="6"/>
      <c r="D80" s="6"/>
      <c r="E80" s="215"/>
      <c r="F80" s="214"/>
      <c r="G80" s="214"/>
      <c r="H80" s="214"/>
      <c r="I80" s="16" t="str">
        <f t="shared" si="9"/>
        <v/>
      </c>
      <c r="J80" s="16" t="str">
        <f t="shared" si="10"/>
        <v/>
      </c>
      <c r="K80" s="56" t="str">
        <f t="shared" si="11"/>
        <v/>
      </c>
      <c r="L80" s="56" t="str">
        <f t="shared" si="12"/>
        <v/>
      </c>
      <c r="M80" s="374" t="str">
        <f t="shared" si="13"/>
        <v/>
      </c>
      <c r="N80" s="56" t="str">
        <f t="shared" si="14"/>
        <v/>
      </c>
      <c r="O80" s="347" t="b">
        <f t="shared" si="15"/>
        <v>0</v>
      </c>
      <c r="P80" s="348">
        <f t="shared" si="16"/>
        <v>1</v>
      </c>
    </row>
    <row r="81" spans="1:16">
      <c r="A81" s="35">
        <v>72</v>
      </c>
      <c r="B81" s="6"/>
      <c r="C81" s="6"/>
      <c r="D81" s="6"/>
      <c r="E81" s="215"/>
      <c r="F81" s="214"/>
      <c r="G81" s="214"/>
      <c r="H81" s="214"/>
      <c r="I81" s="16" t="str">
        <f t="shared" si="9"/>
        <v/>
      </c>
      <c r="J81" s="16" t="str">
        <f t="shared" si="10"/>
        <v/>
      </c>
      <c r="K81" s="56" t="str">
        <f t="shared" si="11"/>
        <v/>
      </c>
      <c r="L81" s="56" t="str">
        <f t="shared" si="12"/>
        <v/>
      </c>
      <c r="M81" s="374" t="str">
        <f t="shared" si="13"/>
        <v/>
      </c>
      <c r="N81" s="56" t="str">
        <f t="shared" si="14"/>
        <v/>
      </c>
      <c r="O81" s="347" t="b">
        <f t="shared" si="15"/>
        <v>0</v>
      </c>
      <c r="P81" s="348">
        <f t="shared" si="16"/>
        <v>1</v>
      </c>
    </row>
    <row r="82" spans="1:16">
      <c r="A82" s="35">
        <v>73</v>
      </c>
      <c r="B82" s="6"/>
      <c r="C82" s="6"/>
      <c r="D82" s="6"/>
      <c r="E82" s="215"/>
      <c r="F82" s="214"/>
      <c r="G82" s="214"/>
      <c r="H82" s="214"/>
      <c r="I82" s="16" t="str">
        <f t="shared" si="9"/>
        <v/>
      </c>
      <c r="J82" s="16" t="str">
        <f t="shared" si="10"/>
        <v/>
      </c>
      <c r="K82" s="56" t="str">
        <f t="shared" si="11"/>
        <v/>
      </c>
      <c r="L82" s="56" t="str">
        <f t="shared" si="12"/>
        <v/>
      </c>
      <c r="M82" s="374" t="str">
        <f t="shared" si="13"/>
        <v/>
      </c>
      <c r="N82" s="56" t="str">
        <f t="shared" si="14"/>
        <v/>
      </c>
      <c r="O82" s="347" t="b">
        <f t="shared" si="15"/>
        <v>0</v>
      </c>
      <c r="P82" s="348">
        <f t="shared" si="16"/>
        <v>1</v>
      </c>
    </row>
    <row r="83" spans="1:16">
      <c r="A83" s="35">
        <v>74</v>
      </c>
      <c r="B83" s="6"/>
      <c r="C83" s="6"/>
      <c r="D83" s="6"/>
      <c r="E83" s="215"/>
      <c r="F83" s="214"/>
      <c r="G83" s="214"/>
      <c r="H83" s="214"/>
      <c r="I83" s="16" t="str">
        <f t="shared" si="9"/>
        <v/>
      </c>
      <c r="J83" s="16" t="str">
        <f t="shared" si="10"/>
        <v/>
      </c>
      <c r="K83" s="56" t="str">
        <f t="shared" si="11"/>
        <v/>
      </c>
      <c r="L83" s="56" t="str">
        <f t="shared" si="12"/>
        <v/>
      </c>
      <c r="M83" s="374" t="str">
        <f t="shared" si="13"/>
        <v/>
      </c>
      <c r="N83" s="56" t="str">
        <f t="shared" si="14"/>
        <v/>
      </c>
      <c r="O83" s="347" t="b">
        <f t="shared" si="15"/>
        <v>0</v>
      </c>
      <c r="P83" s="348">
        <f t="shared" si="16"/>
        <v>1</v>
      </c>
    </row>
    <row r="84" spans="1:16">
      <c r="A84" s="35">
        <v>75</v>
      </c>
      <c r="B84" s="6"/>
      <c r="C84" s="6"/>
      <c r="D84" s="6"/>
      <c r="E84" s="215"/>
      <c r="F84" s="214"/>
      <c r="G84" s="214"/>
      <c r="H84" s="214"/>
      <c r="I84" s="16" t="str">
        <f t="shared" si="9"/>
        <v/>
      </c>
      <c r="J84" s="16" t="str">
        <f t="shared" si="10"/>
        <v/>
      </c>
      <c r="K84" s="56" t="str">
        <f t="shared" si="11"/>
        <v/>
      </c>
      <c r="L84" s="56" t="str">
        <f t="shared" si="12"/>
        <v/>
      </c>
      <c r="M84" s="374" t="str">
        <f t="shared" si="13"/>
        <v/>
      </c>
      <c r="N84" s="56" t="str">
        <f t="shared" si="14"/>
        <v/>
      </c>
      <c r="O84" s="347" t="b">
        <f t="shared" si="15"/>
        <v>0</v>
      </c>
      <c r="P84" s="348">
        <f t="shared" si="16"/>
        <v>1</v>
      </c>
    </row>
    <row r="85" spans="1:16">
      <c r="A85" s="35">
        <v>76</v>
      </c>
      <c r="B85" s="6"/>
      <c r="C85" s="6"/>
      <c r="D85" s="6"/>
      <c r="E85" s="215"/>
      <c r="F85" s="214"/>
      <c r="G85" s="214"/>
      <c r="H85" s="214"/>
      <c r="I85" s="16" t="str">
        <f t="shared" si="9"/>
        <v/>
      </c>
      <c r="J85" s="16" t="str">
        <f t="shared" si="10"/>
        <v/>
      </c>
      <c r="K85" s="56" t="str">
        <f t="shared" si="11"/>
        <v/>
      </c>
      <c r="L85" s="56" t="str">
        <f t="shared" si="12"/>
        <v/>
      </c>
      <c r="M85" s="374" t="str">
        <f t="shared" si="13"/>
        <v/>
      </c>
      <c r="N85" s="56" t="str">
        <f t="shared" si="14"/>
        <v/>
      </c>
      <c r="O85" s="347" t="b">
        <f t="shared" si="15"/>
        <v>0</v>
      </c>
      <c r="P85" s="348">
        <f t="shared" si="16"/>
        <v>1</v>
      </c>
    </row>
    <row r="86" spans="1:16">
      <c r="A86" s="35">
        <v>77</v>
      </c>
      <c r="B86" s="6"/>
      <c r="C86" s="6"/>
      <c r="D86" s="6"/>
      <c r="E86" s="215"/>
      <c r="F86" s="214"/>
      <c r="G86" s="214"/>
      <c r="H86" s="214"/>
      <c r="I86" s="16" t="str">
        <f t="shared" si="9"/>
        <v/>
      </c>
      <c r="J86" s="16" t="str">
        <f t="shared" si="10"/>
        <v/>
      </c>
      <c r="K86" s="56" t="str">
        <f t="shared" si="11"/>
        <v/>
      </c>
      <c r="L86" s="56" t="str">
        <f t="shared" si="12"/>
        <v/>
      </c>
      <c r="M86" s="374" t="str">
        <f t="shared" si="13"/>
        <v/>
      </c>
      <c r="N86" s="56" t="str">
        <f t="shared" si="14"/>
        <v/>
      </c>
      <c r="O86" s="347" t="b">
        <f t="shared" si="15"/>
        <v>0</v>
      </c>
      <c r="P86" s="348">
        <f t="shared" si="16"/>
        <v>1</v>
      </c>
    </row>
    <row r="87" spans="1:16">
      <c r="A87" s="35">
        <v>78</v>
      </c>
      <c r="B87" s="6"/>
      <c r="C87" s="6"/>
      <c r="D87" s="6"/>
      <c r="E87" s="215"/>
      <c r="F87" s="214"/>
      <c r="G87" s="214"/>
      <c r="H87" s="214"/>
      <c r="I87" s="16" t="str">
        <f t="shared" si="9"/>
        <v/>
      </c>
      <c r="J87" s="16" t="str">
        <f t="shared" si="10"/>
        <v/>
      </c>
      <c r="K87" s="56" t="str">
        <f t="shared" si="11"/>
        <v/>
      </c>
      <c r="L87" s="56" t="str">
        <f t="shared" si="12"/>
        <v/>
      </c>
      <c r="M87" s="374" t="str">
        <f t="shared" si="13"/>
        <v/>
      </c>
      <c r="N87" s="56" t="str">
        <f t="shared" si="14"/>
        <v/>
      </c>
      <c r="O87" s="347" t="b">
        <f t="shared" si="15"/>
        <v>0</v>
      </c>
      <c r="P87" s="348">
        <f t="shared" si="16"/>
        <v>1</v>
      </c>
    </row>
    <row r="88" spans="1:16">
      <c r="A88" s="35">
        <v>79</v>
      </c>
      <c r="B88" s="6"/>
      <c r="C88" s="6"/>
      <c r="D88" s="6"/>
      <c r="E88" s="215"/>
      <c r="F88" s="214"/>
      <c r="G88" s="214"/>
      <c r="H88" s="214"/>
      <c r="I88" s="16" t="str">
        <f t="shared" si="9"/>
        <v/>
      </c>
      <c r="J88" s="16" t="str">
        <f t="shared" si="10"/>
        <v/>
      </c>
      <c r="K88" s="56" t="str">
        <f t="shared" si="11"/>
        <v/>
      </c>
      <c r="L88" s="56" t="str">
        <f t="shared" si="12"/>
        <v/>
      </c>
      <c r="M88" s="374" t="str">
        <f t="shared" si="13"/>
        <v/>
      </c>
      <c r="N88" s="56" t="str">
        <f t="shared" si="14"/>
        <v/>
      </c>
      <c r="O88" s="347" t="b">
        <f t="shared" si="15"/>
        <v>0</v>
      </c>
      <c r="P88" s="348">
        <f t="shared" si="16"/>
        <v>1</v>
      </c>
    </row>
    <row r="89" spans="1:16">
      <c r="A89" s="35">
        <v>80</v>
      </c>
      <c r="B89" s="6"/>
      <c r="C89" s="6"/>
      <c r="D89" s="6"/>
      <c r="E89" s="215"/>
      <c r="F89" s="214"/>
      <c r="G89" s="214"/>
      <c r="H89" s="214"/>
      <c r="I89" s="16" t="str">
        <f t="shared" si="9"/>
        <v/>
      </c>
      <c r="J89" s="16" t="str">
        <f t="shared" si="10"/>
        <v/>
      </c>
      <c r="K89" s="56" t="str">
        <f t="shared" si="11"/>
        <v/>
      </c>
      <c r="L89" s="56" t="str">
        <f t="shared" si="12"/>
        <v/>
      </c>
      <c r="M89" s="374" t="str">
        <f t="shared" si="13"/>
        <v/>
      </c>
      <c r="N89" s="56" t="str">
        <f t="shared" si="14"/>
        <v/>
      </c>
      <c r="O89" s="347" t="b">
        <f t="shared" si="15"/>
        <v>0</v>
      </c>
      <c r="P89" s="348">
        <f t="shared" si="16"/>
        <v>1</v>
      </c>
    </row>
    <row r="90" spans="1:16">
      <c r="A90" s="35">
        <v>81</v>
      </c>
      <c r="B90" s="6"/>
      <c r="C90" s="6"/>
      <c r="D90" s="6"/>
      <c r="E90" s="215"/>
      <c r="F90" s="214"/>
      <c r="G90" s="214"/>
      <c r="H90" s="214"/>
      <c r="I90" s="16" t="str">
        <f t="shared" si="9"/>
        <v/>
      </c>
      <c r="J90" s="16" t="str">
        <f t="shared" si="10"/>
        <v/>
      </c>
      <c r="K90" s="56" t="str">
        <f t="shared" si="11"/>
        <v/>
      </c>
      <c r="L90" s="56" t="str">
        <f t="shared" si="12"/>
        <v/>
      </c>
      <c r="M90" s="374" t="str">
        <f t="shared" si="13"/>
        <v/>
      </c>
      <c r="N90" s="56" t="str">
        <f t="shared" si="14"/>
        <v/>
      </c>
      <c r="O90" s="347" t="b">
        <f t="shared" si="15"/>
        <v>0</v>
      </c>
      <c r="P90" s="348">
        <f t="shared" si="16"/>
        <v>1</v>
      </c>
    </row>
    <row r="91" spans="1:16">
      <c r="A91" s="35">
        <v>82</v>
      </c>
      <c r="B91" s="6"/>
      <c r="C91" s="6"/>
      <c r="D91" s="6"/>
      <c r="E91" s="215"/>
      <c r="F91" s="214"/>
      <c r="G91" s="214"/>
      <c r="H91" s="214"/>
      <c r="I91" s="16" t="str">
        <f t="shared" si="9"/>
        <v/>
      </c>
      <c r="J91" s="16" t="str">
        <f t="shared" si="10"/>
        <v/>
      </c>
      <c r="K91" s="56" t="str">
        <f t="shared" si="11"/>
        <v/>
      </c>
      <c r="L91" s="56" t="str">
        <f t="shared" si="12"/>
        <v/>
      </c>
      <c r="M91" s="374" t="str">
        <f t="shared" si="13"/>
        <v/>
      </c>
      <c r="N91" s="56" t="str">
        <f t="shared" si="14"/>
        <v/>
      </c>
      <c r="O91" s="347" t="b">
        <f t="shared" si="15"/>
        <v>0</v>
      </c>
      <c r="P91" s="348">
        <f t="shared" si="16"/>
        <v>1</v>
      </c>
    </row>
    <row r="92" spans="1:16">
      <c r="A92" s="35">
        <v>83</v>
      </c>
      <c r="B92" s="6"/>
      <c r="C92" s="6"/>
      <c r="D92" s="6"/>
      <c r="E92" s="215"/>
      <c r="F92" s="214"/>
      <c r="G92" s="214"/>
      <c r="H92" s="214"/>
      <c r="I92" s="16" t="str">
        <f t="shared" si="9"/>
        <v/>
      </c>
      <c r="J92" s="16" t="str">
        <f t="shared" si="10"/>
        <v/>
      </c>
      <c r="K92" s="56" t="str">
        <f t="shared" si="11"/>
        <v/>
      </c>
      <c r="L92" s="56" t="str">
        <f t="shared" si="12"/>
        <v/>
      </c>
      <c r="M92" s="374" t="str">
        <f t="shared" si="13"/>
        <v/>
      </c>
      <c r="N92" s="56" t="str">
        <f t="shared" si="14"/>
        <v/>
      </c>
      <c r="O92" s="347" t="b">
        <f t="shared" si="15"/>
        <v>0</v>
      </c>
      <c r="P92" s="348">
        <f t="shared" si="16"/>
        <v>1</v>
      </c>
    </row>
    <row r="93" spans="1:16">
      <c r="A93" s="35">
        <v>84</v>
      </c>
      <c r="B93" s="6"/>
      <c r="C93" s="6"/>
      <c r="D93" s="6"/>
      <c r="E93" s="215"/>
      <c r="F93" s="214"/>
      <c r="G93" s="214"/>
      <c r="H93" s="214"/>
      <c r="I93" s="16" t="str">
        <f t="shared" si="9"/>
        <v/>
      </c>
      <c r="J93" s="16" t="str">
        <f t="shared" si="10"/>
        <v/>
      </c>
      <c r="K93" s="56" t="str">
        <f t="shared" si="11"/>
        <v/>
      </c>
      <c r="L93" s="56" t="str">
        <f t="shared" si="12"/>
        <v/>
      </c>
      <c r="M93" s="374" t="str">
        <f t="shared" si="13"/>
        <v/>
      </c>
      <c r="N93" s="56" t="str">
        <f t="shared" si="14"/>
        <v/>
      </c>
      <c r="O93" s="347" t="b">
        <f t="shared" si="15"/>
        <v>0</v>
      </c>
      <c r="P93" s="348">
        <f t="shared" si="16"/>
        <v>1</v>
      </c>
    </row>
    <row r="94" spans="1:16">
      <c r="A94" s="35">
        <v>85</v>
      </c>
      <c r="B94" s="6"/>
      <c r="C94" s="6"/>
      <c r="D94" s="6"/>
      <c r="E94" s="215"/>
      <c r="F94" s="214"/>
      <c r="G94" s="214"/>
      <c r="H94" s="214"/>
      <c r="I94" s="16" t="str">
        <f t="shared" si="9"/>
        <v/>
      </c>
      <c r="J94" s="16" t="str">
        <f t="shared" si="10"/>
        <v/>
      </c>
      <c r="K94" s="56" t="str">
        <f t="shared" si="11"/>
        <v/>
      </c>
      <c r="L94" s="56" t="str">
        <f t="shared" si="12"/>
        <v/>
      </c>
      <c r="M94" s="374" t="str">
        <f t="shared" si="13"/>
        <v/>
      </c>
      <c r="N94" s="56" t="str">
        <f t="shared" si="14"/>
        <v/>
      </c>
      <c r="O94" s="347" t="b">
        <f t="shared" si="15"/>
        <v>0</v>
      </c>
      <c r="P94" s="348">
        <f t="shared" si="16"/>
        <v>1</v>
      </c>
    </row>
    <row r="95" spans="1:16">
      <c r="A95" s="35">
        <v>86</v>
      </c>
      <c r="B95" s="6"/>
      <c r="C95" s="6"/>
      <c r="D95" s="6"/>
      <c r="E95" s="215"/>
      <c r="F95" s="214"/>
      <c r="G95" s="214"/>
      <c r="H95" s="214"/>
      <c r="I95" s="16" t="str">
        <f t="shared" si="9"/>
        <v/>
      </c>
      <c r="J95" s="16" t="str">
        <f t="shared" si="10"/>
        <v/>
      </c>
      <c r="K95" s="56" t="str">
        <f t="shared" si="11"/>
        <v/>
      </c>
      <c r="L95" s="56" t="str">
        <f t="shared" si="12"/>
        <v/>
      </c>
      <c r="M95" s="374" t="str">
        <f t="shared" si="13"/>
        <v/>
      </c>
      <c r="N95" s="56" t="str">
        <f t="shared" si="14"/>
        <v/>
      </c>
      <c r="O95" s="347" t="b">
        <f t="shared" si="15"/>
        <v>0</v>
      </c>
      <c r="P95" s="348">
        <f t="shared" si="16"/>
        <v>1</v>
      </c>
    </row>
    <row r="96" spans="1:16">
      <c r="A96" s="35">
        <v>87</v>
      </c>
      <c r="B96" s="6"/>
      <c r="C96" s="6"/>
      <c r="D96" s="6"/>
      <c r="E96" s="215"/>
      <c r="F96" s="214"/>
      <c r="G96" s="214"/>
      <c r="H96" s="214"/>
      <c r="I96" s="16" t="str">
        <f t="shared" si="9"/>
        <v/>
      </c>
      <c r="J96" s="16" t="str">
        <f t="shared" si="10"/>
        <v/>
      </c>
      <c r="K96" s="56" t="str">
        <f t="shared" si="11"/>
        <v/>
      </c>
      <c r="L96" s="56" t="str">
        <f t="shared" si="12"/>
        <v/>
      </c>
      <c r="M96" s="374" t="str">
        <f t="shared" si="13"/>
        <v/>
      </c>
      <c r="N96" s="56" t="str">
        <f t="shared" si="14"/>
        <v/>
      </c>
      <c r="O96" s="347" t="b">
        <f t="shared" si="15"/>
        <v>0</v>
      </c>
      <c r="P96" s="348">
        <f t="shared" si="16"/>
        <v>1</v>
      </c>
    </row>
    <row r="97" spans="1:16">
      <c r="A97" s="35">
        <v>88</v>
      </c>
      <c r="B97" s="6"/>
      <c r="C97" s="6"/>
      <c r="D97" s="6"/>
      <c r="E97" s="215"/>
      <c r="F97" s="214"/>
      <c r="G97" s="214"/>
      <c r="H97" s="214"/>
      <c r="I97" s="16" t="str">
        <f t="shared" si="9"/>
        <v/>
      </c>
      <c r="J97" s="16" t="str">
        <f t="shared" si="10"/>
        <v/>
      </c>
      <c r="K97" s="56" t="str">
        <f t="shared" si="11"/>
        <v/>
      </c>
      <c r="L97" s="56" t="str">
        <f t="shared" si="12"/>
        <v/>
      </c>
      <c r="M97" s="374" t="str">
        <f t="shared" si="13"/>
        <v/>
      </c>
      <c r="N97" s="56" t="str">
        <f t="shared" si="14"/>
        <v/>
      </c>
      <c r="O97" s="347" t="b">
        <f t="shared" si="15"/>
        <v>0</v>
      </c>
      <c r="P97" s="348">
        <f t="shared" si="16"/>
        <v>1</v>
      </c>
    </row>
    <row r="98" spans="1:16">
      <c r="A98" s="35">
        <v>89</v>
      </c>
      <c r="B98" s="6"/>
      <c r="C98" s="6"/>
      <c r="D98" s="6"/>
      <c r="E98" s="215"/>
      <c r="F98" s="214"/>
      <c r="G98" s="214"/>
      <c r="H98" s="214"/>
      <c r="I98" s="16" t="str">
        <f t="shared" si="9"/>
        <v/>
      </c>
      <c r="J98" s="16" t="str">
        <f t="shared" si="10"/>
        <v/>
      </c>
      <c r="K98" s="56" t="str">
        <f t="shared" si="11"/>
        <v/>
      </c>
      <c r="L98" s="56" t="str">
        <f t="shared" si="12"/>
        <v/>
      </c>
      <c r="M98" s="374" t="str">
        <f t="shared" si="13"/>
        <v/>
      </c>
      <c r="N98" s="56" t="str">
        <f t="shared" si="14"/>
        <v/>
      </c>
      <c r="O98" s="347" t="b">
        <f t="shared" si="15"/>
        <v>0</v>
      </c>
      <c r="P98" s="348">
        <f t="shared" si="16"/>
        <v>1</v>
      </c>
    </row>
    <row r="99" spans="1:16">
      <c r="A99" s="35">
        <v>90</v>
      </c>
      <c r="B99" s="6"/>
      <c r="C99" s="6"/>
      <c r="D99" s="6"/>
      <c r="E99" s="215"/>
      <c r="F99" s="214"/>
      <c r="G99" s="214"/>
      <c r="H99" s="214"/>
      <c r="I99" s="16" t="str">
        <f t="shared" si="9"/>
        <v/>
      </c>
      <c r="J99" s="16" t="str">
        <f t="shared" si="10"/>
        <v/>
      </c>
      <c r="K99" s="56" t="str">
        <f t="shared" si="11"/>
        <v/>
      </c>
      <c r="L99" s="56" t="str">
        <f t="shared" si="12"/>
        <v/>
      </c>
      <c r="M99" s="374" t="str">
        <f t="shared" si="13"/>
        <v/>
      </c>
      <c r="N99" s="56" t="str">
        <f t="shared" si="14"/>
        <v/>
      </c>
      <c r="O99" s="347" t="b">
        <f t="shared" si="15"/>
        <v>0</v>
      </c>
      <c r="P99" s="348">
        <f t="shared" si="16"/>
        <v>1</v>
      </c>
    </row>
    <row r="100" spans="1:16">
      <c r="A100" s="35">
        <v>91</v>
      </c>
      <c r="B100" s="6"/>
      <c r="C100" s="6"/>
      <c r="D100" s="6"/>
      <c r="E100" s="215"/>
      <c r="F100" s="214"/>
      <c r="G100" s="214"/>
      <c r="H100" s="214"/>
      <c r="I100" s="16" t="str">
        <f t="shared" si="9"/>
        <v/>
      </c>
      <c r="J100" s="16" t="str">
        <f t="shared" si="10"/>
        <v/>
      </c>
      <c r="K100" s="56" t="str">
        <f t="shared" si="11"/>
        <v/>
      </c>
      <c r="L100" s="56" t="str">
        <f t="shared" si="12"/>
        <v/>
      </c>
      <c r="M100" s="374" t="str">
        <f t="shared" si="13"/>
        <v/>
      </c>
      <c r="N100" s="56" t="str">
        <f t="shared" si="14"/>
        <v/>
      </c>
      <c r="O100" s="347" t="b">
        <f t="shared" si="15"/>
        <v>0</v>
      </c>
      <c r="P100" s="348">
        <f t="shared" si="16"/>
        <v>1</v>
      </c>
    </row>
    <row r="101" spans="1:16">
      <c r="A101" s="35">
        <v>92</v>
      </c>
      <c r="B101" s="6"/>
      <c r="C101" s="6"/>
      <c r="D101" s="6"/>
      <c r="E101" s="215"/>
      <c r="F101" s="214"/>
      <c r="G101" s="214"/>
      <c r="H101" s="214"/>
      <c r="I101" s="16" t="str">
        <f t="shared" si="9"/>
        <v/>
      </c>
      <c r="J101" s="16" t="str">
        <f t="shared" si="10"/>
        <v/>
      </c>
      <c r="K101" s="56" t="str">
        <f t="shared" si="11"/>
        <v/>
      </c>
      <c r="L101" s="56" t="str">
        <f t="shared" si="12"/>
        <v/>
      </c>
      <c r="M101" s="374" t="str">
        <f t="shared" si="13"/>
        <v/>
      </c>
      <c r="N101" s="56" t="str">
        <f t="shared" si="14"/>
        <v/>
      </c>
      <c r="O101" s="347" t="b">
        <f t="shared" si="15"/>
        <v>0</v>
      </c>
      <c r="P101" s="348">
        <f t="shared" si="16"/>
        <v>1</v>
      </c>
    </row>
    <row r="102" spans="1:16">
      <c r="A102" s="35">
        <v>93</v>
      </c>
      <c r="B102" s="6"/>
      <c r="C102" s="6"/>
      <c r="D102" s="6"/>
      <c r="E102" s="215"/>
      <c r="F102" s="214"/>
      <c r="G102" s="214"/>
      <c r="H102" s="214"/>
      <c r="I102" s="16" t="str">
        <f t="shared" si="9"/>
        <v/>
      </c>
      <c r="J102" s="16" t="str">
        <f t="shared" si="10"/>
        <v/>
      </c>
      <c r="K102" s="56" t="str">
        <f t="shared" si="11"/>
        <v/>
      </c>
      <c r="L102" s="56" t="str">
        <f t="shared" si="12"/>
        <v/>
      </c>
      <c r="M102" s="374" t="str">
        <f t="shared" si="13"/>
        <v/>
      </c>
      <c r="N102" s="56" t="str">
        <f t="shared" si="14"/>
        <v/>
      </c>
      <c r="O102" s="347" t="b">
        <f t="shared" si="15"/>
        <v>0</v>
      </c>
      <c r="P102" s="348">
        <f t="shared" si="16"/>
        <v>1</v>
      </c>
    </row>
    <row r="103" spans="1:16">
      <c r="A103" s="35">
        <v>94</v>
      </c>
      <c r="B103" s="6"/>
      <c r="C103" s="6"/>
      <c r="D103" s="6"/>
      <c r="E103" s="215"/>
      <c r="F103" s="214"/>
      <c r="G103" s="214"/>
      <c r="H103" s="214"/>
      <c r="I103" s="16" t="str">
        <f t="shared" si="9"/>
        <v/>
      </c>
      <c r="J103" s="16" t="str">
        <f t="shared" si="10"/>
        <v/>
      </c>
      <c r="K103" s="56" t="str">
        <f t="shared" si="11"/>
        <v/>
      </c>
      <c r="L103" s="56" t="str">
        <f t="shared" si="12"/>
        <v/>
      </c>
      <c r="M103" s="374" t="str">
        <f t="shared" si="13"/>
        <v/>
      </c>
      <c r="N103" s="56" t="str">
        <f t="shared" si="14"/>
        <v/>
      </c>
      <c r="O103" s="347" t="b">
        <f t="shared" si="15"/>
        <v>0</v>
      </c>
      <c r="P103" s="348">
        <f t="shared" si="16"/>
        <v>1</v>
      </c>
    </row>
    <row r="104" spans="1:16">
      <c r="A104" s="35">
        <v>95</v>
      </c>
      <c r="B104" s="6"/>
      <c r="C104" s="6"/>
      <c r="D104" s="6"/>
      <c r="E104" s="215"/>
      <c r="F104" s="214"/>
      <c r="G104" s="214"/>
      <c r="H104" s="214"/>
      <c r="I104" s="16" t="str">
        <f t="shared" si="9"/>
        <v/>
      </c>
      <c r="J104" s="16" t="str">
        <f t="shared" si="10"/>
        <v/>
      </c>
      <c r="K104" s="56" t="str">
        <f t="shared" si="11"/>
        <v/>
      </c>
      <c r="L104" s="56" t="str">
        <f t="shared" si="12"/>
        <v/>
      </c>
      <c r="M104" s="374" t="str">
        <f t="shared" si="13"/>
        <v/>
      </c>
      <c r="N104" s="56" t="str">
        <f t="shared" si="14"/>
        <v/>
      </c>
      <c r="O104" s="347" t="b">
        <f t="shared" si="15"/>
        <v>0</v>
      </c>
      <c r="P104" s="348">
        <f t="shared" si="16"/>
        <v>1</v>
      </c>
    </row>
    <row r="105" spans="1:16">
      <c r="A105" s="35">
        <v>96</v>
      </c>
      <c r="B105" s="6"/>
      <c r="C105" s="6"/>
      <c r="D105" s="6"/>
      <c r="E105" s="215"/>
      <c r="F105" s="214"/>
      <c r="G105" s="214"/>
      <c r="H105" s="214"/>
      <c r="I105" s="16" t="str">
        <f t="shared" si="9"/>
        <v/>
      </c>
      <c r="J105" s="16" t="str">
        <f t="shared" si="10"/>
        <v/>
      </c>
      <c r="K105" s="56" t="str">
        <f t="shared" si="11"/>
        <v/>
      </c>
      <c r="L105" s="56" t="str">
        <f t="shared" si="12"/>
        <v/>
      </c>
      <c r="M105" s="374" t="str">
        <f t="shared" si="13"/>
        <v/>
      </c>
      <c r="N105" s="56" t="str">
        <f t="shared" si="14"/>
        <v/>
      </c>
      <c r="O105" s="347" t="b">
        <f t="shared" si="15"/>
        <v>0</v>
      </c>
      <c r="P105" s="348">
        <f t="shared" si="16"/>
        <v>1</v>
      </c>
    </row>
    <row r="106" spans="1:16">
      <c r="A106" s="35">
        <v>97</v>
      </c>
      <c r="B106" s="6"/>
      <c r="C106" s="6"/>
      <c r="D106" s="6"/>
      <c r="E106" s="215"/>
      <c r="F106" s="214"/>
      <c r="G106" s="214"/>
      <c r="H106" s="214"/>
      <c r="I106" s="16" t="str">
        <f t="shared" si="9"/>
        <v/>
      </c>
      <c r="J106" s="16" t="str">
        <f t="shared" si="10"/>
        <v/>
      </c>
      <c r="K106" s="56" t="str">
        <f t="shared" si="11"/>
        <v/>
      </c>
      <c r="L106" s="56" t="str">
        <f t="shared" si="12"/>
        <v/>
      </c>
      <c r="M106" s="374" t="str">
        <f t="shared" si="13"/>
        <v/>
      </c>
      <c r="N106" s="56" t="str">
        <f t="shared" si="14"/>
        <v/>
      </c>
      <c r="O106" s="347" t="b">
        <f t="shared" si="15"/>
        <v>0</v>
      </c>
      <c r="P106" s="348">
        <f t="shared" si="16"/>
        <v>1</v>
      </c>
    </row>
    <row r="107" spans="1:16">
      <c r="A107" s="35">
        <v>98</v>
      </c>
      <c r="B107" s="6"/>
      <c r="C107" s="6"/>
      <c r="D107" s="6"/>
      <c r="E107" s="215"/>
      <c r="F107" s="214"/>
      <c r="G107" s="214"/>
      <c r="H107" s="214"/>
      <c r="I107" s="16" t="str">
        <f t="shared" si="9"/>
        <v/>
      </c>
      <c r="J107" s="16" t="str">
        <f t="shared" si="10"/>
        <v/>
      </c>
      <c r="K107" s="56" t="str">
        <f t="shared" si="11"/>
        <v/>
      </c>
      <c r="L107" s="56" t="str">
        <f t="shared" si="12"/>
        <v/>
      </c>
      <c r="M107" s="374" t="str">
        <f t="shared" si="13"/>
        <v/>
      </c>
      <c r="N107" s="56" t="str">
        <f t="shared" si="14"/>
        <v/>
      </c>
      <c r="O107" s="347" t="b">
        <f t="shared" si="15"/>
        <v>0</v>
      </c>
      <c r="P107" s="348">
        <f t="shared" si="16"/>
        <v>1</v>
      </c>
    </row>
    <row r="108" spans="1:16">
      <c r="A108" s="141">
        <v>99</v>
      </c>
      <c r="B108" s="6"/>
      <c r="C108" s="6"/>
      <c r="D108" s="6"/>
      <c r="E108" s="215"/>
      <c r="F108" s="214"/>
      <c r="G108" s="214"/>
      <c r="H108" s="214"/>
      <c r="I108" s="16" t="str">
        <f t="shared" si="9"/>
        <v/>
      </c>
      <c r="J108" s="16" t="str">
        <f t="shared" si="10"/>
        <v/>
      </c>
      <c r="K108" s="373" t="str">
        <f t="shared" si="11"/>
        <v/>
      </c>
      <c r="L108" s="56" t="str">
        <f t="shared" si="12"/>
        <v/>
      </c>
      <c r="M108" s="374" t="str">
        <f t="shared" si="13"/>
        <v/>
      </c>
      <c r="N108" s="56" t="str">
        <f t="shared" si="14"/>
        <v/>
      </c>
      <c r="O108" s="347" t="b">
        <f t="shared" si="15"/>
        <v>0</v>
      </c>
      <c r="P108" s="348">
        <f t="shared" si="16"/>
        <v>1</v>
      </c>
    </row>
    <row r="109" spans="1:16">
      <c r="A109" s="141">
        <v>100</v>
      </c>
      <c r="B109" s="142"/>
      <c r="C109" s="142"/>
      <c r="D109" s="142"/>
      <c r="E109" s="143"/>
      <c r="F109" s="144"/>
      <c r="G109" s="142"/>
      <c r="H109" s="143"/>
      <c r="I109" s="16" t="str">
        <f t="shared" si="9"/>
        <v/>
      </c>
      <c r="J109" s="16" t="str">
        <f t="shared" si="10"/>
        <v/>
      </c>
    </row>
    <row r="110" spans="1:16">
      <c r="A110" s="141">
        <v>101</v>
      </c>
      <c r="B110" s="142"/>
      <c r="C110" s="142"/>
      <c r="D110" s="142"/>
      <c r="E110" s="143"/>
      <c r="F110" s="144"/>
      <c r="G110" s="142"/>
      <c r="H110" s="143"/>
      <c r="I110" s="16" t="str">
        <f t="shared" si="9"/>
        <v/>
      </c>
      <c r="J110" s="16" t="str">
        <f t="shared" si="10"/>
        <v/>
      </c>
    </row>
    <row r="111" spans="1:16">
      <c r="A111" s="141">
        <v>102</v>
      </c>
      <c r="B111" s="142"/>
      <c r="C111" s="142"/>
      <c r="D111" s="142"/>
      <c r="E111" s="143"/>
      <c r="F111" s="144"/>
      <c r="G111" s="142"/>
      <c r="H111" s="143"/>
      <c r="I111" s="16" t="str">
        <f t="shared" si="9"/>
        <v/>
      </c>
      <c r="J111" s="16" t="str">
        <f t="shared" si="10"/>
        <v/>
      </c>
    </row>
    <row r="112" spans="1:16">
      <c r="A112" s="141">
        <v>103</v>
      </c>
      <c r="B112" s="142"/>
      <c r="C112" s="142"/>
      <c r="D112" s="142"/>
      <c r="E112" s="143"/>
      <c r="F112" s="144"/>
      <c r="G112" s="142"/>
      <c r="H112" s="143"/>
      <c r="I112" s="16" t="str">
        <f t="shared" si="9"/>
        <v/>
      </c>
      <c r="J112" s="16" t="str">
        <f t="shared" si="10"/>
        <v/>
      </c>
    </row>
    <row r="113" spans="1:10">
      <c r="A113" s="141">
        <v>104</v>
      </c>
      <c r="B113" s="142"/>
      <c r="C113" s="142"/>
      <c r="D113" s="142"/>
      <c r="E113" s="143"/>
      <c r="F113" s="144"/>
      <c r="G113" s="142"/>
      <c r="H113" s="143"/>
      <c r="I113" s="16" t="str">
        <f t="shared" si="9"/>
        <v/>
      </c>
      <c r="J113" s="16" t="str">
        <f t="shared" si="10"/>
        <v/>
      </c>
    </row>
    <row r="114" spans="1:10">
      <c r="A114" s="141">
        <v>105</v>
      </c>
      <c r="B114" s="142"/>
      <c r="C114" s="142"/>
      <c r="D114" s="142"/>
      <c r="E114" s="143"/>
      <c r="F114" s="144"/>
      <c r="G114" s="142"/>
      <c r="H114" s="143"/>
      <c r="I114" s="16" t="str">
        <f t="shared" si="9"/>
        <v/>
      </c>
      <c r="J114" s="16" t="str">
        <f t="shared" si="10"/>
        <v/>
      </c>
    </row>
    <row r="115" spans="1:10">
      <c r="A115" s="141">
        <v>106</v>
      </c>
      <c r="B115" s="142"/>
      <c r="C115" s="142"/>
      <c r="D115" s="142"/>
      <c r="E115" s="143"/>
      <c r="F115" s="144"/>
      <c r="G115" s="142"/>
      <c r="H115" s="143"/>
      <c r="I115" s="16" t="str">
        <f t="shared" si="9"/>
        <v/>
      </c>
      <c r="J115" s="16" t="str">
        <f t="shared" si="10"/>
        <v/>
      </c>
    </row>
    <row r="116" spans="1:10">
      <c r="A116" s="141">
        <v>107</v>
      </c>
      <c r="B116" s="142"/>
      <c r="C116" s="142"/>
      <c r="D116" s="142"/>
      <c r="E116" s="143"/>
      <c r="F116" s="144"/>
      <c r="G116" s="142"/>
      <c r="H116" s="143"/>
      <c r="I116" s="16" t="str">
        <f t="shared" si="9"/>
        <v/>
      </c>
      <c r="J116" s="16" t="str">
        <f t="shared" si="10"/>
        <v/>
      </c>
    </row>
    <row r="117" spans="1:10">
      <c r="A117" s="141">
        <v>108</v>
      </c>
      <c r="B117" s="142"/>
      <c r="C117" s="142"/>
      <c r="D117" s="142"/>
      <c r="E117" s="143"/>
      <c r="F117" s="144"/>
      <c r="G117" s="142"/>
      <c r="H117" s="143"/>
      <c r="I117" s="16" t="str">
        <f t="shared" si="9"/>
        <v/>
      </c>
      <c r="J117" s="16" t="str">
        <f t="shared" si="10"/>
        <v/>
      </c>
    </row>
    <row r="118" spans="1:10">
      <c r="A118" s="141">
        <v>109</v>
      </c>
      <c r="B118" s="142"/>
      <c r="C118" s="142"/>
      <c r="D118" s="142"/>
      <c r="E118" s="143"/>
      <c r="F118" s="144"/>
      <c r="G118" s="142"/>
      <c r="H118" s="143"/>
      <c r="I118" s="16" t="str">
        <f t="shared" si="9"/>
        <v/>
      </c>
      <c r="J118" s="16" t="str">
        <f t="shared" si="10"/>
        <v/>
      </c>
    </row>
    <row r="119" spans="1:10">
      <c r="A119" s="141">
        <v>110</v>
      </c>
      <c r="B119" s="142"/>
      <c r="C119" s="142"/>
      <c r="D119" s="142"/>
      <c r="E119" s="143"/>
      <c r="F119" s="144"/>
      <c r="G119" s="142"/>
      <c r="H119" s="143"/>
      <c r="I119" s="16" t="str">
        <f t="shared" si="9"/>
        <v/>
      </c>
      <c r="J119" s="16" t="str">
        <f t="shared" si="10"/>
        <v/>
      </c>
    </row>
    <row r="120" spans="1:10">
      <c r="A120" s="141">
        <v>111</v>
      </c>
      <c r="B120" s="142"/>
      <c r="C120" s="142"/>
      <c r="D120" s="142"/>
      <c r="E120" s="143"/>
      <c r="F120" s="144"/>
      <c r="G120" s="142"/>
      <c r="H120" s="143"/>
      <c r="I120" s="16" t="str">
        <f t="shared" si="9"/>
        <v/>
      </c>
      <c r="J120" s="16" t="str">
        <f t="shared" si="10"/>
        <v/>
      </c>
    </row>
    <row r="121" spans="1:10">
      <c r="A121" s="141">
        <v>112</v>
      </c>
      <c r="B121" s="142"/>
      <c r="C121" s="142"/>
      <c r="D121" s="142"/>
      <c r="E121" s="143"/>
      <c r="F121" s="144"/>
      <c r="G121" s="142"/>
      <c r="H121" s="143"/>
      <c r="I121" s="16" t="str">
        <f t="shared" si="9"/>
        <v/>
      </c>
      <c r="J121" s="16" t="str">
        <f t="shared" si="10"/>
        <v/>
      </c>
    </row>
    <row r="122" spans="1:10">
      <c r="A122" s="141">
        <v>113</v>
      </c>
      <c r="B122" s="142"/>
      <c r="C122" s="142"/>
      <c r="D122" s="142"/>
      <c r="E122" s="143"/>
      <c r="F122" s="144"/>
      <c r="G122" s="142"/>
      <c r="H122" s="143"/>
      <c r="I122" s="16" t="str">
        <f t="shared" si="9"/>
        <v/>
      </c>
      <c r="J122" s="16" t="str">
        <f t="shared" si="10"/>
        <v/>
      </c>
    </row>
    <row r="123" spans="1:10">
      <c r="A123" s="141">
        <v>114</v>
      </c>
      <c r="B123" s="142"/>
      <c r="C123" s="142"/>
      <c r="D123" s="142"/>
      <c r="E123" s="143"/>
      <c r="F123" s="144"/>
      <c r="G123" s="142"/>
      <c r="H123" s="143"/>
      <c r="I123" s="16" t="str">
        <f t="shared" si="9"/>
        <v/>
      </c>
      <c r="J123" s="16" t="str">
        <f t="shared" si="10"/>
        <v/>
      </c>
    </row>
    <row r="124" spans="1:10">
      <c r="A124" s="141">
        <v>115</v>
      </c>
      <c r="B124" s="142"/>
      <c r="C124" s="142"/>
      <c r="D124" s="142"/>
      <c r="E124" s="143"/>
      <c r="F124" s="144"/>
      <c r="G124" s="142"/>
      <c r="H124" s="143"/>
      <c r="I124" s="16" t="str">
        <f t="shared" si="9"/>
        <v/>
      </c>
      <c r="J124" s="16" t="str">
        <f t="shared" si="10"/>
        <v/>
      </c>
    </row>
    <row r="125" spans="1:10">
      <c r="A125" s="141">
        <v>116</v>
      </c>
      <c r="B125" s="142"/>
      <c r="C125" s="142"/>
      <c r="D125" s="142"/>
      <c r="E125" s="143"/>
      <c r="F125" s="144"/>
      <c r="G125" s="142"/>
      <c r="H125" s="143"/>
      <c r="I125" s="16" t="str">
        <f t="shared" si="9"/>
        <v/>
      </c>
      <c r="J125" s="16" t="str">
        <f t="shared" si="10"/>
        <v/>
      </c>
    </row>
    <row r="126" spans="1:10">
      <c r="A126" s="141">
        <v>117</v>
      </c>
      <c r="B126" s="142"/>
      <c r="C126" s="142"/>
      <c r="D126" s="142"/>
      <c r="E126" s="143"/>
      <c r="F126" s="144"/>
      <c r="G126" s="142"/>
      <c r="H126" s="143"/>
      <c r="I126" s="16" t="str">
        <f t="shared" si="9"/>
        <v/>
      </c>
      <c r="J126" s="16" t="str">
        <f t="shared" si="10"/>
        <v/>
      </c>
    </row>
    <row r="127" spans="1:10">
      <c r="A127" s="141">
        <v>118</v>
      </c>
      <c r="B127" s="142"/>
      <c r="C127" s="142"/>
      <c r="D127" s="142"/>
      <c r="E127" s="143"/>
      <c r="F127" s="144"/>
      <c r="G127" s="142"/>
      <c r="H127" s="143"/>
      <c r="I127" s="16" t="str">
        <f t="shared" si="9"/>
        <v/>
      </c>
      <c r="J127" s="16" t="str">
        <f t="shared" si="10"/>
        <v/>
      </c>
    </row>
    <row r="128" spans="1:10">
      <c r="A128" s="141">
        <v>119</v>
      </c>
      <c r="B128" s="142"/>
      <c r="C128" s="142"/>
      <c r="D128" s="142"/>
      <c r="E128" s="143"/>
      <c r="F128" s="144"/>
      <c r="G128" s="142"/>
      <c r="H128" s="143"/>
      <c r="I128" s="16" t="str">
        <f t="shared" si="9"/>
        <v/>
      </c>
      <c r="J128" s="16" t="str">
        <f t="shared" si="10"/>
        <v/>
      </c>
    </row>
    <row r="129" spans="1:10">
      <c r="A129" s="141">
        <v>120</v>
      </c>
      <c r="B129" s="142"/>
      <c r="C129" s="142"/>
      <c r="D129" s="142"/>
      <c r="E129" s="143"/>
      <c r="F129" s="144"/>
      <c r="G129" s="142"/>
      <c r="H129" s="143"/>
      <c r="I129" s="16" t="str">
        <f t="shared" si="9"/>
        <v/>
      </c>
      <c r="J129" s="16" t="str">
        <f t="shared" si="10"/>
        <v/>
      </c>
    </row>
    <row r="130" spans="1:10">
      <c r="A130" s="141">
        <v>121</v>
      </c>
      <c r="B130" s="142"/>
      <c r="C130" s="142"/>
      <c r="D130" s="142"/>
      <c r="E130" s="143"/>
      <c r="F130" s="144"/>
      <c r="G130" s="142"/>
      <c r="H130" s="143"/>
      <c r="I130" s="16" t="str">
        <f t="shared" si="9"/>
        <v/>
      </c>
      <c r="J130" s="16" t="str">
        <f t="shared" si="10"/>
        <v/>
      </c>
    </row>
    <row r="131" spans="1:10">
      <c r="A131" s="141">
        <v>122</v>
      </c>
      <c r="B131" s="142"/>
      <c r="C131" s="142"/>
      <c r="D131" s="142"/>
      <c r="E131" s="143"/>
      <c r="F131" s="144"/>
      <c r="G131" s="142"/>
      <c r="H131" s="143"/>
      <c r="I131" s="16" t="str">
        <f t="shared" si="9"/>
        <v/>
      </c>
      <c r="J131" s="16" t="str">
        <f t="shared" si="10"/>
        <v/>
      </c>
    </row>
    <row r="132" spans="1:10">
      <c r="A132" s="141">
        <v>123</v>
      </c>
      <c r="B132" s="142"/>
      <c r="C132" s="142"/>
      <c r="D132" s="142"/>
      <c r="E132" s="143"/>
      <c r="F132" s="144"/>
      <c r="G132" s="142"/>
      <c r="H132" s="143"/>
      <c r="I132" s="16" t="str">
        <f t="shared" si="9"/>
        <v/>
      </c>
      <c r="J132" s="16" t="str">
        <f t="shared" si="10"/>
        <v/>
      </c>
    </row>
    <row r="133" spans="1:10">
      <c r="A133" s="141">
        <v>124</v>
      </c>
      <c r="B133" s="142"/>
      <c r="C133" s="142"/>
      <c r="D133" s="142"/>
      <c r="E133" s="143"/>
      <c r="F133" s="144"/>
      <c r="G133" s="142"/>
      <c r="H133" s="143"/>
      <c r="I133" s="16" t="str">
        <f t="shared" si="9"/>
        <v/>
      </c>
      <c r="J133" s="16" t="str">
        <f t="shared" si="10"/>
        <v/>
      </c>
    </row>
    <row r="134" spans="1:10">
      <c r="A134" s="141">
        <v>125</v>
      </c>
      <c r="B134" s="142"/>
      <c r="C134" s="142"/>
      <c r="D134" s="142"/>
      <c r="E134" s="143"/>
      <c r="F134" s="144"/>
      <c r="G134" s="142"/>
      <c r="H134" s="143"/>
      <c r="I134" s="16" t="str">
        <f t="shared" si="9"/>
        <v/>
      </c>
      <c r="J134" s="16" t="str">
        <f t="shared" si="10"/>
        <v/>
      </c>
    </row>
    <row r="135" spans="1:10">
      <c r="A135" s="141">
        <v>126</v>
      </c>
      <c r="B135" s="142"/>
      <c r="C135" s="142"/>
      <c r="D135" s="142"/>
      <c r="E135" s="143"/>
      <c r="F135" s="144"/>
      <c r="G135" s="142"/>
      <c r="H135" s="143"/>
      <c r="I135" s="16" t="str">
        <f t="shared" si="9"/>
        <v/>
      </c>
      <c r="J135" s="16" t="str">
        <f t="shared" si="10"/>
        <v/>
      </c>
    </row>
    <row r="136" spans="1:10">
      <c r="A136" s="141">
        <v>127</v>
      </c>
      <c r="B136" s="142"/>
      <c r="C136" s="142"/>
      <c r="D136" s="142"/>
      <c r="E136" s="143"/>
      <c r="F136" s="144"/>
      <c r="G136" s="142"/>
      <c r="H136" s="143"/>
      <c r="I136" s="16" t="str">
        <f t="shared" si="9"/>
        <v/>
      </c>
      <c r="J136" s="16" t="str">
        <f t="shared" si="10"/>
        <v/>
      </c>
    </row>
    <row r="137" spans="1:10">
      <c r="A137" s="141">
        <v>128</v>
      </c>
      <c r="B137" s="142"/>
      <c r="C137" s="142"/>
      <c r="D137" s="142"/>
      <c r="E137" s="143"/>
      <c r="F137" s="144"/>
      <c r="G137" s="142"/>
      <c r="H137" s="143"/>
      <c r="I137" s="16" t="str">
        <f t="shared" si="9"/>
        <v/>
      </c>
      <c r="J137" s="16" t="str">
        <f t="shared" si="10"/>
        <v/>
      </c>
    </row>
    <row r="138" spans="1:10">
      <c r="A138" s="141">
        <v>129</v>
      </c>
      <c r="B138" s="142"/>
      <c r="C138" s="142"/>
      <c r="D138" s="142"/>
      <c r="E138" s="143"/>
      <c r="F138" s="144"/>
      <c r="G138" s="142"/>
      <c r="H138" s="143"/>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1">
        <v>130</v>
      </c>
      <c r="B139" s="142"/>
      <c r="C139" s="142"/>
      <c r="D139" s="142"/>
      <c r="E139" s="143"/>
      <c r="F139" s="144"/>
      <c r="G139" s="142"/>
      <c r="H139" s="143"/>
      <c r="I139" s="16" t="str">
        <f t="shared" si="17"/>
        <v/>
      </c>
      <c r="J139" s="16" t="str">
        <f t="shared" si="18"/>
        <v/>
      </c>
    </row>
    <row r="140" spans="1:10">
      <c r="A140" s="141">
        <v>131</v>
      </c>
      <c r="B140" s="142"/>
      <c r="C140" s="142"/>
      <c r="D140" s="142"/>
      <c r="E140" s="143"/>
      <c r="F140" s="144"/>
      <c r="G140" s="142"/>
      <c r="H140" s="143"/>
      <c r="I140" s="16" t="str">
        <f t="shared" si="17"/>
        <v/>
      </c>
      <c r="J140" s="16" t="str">
        <f t="shared" si="18"/>
        <v/>
      </c>
    </row>
    <row r="141" spans="1:10">
      <c r="A141" s="141">
        <v>132</v>
      </c>
      <c r="B141" s="142"/>
      <c r="C141" s="142"/>
      <c r="D141" s="142"/>
      <c r="E141" s="143"/>
      <c r="F141" s="144"/>
      <c r="G141" s="142"/>
      <c r="H141" s="143"/>
      <c r="I141" s="16" t="str">
        <f t="shared" si="17"/>
        <v/>
      </c>
      <c r="J141" s="16" t="str">
        <f t="shared" si="18"/>
        <v/>
      </c>
    </row>
    <row r="142" spans="1:10">
      <c r="A142" s="141">
        <v>133</v>
      </c>
      <c r="B142" s="142"/>
      <c r="C142" s="142"/>
      <c r="D142" s="142"/>
      <c r="E142" s="143"/>
      <c r="F142" s="144"/>
      <c r="G142" s="142"/>
      <c r="H142" s="143"/>
      <c r="I142" s="16" t="str">
        <f t="shared" si="17"/>
        <v/>
      </c>
      <c r="J142" s="16" t="str">
        <f t="shared" si="18"/>
        <v/>
      </c>
    </row>
    <row r="143" spans="1:10">
      <c r="A143" s="141">
        <v>134</v>
      </c>
      <c r="B143" s="142"/>
      <c r="C143" s="142"/>
      <c r="D143" s="142"/>
      <c r="E143" s="143"/>
      <c r="F143" s="144"/>
      <c r="G143" s="142"/>
      <c r="H143" s="143"/>
      <c r="I143" s="16" t="str">
        <f t="shared" si="17"/>
        <v/>
      </c>
      <c r="J143" s="16" t="str">
        <f t="shared" si="18"/>
        <v/>
      </c>
    </row>
    <row r="144" spans="1:10">
      <c r="A144" s="141">
        <v>135</v>
      </c>
      <c r="B144" s="142"/>
      <c r="C144" s="142"/>
      <c r="D144" s="142"/>
      <c r="E144" s="143"/>
      <c r="F144" s="144"/>
      <c r="G144" s="142"/>
      <c r="H144" s="143"/>
      <c r="I144" s="16" t="str">
        <f t="shared" si="17"/>
        <v/>
      </c>
      <c r="J144" s="16" t="str">
        <f t="shared" si="18"/>
        <v/>
      </c>
    </row>
    <row r="145" spans="1:10">
      <c r="A145" s="141">
        <v>136</v>
      </c>
      <c r="B145" s="142"/>
      <c r="C145" s="142"/>
      <c r="D145" s="142"/>
      <c r="E145" s="143"/>
      <c r="F145" s="144"/>
      <c r="G145" s="142"/>
      <c r="H145" s="143"/>
      <c r="I145" s="16" t="str">
        <f t="shared" si="17"/>
        <v/>
      </c>
      <c r="J145" s="16" t="str">
        <f t="shared" si="18"/>
        <v/>
      </c>
    </row>
    <row r="146" spans="1:10">
      <c r="A146" s="141">
        <v>137</v>
      </c>
      <c r="B146" s="142"/>
      <c r="C146" s="142"/>
      <c r="D146" s="142"/>
      <c r="E146" s="143"/>
      <c r="F146" s="144"/>
      <c r="G146" s="142"/>
      <c r="H146" s="143"/>
      <c r="I146" s="16" t="str">
        <f t="shared" si="17"/>
        <v/>
      </c>
      <c r="J146" s="16" t="str">
        <f t="shared" si="18"/>
        <v/>
      </c>
    </row>
    <row r="147" spans="1:10">
      <c r="A147" s="141">
        <v>138</v>
      </c>
      <c r="B147" s="142"/>
      <c r="C147" s="142"/>
      <c r="D147" s="142"/>
      <c r="E147" s="143"/>
      <c r="F147" s="144"/>
      <c r="G147" s="142"/>
      <c r="H147" s="143"/>
      <c r="I147" s="16" t="str">
        <f t="shared" si="17"/>
        <v/>
      </c>
      <c r="J147" s="16" t="str">
        <f t="shared" si="18"/>
        <v/>
      </c>
    </row>
    <row r="148" spans="1:10">
      <c r="A148" s="141">
        <v>139</v>
      </c>
      <c r="B148" s="142"/>
      <c r="C148" s="142"/>
      <c r="D148" s="142"/>
      <c r="E148" s="143"/>
      <c r="F148" s="144"/>
      <c r="G148" s="142"/>
      <c r="H148" s="143"/>
      <c r="I148" s="16" t="str">
        <f t="shared" si="17"/>
        <v/>
      </c>
      <c r="J148" s="16" t="str">
        <f t="shared" si="18"/>
        <v/>
      </c>
    </row>
    <row r="149" spans="1:10">
      <c r="A149" s="141">
        <v>140</v>
      </c>
      <c r="B149" s="142"/>
      <c r="C149" s="142"/>
      <c r="D149" s="142"/>
      <c r="E149" s="143"/>
      <c r="F149" s="144"/>
      <c r="G149" s="142"/>
      <c r="H149" s="143"/>
      <c r="I149" s="16" t="str">
        <f t="shared" si="17"/>
        <v/>
      </c>
      <c r="J149" s="16" t="str">
        <f t="shared" si="18"/>
        <v/>
      </c>
    </row>
    <row r="150" spans="1:10">
      <c r="A150" s="141">
        <v>141</v>
      </c>
      <c r="B150" s="142"/>
      <c r="C150" s="142"/>
      <c r="D150" s="142"/>
      <c r="E150" s="143"/>
      <c r="F150" s="144"/>
      <c r="G150" s="142"/>
      <c r="H150" s="143"/>
      <c r="I150" s="16" t="str">
        <f t="shared" si="17"/>
        <v/>
      </c>
      <c r="J150" s="16" t="str">
        <f t="shared" si="18"/>
        <v/>
      </c>
    </row>
    <row r="151" spans="1:10">
      <c r="A151" s="141">
        <v>142</v>
      </c>
      <c r="B151" s="142"/>
      <c r="C151" s="142"/>
      <c r="D151" s="142"/>
      <c r="E151" s="143"/>
      <c r="F151" s="144"/>
      <c r="G151" s="142"/>
      <c r="H151" s="143"/>
      <c r="I151" s="16" t="str">
        <f t="shared" si="17"/>
        <v/>
      </c>
      <c r="J151" s="16" t="str">
        <f t="shared" si="18"/>
        <v/>
      </c>
    </row>
    <row r="152" spans="1:10">
      <c r="A152" s="141">
        <v>143</v>
      </c>
      <c r="B152" s="142"/>
      <c r="C152" s="142"/>
      <c r="D152" s="142"/>
      <c r="E152" s="143"/>
      <c r="F152" s="144"/>
      <c r="G152" s="142"/>
      <c r="H152" s="143"/>
      <c r="I152" s="16" t="str">
        <f t="shared" si="17"/>
        <v/>
      </c>
      <c r="J152" s="16" t="str">
        <f t="shared" si="18"/>
        <v/>
      </c>
    </row>
    <row r="153" spans="1:10">
      <c r="A153" s="141">
        <v>144</v>
      </c>
      <c r="B153" s="142"/>
      <c r="C153" s="142"/>
      <c r="D153" s="142"/>
      <c r="E153" s="143"/>
      <c r="F153" s="144"/>
      <c r="G153" s="142"/>
      <c r="H153" s="143"/>
      <c r="I153" s="16" t="str">
        <f t="shared" si="17"/>
        <v/>
      </c>
      <c r="J153" s="16" t="str">
        <f t="shared" si="18"/>
        <v/>
      </c>
    </row>
    <row r="154" spans="1:10">
      <c r="A154" s="141">
        <v>145</v>
      </c>
      <c r="B154" s="142"/>
      <c r="C154" s="142"/>
      <c r="D154" s="142"/>
      <c r="E154" s="143"/>
      <c r="F154" s="144"/>
      <c r="G154" s="142"/>
      <c r="H154" s="143"/>
      <c r="I154" s="16" t="str">
        <f t="shared" si="17"/>
        <v/>
      </c>
      <c r="J154" s="16" t="str">
        <f t="shared" si="18"/>
        <v/>
      </c>
    </row>
    <row r="155" spans="1:10">
      <c r="A155" s="141">
        <v>146</v>
      </c>
      <c r="B155" s="142"/>
      <c r="C155" s="142"/>
      <c r="D155" s="142"/>
      <c r="E155" s="143"/>
      <c r="F155" s="144"/>
      <c r="G155" s="142"/>
      <c r="H155" s="143"/>
      <c r="I155" s="16" t="str">
        <f t="shared" si="17"/>
        <v/>
      </c>
      <c r="J155" s="16" t="str">
        <f t="shared" si="18"/>
        <v/>
      </c>
    </row>
    <row r="156" spans="1:10">
      <c r="A156" s="141">
        <v>147</v>
      </c>
      <c r="B156" s="142"/>
      <c r="C156" s="142"/>
      <c r="D156" s="142"/>
      <c r="E156" s="143"/>
      <c r="F156" s="144"/>
      <c r="G156" s="142"/>
      <c r="H156" s="143"/>
      <c r="I156" s="16" t="str">
        <f t="shared" si="17"/>
        <v/>
      </c>
      <c r="J156" s="16" t="str">
        <f t="shared" si="18"/>
        <v/>
      </c>
    </row>
    <row r="157" spans="1:10">
      <c r="A157" s="141">
        <v>148</v>
      </c>
      <c r="B157" s="142"/>
      <c r="C157" s="142"/>
      <c r="D157" s="142"/>
      <c r="E157" s="143"/>
      <c r="F157" s="144"/>
      <c r="G157" s="142"/>
      <c r="H157" s="143"/>
      <c r="I157" s="16" t="str">
        <f t="shared" si="17"/>
        <v/>
      </c>
      <c r="J157" s="16" t="str">
        <f t="shared" si="18"/>
        <v/>
      </c>
    </row>
    <row r="158" spans="1:10">
      <c r="A158" s="141">
        <v>149</v>
      </c>
      <c r="B158" s="142"/>
      <c r="C158" s="142"/>
      <c r="D158" s="142"/>
      <c r="E158" s="143"/>
      <c r="F158" s="144"/>
      <c r="G158" s="142"/>
      <c r="H158" s="143"/>
      <c r="I158" s="16" t="str">
        <f t="shared" si="17"/>
        <v/>
      </c>
      <c r="J158" s="16" t="str">
        <f t="shared" si="18"/>
        <v/>
      </c>
    </row>
    <row r="159" spans="1:10">
      <c r="A159" s="141">
        <v>150</v>
      </c>
      <c r="B159" s="142"/>
      <c r="C159" s="142"/>
      <c r="D159" s="142"/>
      <c r="E159" s="143"/>
      <c r="F159" s="144"/>
      <c r="G159" s="142"/>
      <c r="H159" s="143"/>
      <c r="I159" s="16" t="str">
        <f t="shared" si="17"/>
        <v/>
      </c>
      <c r="J159" s="16" t="str">
        <f t="shared" si="18"/>
        <v/>
      </c>
    </row>
    <row r="160" spans="1:10">
      <c r="A160" s="141">
        <v>151</v>
      </c>
      <c r="B160" s="142"/>
      <c r="C160" s="142"/>
      <c r="D160" s="142"/>
      <c r="E160" s="143"/>
      <c r="F160" s="144"/>
      <c r="G160" s="142"/>
      <c r="H160" s="143"/>
      <c r="I160" s="16" t="str">
        <f t="shared" si="17"/>
        <v/>
      </c>
      <c r="J160" s="16" t="str">
        <f t="shared" si="18"/>
        <v/>
      </c>
    </row>
    <row r="161" spans="1:10">
      <c r="A161" s="141">
        <v>152</v>
      </c>
      <c r="B161" s="142"/>
      <c r="C161" s="142"/>
      <c r="D161" s="142"/>
      <c r="E161" s="143"/>
      <c r="F161" s="144"/>
      <c r="G161" s="142"/>
      <c r="H161" s="143"/>
      <c r="I161" s="16" t="str">
        <f t="shared" si="17"/>
        <v/>
      </c>
      <c r="J161" s="16" t="str">
        <f t="shared" si="18"/>
        <v/>
      </c>
    </row>
    <row r="162" spans="1:10">
      <c r="A162" s="141">
        <v>153</v>
      </c>
      <c r="B162" s="142"/>
      <c r="C162" s="142"/>
      <c r="D162" s="142"/>
      <c r="E162" s="143"/>
      <c r="F162" s="144"/>
      <c r="G162" s="142"/>
      <c r="H162" s="143"/>
      <c r="I162" s="16" t="str">
        <f t="shared" si="17"/>
        <v/>
      </c>
      <c r="J162" s="16" t="str">
        <f t="shared" si="18"/>
        <v/>
      </c>
    </row>
    <row r="163" spans="1:10">
      <c r="A163" s="141">
        <v>154</v>
      </c>
      <c r="B163" s="142"/>
      <c r="C163" s="142"/>
      <c r="D163" s="142"/>
      <c r="E163" s="143"/>
      <c r="F163" s="144"/>
      <c r="G163" s="142"/>
      <c r="H163" s="143"/>
      <c r="I163" s="16" t="str">
        <f t="shared" si="17"/>
        <v/>
      </c>
      <c r="J163" s="16" t="str">
        <f t="shared" si="18"/>
        <v/>
      </c>
    </row>
    <row r="164" spans="1:10">
      <c r="A164" s="141">
        <v>155</v>
      </c>
      <c r="B164" s="142"/>
      <c r="C164" s="142"/>
      <c r="D164" s="142"/>
      <c r="E164" s="143"/>
      <c r="F164" s="144"/>
      <c r="G164" s="142"/>
      <c r="H164" s="143"/>
      <c r="I164" s="16" t="str">
        <f t="shared" si="17"/>
        <v/>
      </c>
      <c r="J164" s="16" t="str">
        <f t="shared" si="18"/>
        <v/>
      </c>
    </row>
    <row r="165" spans="1:10">
      <c r="A165" s="141">
        <v>156</v>
      </c>
      <c r="B165" s="142"/>
      <c r="C165" s="142"/>
      <c r="D165" s="142"/>
      <c r="E165" s="143"/>
      <c r="F165" s="144"/>
      <c r="G165" s="142"/>
      <c r="H165" s="143"/>
      <c r="I165" s="16" t="str">
        <f t="shared" si="17"/>
        <v/>
      </c>
      <c r="J165" s="16" t="str">
        <f t="shared" si="18"/>
        <v/>
      </c>
    </row>
    <row r="166" spans="1:10">
      <c r="A166" s="141">
        <v>157</v>
      </c>
      <c r="B166" s="142"/>
      <c r="C166" s="142"/>
      <c r="D166" s="142"/>
      <c r="E166" s="143"/>
      <c r="F166" s="144"/>
      <c r="G166" s="142"/>
      <c r="H166" s="143"/>
      <c r="I166" s="16" t="str">
        <f t="shared" si="17"/>
        <v/>
      </c>
      <c r="J166" s="16" t="str">
        <f t="shared" si="18"/>
        <v/>
      </c>
    </row>
    <row r="167" spans="1:10">
      <c r="A167" s="141">
        <v>158</v>
      </c>
      <c r="B167" s="142"/>
      <c r="C167" s="142"/>
      <c r="D167" s="142"/>
      <c r="E167" s="143"/>
      <c r="F167" s="144"/>
      <c r="G167" s="142"/>
      <c r="H167" s="143"/>
      <c r="I167" s="16" t="str">
        <f t="shared" si="17"/>
        <v/>
      </c>
      <c r="J167" s="16" t="str">
        <f t="shared" si="18"/>
        <v/>
      </c>
    </row>
    <row r="168" spans="1:10">
      <c r="A168" s="141">
        <v>159</v>
      </c>
      <c r="B168" s="142"/>
      <c r="C168" s="142"/>
      <c r="D168" s="142"/>
      <c r="E168" s="143"/>
      <c r="F168" s="144"/>
      <c r="G168" s="142"/>
      <c r="H168" s="143"/>
      <c r="I168" s="16" t="str">
        <f t="shared" si="17"/>
        <v/>
      </c>
      <c r="J168" s="16" t="str">
        <f t="shared" si="18"/>
        <v/>
      </c>
    </row>
    <row r="169" spans="1:10">
      <c r="A169" s="141">
        <v>160</v>
      </c>
      <c r="B169" s="142"/>
      <c r="C169" s="142"/>
      <c r="D169" s="142"/>
      <c r="E169" s="143"/>
      <c r="F169" s="144"/>
      <c r="G169" s="142"/>
      <c r="H169" s="143"/>
      <c r="I169" s="16" t="str">
        <f t="shared" si="17"/>
        <v/>
      </c>
      <c r="J169" s="16" t="str">
        <f t="shared" si="18"/>
        <v/>
      </c>
    </row>
    <row r="170" spans="1:10">
      <c r="A170" s="141">
        <v>161</v>
      </c>
      <c r="B170" s="142"/>
      <c r="C170" s="142"/>
      <c r="D170" s="142"/>
      <c r="E170" s="143"/>
      <c r="F170" s="144"/>
      <c r="G170" s="142"/>
      <c r="H170" s="143"/>
      <c r="I170" s="16" t="str">
        <f t="shared" si="17"/>
        <v/>
      </c>
      <c r="J170" s="16" t="str">
        <f t="shared" si="18"/>
        <v/>
      </c>
    </row>
    <row r="171" spans="1:10">
      <c r="A171" s="141">
        <v>162</v>
      </c>
      <c r="B171" s="142"/>
      <c r="C171" s="142"/>
      <c r="D171" s="142"/>
      <c r="E171" s="143"/>
      <c r="F171" s="144"/>
      <c r="G171" s="142"/>
      <c r="H171" s="143"/>
      <c r="I171" s="16" t="str">
        <f t="shared" si="17"/>
        <v/>
      </c>
      <c r="J171" s="16" t="str">
        <f t="shared" si="18"/>
        <v/>
      </c>
    </row>
    <row r="172" spans="1:10">
      <c r="A172" s="141">
        <v>163</v>
      </c>
      <c r="B172" s="142"/>
      <c r="C172" s="142"/>
      <c r="D172" s="142"/>
      <c r="E172" s="143"/>
      <c r="F172" s="144"/>
      <c r="G172" s="142"/>
      <c r="H172" s="143"/>
      <c r="I172" s="16" t="str">
        <f t="shared" si="17"/>
        <v/>
      </c>
      <c r="J172" s="16" t="str">
        <f t="shared" si="18"/>
        <v/>
      </c>
    </row>
    <row r="173" spans="1:10">
      <c r="A173" s="141">
        <v>164</v>
      </c>
      <c r="B173" s="142"/>
      <c r="C173" s="142"/>
      <c r="D173" s="142"/>
      <c r="E173" s="143"/>
      <c r="F173" s="144"/>
      <c r="G173" s="142"/>
      <c r="H173" s="143"/>
      <c r="I173" s="16" t="str">
        <f t="shared" si="17"/>
        <v/>
      </c>
      <c r="J173" s="16" t="str">
        <f t="shared" si="18"/>
        <v/>
      </c>
    </row>
    <row r="174" spans="1:10">
      <c r="A174" s="141">
        <v>165</v>
      </c>
      <c r="B174" s="142"/>
      <c r="C174" s="142"/>
      <c r="D174" s="142"/>
      <c r="E174" s="143"/>
      <c r="F174" s="144"/>
      <c r="G174" s="142"/>
      <c r="H174" s="143"/>
      <c r="I174" s="16" t="str">
        <f t="shared" si="17"/>
        <v/>
      </c>
      <c r="J174" s="16" t="str">
        <f t="shared" si="18"/>
        <v/>
      </c>
    </row>
    <row r="175" spans="1:10">
      <c r="A175" s="141">
        <v>166</v>
      </c>
      <c r="B175" s="142"/>
      <c r="C175" s="142"/>
      <c r="D175" s="142"/>
      <c r="E175" s="143"/>
      <c r="F175" s="144"/>
      <c r="G175" s="142"/>
      <c r="H175" s="143"/>
      <c r="I175" s="16" t="str">
        <f t="shared" si="17"/>
        <v/>
      </c>
      <c r="J175" s="16" t="str">
        <f t="shared" si="18"/>
        <v/>
      </c>
    </row>
    <row r="176" spans="1:10">
      <c r="A176" s="141">
        <v>167</v>
      </c>
      <c r="B176" s="142"/>
      <c r="C176" s="142"/>
      <c r="D176" s="142"/>
      <c r="E176" s="143"/>
      <c r="F176" s="144"/>
      <c r="G176" s="142"/>
      <c r="H176" s="143"/>
      <c r="I176" s="16" t="str">
        <f t="shared" si="17"/>
        <v/>
      </c>
      <c r="J176" s="16" t="str">
        <f t="shared" si="18"/>
        <v/>
      </c>
    </row>
    <row r="177" spans="1:10">
      <c r="A177" s="141">
        <v>168</v>
      </c>
      <c r="B177" s="142"/>
      <c r="C177" s="142"/>
      <c r="D177" s="142"/>
      <c r="E177" s="143"/>
      <c r="F177" s="144"/>
      <c r="G177" s="142"/>
      <c r="H177" s="143"/>
      <c r="I177" s="16" t="str">
        <f t="shared" si="17"/>
        <v/>
      </c>
      <c r="J177" s="16" t="str">
        <f t="shared" si="18"/>
        <v/>
      </c>
    </row>
    <row r="178" spans="1:10">
      <c r="A178" s="141">
        <v>169</v>
      </c>
      <c r="B178" s="142"/>
      <c r="C178" s="142"/>
      <c r="D178" s="142"/>
      <c r="E178" s="143"/>
      <c r="F178" s="144"/>
      <c r="G178" s="142"/>
      <c r="H178" s="143"/>
      <c r="I178" s="16" t="str">
        <f t="shared" si="17"/>
        <v/>
      </c>
      <c r="J178" s="16" t="str">
        <f t="shared" si="18"/>
        <v/>
      </c>
    </row>
    <row r="179" spans="1:10">
      <c r="A179" s="141">
        <v>170</v>
      </c>
      <c r="B179" s="142"/>
      <c r="C179" s="142"/>
      <c r="D179" s="142"/>
      <c r="E179" s="143"/>
      <c r="F179" s="144"/>
      <c r="G179" s="142"/>
      <c r="H179" s="143"/>
      <c r="I179" s="16" t="str">
        <f t="shared" si="17"/>
        <v/>
      </c>
      <c r="J179" s="16" t="str">
        <f t="shared" si="18"/>
        <v/>
      </c>
    </row>
    <row r="180" spans="1:10">
      <c r="A180" s="141">
        <v>171</v>
      </c>
      <c r="B180" s="142"/>
      <c r="C180" s="142"/>
      <c r="D180" s="142"/>
      <c r="E180" s="143"/>
      <c r="F180" s="144"/>
      <c r="G180" s="142"/>
      <c r="H180" s="143"/>
      <c r="I180" s="16" t="str">
        <f t="shared" si="17"/>
        <v/>
      </c>
      <c r="J180" s="16" t="str">
        <f t="shared" si="18"/>
        <v/>
      </c>
    </row>
    <row r="181" spans="1:10">
      <c r="A181" s="141">
        <v>172</v>
      </c>
      <c r="B181" s="142"/>
      <c r="C181" s="142"/>
      <c r="D181" s="142"/>
      <c r="E181" s="143"/>
      <c r="F181" s="144"/>
      <c r="G181" s="142"/>
      <c r="H181" s="143"/>
      <c r="I181" s="16" t="str">
        <f t="shared" si="17"/>
        <v/>
      </c>
      <c r="J181" s="16" t="str">
        <f t="shared" si="18"/>
        <v/>
      </c>
    </row>
    <row r="182" spans="1:10">
      <c r="A182" s="141">
        <v>173</v>
      </c>
      <c r="B182" s="142"/>
      <c r="C182" s="142"/>
      <c r="D182" s="142"/>
      <c r="E182" s="143"/>
      <c r="F182" s="144"/>
      <c r="G182" s="142"/>
      <c r="H182" s="143"/>
      <c r="I182" s="16" t="str">
        <f t="shared" si="17"/>
        <v/>
      </c>
      <c r="J182" s="16" t="str">
        <f t="shared" si="18"/>
        <v/>
      </c>
    </row>
    <row r="183" spans="1:10">
      <c r="A183" s="141">
        <v>174</v>
      </c>
      <c r="B183" s="142"/>
      <c r="C183" s="142"/>
      <c r="D183" s="142"/>
      <c r="E183" s="143"/>
      <c r="F183" s="144"/>
      <c r="G183" s="142"/>
      <c r="H183" s="143"/>
      <c r="I183" s="16" t="str">
        <f t="shared" si="17"/>
        <v/>
      </c>
      <c r="J183" s="16" t="str">
        <f t="shared" si="18"/>
        <v/>
      </c>
    </row>
    <row r="184" spans="1:10">
      <c r="A184" s="141">
        <v>175</v>
      </c>
      <c r="B184" s="142"/>
      <c r="C184" s="142"/>
      <c r="D184" s="142"/>
      <c r="E184" s="143"/>
      <c r="F184" s="144"/>
      <c r="G184" s="142"/>
      <c r="H184" s="143"/>
      <c r="I184" s="16" t="str">
        <f t="shared" si="17"/>
        <v/>
      </c>
      <c r="J184" s="16" t="str">
        <f t="shared" si="18"/>
        <v/>
      </c>
    </row>
    <row r="185" spans="1:10">
      <c r="A185" s="141">
        <v>176</v>
      </c>
      <c r="B185" s="142"/>
      <c r="C185" s="142"/>
      <c r="D185" s="142"/>
      <c r="E185" s="143"/>
      <c r="F185" s="144"/>
      <c r="G185" s="142"/>
      <c r="H185" s="143"/>
      <c r="I185" s="16" t="str">
        <f t="shared" si="17"/>
        <v/>
      </c>
      <c r="J185" s="16" t="str">
        <f t="shared" si="18"/>
        <v/>
      </c>
    </row>
    <row r="186" spans="1:10">
      <c r="A186" s="141">
        <v>177</v>
      </c>
      <c r="B186" s="142"/>
      <c r="C186" s="142"/>
      <c r="D186" s="142"/>
      <c r="E186" s="143"/>
      <c r="F186" s="144"/>
      <c r="G186" s="142"/>
      <c r="H186" s="143"/>
      <c r="I186" s="16" t="str">
        <f t="shared" si="17"/>
        <v/>
      </c>
      <c r="J186" s="16" t="str">
        <f t="shared" si="18"/>
        <v/>
      </c>
    </row>
    <row r="187" spans="1:10">
      <c r="A187" s="141">
        <v>178</v>
      </c>
      <c r="B187" s="142"/>
      <c r="C187" s="142"/>
      <c r="D187" s="142"/>
      <c r="E187" s="143"/>
      <c r="F187" s="144"/>
      <c r="G187" s="142"/>
      <c r="H187" s="143"/>
      <c r="I187" s="16" t="str">
        <f t="shared" si="17"/>
        <v/>
      </c>
      <c r="J187" s="16" t="str">
        <f t="shared" si="18"/>
        <v/>
      </c>
    </row>
    <row r="188" spans="1:10">
      <c r="A188" s="141">
        <v>179</v>
      </c>
      <c r="B188" s="142"/>
      <c r="C188" s="142"/>
      <c r="D188" s="142"/>
      <c r="E188" s="143"/>
      <c r="F188" s="144"/>
      <c r="G188" s="142"/>
      <c r="H188" s="143"/>
      <c r="I188" s="16" t="str">
        <f t="shared" si="17"/>
        <v/>
      </c>
      <c r="J188" s="16" t="str">
        <f t="shared" si="18"/>
        <v/>
      </c>
    </row>
    <row r="189" spans="1:10">
      <c r="A189" s="141">
        <v>180</v>
      </c>
      <c r="B189" s="142"/>
      <c r="C189" s="142"/>
      <c r="D189" s="142"/>
      <c r="E189" s="143"/>
      <c r="F189" s="144"/>
      <c r="G189" s="142"/>
      <c r="H189" s="143"/>
      <c r="I189" s="16" t="str">
        <f t="shared" si="17"/>
        <v/>
      </c>
      <c r="J189" s="16" t="str">
        <f t="shared" si="18"/>
        <v/>
      </c>
    </row>
    <row r="190" spans="1:10">
      <c r="A190" s="141">
        <v>181</v>
      </c>
      <c r="B190" s="142"/>
      <c r="C190" s="142"/>
      <c r="D190" s="142"/>
      <c r="E190" s="143"/>
      <c r="F190" s="144"/>
      <c r="G190" s="142"/>
      <c r="H190" s="143"/>
      <c r="I190" s="16" t="str">
        <f t="shared" si="17"/>
        <v/>
      </c>
      <c r="J190" s="16" t="str">
        <f t="shared" si="18"/>
        <v/>
      </c>
    </row>
    <row r="191" spans="1:10">
      <c r="A191" s="141">
        <v>182</v>
      </c>
      <c r="B191" s="142"/>
      <c r="C191" s="142"/>
      <c r="D191" s="142"/>
      <c r="E191" s="143"/>
      <c r="F191" s="144"/>
      <c r="G191" s="142"/>
      <c r="H191" s="143"/>
      <c r="I191" s="16" t="str">
        <f t="shared" si="17"/>
        <v/>
      </c>
      <c r="J191" s="16" t="str">
        <f t="shared" si="18"/>
        <v/>
      </c>
    </row>
    <row r="192" spans="1:10">
      <c r="A192" s="141">
        <v>183</v>
      </c>
      <c r="B192" s="142"/>
      <c r="C192" s="142"/>
      <c r="D192" s="142"/>
      <c r="E192" s="143"/>
      <c r="F192" s="144"/>
      <c r="G192" s="142"/>
      <c r="H192" s="143"/>
      <c r="I192" s="16" t="str">
        <f t="shared" si="17"/>
        <v/>
      </c>
      <c r="J192" s="16" t="str">
        <f t="shared" si="18"/>
        <v/>
      </c>
    </row>
    <row r="193" spans="1:10">
      <c r="A193" s="141">
        <v>184</v>
      </c>
      <c r="B193" s="142"/>
      <c r="C193" s="142"/>
      <c r="D193" s="142"/>
      <c r="E193" s="143"/>
      <c r="F193" s="144"/>
      <c r="G193" s="142"/>
      <c r="H193" s="143"/>
      <c r="I193" s="16" t="str">
        <f t="shared" si="17"/>
        <v/>
      </c>
      <c r="J193" s="16" t="str">
        <f t="shared" si="18"/>
        <v/>
      </c>
    </row>
    <row r="194" spans="1:10">
      <c r="A194" s="141">
        <v>185</v>
      </c>
      <c r="B194" s="142"/>
      <c r="C194" s="142"/>
      <c r="D194" s="142"/>
      <c r="E194" s="143"/>
      <c r="F194" s="144"/>
      <c r="G194" s="142"/>
      <c r="H194" s="143"/>
      <c r="I194" s="16" t="str">
        <f t="shared" si="17"/>
        <v/>
      </c>
      <c r="J194" s="16" t="str">
        <f t="shared" si="18"/>
        <v/>
      </c>
    </row>
    <row r="195" spans="1:10">
      <c r="A195" s="141">
        <v>186</v>
      </c>
      <c r="B195" s="142"/>
      <c r="C195" s="142"/>
      <c r="D195" s="142"/>
      <c r="E195" s="143"/>
      <c r="F195" s="144"/>
      <c r="G195" s="142"/>
      <c r="H195" s="143"/>
      <c r="I195" s="16" t="str">
        <f t="shared" si="17"/>
        <v/>
      </c>
      <c r="J195" s="16" t="str">
        <f t="shared" si="18"/>
        <v/>
      </c>
    </row>
    <row r="196" spans="1:10">
      <c r="A196" s="141">
        <v>187</v>
      </c>
      <c r="B196" s="142"/>
      <c r="C196" s="142"/>
      <c r="D196" s="142"/>
      <c r="E196" s="143"/>
      <c r="F196" s="144"/>
      <c r="G196" s="142"/>
      <c r="H196" s="143"/>
      <c r="I196" s="16" t="str">
        <f t="shared" si="17"/>
        <v/>
      </c>
      <c r="J196" s="16" t="str">
        <f t="shared" si="18"/>
        <v/>
      </c>
    </row>
    <row r="197" spans="1:10">
      <c r="A197" s="141">
        <v>188</v>
      </c>
      <c r="B197" s="142"/>
      <c r="C197" s="142"/>
      <c r="D197" s="142"/>
      <c r="E197" s="143"/>
      <c r="F197" s="144"/>
      <c r="G197" s="142"/>
      <c r="H197" s="143"/>
      <c r="I197" s="16" t="str">
        <f t="shared" si="17"/>
        <v/>
      </c>
      <c r="J197" s="16" t="str">
        <f t="shared" si="18"/>
        <v/>
      </c>
    </row>
    <row r="198" spans="1:10">
      <c r="A198" s="141">
        <v>189</v>
      </c>
      <c r="B198" s="142"/>
      <c r="C198" s="142"/>
      <c r="D198" s="142"/>
      <c r="E198" s="143"/>
      <c r="F198" s="144"/>
      <c r="G198" s="142"/>
      <c r="H198" s="143"/>
      <c r="I198" s="16" t="str">
        <f t="shared" si="17"/>
        <v/>
      </c>
      <c r="J198" s="16" t="str">
        <f t="shared" si="18"/>
        <v/>
      </c>
    </row>
    <row r="199" spans="1:10">
      <c r="A199" s="141">
        <v>190</v>
      </c>
      <c r="B199" s="142"/>
      <c r="C199" s="142"/>
      <c r="D199" s="142"/>
      <c r="E199" s="143"/>
      <c r="F199" s="144"/>
      <c r="G199" s="142"/>
      <c r="H199" s="143"/>
      <c r="I199" s="16" t="str">
        <f t="shared" si="17"/>
        <v/>
      </c>
      <c r="J199" s="16" t="str">
        <f t="shared" si="18"/>
        <v/>
      </c>
    </row>
    <row r="200" spans="1:10">
      <c r="A200" s="141">
        <v>191</v>
      </c>
      <c r="B200" s="142"/>
      <c r="C200" s="142"/>
      <c r="D200" s="142"/>
      <c r="E200" s="143"/>
      <c r="F200" s="144"/>
      <c r="G200" s="142"/>
      <c r="H200" s="143"/>
      <c r="I200" s="16" t="str">
        <f t="shared" si="17"/>
        <v/>
      </c>
      <c r="J200" s="16" t="str">
        <f t="shared" si="18"/>
        <v/>
      </c>
    </row>
    <row r="201" spans="1:10">
      <c r="A201" s="141">
        <v>192</v>
      </c>
      <c r="B201" s="142"/>
      <c r="C201" s="142"/>
      <c r="D201" s="142"/>
      <c r="E201" s="143"/>
      <c r="F201" s="144"/>
      <c r="G201" s="142"/>
      <c r="H201" s="143"/>
      <c r="I201" s="16" t="str">
        <f t="shared" si="17"/>
        <v/>
      </c>
      <c r="J201" s="16" t="str">
        <f t="shared" si="18"/>
        <v/>
      </c>
    </row>
    <row r="202" spans="1:10">
      <c r="A202" s="141">
        <v>193</v>
      </c>
      <c r="B202" s="142"/>
      <c r="C202" s="142"/>
      <c r="D202" s="142"/>
      <c r="E202" s="143"/>
      <c r="F202" s="144"/>
      <c r="G202" s="142"/>
      <c r="H202" s="143"/>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1">
        <v>194</v>
      </c>
      <c r="B203" s="142"/>
      <c r="C203" s="142"/>
      <c r="D203" s="142"/>
      <c r="E203" s="143"/>
      <c r="F203" s="144"/>
      <c r="G203" s="142"/>
      <c r="H203" s="143"/>
      <c r="I203" s="16" t="str">
        <f t="shared" si="19"/>
        <v/>
      </c>
      <c r="J203" s="16" t="str">
        <f t="shared" si="20"/>
        <v/>
      </c>
    </row>
    <row r="204" spans="1:10">
      <c r="A204" s="141">
        <v>195</v>
      </c>
      <c r="B204" s="142"/>
      <c r="C204" s="142"/>
      <c r="D204" s="142"/>
      <c r="E204" s="143"/>
      <c r="F204" s="144"/>
      <c r="G204" s="142"/>
      <c r="H204" s="143"/>
      <c r="I204" s="16" t="str">
        <f t="shared" si="19"/>
        <v/>
      </c>
      <c r="J204" s="16" t="str">
        <f t="shared" si="20"/>
        <v/>
      </c>
    </row>
    <row r="205" spans="1:10">
      <c r="A205" s="141">
        <v>196</v>
      </c>
      <c r="B205" s="142"/>
      <c r="C205" s="142"/>
      <c r="D205" s="142"/>
      <c r="E205" s="143"/>
      <c r="F205" s="144"/>
      <c r="G205" s="142"/>
      <c r="H205" s="143"/>
      <c r="I205" s="16" t="str">
        <f t="shared" si="19"/>
        <v/>
      </c>
      <c r="J205" s="16" t="str">
        <f t="shared" si="20"/>
        <v/>
      </c>
    </row>
    <row r="206" spans="1:10">
      <c r="A206" s="141">
        <v>197</v>
      </c>
      <c r="B206" s="142"/>
      <c r="C206" s="142"/>
      <c r="D206" s="142"/>
      <c r="E206" s="143"/>
      <c r="F206" s="144"/>
      <c r="G206" s="142"/>
      <c r="H206" s="143"/>
      <c r="I206" s="16" t="str">
        <f t="shared" si="19"/>
        <v/>
      </c>
      <c r="J206" s="16" t="str">
        <f t="shared" si="20"/>
        <v/>
      </c>
    </row>
    <row r="207" spans="1:10">
      <c r="A207" s="141">
        <v>198</v>
      </c>
      <c r="B207" s="142"/>
      <c r="C207" s="142"/>
      <c r="D207" s="142"/>
      <c r="E207" s="143"/>
      <c r="F207" s="144"/>
      <c r="G207" s="142"/>
      <c r="H207" s="143"/>
      <c r="I207" s="16" t="str">
        <f t="shared" si="19"/>
        <v/>
      </c>
      <c r="J207" s="16" t="str">
        <f t="shared" si="20"/>
        <v/>
      </c>
    </row>
    <row r="208" spans="1:10">
      <c r="A208" s="141">
        <v>199</v>
      </c>
      <c r="B208" s="142"/>
      <c r="C208" s="142"/>
      <c r="D208" s="142"/>
      <c r="E208" s="143"/>
      <c r="F208" s="144"/>
      <c r="G208" s="142"/>
      <c r="H208" s="143"/>
      <c r="I208" s="16" t="str">
        <f t="shared" si="19"/>
        <v/>
      </c>
      <c r="J208" s="16" t="str">
        <f t="shared" si="20"/>
        <v/>
      </c>
    </row>
    <row r="209" spans="1:10">
      <c r="A209" s="141">
        <v>200</v>
      </c>
      <c r="B209" s="142"/>
      <c r="C209" s="142"/>
      <c r="D209" s="142"/>
      <c r="E209" s="143"/>
      <c r="F209" s="144"/>
      <c r="G209" s="142"/>
      <c r="H209" s="143"/>
      <c r="I209" s="16" t="str">
        <f t="shared" si="19"/>
        <v/>
      </c>
      <c r="J209" s="16" t="str">
        <f t="shared" si="20"/>
        <v/>
      </c>
    </row>
    <row r="210" spans="1:10">
      <c r="A210" s="141">
        <v>201</v>
      </c>
      <c r="B210" s="142"/>
      <c r="C210" s="142"/>
      <c r="D210" s="142"/>
      <c r="E210" s="143"/>
      <c r="F210" s="144"/>
      <c r="G210" s="142"/>
      <c r="H210" s="143"/>
      <c r="I210" s="16" t="str">
        <f t="shared" si="19"/>
        <v/>
      </c>
      <c r="J210" s="16" t="str">
        <f t="shared" si="20"/>
        <v/>
      </c>
    </row>
    <row r="211" spans="1:10">
      <c r="A211" s="141">
        <v>202</v>
      </c>
      <c r="B211" s="142"/>
      <c r="C211" s="142"/>
      <c r="D211" s="142"/>
      <c r="E211" s="143"/>
      <c r="F211" s="144"/>
      <c r="G211" s="142"/>
      <c r="H211" s="143"/>
      <c r="I211" s="16" t="str">
        <f t="shared" si="19"/>
        <v/>
      </c>
      <c r="J211" s="16" t="str">
        <f t="shared" si="20"/>
        <v/>
      </c>
    </row>
    <row r="212" spans="1:10">
      <c r="A212" s="141">
        <v>203</v>
      </c>
      <c r="B212" s="142"/>
      <c r="C212" s="142"/>
      <c r="D212" s="142"/>
      <c r="E212" s="143"/>
      <c r="F212" s="144"/>
      <c r="G212" s="142"/>
      <c r="H212" s="143"/>
      <c r="I212" s="16" t="str">
        <f t="shared" si="19"/>
        <v/>
      </c>
      <c r="J212" s="16" t="str">
        <f t="shared" si="20"/>
        <v/>
      </c>
    </row>
    <row r="213" spans="1:10">
      <c r="A213" s="141">
        <v>204</v>
      </c>
      <c r="B213" s="142"/>
      <c r="C213" s="142"/>
      <c r="D213" s="142"/>
      <c r="E213" s="143"/>
      <c r="F213" s="144"/>
      <c r="G213" s="142"/>
      <c r="H213" s="143"/>
      <c r="I213" s="16" t="str">
        <f t="shared" si="19"/>
        <v/>
      </c>
      <c r="J213" s="16" t="str">
        <f t="shared" si="20"/>
        <v/>
      </c>
    </row>
    <row r="214" spans="1:10">
      <c r="A214" s="141">
        <v>205</v>
      </c>
      <c r="B214" s="142"/>
      <c r="C214" s="142"/>
      <c r="D214" s="142"/>
      <c r="E214" s="143"/>
      <c r="F214" s="144"/>
      <c r="G214" s="142"/>
      <c r="H214" s="143"/>
      <c r="I214" s="16" t="str">
        <f t="shared" si="19"/>
        <v/>
      </c>
      <c r="J214" s="16" t="str">
        <f t="shared" si="20"/>
        <v/>
      </c>
    </row>
    <row r="215" spans="1:10">
      <c r="A215" s="141">
        <v>206</v>
      </c>
      <c r="B215" s="142"/>
      <c r="C215" s="142"/>
      <c r="D215" s="142"/>
      <c r="E215" s="143"/>
      <c r="F215" s="144"/>
      <c r="G215" s="142"/>
      <c r="H215" s="143"/>
      <c r="I215" s="16" t="str">
        <f t="shared" si="19"/>
        <v/>
      </c>
      <c r="J215" s="16" t="str">
        <f t="shared" si="20"/>
        <v/>
      </c>
    </row>
    <row r="216" spans="1:10">
      <c r="A216" s="141">
        <v>207</v>
      </c>
      <c r="B216" s="142"/>
      <c r="C216" s="142"/>
      <c r="D216" s="142"/>
      <c r="E216" s="143"/>
      <c r="F216" s="144"/>
      <c r="G216" s="142"/>
      <c r="H216" s="143"/>
      <c r="I216" s="16" t="str">
        <f t="shared" si="19"/>
        <v/>
      </c>
      <c r="J216" s="16" t="str">
        <f t="shared" si="20"/>
        <v/>
      </c>
    </row>
    <row r="217" spans="1:10">
      <c r="A217" s="141">
        <v>208</v>
      </c>
      <c r="B217" s="142"/>
      <c r="C217" s="142"/>
      <c r="D217" s="142"/>
      <c r="E217" s="143"/>
      <c r="F217" s="144"/>
      <c r="G217" s="142"/>
      <c r="H217" s="143"/>
      <c r="I217" s="16" t="str">
        <f t="shared" si="19"/>
        <v/>
      </c>
      <c r="J217" s="16" t="str">
        <f t="shared" si="20"/>
        <v/>
      </c>
    </row>
    <row r="218" spans="1:10">
      <c r="A218" s="141">
        <v>209</v>
      </c>
      <c r="B218" s="142"/>
      <c r="C218" s="142"/>
      <c r="D218" s="142"/>
      <c r="E218" s="143"/>
      <c r="F218" s="144"/>
      <c r="G218" s="142"/>
      <c r="H218" s="143"/>
      <c r="I218" s="16" t="str">
        <f t="shared" si="19"/>
        <v/>
      </c>
      <c r="J218" s="16" t="str">
        <f t="shared" si="20"/>
        <v/>
      </c>
    </row>
    <row r="219" spans="1:10">
      <c r="A219" s="141">
        <v>210</v>
      </c>
      <c r="B219" s="142"/>
      <c r="C219" s="142"/>
      <c r="D219" s="142"/>
      <c r="E219" s="143"/>
      <c r="F219" s="144"/>
      <c r="G219" s="142"/>
      <c r="H219" s="143"/>
      <c r="I219" s="16" t="str">
        <f t="shared" si="19"/>
        <v/>
      </c>
      <c r="J219" s="16" t="str">
        <f t="shared" si="20"/>
        <v/>
      </c>
    </row>
    <row r="220" spans="1:10">
      <c r="A220" s="141">
        <v>211</v>
      </c>
      <c r="B220" s="142"/>
      <c r="C220" s="142"/>
      <c r="D220" s="142"/>
      <c r="E220" s="143"/>
      <c r="F220" s="144"/>
      <c r="G220" s="142"/>
      <c r="H220" s="143"/>
      <c r="I220" s="16" t="str">
        <f t="shared" si="19"/>
        <v/>
      </c>
      <c r="J220" s="16" t="str">
        <f t="shared" si="20"/>
        <v/>
      </c>
    </row>
    <row r="221" spans="1:10">
      <c r="A221" s="141">
        <v>212</v>
      </c>
      <c r="B221" s="142"/>
      <c r="C221" s="142"/>
      <c r="D221" s="142"/>
      <c r="E221" s="143"/>
      <c r="F221" s="144"/>
      <c r="G221" s="142"/>
      <c r="H221" s="143"/>
      <c r="I221" s="16" t="str">
        <f t="shared" si="19"/>
        <v/>
      </c>
      <c r="J221" s="16" t="str">
        <f t="shared" si="20"/>
        <v/>
      </c>
    </row>
    <row r="222" spans="1:10">
      <c r="A222" s="141">
        <v>213</v>
      </c>
      <c r="B222" s="142"/>
      <c r="C222" s="142"/>
      <c r="D222" s="142"/>
      <c r="E222" s="143"/>
      <c r="F222" s="144"/>
      <c r="G222" s="142"/>
      <c r="H222" s="143"/>
      <c r="I222" s="16" t="str">
        <f t="shared" si="19"/>
        <v/>
      </c>
      <c r="J222" s="16" t="str">
        <f t="shared" si="20"/>
        <v/>
      </c>
    </row>
    <row r="223" spans="1:10">
      <c r="A223" s="141">
        <v>214</v>
      </c>
      <c r="B223" s="142"/>
      <c r="C223" s="142"/>
      <c r="D223" s="142"/>
      <c r="E223" s="143"/>
      <c r="F223" s="144"/>
      <c r="G223" s="142"/>
      <c r="H223" s="143"/>
      <c r="I223" s="16" t="str">
        <f t="shared" si="19"/>
        <v/>
      </c>
      <c r="J223" s="16" t="str">
        <f t="shared" si="20"/>
        <v/>
      </c>
    </row>
    <row r="224" spans="1:10">
      <c r="A224" s="141">
        <v>215</v>
      </c>
      <c r="B224" s="142"/>
      <c r="C224" s="142"/>
      <c r="D224" s="142"/>
      <c r="E224" s="143"/>
      <c r="F224" s="144"/>
      <c r="G224" s="142"/>
      <c r="H224" s="143"/>
      <c r="I224" s="16" t="str">
        <f t="shared" si="19"/>
        <v/>
      </c>
      <c r="J224" s="16" t="str">
        <f t="shared" si="20"/>
        <v/>
      </c>
    </row>
    <row r="225" spans="1:10">
      <c r="A225" s="141">
        <v>216</v>
      </c>
      <c r="B225" s="142"/>
      <c r="C225" s="142"/>
      <c r="D225" s="142"/>
      <c r="E225" s="143"/>
      <c r="F225" s="144"/>
      <c r="G225" s="142"/>
      <c r="H225" s="143"/>
      <c r="I225" s="16" t="str">
        <f t="shared" si="19"/>
        <v/>
      </c>
      <c r="J225" s="16" t="str">
        <f t="shared" si="20"/>
        <v/>
      </c>
    </row>
    <row r="226" spans="1:10">
      <c r="A226" s="141">
        <v>217</v>
      </c>
      <c r="B226" s="142"/>
      <c r="C226" s="142"/>
      <c r="D226" s="142"/>
      <c r="E226" s="143"/>
      <c r="F226" s="144"/>
      <c r="G226" s="142"/>
      <c r="H226" s="143"/>
      <c r="I226" s="16" t="str">
        <f t="shared" si="19"/>
        <v/>
      </c>
      <c r="J226" s="16" t="str">
        <f t="shared" si="20"/>
        <v/>
      </c>
    </row>
    <row r="227" spans="1:10">
      <c r="A227" s="141">
        <v>218</v>
      </c>
      <c r="B227" s="142"/>
      <c r="C227" s="142"/>
      <c r="D227" s="142"/>
      <c r="E227" s="143"/>
      <c r="F227" s="144"/>
      <c r="G227" s="142"/>
      <c r="H227" s="143"/>
      <c r="I227" s="16" t="str">
        <f t="shared" si="19"/>
        <v/>
      </c>
      <c r="J227" s="16" t="str">
        <f t="shared" si="20"/>
        <v/>
      </c>
    </row>
    <row r="228" spans="1:10">
      <c r="A228" s="141">
        <v>219</v>
      </c>
      <c r="B228" s="142"/>
      <c r="C228" s="142"/>
      <c r="D228" s="142"/>
      <c r="E228" s="143"/>
      <c r="F228" s="144"/>
      <c r="G228" s="142"/>
      <c r="H228" s="143"/>
      <c r="I228" s="16" t="str">
        <f t="shared" si="19"/>
        <v/>
      </c>
      <c r="J228" s="16" t="str">
        <f t="shared" si="20"/>
        <v/>
      </c>
    </row>
    <row r="229" spans="1:10">
      <c r="A229" s="141">
        <v>220</v>
      </c>
      <c r="B229" s="142"/>
      <c r="C229" s="142"/>
      <c r="D229" s="142"/>
      <c r="E229" s="143"/>
      <c r="F229" s="144"/>
      <c r="G229" s="142"/>
      <c r="H229" s="143"/>
      <c r="I229" s="16" t="str">
        <f t="shared" si="19"/>
        <v/>
      </c>
      <c r="J229" s="16" t="str">
        <f t="shared" si="20"/>
        <v/>
      </c>
    </row>
    <row r="230" spans="1:10">
      <c r="A230" s="141">
        <v>221</v>
      </c>
      <c r="B230" s="142"/>
      <c r="C230" s="142"/>
      <c r="D230" s="142"/>
      <c r="E230" s="143"/>
      <c r="F230" s="144"/>
      <c r="G230" s="142"/>
      <c r="H230" s="143"/>
      <c r="I230" s="16" t="str">
        <f t="shared" si="19"/>
        <v/>
      </c>
      <c r="J230" s="16" t="str">
        <f t="shared" si="20"/>
        <v/>
      </c>
    </row>
    <row r="231" spans="1:10">
      <c r="A231" s="141">
        <v>222</v>
      </c>
      <c r="B231" s="142"/>
      <c r="C231" s="142"/>
      <c r="D231" s="142"/>
      <c r="E231" s="143"/>
      <c r="F231" s="144"/>
      <c r="G231" s="142"/>
      <c r="H231" s="143"/>
      <c r="I231" s="16" t="str">
        <f t="shared" si="19"/>
        <v/>
      </c>
      <c r="J231" s="16" t="str">
        <f t="shared" si="20"/>
        <v/>
      </c>
    </row>
    <row r="232" spans="1:10">
      <c r="A232" s="141">
        <v>223</v>
      </c>
      <c r="B232" s="142"/>
      <c r="C232" s="142"/>
      <c r="D232" s="142"/>
      <c r="E232" s="143"/>
      <c r="F232" s="144"/>
      <c r="G232" s="142"/>
      <c r="H232" s="143"/>
      <c r="I232" s="16" t="str">
        <f t="shared" si="19"/>
        <v/>
      </c>
      <c r="J232" s="16" t="str">
        <f t="shared" si="20"/>
        <v/>
      </c>
    </row>
    <row r="233" spans="1:10">
      <c r="A233" s="141">
        <v>224</v>
      </c>
      <c r="B233" s="142"/>
      <c r="C233" s="142"/>
      <c r="D233" s="142"/>
      <c r="E233" s="143"/>
      <c r="F233" s="144"/>
      <c r="G233" s="142"/>
      <c r="H233" s="143"/>
      <c r="I233" s="16" t="str">
        <f t="shared" si="19"/>
        <v/>
      </c>
      <c r="J233" s="16" t="str">
        <f t="shared" si="20"/>
        <v/>
      </c>
    </row>
    <row r="234" spans="1:10">
      <c r="A234" s="141">
        <v>225</v>
      </c>
      <c r="B234" s="142"/>
      <c r="C234" s="142"/>
      <c r="D234" s="142"/>
      <c r="E234" s="143"/>
      <c r="F234" s="144"/>
      <c r="G234" s="142"/>
      <c r="H234" s="143"/>
      <c r="I234" s="16" t="str">
        <f t="shared" si="19"/>
        <v/>
      </c>
      <c r="J234" s="16" t="str">
        <f t="shared" si="20"/>
        <v/>
      </c>
    </row>
    <row r="235" spans="1:10">
      <c r="A235" s="141">
        <v>226</v>
      </c>
      <c r="B235" s="142"/>
      <c r="C235" s="142"/>
      <c r="D235" s="142"/>
      <c r="E235" s="143"/>
      <c r="F235" s="144"/>
      <c r="G235" s="142"/>
      <c r="H235" s="143"/>
      <c r="I235" s="16" t="str">
        <f t="shared" si="19"/>
        <v/>
      </c>
      <c r="J235" s="16" t="str">
        <f t="shared" si="20"/>
        <v/>
      </c>
    </row>
    <row r="236" spans="1:10">
      <c r="A236" s="141">
        <v>227</v>
      </c>
      <c r="B236" s="142"/>
      <c r="C236" s="142"/>
      <c r="D236" s="142"/>
      <c r="E236" s="143"/>
      <c r="F236" s="144"/>
      <c r="G236" s="142"/>
      <c r="H236" s="143"/>
      <c r="I236" s="16" t="str">
        <f t="shared" si="19"/>
        <v/>
      </c>
      <c r="J236" s="16" t="str">
        <f t="shared" si="20"/>
        <v/>
      </c>
    </row>
    <row r="237" spans="1:10">
      <c r="A237" s="141">
        <v>228</v>
      </c>
      <c r="B237" s="142"/>
      <c r="C237" s="142"/>
      <c r="D237" s="142"/>
      <c r="E237" s="143"/>
      <c r="F237" s="144"/>
      <c r="G237" s="142"/>
      <c r="H237" s="143"/>
      <c r="I237" s="16" t="str">
        <f t="shared" si="19"/>
        <v/>
      </c>
      <c r="J237" s="16" t="str">
        <f t="shared" si="20"/>
        <v/>
      </c>
    </row>
    <row r="238" spans="1:10">
      <c r="A238" s="141">
        <v>229</v>
      </c>
      <c r="B238" s="142"/>
      <c r="C238" s="142"/>
      <c r="D238" s="142"/>
      <c r="E238" s="143"/>
      <c r="F238" s="144"/>
      <c r="G238" s="142"/>
      <c r="H238" s="143"/>
      <c r="I238" s="16" t="str">
        <f t="shared" si="19"/>
        <v/>
      </c>
      <c r="J238" s="16" t="str">
        <f t="shared" si="20"/>
        <v/>
      </c>
    </row>
    <row r="239" spans="1:10">
      <c r="A239" s="141">
        <v>230</v>
      </c>
      <c r="B239" s="142"/>
      <c r="C239" s="142"/>
      <c r="D239" s="142"/>
      <c r="E239" s="143"/>
      <c r="F239" s="144"/>
      <c r="G239" s="142"/>
      <c r="H239" s="143"/>
      <c r="I239" s="16" t="str">
        <f t="shared" si="19"/>
        <v/>
      </c>
      <c r="J239" s="16" t="str">
        <f t="shared" si="20"/>
        <v/>
      </c>
    </row>
    <row r="240" spans="1:10">
      <c r="A240" s="141">
        <v>231</v>
      </c>
      <c r="B240" s="142"/>
      <c r="C240" s="142"/>
      <c r="D240" s="142"/>
      <c r="E240" s="143"/>
      <c r="F240" s="144"/>
      <c r="G240" s="142"/>
      <c r="H240" s="143"/>
      <c r="I240" s="16" t="str">
        <f t="shared" si="19"/>
        <v/>
      </c>
      <c r="J240" s="16" t="str">
        <f t="shared" si="20"/>
        <v/>
      </c>
    </row>
    <row r="241" spans="1:10">
      <c r="A241" s="141">
        <v>232</v>
      </c>
      <c r="B241" s="142"/>
      <c r="C241" s="142"/>
      <c r="D241" s="142"/>
      <c r="E241" s="143"/>
      <c r="F241" s="144"/>
      <c r="G241" s="142"/>
      <c r="H241" s="143"/>
      <c r="I241" s="16" t="str">
        <f t="shared" si="19"/>
        <v/>
      </c>
      <c r="J241" s="16" t="str">
        <f t="shared" si="20"/>
        <v/>
      </c>
    </row>
    <row r="242" spans="1:10">
      <c r="A242" s="141">
        <v>233</v>
      </c>
      <c r="B242" s="142"/>
      <c r="C242" s="142"/>
      <c r="D242" s="142"/>
      <c r="E242" s="143"/>
      <c r="F242" s="144"/>
      <c r="G242" s="142"/>
      <c r="H242" s="143"/>
      <c r="I242" s="16" t="str">
        <f t="shared" si="19"/>
        <v/>
      </c>
      <c r="J242" s="16" t="str">
        <f t="shared" si="20"/>
        <v/>
      </c>
    </row>
    <row r="243" spans="1:10">
      <c r="A243" s="141">
        <v>234</v>
      </c>
      <c r="B243" s="142"/>
      <c r="C243" s="142"/>
      <c r="D243" s="142"/>
      <c r="E243" s="143"/>
      <c r="F243" s="144"/>
      <c r="G243" s="142"/>
      <c r="H243" s="143"/>
      <c r="I243" s="16" t="str">
        <f t="shared" si="19"/>
        <v/>
      </c>
      <c r="J243" s="16" t="str">
        <f t="shared" si="20"/>
        <v/>
      </c>
    </row>
    <row r="244" spans="1:10">
      <c r="A244" s="141">
        <v>235</v>
      </c>
      <c r="B244" s="142"/>
      <c r="C244" s="142"/>
      <c r="D244" s="142"/>
      <c r="E244" s="143"/>
      <c r="F244" s="144"/>
      <c r="G244" s="142"/>
      <c r="H244" s="143"/>
      <c r="I244" s="16" t="str">
        <f t="shared" si="19"/>
        <v/>
      </c>
      <c r="J244" s="16" t="str">
        <f t="shared" si="20"/>
        <v/>
      </c>
    </row>
    <row r="245" spans="1:10">
      <c r="A245" s="141">
        <v>236</v>
      </c>
      <c r="B245" s="142"/>
      <c r="C245" s="142"/>
      <c r="D245" s="142"/>
      <c r="E245" s="143"/>
      <c r="F245" s="144"/>
      <c r="G245" s="142"/>
      <c r="H245" s="143"/>
      <c r="I245" s="16" t="str">
        <f t="shared" si="19"/>
        <v/>
      </c>
      <c r="J245" s="16" t="str">
        <f t="shared" si="20"/>
        <v/>
      </c>
    </row>
    <row r="246" spans="1:10">
      <c r="A246" s="141">
        <v>237</v>
      </c>
      <c r="B246" s="142"/>
      <c r="C246" s="142"/>
      <c r="D246" s="142"/>
      <c r="E246" s="143"/>
      <c r="F246" s="144"/>
      <c r="G246" s="142"/>
      <c r="H246" s="143"/>
      <c r="I246" s="16" t="str">
        <f t="shared" si="19"/>
        <v/>
      </c>
      <c r="J246" s="16" t="str">
        <f t="shared" si="20"/>
        <v/>
      </c>
    </row>
    <row r="247" spans="1:10">
      <c r="A247" s="141">
        <v>238</v>
      </c>
      <c r="B247" s="142"/>
      <c r="C247" s="142"/>
      <c r="D247" s="142"/>
      <c r="E247" s="143"/>
      <c r="F247" s="144"/>
      <c r="G247" s="142"/>
      <c r="H247" s="143"/>
      <c r="I247" s="16" t="str">
        <f t="shared" si="19"/>
        <v/>
      </c>
      <c r="J247" s="16" t="str">
        <f t="shared" si="20"/>
        <v/>
      </c>
    </row>
    <row r="248" spans="1:10">
      <c r="A248" s="141">
        <v>239</v>
      </c>
      <c r="B248" s="142"/>
      <c r="C248" s="142"/>
      <c r="D248" s="142"/>
      <c r="E248" s="143"/>
      <c r="F248" s="144"/>
      <c r="G248" s="142"/>
      <c r="H248" s="143"/>
      <c r="I248" s="16" t="str">
        <f t="shared" si="19"/>
        <v/>
      </c>
      <c r="J248" s="16" t="str">
        <f t="shared" si="20"/>
        <v/>
      </c>
    </row>
    <row r="249" spans="1:10">
      <c r="A249" s="141">
        <v>240</v>
      </c>
      <c r="B249" s="142"/>
      <c r="C249" s="142"/>
      <c r="D249" s="142"/>
      <c r="E249" s="143"/>
      <c r="F249" s="144"/>
      <c r="G249" s="142"/>
      <c r="H249" s="143"/>
      <c r="I249" s="16" t="str">
        <f t="shared" si="19"/>
        <v/>
      </c>
      <c r="J249" s="16" t="str">
        <f t="shared" si="20"/>
        <v/>
      </c>
    </row>
    <row r="250" spans="1:10">
      <c r="A250" s="141">
        <v>241</v>
      </c>
      <c r="B250" s="142"/>
      <c r="C250" s="142"/>
      <c r="D250" s="142"/>
      <c r="E250" s="143"/>
      <c r="F250" s="144"/>
      <c r="G250" s="142"/>
      <c r="H250" s="143"/>
      <c r="I250" s="16" t="str">
        <f t="shared" si="19"/>
        <v/>
      </c>
      <c r="J250" s="16" t="str">
        <f t="shared" si="20"/>
        <v/>
      </c>
    </row>
    <row r="251" spans="1:10">
      <c r="A251" s="141">
        <v>242</v>
      </c>
      <c r="B251" s="142"/>
      <c r="C251" s="142"/>
      <c r="D251" s="142"/>
      <c r="E251" s="143"/>
      <c r="F251" s="144"/>
      <c r="G251" s="142"/>
      <c r="H251" s="143"/>
      <c r="I251" s="16" t="str">
        <f t="shared" si="19"/>
        <v/>
      </c>
      <c r="J251" s="16" t="str">
        <f t="shared" si="20"/>
        <v/>
      </c>
    </row>
    <row r="252" spans="1:10">
      <c r="A252" s="141">
        <v>243</v>
      </c>
      <c r="B252" s="142"/>
      <c r="C252" s="142"/>
      <c r="D252" s="142"/>
      <c r="E252" s="143"/>
      <c r="F252" s="144"/>
      <c r="G252" s="142"/>
      <c r="H252" s="143"/>
      <c r="I252" s="16" t="str">
        <f t="shared" si="19"/>
        <v/>
      </c>
      <c r="J252" s="16" t="str">
        <f t="shared" si="20"/>
        <v/>
      </c>
    </row>
    <row r="253" spans="1:10">
      <c r="A253" s="141">
        <v>244</v>
      </c>
      <c r="B253" s="142"/>
      <c r="C253" s="142"/>
      <c r="D253" s="142"/>
      <c r="E253" s="143"/>
      <c r="F253" s="144"/>
      <c r="G253" s="142"/>
      <c r="H253" s="143"/>
      <c r="I253" s="16" t="str">
        <f t="shared" si="19"/>
        <v/>
      </c>
      <c r="J253" s="16" t="str">
        <f t="shared" si="20"/>
        <v/>
      </c>
    </row>
    <row r="254" spans="1:10">
      <c r="A254" s="141">
        <v>245</v>
      </c>
      <c r="B254" s="142"/>
      <c r="C254" s="142"/>
      <c r="D254" s="142"/>
      <c r="E254" s="143"/>
      <c r="F254" s="144"/>
      <c r="G254" s="142"/>
      <c r="H254" s="143"/>
      <c r="I254" s="16" t="str">
        <f t="shared" si="19"/>
        <v/>
      </c>
      <c r="J254" s="16" t="str">
        <f t="shared" si="20"/>
        <v/>
      </c>
    </row>
    <row r="255" spans="1:10">
      <c r="A255" s="141">
        <v>246</v>
      </c>
      <c r="B255" s="142"/>
      <c r="C255" s="142"/>
      <c r="D255" s="142"/>
      <c r="E255" s="143"/>
      <c r="F255" s="144"/>
      <c r="G255" s="142"/>
      <c r="H255" s="143"/>
      <c r="I255" s="16" t="str">
        <f t="shared" si="19"/>
        <v/>
      </c>
      <c r="J255" s="16" t="str">
        <f t="shared" si="20"/>
        <v/>
      </c>
    </row>
    <row r="256" spans="1:10">
      <c r="A256" s="141">
        <v>247</v>
      </c>
      <c r="B256" s="142"/>
      <c r="C256" s="142"/>
      <c r="D256" s="142"/>
      <c r="E256" s="143"/>
      <c r="F256" s="144"/>
      <c r="G256" s="142"/>
      <c r="H256" s="143"/>
      <c r="I256" s="16" t="str">
        <f t="shared" si="19"/>
        <v/>
      </c>
      <c r="J256" s="16" t="str">
        <f t="shared" si="20"/>
        <v/>
      </c>
    </row>
    <row r="257" spans="1:10">
      <c r="A257" s="141">
        <v>248</v>
      </c>
      <c r="B257" s="142"/>
      <c r="C257" s="142"/>
      <c r="D257" s="142"/>
      <c r="E257" s="143"/>
      <c r="F257" s="144"/>
      <c r="G257" s="142"/>
      <c r="H257" s="143"/>
      <c r="I257" s="16" t="str">
        <f t="shared" si="19"/>
        <v/>
      </c>
      <c r="J257" s="16" t="str">
        <f t="shared" si="20"/>
        <v/>
      </c>
    </row>
    <row r="258" spans="1:10">
      <c r="A258" s="141">
        <v>249</v>
      </c>
      <c r="B258" s="142"/>
      <c r="C258" s="142"/>
      <c r="D258" s="142"/>
      <c r="E258" s="143"/>
      <c r="F258" s="144"/>
      <c r="G258" s="142"/>
      <c r="H258" s="143"/>
      <c r="I258" s="16" t="str">
        <f t="shared" si="19"/>
        <v/>
      </c>
      <c r="J258" s="16" t="str">
        <f t="shared" si="20"/>
        <v/>
      </c>
    </row>
    <row r="259" spans="1:10">
      <c r="A259" s="141">
        <v>250</v>
      </c>
      <c r="B259" s="142"/>
      <c r="C259" s="142"/>
      <c r="D259" s="142"/>
      <c r="E259" s="143"/>
      <c r="F259" s="144"/>
      <c r="G259" s="142"/>
      <c r="H259" s="143"/>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23" style="62" customWidth="1"/>
    <col min="5" max="5" width="18.6640625" style="288" customWidth="1"/>
    <col min="6" max="6" width="10.6640625" style="67" customWidth="1"/>
    <col min="7" max="7" width="10.6640625" style="62" customWidth="1"/>
    <col min="8" max="8" width="14.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1" t="s">
        <v>806</v>
      </c>
      <c r="B5" s="531"/>
      <c r="C5" s="531"/>
      <c r="D5" s="531"/>
      <c r="E5" s="531"/>
      <c r="F5" s="531"/>
      <c r="G5" s="531"/>
      <c r="H5" s="531"/>
      <c r="I5" s="531"/>
      <c r="J5" s="224"/>
      <c r="K5" s="224"/>
      <c r="L5" s="224"/>
      <c r="M5" s="224"/>
      <c r="N5" s="62"/>
    </row>
    <row r="6" spans="1:16" ht="13.5" customHeight="1">
      <c r="E6" s="62"/>
      <c r="F6" s="62"/>
      <c r="H6" s="62"/>
      <c r="I6" s="345" t="str">
        <f>CONCATENATE(functie," ",nume_candidat)</f>
        <v>Șef de lucrări Halbac-Cotoara-Zamfir Rares</v>
      </c>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6.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64"/>
      <c r="H9" s="65"/>
      <c r="I9" s="146">
        <f>SUMIF(I10:I1010,"&gt;0")</f>
        <v>0</v>
      </c>
      <c r="J9" s="146">
        <f t="shared" ref="J9:N9" si="0">SUMIF(J10:J108,"&gt;0")</f>
        <v>0</v>
      </c>
      <c r="K9" s="4">
        <f t="shared" si="0"/>
        <v>0</v>
      </c>
      <c r="L9" s="4">
        <f t="shared" si="0"/>
        <v>0</v>
      </c>
      <c r="M9" s="4">
        <f t="shared" si="0"/>
        <v>0</v>
      </c>
      <c r="N9" s="4">
        <f t="shared" si="0"/>
        <v>0</v>
      </c>
      <c r="O9" s="296"/>
    </row>
    <row r="10" spans="1:16">
      <c r="A10" s="35">
        <v>1</v>
      </c>
      <c r="B10" s="7"/>
      <c r="C10" s="7"/>
      <c r="D10" s="7"/>
      <c r="E10" s="5"/>
      <c r="F10" s="218"/>
      <c r="G10" s="218"/>
      <c r="H10" s="218"/>
      <c r="I10" s="16" t="str">
        <f t="shared" ref="I10:I73" si="1">IF(OR($B10="",$C10="",$D10="",$E10="",$F10&lt;an_initial,$F10&gt;an_final,$O10=FALSE),"",IF($H10="",CS23b*$G10/P10,CS23b*$H10))</f>
        <v/>
      </c>
      <c r="J10" s="16" t="str">
        <f t="shared" ref="J10:J73" si="2">IF(OR($B10="",$C10="",$D10="",$E10="",$F10="",$F10&gt;an_final,$O10=FALSE),"",IF($H10="",CS_STR_A*$G10/P10,CS_STR_A*$H10))</f>
        <v/>
      </c>
      <c r="K10" s="56" t="str">
        <f t="shared" ref="K10:K73" si="3">IF(OR($B10="",$C10="",$D10="",$E10="",$F10="",$F10&gt;an_final,$O10=FALSE),"",IF($F10&gt;=an_initial,1,""))</f>
        <v/>
      </c>
      <c r="L10" s="56" t="str">
        <f t="shared" ref="L10:L73" si="4">IF(OR($B10="",$C10="",$D10="",$E10="",$F10="",$F10&gt;an_final,$O10=FALSE),"",1)</f>
        <v/>
      </c>
      <c r="M10" s="374" t="str">
        <f t="shared" ref="M10:M73" si="5">IF(OR($B10="",$C10="",$D10="",$E10="",$F10="",$F10&gt;an_final,$O10=FALSE),"",IF($H10="",$G10/P10,$H10))</f>
        <v/>
      </c>
      <c r="N10" s="56"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5">
        <v>2</v>
      </c>
      <c r="B11" s="7"/>
      <c r="C11" s="7"/>
      <c r="D11" s="7"/>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7"/>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35">
        <v>5</v>
      </c>
      <c r="B14" s="6"/>
      <c r="C14" s="6"/>
      <c r="D14" s="6"/>
      <c r="E14" s="215"/>
      <c r="F14" s="214"/>
      <c r="G14" s="214"/>
      <c r="H14" s="214"/>
      <c r="I14" s="16" t="str">
        <f t="shared" si="1"/>
        <v/>
      </c>
      <c r="J14" s="16" t="str">
        <f t="shared" si="2"/>
        <v/>
      </c>
      <c r="K14" s="56" t="str">
        <f t="shared" si="3"/>
        <v/>
      </c>
      <c r="L14" s="56" t="str">
        <f t="shared" si="4"/>
        <v/>
      </c>
      <c r="M14" s="374" t="str">
        <f t="shared" si="5"/>
        <v/>
      </c>
      <c r="N14" s="56" t="str">
        <f t="shared" si="6"/>
        <v/>
      </c>
      <c r="O14" s="347" t="b">
        <f t="shared" si="7"/>
        <v>0</v>
      </c>
      <c r="P14" s="348">
        <f t="shared" si="8"/>
        <v>1</v>
      </c>
    </row>
    <row r="15" spans="1:16">
      <c r="A15" s="35">
        <v>6</v>
      </c>
      <c r="B15" s="6"/>
      <c r="C15" s="6"/>
      <c r="D15" s="6"/>
      <c r="E15" s="215"/>
      <c r="F15" s="214"/>
      <c r="G15" s="214"/>
      <c r="H15" s="214"/>
      <c r="I15" s="16" t="str">
        <f t="shared" si="1"/>
        <v/>
      </c>
      <c r="J15" s="16" t="str">
        <f t="shared" si="2"/>
        <v/>
      </c>
      <c r="K15" s="56" t="str">
        <f t="shared" si="3"/>
        <v/>
      </c>
      <c r="L15" s="56" t="str">
        <f t="shared" si="4"/>
        <v/>
      </c>
      <c r="M15" s="374" t="str">
        <f t="shared" si="5"/>
        <v/>
      </c>
      <c r="N15" s="56" t="str">
        <f t="shared" si="6"/>
        <v/>
      </c>
      <c r="O15" s="347" t="b">
        <f t="shared" si="7"/>
        <v>0</v>
      </c>
      <c r="P15" s="348">
        <f t="shared" si="8"/>
        <v>1</v>
      </c>
    </row>
    <row r="16" spans="1:16">
      <c r="A16" s="35">
        <v>7</v>
      </c>
      <c r="B16" s="6"/>
      <c r="C16" s="6"/>
      <c r="D16" s="6"/>
      <c r="E16" s="215"/>
      <c r="F16" s="214"/>
      <c r="G16" s="214"/>
      <c r="H16" s="214"/>
      <c r="I16" s="16" t="str">
        <f t="shared" si="1"/>
        <v/>
      </c>
      <c r="J16" s="16" t="str">
        <f t="shared" si="2"/>
        <v/>
      </c>
      <c r="K16" s="56" t="str">
        <f t="shared" si="3"/>
        <v/>
      </c>
      <c r="L16" s="56" t="str">
        <f t="shared" si="4"/>
        <v/>
      </c>
      <c r="M16" s="374" t="str">
        <f t="shared" si="5"/>
        <v/>
      </c>
      <c r="N16" s="56" t="str">
        <f t="shared" si="6"/>
        <v/>
      </c>
      <c r="O16" s="347" t="b">
        <f t="shared" si="7"/>
        <v>0</v>
      </c>
      <c r="P16" s="348">
        <f t="shared" si="8"/>
        <v>1</v>
      </c>
    </row>
    <row r="17" spans="1:16">
      <c r="A17" s="35">
        <v>8</v>
      </c>
      <c r="B17" s="6"/>
      <c r="C17" s="6"/>
      <c r="D17" s="6"/>
      <c r="E17" s="215"/>
      <c r="F17" s="214"/>
      <c r="G17" s="214"/>
      <c r="H17" s="214"/>
      <c r="I17" s="16" t="str">
        <f t="shared" si="1"/>
        <v/>
      </c>
      <c r="J17" s="16" t="str">
        <f t="shared" si="2"/>
        <v/>
      </c>
      <c r="K17" s="56" t="str">
        <f t="shared" si="3"/>
        <v/>
      </c>
      <c r="L17" s="56" t="str">
        <f t="shared" si="4"/>
        <v/>
      </c>
      <c r="M17" s="374" t="str">
        <f t="shared" si="5"/>
        <v/>
      </c>
      <c r="N17" s="56" t="str">
        <f t="shared" si="6"/>
        <v/>
      </c>
      <c r="O17" s="347" t="b">
        <f t="shared" si="7"/>
        <v>0</v>
      </c>
      <c r="P17" s="348">
        <f t="shared" si="8"/>
        <v>1</v>
      </c>
    </row>
    <row r="18" spans="1:16">
      <c r="A18" s="35">
        <v>9</v>
      </c>
      <c r="B18" s="6"/>
      <c r="C18" s="6"/>
      <c r="D18" s="6"/>
      <c r="E18" s="215"/>
      <c r="F18" s="214"/>
      <c r="G18" s="214"/>
      <c r="H18" s="214"/>
      <c r="I18" s="16" t="str">
        <f t="shared" si="1"/>
        <v/>
      </c>
      <c r="J18" s="16" t="str">
        <f t="shared" si="2"/>
        <v/>
      </c>
      <c r="K18" s="56" t="str">
        <f t="shared" si="3"/>
        <v/>
      </c>
      <c r="L18" s="56" t="str">
        <f t="shared" si="4"/>
        <v/>
      </c>
      <c r="M18" s="374" t="str">
        <f t="shared" si="5"/>
        <v/>
      </c>
      <c r="N18" s="56" t="str">
        <f t="shared" si="6"/>
        <v/>
      </c>
      <c r="O18" s="347" t="b">
        <f t="shared" si="7"/>
        <v>0</v>
      </c>
      <c r="P18" s="348">
        <f t="shared" si="8"/>
        <v>1</v>
      </c>
    </row>
    <row r="19" spans="1:16">
      <c r="A19" s="35">
        <v>10</v>
      </c>
      <c r="B19" s="6"/>
      <c r="C19" s="6"/>
      <c r="D19" s="6"/>
      <c r="E19" s="215"/>
      <c r="F19" s="214"/>
      <c r="G19" s="214"/>
      <c r="H19" s="214"/>
      <c r="I19" s="16" t="str">
        <f t="shared" si="1"/>
        <v/>
      </c>
      <c r="J19" s="16" t="str">
        <f t="shared" si="2"/>
        <v/>
      </c>
      <c r="K19" s="56" t="str">
        <f t="shared" si="3"/>
        <v/>
      </c>
      <c r="L19" s="56" t="str">
        <f t="shared" si="4"/>
        <v/>
      </c>
      <c r="M19" s="374" t="str">
        <f t="shared" si="5"/>
        <v/>
      </c>
      <c r="N19" s="56" t="str">
        <f t="shared" si="6"/>
        <v/>
      </c>
      <c r="O19" s="347" t="b">
        <f t="shared" si="7"/>
        <v>0</v>
      </c>
      <c r="P19" s="348">
        <f t="shared" si="8"/>
        <v>1</v>
      </c>
    </row>
    <row r="20" spans="1:16">
      <c r="A20" s="35">
        <v>11</v>
      </c>
      <c r="B20" s="6"/>
      <c r="C20" s="6"/>
      <c r="D20" s="6"/>
      <c r="E20" s="215"/>
      <c r="F20" s="214"/>
      <c r="G20" s="214"/>
      <c r="H20" s="214"/>
      <c r="I20" s="16" t="str">
        <f t="shared" si="1"/>
        <v/>
      </c>
      <c r="J20" s="16" t="str">
        <f t="shared" si="2"/>
        <v/>
      </c>
      <c r="K20" s="56" t="str">
        <f t="shared" si="3"/>
        <v/>
      </c>
      <c r="L20" s="56" t="str">
        <f t="shared" si="4"/>
        <v/>
      </c>
      <c r="M20" s="374" t="str">
        <f t="shared" si="5"/>
        <v/>
      </c>
      <c r="N20" s="56" t="str">
        <f t="shared" si="6"/>
        <v/>
      </c>
      <c r="O20" s="347" t="b">
        <f t="shared" si="7"/>
        <v>0</v>
      </c>
      <c r="P20" s="348">
        <f t="shared" si="8"/>
        <v>1</v>
      </c>
    </row>
    <row r="21" spans="1:16">
      <c r="A21" s="35">
        <v>12</v>
      </c>
      <c r="B21" s="6"/>
      <c r="C21" s="6"/>
      <c r="D21" s="6"/>
      <c r="E21" s="215"/>
      <c r="F21" s="214"/>
      <c r="G21" s="214"/>
      <c r="H21" s="214"/>
      <c r="I21" s="16" t="str">
        <f t="shared" si="1"/>
        <v/>
      </c>
      <c r="J21" s="16" t="str">
        <f t="shared" si="2"/>
        <v/>
      </c>
      <c r="K21" s="56" t="str">
        <f t="shared" si="3"/>
        <v/>
      </c>
      <c r="L21" s="56" t="str">
        <f t="shared" si="4"/>
        <v/>
      </c>
      <c r="M21" s="374" t="str">
        <f t="shared" si="5"/>
        <v/>
      </c>
      <c r="N21" s="56" t="str">
        <f t="shared" si="6"/>
        <v/>
      </c>
      <c r="O21" s="347" t="b">
        <f t="shared" si="7"/>
        <v>0</v>
      </c>
      <c r="P21" s="348">
        <f t="shared" si="8"/>
        <v>1</v>
      </c>
    </row>
    <row r="22" spans="1:16">
      <c r="A22" s="35">
        <v>13</v>
      </c>
      <c r="B22" s="6"/>
      <c r="C22" s="6"/>
      <c r="D22" s="6"/>
      <c r="E22" s="215"/>
      <c r="F22" s="214"/>
      <c r="G22" s="214"/>
      <c r="H22" s="214"/>
      <c r="I22" s="16" t="str">
        <f t="shared" si="1"/>
        <v/>
      </c>
      <c r="J22" s="16" t="str">
        <f t="shared" si="2"/>
        <v/>
      </c>
      <c r="K22" s="56" t="str">
        <f t="shared" si="3"/>
        <v/>
      </c>
      <c r="L22" s="56" t="str">
        <f t="shared" si="4"/>
        <v/>
      </c>
      <c r="M22" s="374" t="str">
        <f t="shared" si="5"/>
        <v/>
      </c>
      <c r="N22" s="56" t="str">
        <f t="shared" si="6"/>
        <v/>
      </c>
      <c r="O22" s="347" t="b">
        <f t="shared" si="7"/>
        <v>0</v>
      </c>
      <c r="P22" s="348">
        <f t="shared" si="8"/>
        <v>1</v>
      </c>
    </row>
    <row r="23" spans="1:16">
      <c r="A23" s="35">
        <v>14</v>
      </c>
      <c r="B23" s="6"/>
      <c r="C23" s="6"/>
      <c r="D23" s="6"/>
      <c r="E23" s="215"/>
      <c r="F23" s="214"/>
      <c r="G23" s="214"/>
      <c r="H23" s="214"/>
      <c r="I23" s="16" t="str">
        <f t="shared" si="1"/>
        <v/>
      </c>
      <c r="J23" s="16" t="str">
        <f t="shared" si="2"/>
        <v/>
      </c>
      <c r="K23" s="56" t="str">
        <f t="shared" si="3"/>
        <v/>
      </c>
      <c r="L23" s="56" t="str">
        <f t="shared" si="4"/>
        <v/>
      </c>
      <c r="M23" s="374" t="str">
        <f t="shared" si="5"/>
        <v/>
      </c>
      <c r="N23" s="56" t="str">
        <f t="shared" si="6"/>
        <v/>
      </c>
      <c r="O23" s="347" t="b">
        <f t="shared" si="7"/>
        <v>0</v>
      </c>
      <c r="P23" s="348">
        <f t="shared" si="8"/>
        <v>1</v>
      </c>
    </row>
    <row r="24" spans="1:16">
      <c r="A24" s="35">
        <v>15</v>
      </c>
      <c r="B24" s="6"/>
      <c r="C24" s="6"/>
      <c r="D24" s="6"/>
      <c r="E24" s="215"/>
      <c r="F24" s="214"/>
      <c r="G24" s="214"/>
      <c r="H24" s="214"/>
      <c r="I24" s="16" t="str">
        <f t="shared" si="1"/>
        <v/>
      </c>
      <c r="J24" s="16" t="str">
        <f t="shared" si="2"/>
        <v/>
      </c>
      <c r="K24" s="56" t="str">
        <f t="shared" si="3"/>
        <v/>
      </c>
      <c r="L24" s="56" t="str">
        <f t="shared" si="4"/>
        <v/>
      </c>
      <c r="M24" s="374" t="str">
        <f t="shared" si="5"/>
        <v/>
      </c>
      <c r="N24" s="56" t="str">
        <f t="shared" si="6"/>
        <v/>
      </c>
      <c r="O24" s="347" t="b">
        <f t="shared" si="7"/>
        <v>0</v>
      </c>
      <c r="P24" s="348">
        <f t="shared" si="8"/>
        <v>1</v>
      </c>
    </row>
    <row r="25" spans="1:16">
      <c r="A25" s="35">
        <v>16</v>
      </c>
      <c r="B25" s="6"/>
      <c r="C25" s="6"/>
      <c r="D25" s="6"/>
      <c r="E25" s="215"/>
      <c r="F25" s="214"/>
      <c r="G25" s="214"/>
      <c r="H25" s="214"/>
      <c r="I25" s="16" t="str">
        <f t="shared" si="1"/>
        <v/>
      </c>
      <c r="J25" s="16" t="str">
        <f t="shared" si="2"/>
        <v/>
      </c>
      <c r="K25" s="56" t="str">
        <f t="shared" si="3"/>
        <v/>
      </c>
      <c r="L25" s="56" t="str">
        <f t="shared" si="4"/>
        <v/>
      </c>
      <c r="M25" s="374" t="str">
        <f t="shared" si="5"/>
        <v/>
      </c>
      <c r="N25" s="56" t="str">
        <f t="shared" si="6"/>
        <v/>
      </c>
      <c r="O25" s="347" t="b">
        <f t="shared" si="7"/>
        <v>0</v>
      </c>
      <c r="P25" s="348">
        <f t="shared" si="8"/>
        <v>1</v>
      </c>
    </row>
    <row r="26" spans="1:16">
      <c r="A26" s="35">
        <v>17</v>
      </c>
      <c r="B26" s="6"/>
      <c r="C26" s="6"/>
      <c r="D26" s="6"/>
      <c r="E26" s="215"/>
      <c r="F26" s="214"/>
      <c r="G26" s="214"/>
      <c r="H26" s="214"/>
      <c r="I26" s="16" t="str">
        <f t="shared" si="1"/>
        <v/>
      </c>
      <c r="J26" s="16" t="str">
        <f t="shared" si="2"/>
        <v/>
      </c>
      <c r="K26" s="56" t="str">
        <f t="shared" si="3"/>
        <v/>
      </c>
      <c r="L26" s="56" t="str">
        <f t="shared" si="4"/>
        <v/>
      </c>
      <c r="M26" s="374" t="str">
        <f t="shared" si="5"/>
        <v/>
      </c>
      <c r="N26" s="56" t="str">
        <f t="shared" si="6"/>
        <v/>
      </c>
      <c r="O26" s="347" t="b">
        <f t="shared" si="7"/>
        <v>0</v>
      </c>
      <c r="P26" s="348">
        <f t="shared" si="8"/>
        <v>1</v>
      </c>
    </row>
    <row r="27" spans="1:16">
      <c r="A27" s="35">
        <v>18</v>
      </c>
      <c r="B27" s="6"/>
      <c r="C27" s="6"/>
      <c r="D27" s="6"/>
      <c r="E27" s="215"/>
      <c r="F27" s="214"/>
      <c r="G27" s="214"/>
      <c r="H27" s="214"/>
      <c r="I27" s="16" t="str">
        <f t="shared" si="1"/>
        <v/>
      </c>
      <c r="J27" s="16" t="str">
        <f t="shared" si="2"/>
        <v/>
      </c>
      <c r="K27" s="56" t="str">
        <f t="shared" si="3"/>
        <v/>
      </c>
      <c r="L27" s="56" t="str">
        <f t="shared" si="4"/>
        <v/>
      </c>
      <c r="M27" s="374" t="str">
        <f t="shared" si="5"/>
        <v/>
      </c>
      <c r="N27" s="56" t="str">
        <f t="shared" si="6"/>
        <v/>
      </c>
      <c r="O27" s="347" t="b">
        <f t="shared" si="7"/>
        <v>0</v>
      </c>
      <c r="P27" s="348">
        <f t="shared" si="8"/>
        <v>1</v>
      </c>
    </row>
    <row r="28" spans="1:16">
      <c r="A28" s="35">
        <v>19</v>
      </c>
      <c r="B28" s="6"/>
      <c r="C28" s="6"/>
      <c r="D28" s="6"/>
      <c r="E28" s="215"/>
      <c r="F28" s="214"/>
      <c r="G28" s="214"/>
      <c r="H28" s="214"/>
      <c r="I28" s="16" t="str">
        <f t="shared" si="1"/>
        <v/>
      </c>
      <c r="J28" s="16" t="str">
        <f t="shared" si="2"/>
        <v/>
      </c>
      <c r="K28" s="56" t="str">
        <f t="shared" si="3"/>
        <v/>
      </c>
      <c r="L28" s="56" t="str">
        <f t="shared" si="4"/>
        <v/>
      </c>
      <c r="M28" s="374" t="str">
        <f t="shared" si="5"/>
        <v/>
      </c>
      <c r="N28" s="56" t="str">
        <f t="shared" si="6"/>
        <v/>
      </c>
      <c r="O28" s="347" t="b">
        <f t="shared" si="7"/>
        <v>0</v>
      </c>
      <c r="P28" s="348">
        <f t="shared" si="8"/>
        <v>1</v>
      </c>
    </row>
    <row r="29" spans="1:16">
      <c r="A29" s="35">
        <v>20</v>
      </c>
      <c r="B29" s="6"/>
      <c r="C29" s="6"/>
      <c r="D29" s="6"/>
      <c r="E29" s="215"/>
      <c r="F29" s="214"/>
      <c r="G29" s="214"/>
      <c r="H29" s="214"/>
      <c r="I29" s="16" t="str">
        <f t="shared" si="1"/>
        <v/>
      </c>
      <c r="J29" s="16" t="str">
        <f t="shared" si="2"/>
        <v/>
      </c>
      <c r="K29" s="56" t="str">
        <f t="shared" si="3"/>
        <v/>
      </c>
      <c r="L29" s="56" t="str">
        <f t="shared" si="4"/>
        <v/>
      </c>
      <c r="M29" s="374" t="str">
        <f t="shared" si="5"/>
        <v/>
      </c>
      <c r="N29" s="56" t="str">
        <f t="shared" si="6"/>
        <v/>
      </c>
      <c r="O29" s="347" t="b">
        <f t="shared" si="7"/>
        <v>0</v>
      </c>
      <c r="P29" s="348">
        <f t="shared" si="8"/>
        <v>1</v>
      </c>
    </row>
    <row r="30" spans="1:16">
      <c r="A30" s="35">
        <v>21</v>
      </c>
      <c r="B30" s="6"/>
      <c r="C30" s="6"/>
      <c r="D30" s="6"/>
      <c r="E30" s="215"/>
      <c r="F30" s="214"/>
      <c r="G30" s="214"/>
      <c r="H30" s="214"/>
      <c r="I30" s="16" t="str">
        <f t="shared" si="1"/>
        <v/>
      </c>
      <c r="J30" s="16" t="str">
        <f t="shared" si="2"/>
        <v/>
      </c>
      <c r="K30" s="56" t="str">
        <f t="shared" si="3"/>
        <v/>
      </c>
      <c r="L30" s="56" t="str">
        <f t="shared" si="4"/>
        <v/>
      </c>
      <c r="M30" s="374" t="str">
        <f t="shared" si="5"/>
        <v/>
      </c>
      <c r="N30" s="56" t="str">
        <f t="shared" si="6"/>
        <v/>
      </c>
      <c r="O30" s="347" t="b">
        <f t="shared" si="7"/>
        <v>0</v>
      </c>
      <c r="P30" s="348">
        <f t="shared" si="8"/>
        <v>1</v>
      </c>
    </row>
    <row r="31" spans="1:16">
      <c r="A31" s="35">
        <v>22</v>
      </c>
      <c r="B31" s="6"/>
      <c r="C31" s="6"/>
      <c r="D31" s="6"/>
      <c r="E31" s="215"/>
      <c r="F31" s="214"/>
      <c r="G31" s="214"/>
      <c r="H31" s="214"/>
      <c r="I31" s="16" t="str">
        <f t="shared" si="1"/>
        <v/>
      </c>
      <c r="J31" s="16" t="str">
        <f t="shared" si="2"/>
        <v/>
      </c>
      <c r="K31" s="56" t="str">
        <f t="shared" si="3"/>
        <v/>
      </c>
      <c r="L31" s="56" t="str">
        <f t="shared" si="4"/>
        <v/>
      </c>
      <c r="M31" s="374" t="str">
        <f t="shared" si="5"/>
        <v/>
      </c>
      <c r="N31" s="56" t="str">
        <f t="shared" si="6"/>
        <v/>
      </c>
      <c r="O31" s="347" t="b">
        <f t="shared" si="7"/>
        <v>0</v>
      </c>
      <c r="P31" s="348">
        <f t="shared" si="8"/>
        <v>1</v>
      </c>
    </row>
    <row r="32" spans="1:16">
      <c r="A32" s="35">
        <v>23</v>
      </c>
      <c r="B32" s="6"/>
      <c r="C32" s="6"/>
      <c r="D32" s="6"/>
      <c r="E32" s="215"/>
      <c r="F32" s="214"/>
      <c r="G32" s="214"/>
      <c r="H32" s="214"/>
      <c r="I32" s="16" t="str">
        <f t="shared" si="1"/>
        <v/>
      </c>
      <c r="J32" s="16" t="str">
        <f t="shared" si="2"/>
        <v/>
      </c>
      <c r="K32" s="56" t="str">
        <f t="shared" si="3"/>
        <v/>
      </c>
      <c r="L32" s="56" t="str">
        <f t="shared" si="4"/>
        <v/>
      </c>
      <c r="M32" s="374" t="str">
        <f t="shared" si="5"/>
        <v/>
      </c>
      <c r="N32" s="56" t="str">
        <f t="shared" si="6"/>
        <v/>
      </c>
      <c r="O32" s="347" t="b">
        <f t="shared" si="7"/>
        <v>0</v>
      </c>
      <c r="P32" s="348">
        <f t="shared" si="8"/>
        <v>1</v>
      </c>
    </row>
    <row r="33" spans="1:16">
      <c r="A33" s="35">
        <v>24</v>
      </c>
      <c r="B33" s="6"/>
      <c r="C33" s="6"/>
      <c r="D33" s="6"/>
      <c r="E33" s="215"/>
      <c r="F33" s="214"/>
      <c r="G33" s="214"/>
      <c r="H33" s="214"/>
      <c r="I33" s="16" t="str">
        <f t="shared" si="1"/>
        <v/>
      </c>
      <c r="J33" s="16" t="str">
        <f t="shared" si="2"/>
        <v/>
      </c>
      <c r="K33" s="56" t="str">
        <f t="shared" si="3"/>
        <v/>
      </c>
      <c r="L33" s="56" t="str">
        <f t="shared" si="4"/>
        <v/>
      </c>
      <c r="M33" s="374" t="str">
        <f t="shared" si="5"/>
        <v/>
      </c>
      <c r="N33" s="56" t="str">
        <f t="shared" si="6"/>
        <v/>
      </c>
      <c r="O33" s="347" t="b">
        <f t="shared" si="7"/>
        <v>0</v>
      </c>
      <c r="P33" s="348">
        <f t="shared" si="8"/>
        <v>1</v>
      </c>
    </row>
    <row r="34" spans="1:16">
      <c r="A34" s="35">
        <v>25</v>
      </c>
      <c r="B34" s="6"/>
      <c r="C34" s="6"/>
      <c r="D34" s="6"/>
      <c r="E34" s="215"/>
      <c r="F34" s="214"/>
      <c r="G34" s="214"/>
      <c r="H34" s="214"/>
      <c r="I34" s="16" t="str">
        <f t="shared" si="1"/>
        <v/>
      </c>
      <c r="J34" s="16" t="str">
        <f t="shared" si="2"/>
        <v/>
      </c>
      <c r="K34" s="56" t="str">
        <f t="shared" si="3"/>
        <v/>
      </c>
      <c r="L34" s="56" t="str">
        <f t="shared" si="4"/>
        <v/>
      </c>
      <c r="M34" s="374" t="str">
        <f t="shared" si="5"/>
        <v/>
      </c>
      <c r="N34" s="56" t="str">
        <f t="shared" si="6"/>
        <v/>
      </c>
      <c r="O34" s="347" t="b">
        <f t="shared" si="7"/>
        <v>0</v>
      </c>
      <c r="P34" s="348">
        <f t="shared" si="8"/>
        <v>1</v>
      </c>
    </row>
    <row r="35" spans="1:16">
      <c r="A35" s="35">
        <v>26</v>
      </c>
      <c r="B35" s="6"/>
      <c r="C35" s="6"/>
      <c r="D35" s="6"/>
      <c r="E35" s="215"/>
      <c r="F35" s="214"/>
      <c r="G35" s="214"/>
      <c r="H35" s="214"/>
      <c r="I35" s="16" t="str">
        <f t="shared" si="1"/>
        <v/>
      </c>
      <c r="J35" s="16" t="str">
        <f t="shared" si="2"/>
        <v/>
      </c>
      <c r="K35" s="56" t="str">
        <f t="shared" si="3"/>
        <v/>
      </c>
      <c r="L35" s="56" t="str">
        <f t="shared" si="4"/>
        <v/>
      </c>
      <c r="M35" s="374" t="str">
        <f t="shared" si="5"/>
        <v/>
      </c>
      <c r="N35" s="56" t="str">
        <f t="shared" si="6"/>
        <v/>
      </c>
      <c r="O35" s="347" t="b">
        <f t="shared" si="7"/>
        <v>0</v>
      </c>
      <c r="P35" s="348">
        <f t="shared" si="8"/>
        <v>1</v>
      </c>
    </row>
    <row r="36" spans="1:16">
      <c r="A36" s="35">
        <v>27</v>
      </c>
      <c r="B36" s="6"/>
      <c r="C36" s="6"/>
      <c r="D36" s="6"/>
      <c r="E36" s="215"/>
      <c r="F36" s="214"/>
      <c r="G36" s="214"/>
      <c r="H36" s="214"/>
      <c r="I36" s="16" t="str">
        <f t="shared" si="1"/>
        <v/>
      </c>
      <c r="J36" s="16" t="str">
        <f t="shared" si="2"/>
        <v/>
      </c>
      <c r="K36" s="56" t="str">
        <f t="shared" si="3"/>
        <v/>
      </c>
      <c r="L36" s="56" t="str">
        <f t="shared" si="4"/>
        <v/>
      </c>
      <c r="M36" s="374" t="str">
        <f t="shared" si="5"/>
        <v/>
      </c>
      <c r="N36" s="56" t="str">
        <f t="shared" si="6"/>
        <v/>
      </c>
      <c r="O36" s="347" t="b">
        <f t="shared" si="7"/>
        <v>0</v>
      </c>
      <c r="P36" s="348">
        <f t="shared" si="8"/>
        <v>1</v>
      </c>
    </row>
    <row r="37" spans="1:16">
      <c r="A37" s="35">
        <v>28</v>
      </c>
      <c r="B37" s="6"/>
      <c r="C37" s="6"/>
      <c r="D37" s="6"/>
      <c r="E37" s="215"/>
      <c r="F37" s="214"/>
      <c r="G37" s="214"/>
      <c r="H37" s="214"/>
      <c r="I37" s="16" t="str">
        <f t="shared" si="1"/>
        <v/>
      </c>
      <c r="J37" s="16" t="str">
        <f t="shared" si="2"/>
        <v/>
      </c>
      <c r="K37" s="56" t="str">
        <f t="shared" si="3"/>
        <v/>
      </c>
      <c r="L37" s="56" t="str">
        <f t="shared" si="4"/>
        <v/>
      </c>
      <c r="M37" s="374" t="str">
        <f t="shared" si="5"/>
        <v/>
      </c>
      <c r="N37" s="56" t="str">
        <f t="shared" si="6"/>
        <v/>
      </c>
      <c r="O37" s="347" t="b">
        <f t="shared" si="7"/>
        <v>0</v>
      </c>
      <c r="P37" s="348">
        <f t="shared" si="8"/>
        <v>1</v>
      </c>
    </row>
    <row r="38" spans="1:16">
      <c r="A38" s="35">
        <v>29</v>
      </c>
      <c r="B38" s="6"/>
      <c r="C38" s="6"/>
      <c r="D38" s="6"/>
      <c r="E38" s="215"/>
      <c r="F38" s="214"/>
      <c r="G38" s="214"/>
      <c r="H38" s="214"/>
      <c r="I38" s="16" t="str">
        <f t="shared" si="1"/>
        <v/>
      </c>
      <c r="J38" s="16" t="str">
        <f t="shared" si="2"/>
        <v/>
      </c>
      <c r="K38" s="56" t="str">
        <f t="shared" si="3"/>
        <v/>
      </c>
      <c r="L38" s="56" t="str">
        <f t="shared" si="4"/>
        <v/>
      </c>
      <c r="M38" s="374" t="str">
        <f t="shared" si="5"/>
        <v/>
      </c>
      <c r="N38" s="56" t="str">
        <f t="shared" si="6"/>
        <v/>
      </c>
      <c r="O38" s="347" t="b">
        <f t="shared" si="7"/>
        <v>0</v>
      </c>
      <c r="P38" s="348">
        <f t="shared" si="8"/>
        <v>1</v>
      </c>
    </row>
    <row r="39" spans="1:16">
      <c r="A39" s="35">
        <v>30</v>
      </c>
      <c r="B39" s="6"/>
      <c r="C39" s="6"/>
      <c r="D39" s="6"/>
      <c r="E39" s="215"/>
      <c r="F39" s="214"/>
      <c r="G39" s="214"/>
      <c r="H39" s="214"/>
      <c r="I39" s="16" t="str">
        <f t="shared" si="1"/>
        <v/>
      </c>
      <c r="J39" s="16" t="str">
        <f t="shared" si="2"/>
        <v/>
      </c>
      <c r="K39" s="56" t="str">
        <f t="shared" si="3"/>
        <v/>
      </c>
      <c r="L39" s="56" t="str">
        <f t="shared" si="4"/>
        <v/>
      </c>
      <c r="M39" s="374" t="str">
        <f t="shared" si="5"/>
        <v/>
      </c>
      <c r="N39" s="56" t="str">
        <f t="shared" si="6"/>
        <v/>
      </c>
      <c r="O39" s="347" t="b">
        <f t="shared" si="7"/>
        <v>0</v>
      </c>
      <c r="P39" s="348">
        <f t="shared" si="8"/>
        <v>1</v>
      </c>
    </row>
    <row r="40" spans="1:16">
      <c r="A40" s="35">
        <v>31</v>
      </c>
      <c r="B40" s="6"/>
      <c r="C40" s="6"/>
      <c r="D40" s="6"/>
      <c r="E40" s="215"/>
      <c r="F40" s="214"/>
      <c r="G40" s="214"/>
      <c r="H40" s="214"/>
      <c r="I40" s="16" t="str">
        <f t="shared" si="1"/>
        <v/>
      </c>
      <c r="J40" s="16" t="str">
        <f t="shared" si="2"/>
        <v/>
      </c>
      <c r="K40" s="56" t="str">
        <f t="shared" si="3"/>
        <v/>
      </c>
      <c r="L40" s="56" t="str">
        <f t="shared" si="4"/>
        <v/>
      </c>
      <c r="M40" s="374" t="str">
        <f t="shared" si="5"/>
        <v/>
      </c>
      <c r="N40" s="56" t="str">
        <f t="shared" si="6"/>
        <v/>
      </c>
      <c r="O40" s="347" t="b">
        <f t="shared" si="7"/>
        <v>0</v>
      </c>
      <c r="P40" s="348">
        <f t="shared" si="8"/>
        <v>1</v>
      </c>
    </row>
    <row r="41" spans="1:16">
      <c r="A41" s="35">
        <v>32</v>
      </c>
      <c r="B41" s="6"/>
      <c r="C41" s="6"/>
      <c r="D41" s="6"/>
      <c r="E41" s="215"/>
      <c r="F41" s="214"/>
      <c r="G41" s="214"/>
      <c r="H41" s="214"/>
      <c r="I41" s="16" t="str">
        <f t="shared" si="1"/>
        <v/>
      </c>
      <c r="J41" s="16" t="str">
        <f t="shared" si="2"/>
        <v/>
      </c>
      <c r="K41" s="56" t="str">
        <f t="shared" si="3"/>
        <v/>
      </c>
      <c r="L41" s="56" t="str">
        <f t="shared" si="4"/>
        <v/>
      </c>
      <c r="M41" s="374" t="str">
        <f t="shared" si="5"/>
        <v/>
      </c>
      <c r="N41" s="56" t="str">
        <f t="shared" si="6"/>
        <v/>
      </c>
      <c r="O41" s="347" t="b">
        <f t="shared" si="7"/>
        <v>0</v>
      </c>
      <c r="P41" s="348">
        <f t="shared" si="8"/>
        <v>1</v>
      </c>
    </row>
    <row r="42" spans="1:16">
      <c r="A42" s="35">
        <v>33</v>
      </c>
      <c r="B42" s="6"/>
      <c r="C42" s="6"/>
      <c r="D42" s="6"/>
      <c r="E42" s="215"/>
      <c r="F42" s="214"/>
      <c r="G42" s="214"/>
      <c r="H42" s="214"/>
      <c r="I42" s="16" t="str">
        <f t="shared" si="1"/>
        <v/>
      </c>
      <c r="J42" s="16" t="str">
        <f t="shared" si="2"/>
        <v/>
      </c>
      <c r="K42" s="56" t="str">
        <f t="shared" si="3"/>
        <v/>
      </c>
      <c r="L42" s="56" t="str">
        <f t="shared" si="4"/>
        <v/>
      </c>
      <c r="M42" s="374" t="str">
        <f t="shared" si="5"/>
        <v/>
      </c>
      <c r="N42" s="56" t="str">
        <f t="shared" si="6"/>
        <v/>
      </c>
      <c r="O42" s="347" t="b">
        <f t="shared" si="7"/>
        <v>0</v>
      </c>
      <c r="P42" s="348">
        <f t="shared" si="8"/>
        <v>1</v>
      </c>
    </row>
    <row r="43" spans="1:16">
      <c r="A43" s="35">
        <v>34</v>
      </c>
      <c r="B43" s="6"/>
      <c r="C43" s="6"/>
      <c r="D43" s="6"/>
      <c r="E43" s="215"/>
      <c r="F43" s="214"/>
      <c r="G43" s="214"/>
      <c r="H43" s="214"/>
      <c r="I43" s="16" t="str">
        <f t="shared" si="1"/>
        <v/>
      </c>
      <c r="J43" s="16" t="str">
        <f t="shared" si="2"/>
        <v/>
      </c>
      <c r="K43" s="56" t="str">
        <f t="shared" si="3"/>
        <v/>
      </c>
      <c r="L43" s="56" t="str">
        <f t="shared" si="4"/>
        <v/>
      </c>
      <c r="M43" s="374" t="str">
        <f t="shared" si="5"/>
        <v/>
      </c>
      <c r="N43" s="56" t="str">
        <f t="shared" si="6"/>
        <v/>
      </c>
      <c r="O43" s="347" t="b">
        <f t="shared" si="7"/>
        <v>0</v>
      </c>
      <c r="P43" s="348">
        <f t="shared" si="8"/>
        <v>1</v>
      </c>
    </row>
    <row r="44" spans="1:16">
      <c r="A44" s="35">
        <v>35</v>
      </c>
      <c r="B44" s="6"/>
      <c r="C44" s="6"/>
      <c r="D44" s="6"/>
      <c r="E44" s="215"/>
      <c r="F44" s="214"/>
      <c r="G44" s="214"/>
      <c r="H44" s="214"/>
      <c r="I44" s="16" t="str">
        <f t="shared" si="1"/>
        <v/>
      </c>
      <c r="J44" s="16" t="str">
        <f t="shared" si="2"/>
        <v/>
      </c>
      <c r="K44" s="56" t="str">
        <f t="shared" si="3"/>
        <v/>
      </c>
      <c r="L44" s="56" t="str">
        <f t="shared" si="4"/>
        <v/>
      </c>
      <c r="M44" s="374" t="str">
        <f t="shared" si="5"/>
        <v/>
      </c>
      <c r="N44" s="56" t="str">
        <f t="shared" si="6"/>
        <v/>
      </c>
      <c r="O44" s="347" t="b">
        <f t="shared" si="7"/>
        <v>0</v>
      </c>
      <c r="P44" s="348">
        <f t="shared" si="8"/>
        <v>1</v>
      </c>
    </row>
    <row r="45" spans="1:16">
      <c r="A45" s="35">
        <v>36</v>
      </c>
      <c r="B45" s="6"/>
      <c r="C45" s="6"/>
      <c r="D45" s="6"/>
      <c r="E45" s="215"/>
      <c r="F45" s="214"/>
      <c r="G45" s="214"/>
      <c r="H45" s="214"/>
      <c r="I45" s="16" t="str">
        <f t="shared" si="1"/>
        <v/>
      </c>
      <c r="J45" s="16" t="str">
        <f t="shared" si="2"/>
        <v/>
      </c>
      <c r="K45" s="56" t="str">
        <f t="shared" si="3"/>
        <v/>
      </c>
      <c r="L45" s="56" t="str">
        <f t="shared" si="4"/>
        <v/>
      </c>
      <c r="M45" s="374" t="str">
        <f t="shared" si="5"/>
        <v/>
      </c>
      <c r="N45" s="56" t="str">
        <f t="shared" si="6"/>
        <v/>
      </c>
      <c r="O45" s="347" t="b">
        <f t="shared" si="7"/>
        <v>0</v>
      </c>
      <c r="P45" s="348">
        <f t="shared" si="8"/>
        <v>1</v>
      </c>
    </row>
    <row r="46" spans="1:16">
      <c r="A46" s="35">
        <v>37</v>
      </c>
      <c r="B46" s="6"/>
      <c r="C46" s="6"/>
      <c r="D46" s="6"/>
      <c r="E46" s="215"/>
      <c r="F46" s="214"/>
      <c r="G46" s="214"/>
      <c r="H46" s="214"/>
      <c r="I46" s="16" t="str">
        <f t="shared" si="1"/>
        <v/>
      </c>
      <c r="J46" s="16" t="str">
        <f t="shared" si="2"/>
        <v/>
      </c>
      <c r="K46" s="56" t="str">
        <f t="shared" si="3"/>
        <v/>
      </c>
      <c r="L46" s="56" t="str">
        <f t="shared" si="4"/>
        <v/>
      </c>
      <c r="M46" s="374" t="str">
        <f t="shared" si="5"/>
        <v/>
      </c>
      <c r="N46" s="56" t="str">
        <f t="shared" si="6"/>
        <v/>
      </c>
      <c r="O46" s="347" t="b">
        <f t="shared" si="7"/>
        <v>0</v>
      </c>
      <c r="P46" s="348">
        <f t="shared" si="8"/>
        <v>1</v>
      </c>
    </row>
    <row r="47" spans="1:16">
      <c r="A47" s="35">
        <v>38</v>
      </c>
      <c r="B47" s="6"/>
      <c r="C47" s="6"/>
      <c r="D47" s="6"/>
      <c r="E47" s="215"/>
      <c r="F47" s="214"/>
      <c r="G47" s="214"/>
      <c r="H47" s="214"/>
      <c r="I47" s="16" t="str">
        <f t="shared" si="1"/>
        <v/>
      </c>
      <c r="J47" s="16" t="str">
        <f t="shared" si="2"/>
        <v/>
      </c>
      <c r="K47" s="56" t="str">
        <f t="shared" si="3"/>
        <v/>
      </c>
      <c r="L47" s="56" t="str">
        <f t="shared" si="4"/>
        <v/>
      </c>
      <c r="M47" s="374" t="str">
        <f t="shared" si="5"/>
        <v/>
      </c>
      <c r="N47" s="56" t="str">
        <f t="shared" si="6"/>
        <v/>
      </c>
      <c r="O47" s="347" t="b">
        <f t="shared" si="7"/>
        <v>0</v>
      </c>
      <c r="P47" s="348">
        <f t="shared" si="8"/>
        <v>1</v>
      </c>
    </row>
    <row r="48" spans="1:16">
      <c r="A48" s="35">
        <v>39</v>
      </c>
      <c r="B48" s="6"/>
      <c r="C48" s="6"/>
      <c r="D48" s="6"/>
      <c r="E48" s="215"/>
      <c r="F48" s="214"/>
      <c r="G48" s="214"/>
      <c r="H48" s="214"/>
      <c r="I48" s="16" t="str">
        <f t="shared" si="1"/>
        <v/>
      </c>
      <c r="J48" s="16" t="str">
        <f t="shared" si="2"/>
        <v/>
      </c>
      <c r="K48" s="56" t="str">
        <f t="shared" si="3"/>
        <v/>
      </c>
      <c r="L48" s="56" t="str">
        <f t="shared" si="4"/>
        <v/>
      </c>
      <c r="M48" s="374" t="str">
        <f t="shared" si="5"/>
        <v/>
      </c>
      <c r="N48" s="56" t="str">
        <f t="shared" si="6"/>
        <v/>
      </c>
      <c r="O48" s="347" t="b">
        <f t="shared" si="7"/>
        <v>0</v>
      </c>
      <c r="P48" s="348">
        <f t="shared" si="8"/>
        <v>1</v>
      </c>
    </row>
    <row r="49" spans="1:16">
      <c r="A49" s="35">
        <v>40</v>
      </c>
      <c r="B49" s="6"/>
      <c r="C49" s="6"/>
      <c r="D49" s="6"/>
      <c r="E49" s="215"/>
      <c r="F49" s="214"/>
      <c r="G49" s="214"/>
      <c r="H49" s="214"/>
      <c r="I49" s="16" t="str">
        <f t="shared" si="1"/>
        <v/>
      </c>
      <c r="J49" s="16" t="str">
        <f t="shared" si="2"/>
        <v/>
      </c>
      <c r="K49" s="56" t="str">
        <f t="shared" si="3"/>
        <v/>
      </c>
      <c r="L49" s="56" t="str">
        <f t="shared" si="4"/>
        <v/>
      </c>
      <c r="M49" s="374" t="str">
        <f t="shared" si="5"/>
        <v/>
      </c>
      <c r="N49" s="56" t="str">
        <f t="shared" si="6"/>
        <v/>
      </c>
      <c r="O49" s="347" t="b">
        <f t="shared" si="7"/>
        <v>0</v>
      </c>
      <c r="P49" s="348">
        <f t="shared" si="8"/>
        <v>1</v>
      </c>
    </row>
    <row r="50" spans="1:16">
      <c r="A50" s="35">
        <v>41</v>
      </c>
      <c r="B50" s="6"/>
      <c r="C50" s="6"/>
      <c r="D50" s="6"/>
      <c r="E50" s="215"/>
      <c r="F50" s="214"/>
      <c r="G50" s="214"/>
      <c r="H50" s="214"/>
      <c r="I50" s="16" t="str">
        <f t="shared" si="1"/>
        <v/>
      </c>
      <c r="J50" s="16" t="str">
        <f t="shared" si="2"/>
        <v/>
      </c>
      <c r="K50" s="56" t="str">
        <f t="shared" si="3"/>
        <v/>
      </c>
      <c r="L50" s="56" t="str">
        <f t="shared" si="4"/>
        <v/>
      </c>
      <c r="M50" s="374" t="str">
        <f t="shared" si="5"/>
        <v/>
      </c>
      <c r="N50" s="56" t="str">
        <f t="shared" si="6"/>
        <v/>
      </c>
      <c r="O50" s="347" t="b">
        <f t="shared" si="7"/>
        <v>0</v>
      </c>
      <c r="P50" s="348">
        <f t="shared" si="8"/>
        <v>1</v>
      </c>
    </row>
    <row r="51" spans="1:16">
      <c r="A51" s="35">
        <v>42</v>
      </c>
      <c r="B51" s="6"/>
      <c r="C51" s="6"/>
      <c r="D51" s="6"/>
      <c r="E51" s="215"/>
      <c r="F51" s="214"/>
      <c r="G51" s="214"/>
      <c r="H51" s="214"/>
      <c r="I51" s="16" t="str">
        <f t="shared" si="1"/>
        <v/>
      </c>
      <c r="J51" s="16" t="str">
        <f t="shared" si="2"/>
        <v/>
      </c>
      <c r="K51" s="56" t="str">
        <f t="shared" si="3"/>
        <v/>
      </c>
      <c r="L51" s="56" t="str">
        <f t="shared" si="4"/>
        <v/>
      </c>
      <c r="M51" s="374" t="str">
        <f t="shared" si="5"/>
        <v/>
      </c>
      <c r="N51" s="56" t="str">
        <f t="shared" si="6"/>
        <v/>
      </c>
      <c r="O51" s="347" t="b">
        <f t="shared" si="7"/>
        <v>0</v>
      </c>
      <c r="P51" s="348">
        <f t="shared" si="8"/>
        <v>1</v>
      </c>
    </row>
    <row r="52" spans="1:16">
      <c r="A52" s="35">
        <v>43</v>
      </c>
      <c r="B52" s="6"/>
      <c r="C52" s="6"/>
      <c r="D52" s="6"/>
      <c r="E52" s="215"/>
      <c r="F52" s="214"/>
      <c r="G52" s="214"/>
      <c r="H52" s="214"/>
      <c r="I52" s="16" t="str">
        <f t="shared" si="1"/>
        <v/>
      </c>
      <c r="J52" s="16" t="str">
        <f t="shared" si="2"/>
        <v/>
      </c>
      <c r="K52" s="56" t="str">
        <f t="shared" si="3"/>
        <v/>
      </c>
      <c r="L52" s="56" t="str">
        <f t="shared" si="4"/>
        <v/>
      </c>
      <c r="M52" s="374" t="str">
        <f t="shared" si="5"/>
        <v/>
      </c>
      <c r="N52" s="56" t="str">
        <f t="shared" si="6"/>
        <v/>
      </c>
      <c r="O52" s="347" t="b">
        <f t="shared" si="7"/>
        <v>0</v>
      </c>
      <c r="P52" s="348">
        <f t="shared" si="8"/>
        <v>1</v>
      </c>
    </row>
    <row r="53" spans="1:16">
      <c r="A53" s="35">
        <v>44</v>
      </c>
      <c r="B53" s="6"/>
      <c r="C53" s="6"/>
      <c r="D53" s="6"/>
      <c r="E53" s="215"/>
      <c r="F53" s="214"/>
      <c r="G53" s="214"/>
      <c r="H53" s="214"/>
      <c r="I53" s="16" t="str">
        <f t="shared" si="1"/>
        <v/>
      </c>
      <c r="J53" s="16" t="str">
        <f t="shared" si="2"/>
        <v/>
      </c>
      <c r="K53" s="56" t="str">
        <f t="shared" si="3"/>
        <v/>
      </c>
      <c r="L53" s="56" t="str">
        <f t="shared" si="4"/>
        <v/>
      </c>
      <c r="M53" s="374" t="str">
        <f t="shared" si="5"/>
        <v/>
      </c>
      <c r="N53" s="56" t="str">
        <f t="shared" si="6"/>
        <v/>
      </c>
      <c r="O53" s="347" t="b">
        <f t="shared" si="7"/>
        <v>0</v>
      </c>
      <c r="P53" s="348">
        <f t="shared" si="8"/>
        <v>1</v>
      </c>
    </row>
    <row r="54" spans="1:16">
      <c r="A54" s="35">
        <v>45</v>
      </c>
      <c r="B54" s="6"/>
      <c r="C54" s="6"/>
      <c r="D54" s="6"/>
      <c r="E54" s="215"/>
      <c r="F54" s="214"/>
      <c r="G54" s="214"/>
      <c r="H54" s="214"/>
      <c r="I54" s="16" t="str">
        <f t="shared" si="1"/>
        <v/>
      </c>
      <c r="J54" s="16" t="str">
        <f t="shared" si="2"/>
        <v/>
      </c>
      <c r="K54" s="56" t="str">
        <f t="shared" si="3"/>
        <v/>
      </c>
      <c r="L54" s="56" t="str">
        <f t="shared" si="4"/>
        <v/>
      </c>
      <c r="M54" s="374" t="str">
        <f t="shared" si="5"/>
        <v/>
      </c>
      <c r="N54" s="56" t="str">
        <f t="shared" si="6"/>
        <v/>
      </c>
      <c r="O54" s="347" t="b">
        <f t="shared" si="7"/>
        <v>0</v>
      </c>
      <c r="P54" s="348">
        <f t="shared" si="8"/>
        <v>1</v>
      </c>
    </row>
    <row r="55" spans="1:16">
      <c r="A55" s="35">
        <v>46</v>
      </c>
      <c r="B55" s="6"/>
      <c r="C55" s="6"/>
      <c r="D55" s="6"/>
      <c r="E55" s="215"/>
      <c r="F55" s="214"/>
      <c r="G55" s="214"/>
      <c r="H55" s="214"/>
      <c r="I55" s="16" t="str">
        <f t="shared" si="1"/>
        <v/>
      </c>
      <c r="J55" s="16" t="str">
        <f t="shared" si="2"/>
        <v/>
      </c>
      <c r="K55" s="56" t="str">
        <f t="shared" si="3"/>
        <v/>
      </c>
      <c r="L55" s="56" t="str">
        <f t="shared" si="4"/>
        <v/>
      </c>
      <c r="M55" s="374" t="str">
        <f t="shared" si="5"/>
        <v/>
      </c>
      <c r="N55" s="56" t="str">
        <f t="shared" si="6"/>
        <v/>
      </c>
      <c r="O55" s="347" t="b">
        <f t="shared" si="7"/>
        <v>0</v>
      </c>
      <c r="P55" s="348">
        <f t="shared" si="8"/>
        <v>1</v>
      </c>
    </row>
    <row r="56" spans="1:16">
      <c r="A56" s="35">
        <v>47</v>
      </c>
      <c r="B56" s="6"/>
      <c r="C56" s="6"/>
      <c r="D56" s="6"/>
      <c r="E56" s="215"/>
      <c r="F56" s="214"/>
      <c r="G56" s="214"/>
      <c r="H56" s="214"/>
      <c r="I56" s="16" t="str">
        <f t="shared" si="1"/>
        <v/>
      </c>
      <c r="J56" s="16" t="str">
        <f t="shared" si="2"/>
        <v/>
      </c>
      <c r="K56" s="56" t="str">
        <f t="shared" si="3"/>
        <v/>
      </c>
      <c r="L56" s="56" t="str">
        <f t="shared" si="4"/>
        <v/>
      </c>
      <c r="M56" s="374" t="str">
        <f t="shared" si="5"/>
        <v/>
      </c>
      <c r="N56" s="56" t="str">
        <f t="shared" si="6"/>
        <v/>
      </c>
      <c r="O56" s="347" t="b">
        <f t="shared" si="7"/>
        <v>0</v>
      </c>
      <c r="P56" s="348">
        <f t="shared" si="8"/>
        <v>1</v>
      </c>
    </row>
    <row r="57" spans="1:16">
      <c r="A57" s="35">
        <v>48</v>
      </c>
      <c r="B57" s="6"/>
      <c r="C57" s="6"/>
      <c r="D57" s="6"/>
      <c r="E57" s="215"/>
      <c r="F57" s="214"/>
      <c r="G57" s="214"/>
      <c r="H57" s="214"/>
      <c r="I57" s="16" t="str">
        <f t="shared" si="1"/>
        <v/>
      </c>
      <c r="J57" s="16" t="str">
        <f t="shared" si="2"/>
        <v/>
      </c>
      <c r="K57" s="56" t="str">
        <f t="shared" si="3"/>
        <v/>
      </c>
      <c r="L57" s="56" t="str">
        <f t="shared" si="4"/>
        <v/>
      </c>
      <c r="M57" s="374" t="str">
        <f t="shared" si="5"/>
        <v/>
      </c>
      <c r="N57" s="56" t="str">
        <f t="shared" si="6"/>
        <v/>
      </c>
      <c r="O57" s="347" t="b">
        <f t="shared" si="7"/>
        <v>0</v>
      </c>
      <c r="P57" s="348">
        <f t="shared" si="8"/>
        <v>1</v>
      </c>
    </row>
    <row r="58" spans="1:16">
      <c r="A58" s="35">
        <v>49</v>
      </c>
      <c r="B58" s="6"/>
      <c r="C58" s="6"/>
      <c r="D58" s="6"/>
      <c r="E58" s="215"/>
      <c r="F58" s="214"/>
      <c r="G58" s="214"/>
      <c r="H58" s="214"/>
      <c r="I58" s="16" t="str">
        <f t="shared" si="1"/>
        <v/>
      </c>
      <c r="J58" s="16" t="str">
        <f t="shared" si="2"/>
        <v/>
      </c>
      <c r="K58" s="56" t="str">
        <f t="shared" si="3"/>
        <v/>
      </c>
      <c r="L58" s="56" t="str">
        <f t="shared" si="4"/>
        <v/>
      </c>
      <c r="M58" s="374" t="str">
        <f t="shared" si="5"/>
        <v/>
      </c>
      <c r="N58" s="56" t="str">
        <f t="shared" si="6"/>
        <v/>
      </c>
      <c r="O58" s="347" t="b">
        <f t="shared" si="7"/>
        <v>0</v>
      </c>
      <c r="P58" s="348">
        <f t="shared" si="8"/>
        <v>1</v>
      </c>
    </row>
    <row r="59" spans="1:16">
      <c r="A59" s="35">
        <v>50</v>
      </c>
      <c r="B59" s="6"/>
      <c r="C59" s="6"/>
      <c r="D59" s="6"/>
      <c r="E59" s="215"/>
      <c r="F59" s="214"/>
      <c r="G59" s="214"/>
      <c r="H59" s="214"/>
      <c r="I59" s="16" t="str">
        <f t="shared" si="1"/>
        <v/>
      </c>
      <c r="J59" s="16" t="str">
        <f t="shared" si="2"/>
        <v/>
      </c>
      <c r="K59" s="56" t="str">
        <f t="shared" si="3"/>
        <v/>
      </c>
      <c r="L59" s="56" t="str">
        <f t="shared" si="4"/>
        <v/>
      </c>
      <c r="M59" s="374" t="str">
        <f t="shared" si="5"/>
        <v/>
      </c>
      <c r="N59" s="56" t="str">
        <f t="shared" si="6"/>
        <v/>
      </c>
      <c r="O59" s="347" t="b">
        <f t="shared" si="7"/>
        <v>0</v>
      </c>
      <c r="P59" s="348">
        <f t="shared" si="8"/>
        <v>1</v>
      </c>
    </row>
    <row r="60" spans="1:16">
      <c r="A60" s="35">
        <v>51</v>
      </c>
      <c r="B60" s="6"/>
      <c r="C60" s="6"/>
      <c r="D60" s="6"/>
      <c r="E60" s="215"/>
      <c r="F60" s="214"/>
      <c r="G60" s="214"/>
      <c r="H60" s="214"/>
      <c r="I60" s="16" t="str">
        <f t="shared" si="1"/>
        <v/>
      </c>
      <c r="J60" s="16" t="str">
        <f t="shared" si="2"/>
        <v/>
      </c>
      <c r="K60" s="56" t="str">
        <f t="shared" si="3"/>
        <v/>
      </c>
      <c r="L60" s="56" t="str">
        <f t="shared" si="4"/>
        <v/>
      </c>
      <c r="M60" s="374" t="str">
        <f t="shared" si="5"/>
        <v/>
      </c>
      <c r="N60" s="56" t="str">
        <f t="shared" si="6"/>
        <v/>
      </c>
      <c r="O60" s="347" t="b">
        <f t="shared" si="7"/>
        <v>0</v>
      </c>
      <c r="P60" s="348">
        <f t="shared" si="8"/>
        <v>1</v>
      </c>
    </row>
    <row r="61" spans="1:16">
      <c r="A61" s="35">
        <v>52</v>
      </c>
      <c r="B61" s="6"/>
      <c r="C61" s="6"/>
      <c r="D61" s="6"/>
      <c r="E61" s="215"/>
      <c r="F61" s="214"/>
      <c r="G61" s="214"/>
      <c r="H61" s="214"/>
      <c r="I61" s="16" t="str">
        <f t="shared" si="1"/>
        <v/>
      </c>
      <c r="J61" s="16" t="str">
        <f t="shared" si="2"/>
        <v/>
      </c>
      <c r="K61" s="56" t="str">
        <f t="shared" si="3"/>
        <v/>
      </c>
      <c r="L61" s="56" t="str">
        <f t="shared" si="4"/>
        <v/>
      </c>
      <c r="M61" s="374" t="str">
        <f t="shared" si="5"/>
        <v/>
      </c>
      <c r="N61" s="56" t="str">
        <f t="shared" si="6"/>
        <v/>
      </c>
      <c r="O61" s="347" t="b">
        <f t="shared" si="7"/>
        <v>0</v>
      </c>
      <c r="P61" s="348">
        <f t="shared" si="8"/>
        <v>1</v>
      </c>
    </row>
    <row r="62" spans="1:16">
      <c r="A62" s="35">
        <v>53</v>
      </c>
      <c r="B62" s="6"/>
      <c r="C62" s="6"/>
      <c r="D62" s="6"/>
      <c r="E62" s="215"/>
      <c r="F62" s="214"/>
      <c r="G62" s="214"/>
      <c r="H62" s="214"/>
      <c r="I62" s="16" t="str">
        <f t="shared" si="1"/>
        <v/>
      </c>
      <c r="J62" s="16" t="str">
        <f t="shared" si="2"/>
        <v/>
      </c>
      <c r="K62" s="56" t="str">
        <f t="shared" si="3"/>
        <v/>
      </c>
      <c r="L62" s="56" t="str">
        <f t="shared" si="4"/>
        <v/>
      </c>
      <c r="M62" s="374" t="str">
        <f t="shared" si="5"/>
        <v/>
      </c>
      <c r="N62" s="56" t="str">
        <f t="shared" si="6"/>
        <v/>
      </c>
      <c r="O62" s="347" t="b">
        <f t="shared" si="7"/>
        <v>0</v>
      </c>
      <c r="P62" s="348">
        <f t="shared" si="8"/>
        <v>1</v>
      </c>
    </row>
    <row r="63" spans="1:16">
      <c r="A63" s="35">
        <v>54</v>
      </c>
      <c r="B63" s="6"/>
      <c r="C63" s="6"/>
      <c r="D63" s="6"/>
      <c r="E63" s="215"/>
      <c r="F63" s="214"/>
      <c r="G63" s="214"/>
      <c r="H63" s="214"/>
      <c r="I63" s="16" t="str">
        <f t="shared" si="1"/>
        <v/>
      </c>
      <c r="J63" s="16" t="str">
        <f t="shared" si="2"/>
        <v/>
      </c>
      <c r="K63" s="56" t="str">
        <f t="shared" si="3"/>
        <v/>
      </c>
      <c r="L63" s="56" t="str">
        <f t="shared" si="4"/>
        <v/>
      </c>
      <c r="M63" s="374" t="str">
        <f t="shared" si="5"/>
        <v/>
      </c>
      <c r="N63" s="56" t="str">
        <f t="shared" si="6"/>
        <v/>
      </c>
      <c r="O63" s="347" t="b">
        <f t="shared" si="7"/>
        <v>0</v>
      </c>
      <c r="P63" s="348">
        <f t="shared" si="8"/>
        <v>1</v>
      </c>
    </row>
    <row r="64" spans="1:16">
      <c r="A64" s="35">
        <v>55</v>
      </c>
      <c r="B64" s="6"/>
      <c r="C64" s="6"/>
      <c r="D64" s="6"/>
      <c r="E64" s="215"/>
      <c r="F64" s="214"/>
      <c r="G64" s="214"/>
      <c r="H64" s="214"/>
      <c r="I64" s="16" t="str">
        <f t="shared" si="1"/>
        <v/>
      </c>
      <c r="J64" s="16" t="str">
        <f t="shared" si="2"/>
        <v/>
      </c>
      <c r="K64" s="56" t="str">
        <f t="shared" si="3"/>
        <v/>
      </c>
      <c r="L64" s="56" t="str">
        <f t="shared" si="4"/>
        <v/>
      </c>
      <c r="M64" s="374" t="str">
        <f t="shared" si="5"/>
        <v/>
      </c>
      <c r="N64" s="56" t="str">
        <f t="shared" si="6"/>
        <v/>
      </c>
      <c r="O64" s="347" t="b">
        <f t="shared" si="7"/>
        <v>0</v>
      </c>
      <c r="P64" s="348">
        <f t="shared" si="8"/>
        <v>1</v>
      </c>
    </row>
    <row r="65" spans="1:16">
      <c r="A65" s="35">
        <v>56</v>
      </c>
      <c r="B65" s="6"/>
      <c r="C65" s="6"/>
      <c r="D65" s="6"/>
      <c r="E65" s="215"/>
      <c r="F65" s="214"/>
      <c r="G65" s="214"/>
      <c r="H65" s="214"/>
      <c r="I65" s="16" t="str">
        <f t="shared" si="1"/>
        <v/>
      </c>
      <c r="J65" s="16" t="str">
        <f t="shared" si="2"/>
        <v/>
      </c>
      <c r="K65" s="56" t="str">
        <f t="shared" si="3"/>
        <v/>
      </c>
      <c r="L65" s="56" t="str">
        <f t="shared" si="4"/>
        <v/>
      </c>
      <c r="M65" s="374" t="str">
        <f t="shared" si="5"/>
        <v/>
      </c>
      <c r="N65" s="56" t="str">
        <f t="shared" si="6"/>
        <v/>
      </c>
      <c r="O65" s="347" t="b">
        <f t="shared" si="7"/>
        <v>0</v>
      </c>
      <c r="P65" s="348">
        <f t="shared" si="8"/>
        <v>1</v>
      </c>
    </row>
    <row r="66" spans="1:16">
      <c r="A66" s="35">
        <v>57</v>
      </c>
      <c r="B66" s="6"/>
      <c r="C66" s="6"/>
      <c r="D66" s="6"/>
      <c r="E66" s="215"/>
      <c r="F66" s="214"/>
      <c r="G66" s="214"/>
      <c r="H66" s="214"/>
      <c r="I66" s="16" t="str">
        <f t="shared" si="1"/>
        <v/>
      </c>
      <c r="J66" s="16" t="str">
        <f t="shared" si="2"/>
        <v/>
      </c>
      <c r="K66" s="56" t="str">
        <f t="shared" si="3"/>
        <v/>
      </c>
      <c r="L66" s="56" t="str">
        <f t="shared" si="4"/>
        <v/>
      </c>
      <c r="M66" s="374" t="str">
        <f t="shared" si="5"/>
        <v/>
      </c>
      <c r="N66" s="56" t="str">
        <f t="shared" si="6"/>
        <v/>
      </c>
      <c r="O66" s="347" t="b">
        <f t="shared" si="7"/>
        <v>0</v>
      </c>
      <c r="P66" s="348">
        <f t="shared" si="8"/>
        <v>1</v>
      </c>
    </row>
    <row r="67" spans="1:16">
      <c r="A67" s="35">
        <v>58</v>
      </c>
      <c r="B67" s="6"/>
      <c r="C67" s="6"/>
      <c r="D67" s="6"/>
      <c r="E67" s="215"/>
      <c r="F67" s="214"/>
      <c r="G67" s="214"/>
      <c r="H67" s="214"/>
      <c r="I67" s="16" t="str">
        <f t="shared" si="1"/>
        <v/>
      </c>
      <c r="J67" s="16" t="str">
        <f t="shared" si="2"/>
        <v/>
      </c>
      <c r="K67" s="56" t="str">
        <f t="shared" si="3"/>
        <v/>
      </c>
      <c r="L67" s="56" t="str">
        <f t="shared" si="4"/>
        <v/>
      </c>
      <c r="M67" s="374" t="str">
        <f t="shared" si="5"/>
        <v/>
      </c>
      <c r="N67" s="56" t="str">
        <f t="shared" si="6"/>
        <v/>
      </c>
      <c r="O67" s="347" t="b">
        <f t="shared" si="7"/>
        <v>0</v>
      </c>
      <c r="P67" s="348">
        <f t="shared" si="8"/>
        <v>1</v>
      </c>
    </row>
    <row r="68" spans="1:16">
      <c r="A68" s="35">
        <v>59</v>
      </c>
      <c r="B68" s="6"/>
      <c r="C68" s="6"/>
      <c r="D68" s="6"/>
      <c r="E68" s="215"/>
      <c r="F68" s="214"/>
      <c r="G68" s="214"/>
      <c r="H68" s="214"/>
      <c r="I68" s="16" t="str">
        <f t="shared" si="1"/>
        <v/>
      </c>
      <c r="J68" s="16" t="str">
        <f t="shared" si="2"/>
        <v/>
      </c>
      <c r="K68" s="56" t="str">
        <f t="shared" si="3"/>
        <v/>
      </c>
      <c r="L68" s="56" t="str">
        <f t="shared" si="4"/>
        <v/>
      </c>
      <c r="M68" s="374" t="str">
        <f t="shared" si="5"/>
        <v/>
      </c>
      <c r="N68" s="56" t="str">
        <f t="shared" si="6"/>
        <v/>
      </c>
      <c r="O68" s="347" t="b">
        <f t="shared" si="7"/>
        <v>0</v>
      </c>
      <c r="P68" s="348">
        <f t="shared" si="8"/>
        <v>1</v>
      </c>
    </row>
    <row r="69" spans="1:16">
      <c r="A69" s="35">
        <v>60</v>
      </c>
      <c r="B69" s="6"/>
      <c r="C69" s="6"/>
      <c r="D69" s="6"/>
      <c r="E69" s="215"/>
      <c r="F69" s="214"/>
      <c r="G69" s="214"/>
      <c r="H69" s="214"/>
      <c r="I69" s="16" t="str">
        <f t="shared" si="1"/>
        <v/>
      </c>
      <c r="J69" s="16" t="str">
        <f t="shared" si="2"/>
        <v/>
      </c>
      <c r="K69" s="56" t="str">
        <f t="shared" si="3"/>
        <v/>
      </c>
      <c r="L69" s="56" t="str">
        <f t="shared" si="4"/>
        <v/>
      </c>
      <c r="M69" s="374" t="str">
        <f t="shared" si="5"/>
        <v/>
      </c>
      <c r="N69" s="56" t="str">
        <f t="shared" si="6"/>
        <v/>
      </c>
      <c r="O69" s="347" t="b">
        <f t="shared" si="7"/>
        <v>0</v>
      </c>
      <c r="P69" s="348">
        <f t="shared" si="8"/>
        <v>1</v>
      </c>
    </row>
    <row r="70" spans="1:16">
      <c r="A70" s="35">
        <v>61</v>
      </c>
      <c r="B70" s="6"/>
      <c r="C70" s="6"/>
      <c r="D70" s="6"/>
      <c r="E70" s="215"/>
      <c r="F70" s="214"/>
      <c r="G70" s="214"/>
      <c r="H70" s="214"/>
      <c r="I70" s="16" t="str">
        <f t="shared" si="1"/>
        <v/>
      </c>
      <c r="J70" s="16" t="str">
        <f t="shared" si="2"/>
        <v/>
      </c>
      <c r="K70" s="56" t="str">
        <f t="shared" si="3"/>
        <v/>
      </c>
      <c r="L70" s="56" t="str">
        <f t="shared" si="4"/>
        <v/>
      </c>
      <c r="M70" s="374" t="str">
        <f t="shared" si="5"/>
        <v/>
      </c>
      <c r="N70" s="56" t="str">
        <f t="shared" si="6"/>
        <v/>
      </c>
      <c r="O70" s="347" t="b">
        <f t="shared" si="7"/>
        <v>0</v>
      </c>
      <c r="P70" s="348">
        <f t="shared" si="8"/>
        <v>1</v>
      </c>
    </row>
    <row r="71" spans="1:16">
      <c r="A71" s="35">
        <v>62</v>
      </c>
      <c r="B71" s="6"/>
      <c r="C71" s="6"/>
      <c r="D71" s="6"/>
      <c r="E71" s="215"/>
      <c r="F71" s="214"/>
      <c r="G71" s="214"/>
      <c r="H71" s="214"/>
      <c r="I71" s="16" t="str">
        <f t="shared" si="1"/>
        <v/>
      </c>
      <c r="J71" s="16" t="str">
        <f t="shared" si="2"/>
        <v/>
      </c>
      <c r="K71" s="56" t="str">
        <f t="shared" si="3"/>
        <v/>
      </c>
      <c r="L71" s="56" t="str">
        <f t="shared" si="4"/>
        <v/>
      </c>
      <c r="M71" s="374" t="str">
        <f t="shared" si="5"/>
        <v/>
      </c>
      <c r="N71" s="56" t="str">
        <f t="shared" si="6"/>
        <v/>
      </c>
      <c r="O71" s="347" t="b">
        <f t="shared" si="7"/>
        <v>0</v>
      </c>
      <c r="P71" s="348">
        <f t="shared" si="8"/>
        <v>1</v>
      </c>
    </row>
    <row r="72" spans="1:16">
      <c r="A72" s="35">
        <v>63</v>
      </c>
      <c r="B72" s="6"/>
      <c r="C72" s="6"/>
      <c r="D72" s="6"/>
      <c r="E72" s="215"/>
      <c r="F72" s="214"/>
      <c r="G72" s="214"/>
      <c r="H72" s="214"/>
      <c r="I72" s="16" t="str">
        <f t="shared" si="1"/>
        <v/>
      </c>
      <c r="J72" s="16" t="str">
        <f t="shared" si="2"/>
        <v/>
      </c>
      <c r="K72" s="56" t="str">
        <f t="shared" si="3"/>
        <v/>
      </c>
      <c r="L72" s="56" t="str">
        <f t="shared" si="4"/>
        <v/>
      </c>
      <c r="M72" s="374" t="str">
        <f t="shared" si="5"/>
        <v/>
      </c>
      <c r="N72" s="56" t="str">
        <f t="shared" si="6"/>
        <v/>
      </c>
      <c r="O72" s="347" t="b">
        <f t="shared" si="7"/>
        <v>0</v>
      </c>
      <c r="P72" s="348">
        <f t="shared" si="8"/>
        <v>1</v>
      </c>
    </row>
    <row r="73" spans="1:16">
      <c r="A73" s="35">
        <v>64</v>
      </c>
      <c r="B73" s="6"/>
      <c r="C73" s="6"/>
      <c r="D73" s="6"/>
      <c r="E73" s="215"/>
      <c r="F73" s="214"/>
      <c r="G73" s="214"/>
      <c r="H73" s="214"/>
      <c r="I73" s="16" t="str">
        <f t="shared" si="1"/>
        <v/>
      </c>
      <c r="J73" s="16" t="str">
        <f t="shared" si="2"/>
        <v/>
      </c>
      <c r="K73" s="56" t="str">
        <f t="shared" si="3"/>
        <v/>
      </c>
      <c r="L73" s="56" t="str">
        <f t="shared" si="4"/>
        <v/>
      </c>
      <c r="M73" s="374" t="str">
        <f t="shared" si="5"/>
        <v/>
      </c>
      <c r="N73" s="56" t="str">
        <f t="shared" si="6"/>
        <v/>
      </c>
      <c r="O73" s="347" t="b">
        <f t="shared" si="7"/>
        <v>0</v>
      </c>
      <c r="P73" s="348">
        <f t="shared" si="8"/>
        <v>1</v>
      </c>
    </row>
    <row r="74" spans="1:16">
      <c r="A74" s="35">
        <v>65</v>
      </c>
      <c r="B74" s="6"/>
      <c r="C74" s="6"/>
      <c r="D74" s="6"/>
      <c r="E74" s="215"/>
      <c r="F74" s="214"/>
      <c r="G74" s="214"/>
      <c r="H74" s="214"/>
      <c r="I74" s="16" t="str">
        <f t="shared" ref="I74:I137" si="9">IF(OR($B74="",$C74="",$D74="",$E74="",$F74&lt;an_initial,$F74&gt;an_final,$O74=FALSE),"",IF($H74="",CS23b*$G74/P74,CS23b*$H74))</f>
        <v/>
      </c>
      <c r="J74" s="16" t="str">
        <f t="shared" ref="J74:J137" si="10">IF(OR($B74="",$C74="",$D74="",$E74="",$F74="",$F74&gt;an_final,$O74=FALSE),"",IF($H74="",CS_STR_A*$G74/P74,CS_STR_A*$H74))</f>
        <v/>
      </c>
      <c r="K74" s="56" t="str">
        <f t="shared" ref="K74:K108" si="11">IF(OR($B74="",$C74="",$D74="",$E74="",$F74="",$F74&gt;an_final,$O74=FALSE),"",IF($F74&gt;=an_initial,1,""))</f>
        <v/>
      </c>
      <c r="L74" s="56" t="str">
        <f t="shared" ref="L74:L108" si="12">IF(OR($B74="",$C74="",$D74="",$E74="",$F74="",$F74&gt;an_final,$O74=FALSE),"",1)</f>
        <v/>
      </c>
      <c r="M74" s="374" t="str">
        <f t="shared" ref="M74:M108" si="13">IF(OR($B74="",$C74="",$D74="",$E74="",$F74="",$F74&gt;an_final,$O74=FALSE),"",IF($H74="",$G74/P74,$H74))</f>
        <v/>
      </c>
      <c r="N74" s="56"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35">
        <v>66</v>
      </c>
      <c r="B75" s="6"/>
      <c r="C75" s="6"/>
      <c r="D75" s="6"/>
      <c r="E75" s="215"/>
      <c r="F75" s="214"/>
      <c r="G75" s="214"/>
      <c r="H75" s="214"/>
      <c r="I75" s="16" t="str">
        <f t="shared" si="9"/>
        <v/>
      </c>
      <c r="J75" s="16" t="str">
        <f t="shared" si="10"/>
        <v/>
      </c>
      <c r="K75" s="56" t="str">
        <f t="shared" si="11"/>
        <v/>
      </c>
      <c r="L75" s="56" t="str">
        <f t="shared" si="12"/>
        <v/>
      </c>
      <c r="M75" s="374" t="str">
        <f t="shared" si="13"/>
        <v/>
      </c>
      <c r="N75" s="56" t="str">
        <f t="shared" si="14"/>
        <v/>
      </c>
      <c r="O75" s="347" t="b">
        <f t="shared" si="15"/>
        <v>0</v>
      </c>
      <c r="P75" s="348">
        <f t="shared" si="16"/>
        <v>1</v>
      </c>
    </row>
    <row r="76" spans="1:16">
      <c r="A76" s="35">
        <v>67</v>
      </c>
      <c r="B76" s="6"/>
      <c r="C76" s="6"/>
      <c r="D76" s="6"/>
      <c r="E76" s="215"/>
      <c r="F76" s="214"/>
      <c r="G76" s="214"/>
      <c r="H76" s="214"/>
      <c r="I76" s="16" t="str">
        <f t="shared" si="9"/>
        <v/>
      </c>
      <c r="J76" s="16" t="str">
        <f t="shared" si="10"/>
        <v/>
      </c>
      <c r="K76" s="56" t="str">
        <f t="shared" si="11"/>
        <v/>
      </c>
      <c r="L76" s="56" t="str">
        <f t="shared" si="12"/>
        <v/>
      </c>
      <c r="M76" s="374" t="str">
        <f t="shared" si="13"/>
        <v/>
      </c>
      <c r="N76" s="56" t="str">
        <f t="shared" si="14"/>
        <v/>
      </c>
      <c r="O76" s="347" t="b">
        <f t="shared" si="15"/>
        <v>0</v>
      </c>
      <c r="P76" s="348">
        <f t="shared" si="16"/>
        <v>1</v>
      </c>
    </row>
    <row r="77" spans="1:16">
      <c r="A77" s="35">
        <v>68</v>
      </c>
      <c r="B77" s="6"/>
      <c r="C77" s="6"/>
      <c r="D77" s="6"/>
      <c r="E77" s="215"/>
      <c r="F77" s="214"/>
      <c r="G77" s="214"/>
      <c r="H77" s="214"/>
      <c r="I77" s="16" t="str">
        <f t="shared" si="9"/>
        <v/>
      </c>
      <c r="J77" s="16" t="str">
        <f t="shared" si="10"/>
        <v/>
      </c>
      <c r="K77" s="56" t="str">
        <f t="shared" si="11"/>
        <v/>
      </c>
      <c r="L77" s="56" t="str">
        <f t="shared" si="12"/>
        <v/>
      </c>
      <c r="M77" s="374" t="str">
        <f t="shared" si="13"/>
        <v/>
      </c>
      <c r="N77" s="56" t="str">
        <f t="shared" si="14"/>
        <v/>
      </c>
      <c r="O77" s="347" t="b">
        <f t="shared" si="15"/>
        <v>0</v>
      </c>
      <c r="P77" s="348">
        <f t="shared" si="16"/>
        <v>1</v>
      </c>
    </row>
    <row r="78" spans="1:16">
      <c r="A78" s="35">
        <v>69</v>
      </c>
      <c r="B78" s="6"/>
      <c r="C78" s="6"/>
      <c r="D78" s="6"/>
      <c r="E78" s="215"/>
      <c r="F78" s="214"/>
      <c r="G78" s="214"/>
      <c r="H78" s="214"/>
      <c r="I78" s="16" t="str">
        <f t="shared" si="9"/>
        <v/>
      </c>
      <c r="J78" s="16" t="str">
        <f t="shared" si="10"/>
        <v/>
      </c>
      <c r="K78" s="56" t="str">
        <f t="shared" si="11"/>
        <v/>
      </c>
      <c r="L78" s="56" t="str">
        <f t="shared" si="12"/>
        <v/>
      </c>
      <c r="M78" s="374" t="str">
        <f t="shared" si="13"/>
        <v/>
      </c>
      <c r="N78" s="56" t="str">
        <f t="shared" si="14"/>
        <v/>
      </c>
      <c r="O78" s="347" t="b">
        <f t="shared" si="15"/>
        <v>0</v>
      </c>
      <c r="P78" s="348">
        <f t="shared" si="16"/>
        <v>1</v>
      </c>
    </row>
    <row r="79" spans="1:16">
      <c r="A79" s="35">
        <v>70</v>
      </c>
      <c r="B79" s="6"/>
      <c r="C79" s="6"/>
      <c r="D79" s="6"/>
      <c r="E79" s="215"/>
      <c r="F79" s="214"/>
      <c r="G79" s="214"/>
      <c r="H79" s="214"/>
      <c r="I79" s="16" t="str">
        <f t="shared" si="9"/>
        <v/>
      </c>
      <c r="J79" s="16" t="str">
        <f t="shared" si="10"/>
        <v/>
      </c>
      <c r="K79" s="56" t="str">
        <f t="shared" si="11"/>
        <v/>
      </c>
      <c r="L79" s="56" t="str">
        <f t="shared" si="12"/>
        <v/>
      </c>
      <c r="M79" s="374" t="str">
        <f t="shared" si="13"/>
        <v/>
      </c>
      <c r="N79" s="56" t="str">
        <f t="shared" si="14"/>
        <v/>
      </c>
      <c r="O79" s="347" t="b">
        <f t="shared" si="15"/>
        <v>0</v>
      </c>
      <c r="P79" s="348">
        <f t="shared" si="16"/>
        <v>1</v>
      </c>
    </row>
    <row r="80" spans="1:16">
      <c r="A80" s="35">
        <v>71</v>
      </c>
      <c r="B80" s="6"/>
      <c r="C80" s="6"/>
      <c r="D80" s="6"/>
      <c r="E80" s="215"/>
      <c r="F80" s="214"/>
      <c r="G80" s="214"/>
      <c r="H80" s="214"/>
      <c r="I80" s="16" t="str">
        <f t="shared" si="9"/>
        <v/>
      </c>
      <c r="J80" s="16" t="str">
        <f t="shared" si="10"/>
        <v/>
      </c>
      <c r="K80" s="56" t="str">
        <f t="shared" si="11"/>
        <v/>
      </c>
      <c r="L80" s="56" t="str">
        <f t="shared" si="12"/>
        <v/>
      </c>
      <c r="M80" s="374" t="str">
        <f t="shared" si="13"/>
        <v/>
      </c>
      <c r="N80" s="56" t="str">
        <f t="shared" si="14"/>
        <v/>
      </c>
      <c r="O80" s="347" t="b">
        <f t="shared" si="15"/>
        <v>0</v>
      </c>
      <c r="P80" s="348">
        <f t="shared" si="16"/>
        <v>1</v>
      </c>
    </row>
    <row r="81" spans="1:16">
      <c r="A81" s="35">
        <v>72</v>
      </c>
      <c r="B81" s="6"/>
      <c r="C81" s="6"/>
      <c r="D81" s="6"/>
      <c r="E81" s="215"/>
      <c r="F81" s="214"/>
      <c r="G81" s="214"/>
      <c r="H81" s="214"/>
      <c r="I81" s="16" t="str">
        <f t="shared" si="9"/>
        <v/>
      </c>
      <c r="J81" s="16" t="str">
        <f t="shared" si="10"/>
        <v/>
      </c>
      <c r="K81" s="56" t="str">
        <f t="shared" si="11"/>
        <v/>
      </c>
      <c r="L81" s="56" t="str">
        <f t="shared" si="12"/>
        <v/>
      </c>
      <c r="M81" s="374" t="str">
        <f t="shared" si="13"/>
        <v/>
      </c>
      <c r="N81" s="56" t="str">
        <f t="shared" si="14"/>
        <v/>
      </c>
      <c r="O81" s="347" t="b">
        <f t="shared" si="15"/>
        <v>0</v>
      </c>
      <c r="P81" s="348">
        <f t="shared" si="16"/>
        <v>1</v>
      </c>
    </row>
    <row r="82" spans="1:16">
      <c r="A82" s="35">
        <v>73</v>
      </c>
      <c r="B82" s="6"/>
      <c r="C82" s="6"/>
      <c r="D82" s="6"/>
      <c r="E82" s="215"/>
      <c r="F82" s="214"/>
      <c r="G82" s="214"/>
      <c r="H82" s="214"/>
      <c r="I82" s="16" t="str">
        <f t="shared" si="9"/>
        <v/>
      </c>
      <c r="J82" s="16" t="str">
        <f t="shared" si="10"/>
        <v/>
      </c>
      <c r="K82" s="56" t="str">
        <f t="shared" si="11"/>
        <v/>
      </c>
      <c r="L82" s="56" t="str">
        <f t="shared" si="12"/>
        <v/>
      </c>
      <c r="M82" s="374" t="str">
        <f t="shared" si="13"/>
        <v/>
      </c>
      <c r="N82" s="56" t="str">
        <f t="shared" si="14"/>
        <v/>
      </c>
      <c r="O82" s="347" t="b">
        <f t="shared" si="15"/>
        <v>0</v>
      </c>
      <c r="P82" s="348">
        <f t="shared" si="16"/>
        <v>1</v>
      </c>
    </row>
    <row r="83" spans="1:16">
      <c r="A83" s="35">
        <v>74</v>
      </c>
      <c r="B83" s="6"/>
      <c r="C83" s="6"/>
      <c r="D83" s="6"/>
      <c r="E83" s="215"/>
      <c r="F83" s="214"/>
      <c r="G83" s="214"/>
      <c r="H83" s="214"/>
      <c r="I83" s="16" t="str">
        <f t="shared" si="9"/>
        <v/>
      </c>
      <c r="J83" s="16" t="str">
        <f t="shared" si="10"/>
        <v/>
      </c>
      <c r="K83" s="56" t="str">
        <f t="shared" si="11"/>
        <v/>
      </c>
      <c r="L83" s="56" t="str">
        <f t="shared" si="12"/>
        <v/>
      </c>
      <c r="M83" s="374" t="str">
        <f t="shared" si="13"/>
        <v/>
      </c>
      <c r="N83" s="56" t="str">
        <f t="shared" si="14"/>
        <v/>
      </c>
      <c r="O83" s="347" t="b">
        <f t="shared" si="15"/>
        <v>0</v>
      </c>
      <c r="P83" s="348">
        <f t="shared" si="16"/>
        <v>1</v>
      </c>
    </row>
    <row r="84" spans="1:16">
      <c r="A84" s="35">
        <v>75</v>
      </c>
      <c r="B84" s="6"/>
      <c r="C84" s="6"/>
      <c r="D84" s="6"/>
      <c r="E84" s="215"/>
      <c r="F84" s="214"/>
      <c r="G84" s="214"/>
      <c r="H84" s="214"/>
      <c r="I84" s="16" t="str">
        <f t="shared" si="9"/>
        <v/>
      </c>
      <c r="J84" s="16" t="str">
        <f t="shared" si="10"/>
        <v/>
      </c>
      <c r="K84" s="56" t="str">
        <f t="shared" si="11"/>
        <v/>
      </c>
      <c r="L84" s="56" t="str">
        <f t="shared" si="12"/>
        <v/>
      </c>
      <c r="M84" s="374" t="str">
        <f t="shared" si="13"/>
        <v/>
      </c>
      <c r="N84" s="56" t="str">
        <f t="shared" si="14"/>
        <v/>
      </c>
      <c r="O84" s="347" t="b">
        <f t="shared" si="15"/>
        <v>0</v>
      </c>
      <c r="P84" s="348">
        <f t="shared" si="16"/>
        <v>1</v>
      </c>
    </row>
    <row r="85" spans="1:16">
      <c r="A85" s="35">
        <v>76</v>
      </c>
      <c r="B85" s="6"/>
      <c r="C85" s="6"/>
      <c r="D85" s="6"/>
      <c r="E85" s="215"/>
      <c r="F85" s="214"/>
      <c r="G85" s="214"/>
      <c r="H85" s="214"/>
      <c r="I85" s="16" t="str">
        <f t="shared" si="9"/>
        <v/>
      </c>
      <c r="J85" s="16" t="str">
        <f t="shared" si="10"/>
        <v/>
      </c>
      <c r="K85" s="56" t="str">
        <f t="shared" si="11"/>
        <v/>
      </c>
      <c r="L85" s="56" t="str">
        <f t="shared" si="12"/>
        <v/>
      </c>
      <c r="M85" s="374" t="str">
        <f t="shared" si="13"/>
        <v/>
      </c>
      <c r="N85" s="56" t="str">
        <f t="shared" si="14"/>
        <v/>
      </c>
      <c r="O85" s="347" t="b">
        <f t="shared" si="15"/>
        <v>0</v>
      </c>
      <c r="P85" s="348">
        <f t="shared" si="16"/>
        <v>1</v>
      </c>
    </row>
    <row r="86" spans="1:16">
      <c r="A86" s="35">
        <v>77</v>
      </c>
      <c r="B86" s="6"/>
      <c r="C86" s="6"/>
      <c r="D86" s="6"/>
      <c r="E86" s="215"/>
      <c r="F86" s="214"/>
      <c r="G86" s="214"/>
      <c r="H86" s="214"/>
      <c r="I86" s="16" t="str">
        <f t="shared" si="9"/>
        <v/>
      </c>
      <c r="J86" s="16" t="str">
        <f t="shared" si="10"/>
        <v/>
      </c>
      <c r="K86" s="56" t="str">
        <f t="shared" si="11"/>
        <v/>
      </c>
      <c r="L86" s="56" t="str">
        <f t="shared" si="12"/>
        <v/>
      </c>
      <c r="M86" s="374" t="str">
        <f t="shared" si="13"/>
        <v/>
      </c>
      <c r="N86" s="56" t="str">
        <f t="shared" si="14"/>
        <v/>
      </c>
      <c r="O86" s="347" t="b">
        <f t="shared" si="15"/>
        <v>0</v>
      </c>
      <c r="P86" s="348">
        <f t="shared" si="16"/>
        <v>1</v>
      </c>
    </row>
    <row r="87" spans="1:16">
      <c r="A87" s="35">
        <v>78</v>
      </c>
      <c r="B87" s="6"/>
      <c r="C87" s="6"/>
      <c r="D87" s="6"/>
      <c r="E87" s="215"/>
      <c r="F87" s="214"/>
      <c r="G87" s="214"/>
      <c r="H87" s="214"/>
      <c r="I87" s="16" t="str">
        <f t="shared" si="9"/>
        <v/>
      </c>
      <c r="J87" s="16" t="str">
        <f t="shared" si="10"/>
        <v/>
      </c>
      <c r="K87" s="56" t="str">
        <f t="shared" si="11"/>
        <v/>
      </c>
      <c r="L87" s="56" t="str">
        <f t="shared" si="12"/>
        <v/>
      </c>
      <c r="M87" s="374" t="str">
        <f t="shared" si="13"/>
        <v/>
      </c>
      <c r="N87" s="56" t="str">
        <f t="shared" si="14"/>
        <v/>
      </c>
      <c r="O87" s="347" t="b">
        <f t="shared" si="15"/>
        <v>0</v>
      </c>
      <c r="P87" s="348">
        <f t="shared" si="16"/>
        <v>1</v>
      </c>
    </row>
    <row r="88" spans="1:16">
      <c r="A88" s="35">
        <v>79</v>
      </c>
      <c r="B88" s="6"/>
      <c r="C88" s="6"/>
      <c r="D88" s="6"/>
      <c r="E88" s="215"/>
      <c r="F88" s="214"/>
      <c r="G88" s="214"/>
      <c r="H88" s="214"/>
      <c r="I88" s="16" t="str">
        <f t="shared" si="9"/>
        <v/>
      </c>
      <c r="J88" s="16" t="str">
        <f t="shared" si="10"/>
        <v/>
      </c>
      <c r="K88" s="56" t="str">
        <f t="shared" si="11"/>
        <v/>
      </c>
      <c r="L88" s="56" t="str">
        <f t="shared" si="12"/>
        <v/>
      </c>
      <c r="M88" s="374" t="str">
        <f t="shared" si="13"/>
        <v/>
      </c>
      <c r="N88" s="56" t="str">
        <f t="shared" si="14"/>
        <v/>
      </c>
      <c r="O88" s="347" t="b">
        <f t="shared" si="15"/>
        <v>0</v>
      </c>
      <c r="P88" s="348">
        <f t="shared" si="16"/>
        <v>1</v>
      </c>
    </row>
    <row r="89" spans="1:16">
      <c r="A89" s="35">
        <v>80</v>
      </c>
      <c r="B89" s="6"/>
      <c r="C89" s="6"/>
      <c r="D89" s="6"/>
      <c r="E89" s="215"/>
      <c r="F89" s="214"/>
      <c r="G89" s="214"/>
      <c r="H89" s="214"/>
      <c r="I89" s="16" t="str">
        <f t="shared" si="9"/>
        <v/>
      </c>
      <c r="J89" s="16" t="str">
        <f t="shared" si="10"/>
        <v/>
      </c>
      <c r="K89" s="56" t="str">
        <f t="shared" si="11"/>
        <v/>
      </c>
      <c r="L89" s="56" t="str">
        <f t="shared" si="12"/>
        <v/>
      </c>
      <c r="M89" s="374" t="str">
        <f t="shared" si="13"/>
        <v/>
      </c>
      <c r="N89" s="56" t="str">
        <f t="shared" si="14"/>
        <v/>
      </c>
      <c r="O89" s="347" t="b">
        <f t="shared" si="15"/>
        <v>0</v>
      </c>
      <c r="P89" s="348">
        <f t="shared" si="16"/>
        <v>1</v>
      </c>
    </row>
    <row r="90" spans="1:16">
      <c r="A90" s="35">
        <v>81</v>
      </c>
      <c r="B90" s="6"/>
      <c r="C90" s="6"/>
      <c r="D90" s="6"/>
      <c r="E90" s="215"/>
      <c r="F90" s="214"/>
      <c r="G90" s="214"/>
      <c r="H90" s="214"/>
      <c r="I90" s="16" t="str">
        <f t="shared" si="9"/>
        <v/>
      </c>
      <c r="J90" s="16" t="str">
        <f t="shared" si="10"/>
        <v/>
      </c>
      <c r="K90" s="56" t="str">
        <f t="shared" si="11"/>
        <v/>
      </c>
      <c r="L90" s="56" t="str">
        <f t="shared" si="12"/>
        <v/>
      </c>
      <c r="M90" s="374" t="str">
        <f t="shared" si="13"/>
        <v/>
      </c>
      <c r="N90" s="56" t="str">
        <f t="shared" si="14"/>
        <v/>
      </c>
      <c r="O90" s="347" t="b">
        <f t="shared" si="15"/>
        <v>0</v>
      </c>
      <c r="P90" s="348">
        <f t="shared" si="16"/>
        <v>1</v>
      </c>
    </row>
    <row r="91" spans="1:16">
      <c r="A91" s="35">
        <v>82</v>
      </c>
      <c r="B91" s="6"/>
      <c r="C91" s="6"/>
      <c r="D91" s="6"/>
      <c r="E91" s="215"/>
      <c r="F91" s="214"/>
      <c r="G91" s="214"/>
      <c r="H91" s="214"/>
      <c r="I91" s="16" t="str">
        <f t="shared" si="9"/>
        <v/>
      </c>
      <c r="J91" s="16" t="str">
        <f t="shared" si="10"/>
        <v/>
      </c>
      <c r="K91" s="56" t="str">
        <f t="shared" si="11"/>
        <v/>
      </c>
      <c r="L91" s="56" t="str">
        <f t="shared" si="12"/>
        <v/>
      </c>
      <c r="M91" s="374" t="str">
        <f t="shared" si="13"/>
        <v/>
      </c>
      <c r="N91" s="56" t="str">
        <f t="shared" si="14"/>
        <v/>
      </c>
      <c r="O91" s="347" t="b">
        <f t="shared" si="15"/>
        <v>0</v>
      </c>
      <c r="P91" s="348">
        <f t="shared" si="16"/>
        <v>1</v>
      </c>
    </row>
    <row r="92" spans="1:16">
      <c r="A92" s="35">
        <v>83</v>
      </c>
      <c r="B92" s="6"/>
      <c r="C92" s="6"/>
      <c r="D92" s="6"/>
      <c r="E92" s="215"/>
      <c r="F92" s="214"/>
      <c r="G92" s="214"/>
      <c r="H92" s="214"/>
      <c r="I92" s="16" t="str">
        <f t="shared" si="9"/>
        <v/>
      </c>
      <c r="J92" s="16" t="str">
        <f t="shared" si="10"/>
        <v/>
      </c>
      <c r="K92" s="56" t="str">
        <f t="shared" si="11"/>
        <v/>
      </c>
      <c r="L92" s="56" t="str">
        <f t="shared" si="12"/>
        <v/>
      </c>
      <c r="M92" s="374" t="str">
        <f t="shared" si="13"/>
        <v/>
      </c>
      <c r="N92" s="56" t="str">
        <f t="shared" si="14"/>
        <v/>
      </c>
      <c r="O92" s="347" t="b">
        <f t="shared" si="15"/>
        <v>0</v>
      </c>
      <c r="P92" s="348">
        <f t="shared" si="16"/>
        <v>1</v>
      </c>
    </row>
    <row r="93" spans="1:16">
      <c r="A93" s="35">
        <v>84</v>
      </c>
      <c r="B93" s="6"/>
      <c r="C93" s="6"/>
      <c r="D93" s="6"/>
      <c r="E93" s="215"/>
      <c r="F93" s="214"/>
      <c r="G93" s="214"/>
      <c r="H93" s="214"/>
      <c r="I93" s="16" t="str">
        <f t="shared" si="9"/>
        <v/>
      </c>
      <c r="J93" s="16" t="str">
        <f t="shared" si="10"/>
        <v/>
      </c>
      <c r="K93" s="56" t="str">
        <f t="shared" si="11"/>
        <v/>
      </c>
      <c r="L93" s="56" t="str">
        <f t="shared" si="12"/>
        <v/>
      </c>
      <c r="M93" s="374" t="str">
        <f t="shared" si="13"/>
        <v/>
      </c>
      <c r="N93" s="56" t="str">
        <f t="shared" si="14"/>
        <v/>
      </c>
      <c r="O93" s="347" t="b">
        <f t="shared" si="15"/>
        <v>0</v>
      </c>
      <c r="P93" s="348">
        <f t="shared" si="16"/>
        <v>1</v>
      </c>
    </row>
    <row r="94" spans="1:16">
      <c r="A94" s="35">
        <v>85</v>
      </c>
      <c r="B94" s="6"/>
      <c r="C94" s="6"/>
      <c r="D94" s="6"/>
      <c r="E94" s="215"/>
      <c r="F94" s="214"/>
      <c r="G94" s="214"/>
      <c r="H94" s="214"/>
      <c r="I94" s="16" t="str">
        <f t="shared" si="9"/>
        <v/>
      </c>
      <c r="J94" s="16" t="str">
        <f t="shared" si="10"/>
        <v/>
      </c>
      <c r="K94" s="56" t="str">
        <f t="shared" si="11"/>
        <v/>
      </c>
      <c r="L94" s="56" t="str">
        <f t="shared" si="12"/>
        <v/>
      </c>
      <c r="M94" s="374" t="str">
        <f t="shared" si="13"/>
        <v/>
      </c>
      <c r="N94" s="56" t="str">
        <f t="shared" si="14"/>
        <v/>
      </c>
      <c r="O94" s="347" t="b">
        <f t="shared" si="15"/>
        <v>0</v>
      </c>
      <c r="P94" s="348">
        <f t="shared" si="16"/>
        <v>1</v>
      </c>
    </row>
    <row r="95" spans="1:16">
      <c r="A95" s="35">
        <v>86</v>
      </c>
      <c r="B95" s="6"/>
      <c r="C95" s="6"/>
      <c r="D95" s="6"/>
      <c r="E95" s="215"/>
      <c r="F95" s="214"/>
      <c r="G95" s="214"/>
      <c r="H95" s="214"/>
      <c r="I95" s="16" t="str">
        <f t="shared" si="9"/>
        <v/>
      </c>
      <c r="J95" s="16" t="str">
        <f t="shared" si="10"/>
        <v/>
      </c>
      <c r="K95" s="56" t="str">
        <f t="shared" si="11"/>
        <v/>
      </c>
      <c r="L95" s="56" t="str">
        <f t="shared" si="12"/>
        <v/>
      </c>
      <c r="M95" s="374" t="str">
        <f t="shared" si="13"/>
        <v/>
      </c>
      <c r="N95" s="56" t="str">
        <f t="shared" si="14"/>
        <v/>
      </c>
      <c r="O95" s="347" t="b">
        <f t="shared" si="15"/>
        <v>0</v>
      </c>
      <c r="P95" s="348">
        <f t="shared" si="16"/>
        <v>1</v>
      </c>
    </row>
    <row r="96" spans="1:16">
      <c r="A96" s="35">
        <v>87</v>
      </c>
      <c r="B96" s="6"/>
      <c r="C96" s="6"/>
      <c r="D96" s="6"/>
      <c r="E96" s="215"/>
      <c r="F96" s="214"/>
      <c r="G96" s="214"/>
      <c r="H96" s="214"/>
      <c r="I96" s="16" t="str">
        <f t="shared" si="9"/>
        <v/>
      </c>
      <c r="J96" s="16" t="str">
        <f t="shared" si="10"/>
        <v/>
      </c>
      <c r="K96" s="56" t="str">
        <f t="shared" si="11"/>
        <v/>
      </c>
      <c r="L96" s="56" t="str">
        <f t="shared" si="12"/>
        <v/>
      </c>
      <c r="M96" s="374" t="str">
        <f t="shared" si="13"/>
        <v/>
      </c>
      <c r="N96" s="56" t="str">
        <f t="shared" si="14"/>
        <v/>
      </c>
      <c r="O96" s="347" t="b">
        <f t="shared" si="15"/>
        <v>0</v>
      </c>
      <c r="P96" s="348">
        <f t="shared" si="16"/>
        <v>1</v>
      </c>
    </row>
    <row r="97" spans="1:16">
      <c r="A97" s="35">
        <v>88</v>
      </c>
      <c r="B97" s="6"/>
      <c r="C97" s="6"/>
      <c r="D97" s="6"/>
      <c r="E97" s="215"/>
      <c r="F97" s="214"/>
      <c r="G97" s="214"/>
      <c r="H97" s="214"/>
      <c r="I97" s="16" t="str">
        <f t="shared" si="9"/>
        <v/>
      </c>
      <c r="J97" s="16" t="str">
        <f t="shared" si="10"/>
        <v/>
      </c>
      <c r="K97" s="56" t="str">
        <f t="shared" si="11"/>
        <v/>
      </c>
      <c r="L97" s="56" t="str">
        <f t="shared" si="12"/>
        <v/>
      </c>
      <c r="M97" s="374" t="str">
        <f t="shared" si="13"/>
        <v/>
      </c>
      <c r="N97" s="56" t="str">
        <f t="shared" si="14"/>
        <v/>
      </c>
      <c r="O97" s="347" t="b">
        <f t="shared" si="15"/>
        <v>0</v>
      </c>
      <c r="P97" s="348">
        <f t="shared" si="16"/>
        <v>1</v>
      </c>
    </row>
    <row r="98" spans="1:16">
      <c r="A98" s="35">
        <v>89</v>
      </c>
      <c r="B98" s="6"/>
      <c r="C98" s="6"/>
      <c r="D98" s="6"/>
      <c r="E98" s="215"/>
      <c r="F98" s="214"/>
      <c r="G98" s="214"/>
      <c r="H98" s="214"/>
      <c r="I98" s="16" t="str">
        <f t="shared" si="9"/>
        <v/>
      </c>
      <c r="J98" s="16" t="str">
        <f t="shared" si="10"/>
        <v/>
      </c>
      <c r="K98" s="56" t="str">
        <f t="shared" si="11"/>
        <v/>
      </c>
      <c r="L98" s="56" t="str">
        <f t="shared" si="12"/>
        <v/>
      </c>
      <c r="M98" s="374" t="str">
        <f t="shared" si="13"/>
        <v/>
      </c>
      <c r="N98" s="56" t="str">
        <f t="shared" si="14"/>
        <v/>
      </c>
      <c r="O98" s="347" t="b">
        <f t="shared" si="15"/>
        <v>0</v>
      </c>
      <c r="P98" s="348">
        <f t="shared" si="16"/>
        <v>1</v>
      </c>
    </row>
    <row r="99" spans="1:16">
      <c r="A99" s="35">
        <v>90</v>
      </c>
      <c r="B99" s="6"/>
      <c r="C99" s="6"/>
      <c r="D99" s="6"/>
      <c r="E99" s="215"/>
      <c r="F99" s="214"/>
      <c r="G99" s="214"/>
      <c r="H99" s="214"/>
      <c r="I99" s="16" t="str">
        <f t="shared" si="9"/>
        <v/>
      </c>
      <c r="J99" s="16" t="str">
        <f t="shared" si="10"/>
        <v/>
      </c>
      <c r="K99" s="56" t="str">
        <f t="shared" si="11"/>
        <v/>
      </c>
      <c r="L99" s="56" t="str">
        <f t="shared" si="12"/>
        <v/>
      </c>
      <c r="M99" s="374" t="str">
        <f t="shared" si="13"/>
        <v/>
      </c>
      <c r="N99" s="56" t="str">
        <f t="shared" si="14"/>
        <v/>
      </c>
      <c r="O99" s="347" t="b">
        <f t="shared" si="15"/>
        <v>0</v>
      </c>
      <c r="P99" s="348">
        <f t="shared" si="16"/>
        <v>1</v>
      </c>
    </row>
    <row r="100" spans="1:16">
      <c r="A100" s="35">
        <v>91</v>
      </c>
      <c r="B100" s="6"/>
      <c r="C100" s="6"/>
      <c r="D100" s="6"/>
      <c r="E100" s="215"/>
      <c r="F100" s="214"/>
      <c r="G100" s="214"/>
      <c r="H100" s="214"/>
      <c r="I100" s="16" t="str">
        <f t="shared" si="9"/>
        <v/>
      </c>
      <c r="J100" s="16" t="str">
        <f t="shared" si="10"/>
        <v/>
      </c>
      <c r="K100" s="56" t="str">
        <f t="shared" si="11"/>
        <v/>
      </c>
      <c r="L100" s="56" t="str">
        <f t="shared" si="12"/>
        <v/>
      </c>
      <c r="M100" s="374" t="str">
        <f t="shared" si="13"/>
        <v/>
      </c>
      <c r="N100" s="56" t="str">
        <f t="shared" si="14"/>
        <v/>
      </c>
      <c r="O100" s="347" t="b">
        <f t="shared" si="15"/>
        <v>0</v>
      </c>
      <c r="P100" s="348">
        <f t="shared" si="16"/>
        <v>1</v>
      </c>
    </row>
    <row r="101" spans="1:16">
      <c r="A101" s="35">
        <v>92</v>
      </c>
      <c r="B101" s="6"/>
      <c r="C101" s="6"/>
      <c r="D101" s="6"/>
      <c r="E101" s="215"/>
      <c r="F101" s="214"/>
      <c r="G101" s="214"/>
      <c r="H101" s="214"/>
      <c r="I101" s="16" t="str">
        <f t="shared" si="9"/>
        <v/>
      </c>
      <c r="J101" s="16" t="str">
        <f t="shared" si="10"/>
        <v/>
      </c>
      <c r="K101" s="56" t="str">
        <f t="shared" si="11"/>
        <v/>
      </c>
      <c r="L101" s="56" t="str">
        <f t="shared" si="12"/>
        <v/>
      </c>
      <c r="M101" s="374" t="str">
        <f t="shared" si="13"/>
        <v/>
      </c>
      <c r="N101" s="56" t="str">
        <f t="shared" si="14"/>
        <v/>
      </c>
      <c r="O101" s="347" t="b">
        <f t="shared" si="15"/>
        <v>0</v>
      </c>
      <c r="P101" s="348">
        <f t="shared" si="16"/>
        <v>1</v>
      </c>
    </row>
    <row r="102" spans="1:16">
      <c r="A102" s="35">
        <v>93</v>
      </c>
      <c r="B102" s="6"/>
      <c r="C102" s="6"/>
      <c r="D102" s="6"/>
      <c r="E102" s="215"/>
      <c r="F102" s="214"/>
      <c r="G102" s="214"/>
      <c r="H102" s="214"/>
      <c r="I102" s="16" t="str">
        <f t="shared" si="9"/>
        <v/>
      </c>
      <c r="J102" s="16" t="str">
        <f t="shared" si="10"/>
        <v/>
      </c>
      <c r="K102" s="56" t="str">
        <f t="shared" si="11"/>
        <v/>
      </c>
      <c r="L102" s="56" t="str">
        <f t="shared" si="12"/>
        <v/>
      </c>
      <c r="M102" s="374" t="str">
        <f t="shared" si="13"/>
        <v/>
      </c>
      <c r="N102" s="56" t="str">
        <f t="shared" si="14"/>
        <v/>
      </c>
      <c r="O102" s="347" t="b">
        <f t="shared" si="15"/>
        <v>0</v>
      </c>
      <c r="P102" s="348">
        <f t="shared" si="16"/>
        <v>1</v>
      </c>
    </row>
    <row r="103" spans="1:16">
      <c r="A103" s="35">
        <v>94</v>
      </c>
      <c r="B103" s="6"/>
      <c r="C103" s="6"/>
      <c r="D103" s="6"/>
      <c r="E103" s="215"/>
      <c r="F103" s="214"/>
      <c r="G103" s="214"/>
      <c r="H103" s="214"/>
      <c r="I103" s="16" t="str">
        <f t="shared" si="9"/>
        <v/>
      </c>
      <c r="J103" s="16" t="str">
        <f t="shared" si="10"/>
        <v/>
      </c>
      <c r="K103" s="56" t="str">
        <f t="shared" si="11"/>
        <v/>
      </c>
      <c r="L103" s="56" t="str">
        <f t="shared" si="12"/>
        <v/>
      </c>
      <c r="M103" s="374" t="str">
        <f t="shared" si="13"/>
        <v/>
      </c>
      <c r="N103" s="56" t="str">
        <f t="shared" si="14"/>
        <v/>
      </c>
      <c r="O103" s="347" t="b">
        <f t="shared" si="15"/>
        <v>0</v>
      </c>
      <c r="P103" s="348">
        <f t="shared" si="16"/>
        <v>1</v>
      </c>
    </row>
    <row r="104" spans="1:16">
      <c r="A104" s="35">
        <v>95</v>
      </c>
      <c r="B104" s="6"/>
      <c r="C104" s="6"/>
      <c r="D104" s="6"/>
      <c r="E104" s="215"/>
      <c r="F104" s="214"/>
      <c r="G104" s="214"/>
      <c r="H104" s="214"/>
      <c r="I104" s="16" t="str">
        <f t="shared" si="9"/>
        <v/>
      </c>
      <c r="J104" s="16" t="str">
        <f t="shared" si="10"/>
        <v/>
      </c>
      <c r="K104" s="56" t="str">
        <f t="shared" si="11"/>
        <v/>
      </c>
      <c r="L104" s="56" t="str">
        <f t="shared" si="12"/>
        <v/>
      </c>
      <c r="M104" s="374" t="str">
        <f t="shared" si="13"/>
        <v/>
      </c>
      <c r="N104" s="56" t="str">
        <f t="shared" si="14"/>
        <v/>
      </c>
      <c r="O104" s="347" t="b">
        <f t="shared" si="15"/>
        <v>0</v>
      </c>
      <c r="P104" s="348">
        <f t="shared" si="16"/>
        <v>1</v>
      </c>
    </row>
    <row r="105" spans="1:16">
      <c r="A105" s="35">
        <v>96</v>
      </c>
      <c r="B105" s="6"/>
      <c r="C105" s="6"/>
      <c r="D105" s="6"/>
      <c r="E105" s="215"/>
      <c r="F105" s="214"/>
      <c r="G105" s="214"/>
      <c r="H105" s="214"/>
      <c r="I105" s="16" t="str">
        <f t="shared" si="9"/>
        <v/>
      </c>
      <c r="J105" s="16" t="str">
        <f t="shared" si="10"/>
        <v/>
      </c>
      <c r="K105" s="56" t="str">
        <f t="shared" si="11"/>
        <v/>
      </c>
      <c r="L105" s="56" t="str">
        <f t="shared" si="12"/>
        <v/>
      </c>
      <c r="M105" s="374" t="str">
        <f t="shared" si="13"/>
        <v/>
      </c>
      <c r="N105" s="56" t="str">
        <f t="shared" si="14"/>
        <v/>
      </c>
      <c r="O105" s="347" t="b">
        <f t="shared" si="15"/>
        <v>0</v>
      </c>
      <c r="P105" s="348">
        <f t="shared" si="16"/>
        <v>1</v>
      </c>
    </row>
    <row r="106" spans="1:16">
      <c r="A106" s="35">
        <v>97</v>
      </c>
      <c r="B106" s="6"/>
      <c r="C106" s="6"/>
      <c r="D106" s="6"/>
      <c r="E106" s="215"/>
      <c r="F106" s="214"/>
      <c r="G106" s="214"/>
      <c r="H106" s="214"/>
      <c r="I106" s="16" t="str">
        <f t="shared" si="9"/>
        <v/>
      </c>
      <c r="J106" s="16" t="str">
        <f t="shared" si="10"/>
        <v/>
      </c>
      <c r="K106" s="56" t="str">
        <f t="shared" si="11"/>
        <v/>
      </c>
      <c r="L106" s="56" t="str">
        <f t="shared" si="12"/>
        <v/>
      </c>
      <c r="M106" s="374" t="str">
        <f t="shared" si="13"/>
        <v/>
      </c>
      <c r="N106" s="56" t="str">
        <f t="shared" si="14"/>
        <v/>
      </c>
      <c r="O106" s="347" t="b">
        <f t="shared" si="15"/>
        <v>0</v>
      </c>
      <c r="P106" s="348">
        <f t="shared" si="16"/>
        <v>1</v>
      </c>
    </row>
    <row r="107" spans="1:16">
      <c r="A107" s="35">
        <v>98</v>
      </c>
      <c r="B107" s="6"/>
      <c r="C107" s="6"/>
      <c r="D107" s="6"/>
      <c r="E107" s="215"/>
      <c r="F107" s="214"/>
      <c r="G107" s="214"/>
      <c r="H107" s="214"/>
      <c r="I107" s="16" t="str">
        <f t="shared" si="9"/>
        <v/>
      </c>
      <c r="J107" s="16" t="str">
        <f t="shared" si="10"/>
        <v/>
      </c>
      <c r="K107" s="56" t="str">
        <f t="shared" si="11"/>
        <v/>
      </c>
      <c r="L107" s="56" t="str">
        <f t="shared" si="12"/>
        <v/>
      </c>
      <c r="M107" s="374" t="str">
        <f t="shared" si="13"/>
        <v/>
      </c>
      <c r="N107" s="56" t="str">
        <f t="shared" si="14"/>
        <v/>
      </c>
      <c r="O107" s="347" t="b">
        <f t="shared" si="15"/>
        <v>0</v>
      </c>
      <c r="P107" s="348">
        <f t="shared" si="16"/>
        <v>1</v>
      </c>
    </row>
    <row r="108" spans="1:16">
      <c r="A108" s="141">
        <v>99</v>
      </c>
      <c r="B108" s="6"/>
      <c r="C108" s="6"/>
      <c r="D108" s="6"/>
      <c r="E108" s="215"/>
      <c r="F108" s="214"/>
      <c r="G108" s="214"/>
      <c r="H108" s="214"/>
      <c r="I108" s="16" t="str">
        <f t="shared" si="9"/>
        <v/>
      </c>
      <c r="J108" s="16" t="str">
        <f t="shared" si="10"/>
        <v/>
      </c>
      <c r="K108" s="373" t="str">
        <f t="shared" si="11"/>
        <v/>
      </c>
      <c r="L108" s="56" t="str">
        <f t="shared" si="12"/>
        <v/>
      </c>
      <c r="M108" s="374" t="str">
        <f t="shared" si="13"/>
        <v/>
      </c>
      <c r="N108" s="56" t="str">
        <f t="shared" si="14"/>
        <v/>
      </c>
      <c r="O108" s="347" t="b">
        <f t="shared" si="15"/>
        <v>0</v>
      </c>
      <c r="P108" s="348">
        <f t="shared" si="16"/>
        <v>1</v>
      </c>
    </row>
    <row r="109" spans="1:16">
      <c r="A109" s="141">
        <v>100</v>
      </c>
      <c r="B109" s="142"/>
      <c r="C109" s="142"/>
      <c r="D109" s="142"/>
      <c r="E109" s="143"/>
      <c r="F109" s="144"/>
      <c r="G109" s="142"/>
      <c r="H109" s="143"/>
      <c r="I109" s="16" t="str">
        <f t="shared" si="9"/>
        <v/>
      </c>
      <c r="J109" s="16" t="str">
        <f t="shared" si="10"/>
        <v/>
      </c>
    </row>
    <row r="110" spans="1:16">
      <c r="A110" s="141">
        <v>101</v>
      </c>
      <c r="B110" s="142"/>
      <c r="C110" s="142"/>
      <c r="D110" s="142"/>
      <c r="E110" s="143"/>
      <c r="F110" s="144"/>
      <c r="G110" s="142"/>
      <c r="H110" s="143"/>
      <c r="I110" s="16" t="str">
        <f t="shared" si="9"/>
        <v/>
      </c>
      <c r="J110" s="16" t="str">
        <f t="shared" si="10"/>
        <v/>
      </c>
    </row>
    <row r="111" spans="1:16">
      <c r="A111" s="141">
        <v>102</v>
      </c>
      <c r="B111" s="142"/>
      <c r="C111" s="142"/>
      <c r="D111" s="142"/>
      <c r="E111" s="143"/>
      <c r="F111" s="144"/>
      <c r="G111" s="142"/>
      <c r="H111" s="143"/>
      <c r="I111" s="16" t="str">
        <f t="shared" si="9"/>
        <v/>
      </c>
      <c r="J111" s="16" t="str">
        <f t="shared" si="10"/>
        <v/>
      </c>
    </row>
    <row r="112" spans="1:16">
      <c r="A112" s="141">
        <v>103</v>
      </c>
      <c r="B112" s="142"/>
      <c r="C112" s="142"/>
      <c r="D112" s="142"/>
      <c r="E112" s="143"/>
      <c r="F112" s="144"/>
      <c r="G112" s="142"/>
      <c r="H112" s="143"/>
      <c r="I112" s="16" t="str">
        <f t="shared" si="9"/>
        <v/>
      </c>
      <c r="J112" s="16" t="str">
        <f t="shared" si="10"/>
        <v/>
      </c>
    </row>
    <row r="113" spans="1:10">
      <c r="A113" s="141">
        <v>104</v>
      </c>
      <c r="B113" s="142"/>
      <c r="C113" s="142"/>
      <c r="D113" s="142"/>
      <c r="E113" s="143"/>
      <c r="F113" s="144"/>
      <c r="G113" s="142"/>
      <c r="H113" s="143"/>
      <c r="I113" s="16" t="str">
        <f t="shared" si="9"/>
        <v/>
      </c>
      <c r="J113" s="16" t="str">
        <f t="shared" si="10"/>
        <v/>
      </c>
    </row>
    <row r="114" spans="1:10">
      <c r="A114" s="141">
        <v>105</v>
      </c>
      <c r="B114" s="142"/>
      <c r="C114" s="142"/>
      <c r="D114" s="142"/>
      <c r="E114" s="143"/>
      <c r="F114" s="144"/>
      <c r="G114" s="142"/>
      <c r="H114" s="143"/>
      <c r="I114" s="16" t="str">
        <f t="shared" si="9"/>
        <v/>
      </c>
      <c r="J114" s="16" t="str">
        <f t="shared" si="10"/>
        <v/>
      </c>
    </row>
    <row r="115" spans="1:10">
      <c r="A115" s="141">
        <v>106</v>
      </c>
      <c r="B115" s="142"/>
      <c r="C115" s="142"/>
      <c r="D115" s="142"/>
      <c r="E115" s="143"/>
      <c r="F115" s="144"/>
      <c r="G115" s="142"/>
      <c r="H115" s="143"/>
      <c r="I115" s="16" t="str">
        <f t="shared" si="9"/>
        <v/>
      </c>
      <c r="J115" s="16" t="str">
        <f t="shared" si="10"/>
        <v/>
      </c>
    </row>
    <row r="116" spans="1:10">
      <c r="A116" s="141">
        <v>107</v>
      </c>
      <c r="B116" s="142"/>
      <c r="C116" s="142"/>
      <c r="D116" s="142"/>
      <c r="E116" s="143"/>
      <c r="F116" s="144"/>
      <c r="G116" s="142"/>
      <c r="H116" s="143"/>
      <c r="I116" s="16" t="str">
        <f t="shared" si="9"/>
        <v/>
      </c>
      <c r="J116" s="16" t="str">
        <f t="shared" si="10"/>
        <v/>
      </c>
    </row>
    <row r="117" spans="1:10">
      <c r="A117" s="141">
        <v>108</v>
      </c>
      <c r="B117" s="142"/>
      <c r="C117" s="142"/>
      <c r="D117" s="142"/>
      <c r="E117" s="143"/>
      <c r="F117" s="144"/>
      <c r="G117" s="142"/>
      <c r="H117" s="143"/>
      <c r="I117" s="16" t="str">
        <f t="shared" si="9"/>
        <v/>
      </c>
      <c r="J117" s="16" t="str">
        <f t="shared" si="10"/>
        <v/>
      </c>
    </row>
    <row r="118" spans="1:10">
      <c r="A118" s="141">
        <v>109</v>
      </c>
      <c r="B118" s="142"/>
      <c r="C118" s="142"/>
      <c r="D118" s="142"/>
      <c r="E118" s="143"/>
      <c r="F118" s="144"/>
      <c r="G118" s="142"/>
      <c r="H118" s="143"/>
      <c r="I118" s="16" t="str">
        <f t="shared" si="9"/>
        <v/>
      </c>
      <c r="J118" s="16" t="str">
        <f t="shared" si="10"/>
        <v/>
      </c>
    </row>
    <row r="119" spans="1:10">
      <c r="A119" s="141">
        <v>110</v>
      </c>
      <c r="B119" s="142"/>
      <c r="C119" s="142"/>
      <c r="D119" s="142"/>
      <c r="E119" s="143"/>
      <c r="F119" s="144"/>
      <c r="G119" s="142"/>
      <c r="H119" s="143"/>
      <c r="I119" s="16" t="str">
        <f t="shared" si="9"/>
        <v/>
      </c>
      <c r="J119" s="16" t="str">
        <f t="shared" si="10"/>
        <v/>
      </c>
    </row>
    <row r="120" spans="1:10">
      <c r="A120" s="141">
        <v>111</v>
      </c>
      <c r="B120" s="142"/>
      <c r="C120" s="142"/>
      <c r="D120" s="142"/>
      <c r="E120" s="143"/>
      <c r="F120" s="144"/>
      <c r="G120" s="142"/>
      <c r="H120" s="143"/>
      <c r="I120" s="16" t="str">
        <f t="shared" si="9"/>
        <v/>
      </c>
      <c r="J120" s="16" t="str">
        <f t="shared" si="10"/>
        <v/>
      </c>
    </row>
    <row r="121" spans="1:10">
      <c r="A121" s="141">
        <v>112</v>
      </c>
      <c r="B121" s="142"/>
      <c r="C121" s="142"/>
      <c r="D121" s="142"/>
      <c r="E121" s="143"/>
      <c r="F121" s="144"/>
      <c r="G121" s="142"/>
      <c r="H121" s="143"/>
      <c r="I121" s="16" t="str">
        <f t="shared" si="9"/>
        <v/>
      </c>
      <c r="J121" s="16" t="str">
        <f t="shared" si="10"/>
        <v/>
      </c>
    </row>
    <row r="122" spans="1:10">
      <c r="A122" s="141">
        <v>113</v>
      </c>
      <c r="B122" s="142"/>
      <c r="C122" s="142"/>
      <c r="D122" s="142"/>
      <c r="E122" s="143"/>
      <c r="F122" s="144"/>
      <c r="G122" s="142"/>
      <c r="H122" s="143"/>
      <c r="I122" s="16" t="str">
        <f t="shared" si="9"/>
        <v/>
      </c>
      <c r="J122" s="16" t="str">
        <f t="shared" si="10"/>
        <v/>
      </c>
    </row>
    <row r="123" spans="1:10">
      <c r="A123" s="141">
        <v>114</v>
      </c>
      <c r="B123" s="142"/>
      <c r="C123" s="142"/>
      <c r="D123" s="142"/>
      <c r="E123" s="143"/>
      <c r="F123" s="144"/>
      <c r="G123" s="142"/>
      <c r="H123" s="143"/>
      <c r="I123" s="16" t="str">
        <f t="shared" si="9"/>
        <v/>
      </c>
      <c r="J123" s="16" t="str">
        <f t="shared" si="10"/>
        <v/>
      </c>
    </row>
    <row r="124" spans="1:10">
      <c r="A124" s="141">
        <v>115</v>
      </c>
      <c r="B124" s="142"/>
      <c r="C124" s="142"/>
      <c r="D124" s="142"/>
      <c r="E124" s="143"/>
      <c r="F124" s="144"/>
      <c r="G124" s="142"/>
      <c r="H124" s="143"/>
      <c r="I124" s="16" t="str">
        <f t="shared" si="9"/>
        <v/>
      </c>
      <c r="J124" s="16" t="str">
        <f t="shared" si="10"/>
        <v/>
      </c>
    </row>
    <row r="125" spans="1:10">
      <c r="A125" s="141">
        <v>116</v>
      </c>
      <c r="B125" s="142"/>
      <c r="C125" s="142"/>
      <c r="D125" s="142"/>
      <c r="E125" s="143"/>
      <c r="F125" s="144"/>
      <c r="G125" s="142"/>
      <c r="H125" s="143"/>
      <c r="I125" s="16" t="str">
        <f t="shared" si="9"/>
        <v/>
      </c>
      <c r="J125" s="16" t="str">
        <f t="shared" si="10"/>
        <v/>
      </c>
    </row>
    <row r="126" spans="1:10">
      <c r="A126" s="141">
        <v>117</v>
      </c>
      <c r="B126" s="142"/>
      <c r="C126" s="142"/>
      <c r="D126" s="142"/>
      <c r="E126" s="143"/>
      <c r="F126" s="144"/>
      <c r="G126" s="142"/>
      <c r="H126" s="143"/>
      <c r="I126" s="16" t="str">
        <f t="shared" si="9"/>
        <v/>
      </c>
      <c r="J126" s="16" t="str">
        <f t="shared" si="10"/>
        <v/>
      </c>
    </row>
    <row r="127" spans="1:10">
      <c r="A127" s="141">
        <v>118</v>
      </c>
      <c r="B127" s="142"/>
      <c r="C127" s="142"/>
      <c r="D127" s="142"/>
      <c r="E127" s="143"/>
      <c r="F127" s="144"/>
      <c r="G127" s="142"/>
      <c r="H127" s="143"/>
      <c r="I127" s="16" t="str">
        <f t="shared" si="9"/>
        <v/>
      </c>
      <c r="J127" s="16" t="str">
        <f t="shared" si="10"/>
        <v/>
      </c>
    </row>
    <row r="128" spans="1:10">
      <c r="A128" s="141">
        <v>119</v>
      </c>
      <c r="B128" s="142"/>
      <c r="C128" s="142"/>
      <c r="D128" s="142"/>
      <c r="E128" s="143"/>
      <c r="F128" s="144"/>
      <c r="G128" s="142"/>
      <c r="H128" s="143"/>
      <c r="I128" s="16" t="str">
        <f t="shared" si="9"/>
        <v/>
      </c>
      <c r="J128" s="16" t="str">
        <f t="shared" si="10"/>
        <v/>
      </c>
    </row>
    <row r="129" spans="1:10">
      <c r="A129" s="141">
        <v>120</v>
      </c>
      <c r="B129" s="142"/>
      <c r="C129" s="142"/>
      <c r="D129" s="142"/>
      <c r="E129" s="143"/>
      <c r="F129" s="144"/>
      <c r="G129" s="142"/>
      <c r="H129" s="143"/>
      <c r="I129" s="16" t="str">
        <f t="shared" si="9"/>
        <v/>
      </c>
      <c r="J129" s="16" t="str">
        <f t="shared" si="10"/>
        <v/>
      </c>
    </row>
    <row r="130" spans="1:10">
      <c r="A130" s="141">
        <v>121</v>
      </c>
      <c r="B130" s="142"/>
      <c r="C130" s="142"/>
      <c r="D130" s="142"/>
      <c r="E130" s="143"/>
      <c r="F130" s="144"/>
      <c r="G130" s="142"/>
      <c r="H130" s="143"/>
      <c r="I130" s="16" t="str">
        <f t="shared" si="9"/>
        <v/>
      </c>
      <c r="J130" s="16" t="str">
        <f t="shared" si="10"/>
        <v/>
      </c>
    </row>
    <row r="131" spans="1:10">
      <c r="A131" s="141">
        <v>122</v>
      </c>
      <c r="B131" s="142"/>
      <c r="C131" s="142"/>
      <c r="D131" s="142"/>
      <c r="E131" s="143"/>
      <c r="F131" s="144"/>
      <c r="G131" s="142"/>
      <c r="H131" s="143"/>
      <c r="I131" s="16" t="str">
        <f t="shared" si="9"/>
        <v/>
      </c>
      <c r="J131" s="16" t="str">
        <f t="shared" si="10"/>
        <v/>
      </c>
    </row>
    <row r="132" spans="1:10">
      <c r="A132" s="141">
        <v>123</v>
      </c>
      <c r="B132" s="142"/>
      <c r="C132" s="142"/>
      <c r="D132" s="142"/>
      <c r="E132" s="143"/>
      <c r="F132" s="144"/>
      <c r="G132" s="142"/>
      <c r="H132" s="143"/>
      <c r="I132" s="16" t="str">
        <f t="shared" si="9"/>
        <v/>
      </c>
      <c r="J132" s="16" t="str">
        <f t="shared" si="10"/>
        <v/>
      </c>
    </row>
    <row r="133" spans="1:10">
      <c r="A133" s="141">
        <v>124</v>
      </c>
      <c r="B133" s="142"/>
      <c r="C133" s="142"/>
      <c r="D133" s="142"/>
      <c r="E133" s="143"/>
      <c r="F133" s="144"/>
      <c r="G133" s="142"/>
      <c r="H133" s="143"/>
      <c r="I133" s="16" t="str">
        <f t="shared" si="9"/>
        <v/>
      </c>
      <c r="J133" s="16" t="str">
        <f t="shared" si="10"/>
        <v/>
      </c>
    </row>
    <row r="134" spans="1:10">
      <c r="A134" s="141">
        <v>125</v>
      </c>
      <c r="B134" s="142"/>
      <c r="C134" s="142"/>
      <c r="D134" s="142"/>
      <c r="E134" s="143"/>
      <c r="F134" s="144"/>
      <c r="G134" s="142"/>
      <c r="H134" s="143"/>
      <c r="I134" s="16" t="str">
        <f t="shared" si="9"/>
        <v/>
      </c>
      <c r="J134" s="16" t="str">
        <f t="shared" si="10"/>
        <v/>
      </c>
    </row>
    <row r="135" spans="1:10">
      <c r="A135" s="141">
        <v>126</v>
      </c>
      <c r="B135" s="142"/>
      <c r="C135" s="142"/>
      <c r="D135" s="142"/>
      <c r="E135" s="143"/>
      <c r="F135" s="144"/>
      <c r="G135" s="142"/>
      <c r="H135" s="143"/>
      <c r="I135" s="16" t="str">
        <f t="shared" si="9"/>
        <v/>
      </c>
      <c r="J135" s="16" t="str">
        <f t="shared" si="10"/>
        <v/>
      </c>
    </row>
    <row r="136" spans="1:10">
      <c r="A136" s="141">
        <v>127</v>
      </c>
      <c r="B136" s="142"/>
      <c r="C136" s="142"/>
      <c r="D136" s="142"/>
      <c r="E136" s="143"/>
      <c r="F136" s="144"/>
      <c r="G136" s="142"/>
      <c r="H136" s="143"/>
      <c r="I136" s="16" t="str">
        <f t="shared" si="9"/>
        <v/>
      </c>
      <c r="J136" s="16" t="str">
        <f t="shared" si="10"/>
        <v/>
      </c>
    </row>
    <row r="137" spans="1:10">
      <c r="A137" s="141">
        <v>128</v>
      </c>
      <c r="B137" s="142"/>
      <c r="C137" s="142"/>
      <c r="D137" s="142"/>
      <c r="E137" s="143"/>
      <c r="F137" s="144"/>
      <c r="G137" s="142"/>
      <c r="H137" s="143"/>
      <c r="I137" s="16" t="str">
        <f t="shared" si="9"/>
        <v/>
      </c>
      <c r="J137" s="16" t="str">
        <f t="shared" si="10"/>
        <v/>
      </c>
    </row>
    <row r="138" spans="1:10">
      <c r="A138" s="141">
        <v>129</v>
      </c>
      <c r="B138" s="142"/>
      <c r="C138" s="142"/>
      <c r="D138" s="142"/>
      <c r="E138" s="143"/>
      <c r="F138" s="144"/>
      <c r="G138" s="142"/>
      <c r="H138" s="143"/>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1">
        <v>130</v>
      </c>
      <c r="B139" s="142"/>
      <c r="C139" s="142"/>
      <c r="D139" s="142"/>
      <c r="E139" s="143"/>
      <c r="F139" s="144"/>
      <c r="G139" s="142"/>
      <c r="H139" s="143"/>
      <c r="I139" s="16" t="str">
        <f t="shared" si="17"/>
        <v/>
      </c>
      <c r="J139" s="16" t="str">
        <f t="shared" si="18"/>
        <v/>
      </c>
    </row>
    <row r="140" spans="1:10">
      <c r="A140" s="141">
        <v>131</v>
      </c>
      <c r="B140" s="142"/>
      <c r="C140" s="142"/>
      <c r="D140" s="142"/>
      <c r="E140" s="143"/>
      <c r="F140" s="144"/>
      <c r="G140" s="142"/>
      <c r="H140" s="143"/>
      <c r="I140" s="16" t="str">
        <f t="shared" si="17"/>
        <v/>
      </c>
      <c r="J140" s="16" t="str">
        <f t="shared" si="18"/>
        <v/>
      </c>
    </row>
    <row r="141" spans="1:10">
      <c r="A141" s="141">
        <v>132</v>
      </c>
      <c r="B141" s="142"/>
      <c r="C141" s="142"/>
      <c r="D141" s="142"/>
      <c r="E141" s="143"/>
      <c r="F141" s="144"/>
      <c r="G141" s="142"/>
      <c r="H141" s="143"/>
      <c r="I141" s="16" t="str">
        <f t="shared" si="17"/>
        <v/>
      </c>
      <c r="J141" s="16" t="str">
        <f t="shared" si="18"/>
        <v/>
      </c>
    </row>
    <row r="142" spans="1:10">
      <c r="A142" s="141">
        <v>133</v>
      </c>
      <c r="B142" s="142"/>
      <c r="C142" s="142"/>
      <c r="D142" s="142"/>
      <c r="E142" s="143"/>
      <c r="F142" s="144"/>
      <c r="G142" s="142"/>
      <c r="H142" s="143"/>
      <c r="I142" s="16" t="str">
        <f t="shared" si="17"/>
        <v/>
      </c>
      <c r="J142" s="16" t="str">
        <f t="shared" si="18"/>
        <v/>
      </c>
    </row>
    <row r="143" spans="1:10">
      <c r="A143" s="141">
        <v>134</v>
      </c>
      <c r="B143" s="142"/>
      <c r="C143" s="142"/>
      <c r="D143" s="142"/>
      <c r="E143" s="143"/>
      <c r="F143" s="144"/>
      <c r="G143" s="142"/>
      <c r="H143" s="143"/>
      <c r="I143" s="16" t="str">
        <f t="shared" si="17"/>
        <v/>
      </c>
      <c r="J143" s="16" t="str">
        <f t="shared" si="18"/>
        <v/>
      </c>
    </row>
    <row r="144" spans="1:10">
      <c r="A144" s="141">
        <v>135</v>
      </c>
      <c r="B144" s="142"/>
      <c r="C144" s="142"/>
      <c r="D144" s="142"/>
      <c r="E144" s="143"/>
      <c r="F144" s="144"/>
      <c r="G144" s="142"/>
      <c r="H144" s="143"/>
      <c r="I144" s="16" t="str">
        <f t="shared" si="17"/>
        <v/>
      </c>
      <c r="J144" s="16" t="str">
        <f t="shared" si="18"/>
        <v/>
      </c>
    </row>
    <row r="145" spans="1:10">
      <c r="A145" s="141">
        <v>136</v>
      </c>
      <c r="B145" s="142"/>
      <c r="C145" s="142"/>
      <c r="D145" s="142"/>
      <c r="E145" s="143"/>
      <c r="F145" s="144"/>
      <c r="G145" s="142"/>
      <c r="H145" s="143"/>
      <c r="I145" s="16" t="str">
        <f t="shared" si="17"/>
        <v/>
      </c>
      <c r="J145" s="16" t="str">
        <f t="shared" si="18"/>
        <v/>
      </c>
    </row>
    <row r="146" spans="1:10">
      <c r="A146" s="141">
        <v>137</v>
      </c>
      <c r="B146" s="142"/>
      <c r="C146" s="142"/>
      <c r="D146" s="142"/>
      <c r="E146" s="143"/>
      <c r="F146" s="144"/>
      <c r="G146" s="142"/>
      <c r="H146" s="143"/>
      <c r="I146" s="16" t="str">
        <f t="shared" si="17"/>
        <v/>
      </c>
      <c r="J146" s="16" t="str">
        <f t="shared" si="18"/>
        <v/>
      </c>
    </row>
    <row r="147" spans="1:10">
      <c r="A147" s="141">
        <v>138</v>
      </c>
      <c r="B147" s="142"/>
      <c r="C147" s="142"/>
      <c r="D147" s="142"/>
      <c r="E147" s="143"/>
      <c r="F147" s="144"/>
      <c r="G147" s="142"/>
      <c r="H147" s="143"/>
      <c r="I147" s="16" t="str">
        <f t="shared" si="17"/>
        <v/>
      </c>
      <c r="J147" s="16" t="str">
        <f t="shared" si="18"/>
        <v/>
      </c>
    </row>
    <row r="148" spans="1:10">
      <c r="A148" s="141">
        <v>139</v>
      </c>
      <c r="B148" s="142"/>
      <c r="C148" s="142"/>
      <c r="D148" s="142"/>
      <c r="E148" s="143"/>
      <c r="F148" s="144"/>
      <c r="G148" s="142"/>
      <c r="H148" s="143"/>
      <c r="I148" s="16" t="str">
        <f t="shared" si="17"/>
        <v/>
      </c>
      <c r="J148" s="16" t="str">
        <f t="shared" si="18"/>
        <v/>
      </c>
    </row>
    <row r="149" spans="1:10">
      <c r="A149" s="141">
        <v>140</v>
      </c>
      <c r="B149" s="142"/>
      <c r="C149" s="142"/>
      <c r="D149" s="142"/>
      <c r="E149" s="143"/>
      <c r="F149" s="144"/>
      <c r="G149" s="142"/>
      <c r="H149" s="143"/>
      <c r="I149" s="16" t="str">
        <f t="shared" si="17"/>
        <v/>
      </c>
      <c r="J149" s="16" t="str">
        <f t="shared" si="18"/>
        <v/>
      </c>
    </row>
    <row r="150" spans="1:10">
      <c r="A150" s="141">
        <v>141</v>
      </c>
      <c r="B150" s="142"/>
      <c r="C150" s="142"/>
      <c r="D150" s="142"/>
      <c r="E150" s="143"/>
      <c r="F150" s="144"/>
      <c r="G150" s="142"/>
      <c r="H150" s="143"/>
      <c r="I150" s="16" t="str">
        <f t="shared" si="17"/>
        <v/>
      </c>
      <c r="J150" s="16" t="str">
        <f t="shared" si="18"/>
        <v/>
      </c>
    </row>
    <row r="151" spans="1:10">
      <c r="A151" s="141">
        <v>142</v>
      </c>
      <c r="B151" s="142"/>
      <c r="C151" s="142"/>
      <c r="D151" s="142"/>
      <c r="E151" s="143"/>
      <c r="F151" s="144"/>
      <c r="G151" s="142"/>
      <c r="H151" s="143"/>
      <c r="I151" s="16" t="str">
        <f t="shared" si="17"/>
        <v/>
      </c>
      <c r="J151" s="16" t="str">
        <f t="shared" si="18"/>
        <v/>
      </c>
    </row>
    <row r="152" spans="1:10">
      <c r="A152" s="141">
        <v>143</v>
      </c>
      <c r="B152" s="142"/>
      <c r="C152" s="142"/>
      <c r="D152" s="142"/>
      <c r="E152" s="143"/>
      <c r="F152" s="144"/>
      <c r="G152" s="142"/>
      <c r="H152" s="143"/>
      <c r="I152" s="16" t="str">
        <f t="shared" si="17"/>
        <v/>
      </c>
      <c r="J152" s="16" t="str">
        <f t="shared" si="18"/>
        <v/>
      </c>
    </row>
    <row r="153" spans="1:10">
      <c r="A153" s="141">
        <v>144</v>
      </c>
      <c r="B153" s="142"/>
      <c r="C153" s="142"/>
      <c r="D153" s="142"/>
      <c r="E153" s="143"/>
      <c r="F153" s="144"/>
      <c r="G153" s="142"/>
      <c r="H153" s="143"/>
      <c r="I153" s="16" t="str">
        <f t="shared" si="17"/>
        <v/>
      </c>
      <c r="J153" s="16" t="str">
        <f t="shared" si="18"/>
        <v/>
      </c>
    </row>
    <row r="154" spans="1:10">
      <c r="A154" s="141">
        <v>145</v>
      </c>
      <c r="B154" s="142"/>
      <c r="C154" s="142"/>
      <c r="D154" s="142"/>
      <c r="E154" s="143"/>
      <c r="F154" s="144"/>
      <c r="G154" s="142"/>
      <c r="H154" s="143"/>
      <c r="I154" s="16" t="str">
        <f t="shared" si="17"/>
        <v/>
      </c>
      <c r="J154" s="16" t="str">
        <f t="shared" si="18"/>
        <v/>
      </c>
    </row>
    <row r="155" spans="1:10">
      <c r="A155" s="141">
        <v>146</v>
      </c>
      <c r="B155" s="142"/>
      <c r="C155" s="142"/>
      <c r="D155" s="142"/>
      <c r="E155" s="143"/>
      <c r="F155" s="144"/>
      <c r="G155" s="142"/>
      <c r="H155" s="143"/>
      <c r="I155" s="16" t="str">
        <f t="shared" si="17"/>
        <v/>
      </c>
      <c r="J155" s="16" t="str">
        <f t="shared" si="18"/>
        <v/>
      </c>
    </row>
    <row r="156" spans="1:10">
      <c r="A156" s="141">
        <v>147</v>
      </c>
      <c r="B156" s="142"/>
      <c r="C156" s="142"/>
      <c r="D156" s="142"/>
      <c r="E156" s="143"/>
      <c r="F156" s="144"/>
      <c r="G156" s="142"/>
      <c r="H156" s="143"/>
      <c r="I156" s="16" t="str">
        <f t="shared" si="17"/>
        <v/>
      </c>
      <c r="J156" s="16" t="str">
        <f t="shared" si="18"/>
        <v/>
      </c>
    </row>
    <row r="157" spans="1:10">
      <c r="A157" s="141">
        <v>148</v>
      </c>
      <c r="B157" s="142"/>
      <c r="C157" s="142"/>
      <c r="D157" s="142"/>
      <c r="E157" s="143"/>
      <c r="F157" s="144"/>
      <c r="G157" s="142"/>
      <c r="H157" s="143"/>
      <c r="I157" s="16" t="str">
        <f t="shared" si="17"/>
        <v/>
      </c>
      <c r="J157" s="16" t="str">
        <f t="shared" si="18"/>
        <v/>
      </c>
    </row>
    <row r="158" spans="1:10">
      <c r="A158" s="141">
        <v>149</v>
      </c>
      <c r="B158" s="142"/>
      <c r="C158" s="142"/>
      <c r="D158" s="142"/>
      <c r="E158" s="143"/>
      <c r="F158" s="144"/>
      <c r="G158" s="142"/>
      <c r="H158" s="143"/>
      <c r="I158" s="16" t="str">
        <f t="shared" si="17"/>
        <v/>
      </c>
      <c r="J158" s="16" t="str">
        <f t="shared" si="18"/>
        <v/>
      </c>
    </row>
    <row r="159" spans="1:10">
      <c r="A159" s="141">
        <v>150</v>
      </c>
      <c r="B159" s="142"/>
      <c r="C159" s="142"/>
      <c r="D159" s="142"/>
      <c r="E159" s="143"/>
      <c r="F159" s="144"/>
      <c r="G159" s="142"/>
      <c r="H159" s="143"/>
      <c r="I159" s="16" t="str">
        <f t="shared" si="17"/>
        <v/>
      </c>
      <c r="J159" s="16" t="str">
        <f t="shared" si="18"/>
        <v/>
      </c>
    </row>
    <row r="160" spans="1:10">
      <c r="A160" s="141">
        <v>151</v>
      </c>
      <c r="B160" s="142"/>
      <c r="C160" s="142"/>
      <c r="D160" s="142"/>
      <c r="E160" s="143"/>
      <c r="F160" s="144"/>
      <c r="G160" s="142"/>
      <c r="H160" s="143"/>
      <c r="I160" s="16" t="str">
        <f t="shared" si="17"/>
        <v/>
      </c>
      <c r="J160" s="16" t="str">
        <f t="shared" si="18"/>
        <v/>
      </c>
    </row>
    <row r="161" spans="1:10">
      <c r="A161" s="141">
        <v>152</v>
      </c>
      <c r="B161" s="142"/>
      <c r="C161" s="142"/>
      <c r="D161" s="142"/>
      <c r="E161" s="143"/>
      <c r="F161" s="144"/>
      <c r="G161" s="142"/>
      <c r="H161" s="143"/>
      <c r="I161" s="16" t="str">
        <f t="shared" si="17"/>
        <v/>
      </c>
      <c r="J161" s="16" t="str">
        <f t="shared" si="18"/>
        <v/>
      </c>
    </row>
    <row r="162" spans="1:10">
      <c r="A162" s="141">
        <v>153</v>
      </c>
      <c r="B162" s="142"/>
      <c r="C162" s="142"/>
      <c r="D162" s="142"/>
      <c r="E162" s="143"/>
      <c r="F162" s="144"/>
      <c r="G162" s="142"/>
      <c r="H162" s="143"/>
      <c r="I162" s="16" t="str">
        <f t="shared" si="17"/>
        <v/>
      </c>
      <c r="J162" s="16" t="str">
        <f t="shared" si="18"/>
        <v/>
      </c>
    </row>
    <row r="163" spans="1:10">
      <c r="A163" s="141">
        <v>154</v>
      </c>
      <c r="B163" s="142"/>
      <c r="C163" s="142"/>
      <c r="D163" s="142"/>
      <c r="E163" s="143"/>
      <c r="F163" s="144"/>
      <c r="G163" s="142"/>
      <c r="H163" s="143"/>
      <c r="I163" s="16" t="str">
        <f t="shared" si="17"/>
        <v/>
      </c>
      <c r="J163" s="16" t="str">
        <f t="shared" si="18"/>
        <v/>
      </c>
    </row>
    <row r="164" spans="1:10">
      <c r="A164" s="141">
        <v>155</v>
      </c>
      <c r="B164" s="142"/>
      <c r="C164" s="142"/>
      <c r="D164" s="142"/>
      <c r="E164" s="143"/>
      <c r="F164" s="144"/>
      <c r="G164" s="142"/>
      <c r="H164" s="143"/>
      <c r="I164" s="16" t="str">
        <f t="shared" si="17"/>
        <v/>
      </c>
      <c r="J164" s="16" t="str">
        <f t="shared" si="18"/>
        <v/>
      </c>
    </row>
    <row r="165" spans="1:10">
      <c r="A165" s="141">
        <v>156</v>
      </c>
      <c r="B165" s="142"/>
      <c r="C165" s="142"/>
      <c r="D165" s="142"/>
      <c r="E165" s="143"/>
      <c r="F165" s="144"/>
      <c r="G165" s="142"/>
      <c r="H165" s="143"/>
      <c r="I165" s="16" t="str">
        <f t="shared" si="17"/>
        <v/>
      </c>
      <c r="J165" s="16" t="str">
        <f t="shared" si="18"/>
        <v/>
      </c>
    </row>
    <row r="166" spans="1:10">
      <c r="A166" s="141">
        <v>157</v>
      </c>
      <c r="B166" s="142"/>
      <c r="C166" s="142"/>
      <c r="D166" s="142"/>
      <c r="E166" s="143"/>
      <c r="F166" s="144"/>
      <c r="G166" s="142"/>
      <c r="H166" s="143"/>
      <c r="I166" s="16" t="str">
        <f t="shared" si="17"/>
        <v/>
      </c>
      <c r="J166" s="16" t="str">
        <f t="shared" si="18"/>
        <v/>
      </c>
    </row>
    <row r="167" spans="1:10">
      <c r="A167" s="141">
        <v>158</v>
      </c>
      <c r="B167" s="142"/>
      <c r="C167" s="142"/>
      <c r="D167" s="142"/>
      <c r="E167" s="143"/>
      <c r="F167" s="144"/>
      <c r="G167" s="142"/>
      <c r="H167" s="143"/>
      <c r="I167" s="16" t="str">
        <f t="shared" si="17"/>
        <v/>
      </c>
      <c r="J167" s="16" t="str">
        <f t="shared" si="18"/>
        <v/>
      </c>
    </row>
    <row r="168" spans="1:10">
      <c r="A168" s="141">
        <v>159</v>
      </c>
      <c r="B168" s="142"/>
      <c r="C168" s="142"/>
      <c r="D168" s="142"/>
      <c r="E168" s="143"/>
      <c r="F168" s="144"/>
      <c r="G168" s="142"/>
      <c r="H168" s="143"/>
      <c r="I168" s="16" t="str">
        <f t="shared" si="17"/>
        <v/>
      </c>
      <c r="J168" s="16" t="str">
        <f t="shared" si="18"/>
        <v/>
      </c>
    </row>
    <row r="169" spans="1:10">
      <c r="A169" s="141">
        <v>160</v>
      </c>
      <c r="B169" s="142"/>
      <c r="C169" s="142"/>
      <c r="D169" s="142"/>
      <c r="E169" s="143"/>
      <c r="F169" s="144"/>
      <c r="G169" s="142"/>
      <c r="H169" s="143"/>
      <c r="I169" s="16" t="str">
        <f t="shared" si="17"/>
        <v/>
      </c>
      <c r="J169" s="16" t="str">
        <f t="shared" si="18"/>
        <v/>
      </c>
    </row>
    <row r="170" spans="1:10">
      <c r="A170" s="141">
        <v>161</v>
      </c>
      <c r="B170" s="142"/>
      <c r="C170" s="142"/>
      <c r="D170" s="142"/>
      <c r="E170" s="143"/>
      <c r="F170" s="144"/>
      <c r="G170" s="142"/>
      <c r="H170" s="143"/>
      <c r="I170" s="16" t="str">
        <f t="shared" si="17"/>
        <v/>
      </c>
      <c r="J170" s="16" t="str">
        <f t="shared" si="18"/>
        <v/>
      </c>
    </row>
    <row r="171" spans="1:10">
      <c r="A171" s="141">
        <v>162</v>
      </c>
      <c r="B171" s="142"/>
      <c r="C171" s="142"/>
      <c r="D171" s="142"/>
      <c r="E171" s="143"/>
      <c r="F171" s="144"/>
      <c r="G171" s="142"/>
      <c r="H171" s="143"/>
      <c r="I171" s="16" t="str">
        <f t="shared" si="17"/>
        <v/>
      </c>
      <c r="J171" s="16" t="str">
        <f t="shared" si="18"/>
        <v/>
      </c>
    </row>
    <row r="172" spans="1:10">
      <c r="A172" s="141">
        <v>163</v>
      </c>
      <c r="B172" s="142"/>
      <c r="C172" s="142"/>
      <c r="D172" s="142"/>
      <c r="E172" s="143"/>
      <c r="F172" s="144"/>
      <c r="G172" s="142"/>
      <c r="H172" s="143"/>
      <c r="I172" s="16" t="str">
        <f t="shared" si="17"/>
        <v/>
      </c>
      <c r="J172" s="16" t="str">
        <f t="shared" si="18"/>
        <v/>
      </c>
    </row>
    <row r="173" spans="1:10">
      <c r="A173" s="141">
        <v>164</v>
      </c>
      <c r="B173" s="142"/>
      <c r="C173" s="142"/>
      <c r="D173" s="142"/>
      <c r="E173" s="143"/>
      <c r="F173" s="144"/>
      <c r="G173" s="142"/>
      <c r="H173" s="143"/>
      <c r="I173" s="16" t="str">
        <f t="shared" si="17"/>
        <v/>
      </c>
      <c r="J173" s="16" t="str">
        <f t="shared" si="18"/>
        <v/>
      </c>
    </row>
    <row r="174" spans="1:10">
      <c r="A174" s="141">
        <v>165</v>
      </c>
      <c r="B174" s="142"/>
      <c r="C174" s="142"/>
      <c r="D174" s="142"/>
      <c r="E174" s="143"/>
      <c r="F174" s="144"/>
      <c r="G174" s="142"/>
      <c r="H174" s="143"/>
      <c r="I174" s="16" t="str">
        <f t="shared" si="17"/>
        <v/>
      </c>
      <c r="J174" s="16" t="str">
        <f t="shared" si="18"/>
        <v/>
      </c>
    </row>
    <row r="175" spans="1:10">
      <c r="A175" s="141">
        <v>166</v>
      </c>
      <c r="B175" s="142"/>
      <c r="C175" s="142"/>
      <c r="D175" s="142"/>
      <c r="E175" s="143"/>
      <c r="F175" s="144"/>
      <c r="G175" s="142"/>
      <c r="H175" s="143"/>
      <c r="I175" s="16" t="str">
        <f t="shared" si="17"/>
        <v/>
      </c>
      <c r="J175" s="16" t="str">
        <f t="shared" si="18"/>
        <v/>
      </c>
    </row>
    <row r="176" spans="1:10">
      <c r="A176" s="141">
        <v>167</v>
      </c>
      <c r="B176" s="142"/>
      <c r="C176" s="142"/>
      <c r="D176" s="142"/>
      <c r="E176" s="143"/>
      <c r="F176" s="144"/>
      <c r="G176" s="142"/>
      <c r="H176" s="143"/>
      <c r="I176" s="16" t="str">
        <f t="shared" si="17"/>
        <v/>
      </c>
      <c r="J176" s="16" t="str">
        <f t="shared" si="18"/>
        <v/>
      </c>
    </row>
    <row r="177" spans="1:10">
      <c r="A177" s="141">
        <v>168</v>
      </c>
      <c r="B177" s="142"/>
      <c r="C177" s="142"/>
      <c r="D177" s="142"/>
      <c r="E177" s="143"/>
      <c r="F177" s="144"/>
      <c r="G177" s="142"/>
      <c r="H177" s="143"/>
      <c r="I177" s="16" t="str">
        <f t="shared" si="17"/>
        <v/>
      </c>
      <c r="J177" s="16" t="str">
        <f t="shared" si="18"/>
        <v/>
      </c>
    </row>
    <row r="178" spans="1:10">
      <c r="A178" s="141">
        <v>169</v>
      </c>
      <c r="B178" s="142"/>
      <c r="C178" s="142"/>
      <c r="D178" s="142"/>
      <c r="E178" s="143"/>
      <c r="F178" s="144"/>
      <c r="G178" s="142"/>
      <c r="H178" s="143"/>
      <c r="I178" s="16" t="str">
        <f t="shared" si="17"/>
        <v/>
      </c>
      <c r="J178" s="16" t="str">
        <f t="shared" si="18"/>
        <v/>
      </c>
    </row>
    <row r="179" spans="1:10">
      <c r="A179" s="141">
        <v>170</v>
      </c>
      <c r="B179" s="142"/>
      <c r="C179" s="142"/>
      <c r="D179" s="142"/>
      <c r="E179" s="143"/>
      <c r="F179" s="144"/>
      <c r="G179" s="142"/>
      <c r="H179" s="143"/>
      <c r="I179" s="16" t="str">
        <f t="shared" si="17"/>
        <v/>
      </c>
      <c r="J179" s="16" t="str">
        <f t="shared" si="18"/>
        <v/>
      </c>
    </row>
    <row r="180" spans="1:10">
      <c r="A180" s="141">
        <v>171</v>
      </c>
      <c r="B180" s="142"/>
      <c r="C180" s="142"/>
      <c r="D180" s="142"/>
      <c r="E180" s="143"/>
      <c r="F180" s="144"/>
      <c r="G180" s="142"/>
      <c r="H180" s="143"/>
      <c r="I180" s="16" t="str">
        <f t="shared" si="17"/>
        <v/>
      </c>
      <c r="J180" s="16" t="str">
        <f t="shared" si="18"/>
        <v/>
      </c>
    </row>
    <row r="181" spans="1:10">
      <c r="A181" s="141">
        <v>172</v>
      </c>
      <c r="B181" s="142"/>
      <c r="C181" s="142"/>
      <c r="D181" s="142"/>
      <c r="E181" s="143"/>
      <c r="F181" s="144"/>
      <c r="G181" s="142"/>
      <c r="H181" s="143"/>
      <c r="I181" s="16" t="str">
        <f t="shared" si="17"/>
        <v/>
      </c>
      <c r="J181" s="16" t="str">
        <f t="shared" si="18"/>
        <v/>
      </c>
    </row>
    <row r="182" spans="1:10">
      <c r="A182" s="141">
        <v>173</v>
      </c>
      <c r="B182" s="142"/>
      <c r="C182" s="142"/>
      <c r="D182" s="142"/>
      <c r="E182" s="143"/>
      <c r="F182" s="144"/>
      <c r="G182" s="142"/>
      <c r="H182" s="143"/>
      <c r="I182" s="16" t="str">
        <f t="shared" si="17"/>
        <v/>
      </c>
      <c r="J182" s="16" t="str">
        <f t="shared" si="18"/>
        <v/>
      </c>
    </row>
    <row r="183" spans="1:10">
      <c r="A183" s="141">
        <v>174</v>
      </c>
      <c r="B183" s="142"/>
      <c r="C183" s="142"/>
      <c r="D183" s="142"/>
      <c r="E183" s="143"/>
      <c r="F183" s="144"/>
      <c r="G183" s="142"/>
      <c r="H183" s="143"/>
      <c r="I183" s="16" t="str">
        <f t="shared" si="17"/>
        <v/>
      </c>
      <c r="J183" s="16" t="str">
        <f t="shared" si="18"/>
        <v/>
      </c>
    </row>
    <row r="184" spans="1:10">
      <c r="A184" s="141">
        <v>175</v>
      </c>
      <c r="B184" s="142"/>
      <c r="C184" s="142"/>
      <c r="D184" s="142"/>
      <c r="E184" s="143"/>
      <c r="F184" s="144"/>
      <c r="G184" s="142"/>
      <c r="H184" s="143"/>
      <c r="I184" s="16" t="str">
        <f t="shared" si="17"/>
        <v/>
      </c>
      <c r="J184" s="16" t="str">
        <f t="shared" si="18"/>
        <v/>
      </c>
    </row>
    <row r="185" spans="1:10">
      <c r="A185" s="141">
        <v>176</v>
      </c>
      <c r="B185" s="142"/>
      <c r="C185" s="142"/>
      <c r="D185" s="142"/>
      <c r="E185" s="143"/>
      <c r="F185" s="144"/>
      <c r="G185" s="142"/>
      <c r="H185" s="143"/>
      <c r="I185" s="16" t="str">
        <f t="shared" si="17"/>
        <v/>
      </c>
      <c r="J185" s="16" t="str">
        <f t="shared" si="18"/>
        <v/>
      </c>
    </row>
    <row r="186" spans="1:10">
      <c r="A186" s="141">
        <v>177</v>
      </c>
      <c r="B186" s="142"/>
      <c r="C186" s="142"/>
      <c r="D186" s="142"/>
      <c r="E186" s="143"/>
      <c r="F186" s="144"/>
      <c r="G186" s="142"/>
      <c r="H186" s="143"/>
      <c r="I186" s="16" t="str">
        <f t="shared" si="17"/>
        <v/>
      </c>
      <c r="J186" s="16" t="str">
        <f t="shared" si="18"/>
        <v/>
      </c>
    </row>
    <row r="187" spans="1:10">
      <c r="A187" s="141">
        <v>178</v>
      </c>
      <c r="B187" s="142"/>
      <c r="C187" s="142"/>
      <c r="D187" s="142"/>
      <c r="E187" s="143"/>
      <c r="F187" s="144"/>
      <c r="G187" s="142"/>
      <c r="H187" s="143"/>
      <c r="I187" s="16" t="str">
        <f t="shared" si="17"/>
        <v/>
      </c>
      <c r="J187" s="16" t="str">
        <f t="shared" si="18"/>
        <v/>
      </c>
    </row>
    <row r="188" spans="1:10">
      <c r="A188" s="141">
        <v>179</v>
      </c>
      <c r="B188" s="142"/>
      <c r="C188" s="142"/>
      <c r="D188" s="142"/>
      <c r="E188" s="143"/>
      <c r="F188" s="144"/>
      <c r="G188" s="142"/>
      <c r="H188" s="143"/>
      <c r="I188" s="16" t="str">
        <f t="shared" si="17"/>
        <v/>
      </c>
      <c r="J188" s="16" t="str">
        <f t="shared" si="18"/>
        <v/>
      </c>
    </row>
    <row r="189" spans="1:10">
      <c r="A189" s="141">
        <v>180</v>
      </c>
      <c r="B189" s="142"/>
      <c r="C189" s="142"/>
      <c r="D189" s="142"/>
      <c r="E189" s="143"/>
      <c r="F189" s="144"/>
      <c r="G189" s="142"/>
      <c r="H189" s="143"/>
      <c r="I189" s="16" t="str">
        <f t="shared" si="17"/>
        <v/>
      </c>
      <c r="J189" s="16" t="str">
        <f t="shared" si="18"/>
        <v/>
      </c>
    </row>
    <row r="190" spans="1:10">
      <c r="A190" s="141">
        <v>181</v>
      </c>
      <c r="B190" s="142"/>
      <c r="C190" s="142"/>
      <c r="D190" s="142"/>
      <c r="E190" s="143"/>
      <c r="F190" s="144"/>
      <c r="G190" s="142"/>
      <c r="H190" s="143"/>
      <c r="I190" s="16" t="str">
        <f t="shared" si="17"/>
        <v/>
      </c>
      <c r="J190" s="16" t="str">
        <f t="shared" si="18"/>
        <v/>
      </c>
    </row>
    <row r="191" spans="1:10">
      <c r="A191" s="141">
        <v>182</v>
      </c>
      <c r="B191" s="142"/>
      <c r="C191" s="142"/>
      <c r="D191" s="142"/>
      <c r="E191" s="143"/>
      <c r="F191" s="144"/>
      <c r="G191" s="142"/>
      <c r="H191" s="143"/>
      <c r="I191" s="16" t="str">
        <f t="shared" si="17"/>
        <v/>
      </c>
      <c r="J191" s="16" t="str">
        <f t="shared" si="18"/>
        <v/>
      </c>
    </row>
    <row r="192" spans="1:10">
      <c r="A192" s="141">
        <v>183</v>
      </c>
      <c r="B192" s="142"/>
      <c r="C192" s="142"/>
      <c r="D192" s="142"/>
      <c r="E192" s="143"/>
      <c r="F192" s="144"/>
      <c r="G192" s="142"/>
      <c r="H192" s="143"/>
      <c r="I192" s="16" t="str">
        <f t="shared" si="17"/>
        <v/>
      </c>
      <c r="J192" s="16" t="str">
        <f t="shared" si="18"/>
        <v/>
      </c>
    </row>
    <row r="193" spans="1:10">
      <c r="A193" s="141">
        <v>184</v>
      </c>
      <c r="B193" s="142"/>
      <c r="C193" s="142"/>
      <c r="D193" s="142"/>
      <c r="E193" s="143"/>
      <c r="F193" s="144"/>
      <c r="G193" s="142"/>
      <c r="H193" s="143"/>
      <c r="I193" s="16" t="str">
        <f t="shared" si="17"/>
        <v/>
      </c>
      <c r="J193" s="16" t="str">
        <f t="shared" si="18"/>
        <v/>
      </c>
    </row>
    <row r="194" spans="1:10">
      <c r="A194" s="141">
        <v>185</v>
      </c>
      <c r="B194" s="142"/>
      <c r="C194" s="142"/>
      <c r="D194" s="142"/>
      <c r="E194" s="143"/>
      <c r="F194" s="144"/>
      <c r="G194" s="142"/>
      <c r="H194" s="143"/>
      <c r="I194" s="16" t="str">
        <f t="shared" si="17"/>
        <v/>
      </c>
      <c r="J194" s="16" t="str">
        <f t="shared" si="18"/>
        <v/>
      </c>
    </row>
    <row r="195" spans="1:10">
      <c r="A195" s="141">
        <v>186</v>
      </c>
      <c r="B195" s="142"/>
      <c r="C195" s="142"/>
      <c r="D195" s="142"/>
      <c r="E195" s="143"/>
      <c r="F195" s="144"/>
      <c r="G195" s="142"/>
      <c r="H195" s="143"/>
      <c r="I195" s="16" t="str">
        <f t="shared" si="17"/>
        <v/>
      </c>
      <c r="J195" s="16" t="str">
        <f t="shared" si="18"/>
        <v/>
      </c>
    </row>
    <row r="196" spans="1:10">
      <c r="A196" s="141">
        <v>187</v>
      </c>
      <c r="B196" s="142"/>
      <c r="C196" s="142"/>
      <c r="D196" s="142"/>
      <c r="E196" s="143"/>
      <c r="F196" s="144"/>
      <c r="G196" s="142"/>
      <c r="H196" s="143"/>
      <c r="I196" s="16" t="str">
        <f t="shared" si="17"/>
        <v/>
      </c>
      <c r="J196" s="16" t="str">
        <f t="shared" si="18"/>
        <v/>
      </c>
    </row>
    <row r="197" spans="1:10">
      <c r="A197" s="141">
        <v>188</v>
      </c>
      <c r="B197" s="142"/>
      <c r="C197" s="142"/>
      <c r="D197" s="142"/>
      <c r="E197" s="143"/>
      <c r="F197" s="144"/>
      <c r="G197" s="142"/>
      <c r="H197" s="143"/>
      <c r="I197" s="16" t="str">
        <f t="shared" si="17"/>
        <v/>
      </c>
      <c r="J197" s="16" t="str">
        <f t="shared" si="18"/>
        <v/>
      </c>
    </row>
    <row r="198" spans="1:10">
      <c r="A198" s="141">
        <v>189</v>
      </c>
      <c r="B198" s="142"/>
      <c r="C198" s="142"/>
      <c r="D198" s="142"/>
      <c r="E198" s="143"/>
      <c r="F198" s="144"/>
      <c r="G198" s="142"/>
      <c r="H198" s="143"/>
      <c r="I198" s="16" t="str">
        <f t="shared" si="17"/>
        <v/>
      </c>
      <c r="J198" s="16" t="str">
        <f t="shared" si="18"/>
        <v/>
      </c>
    </row>
    <row r="199" spans="1:10">
      <c r="A199" s="141">
        <v>190</v>
      </c>
      <c r="B199" s="142"/>
      <c r="C199" s="142"/>
      <c r="D199" s="142"/>
      <c r="E199" s="143"/>
      <c r="F199" s="144"/>
      <c r="G199" s="142"/>
      <c r="H199" s="143"/>
      <c r="I199" s="16" t="str">
        <f t="shared" si="17"/>
        <v/>
      </c>
      <c r="J199" s="16" t="str">
        <f t="shared" si="18"/>
        <v/>
      </c>
    </row>
    <row r="200" spans="1:10">
      <c r="A200" s="141">
        <v>191</v>
      </c>
      <c r="B200" s="142"/>
      <c r="C200" s="142"/>
      <c r="D200" s="142"/>
      <c r="E200" s="143"/>
      <c r="F200" s="144"/>
      <c r="G200" s="142"/>
      <c r="H200" s="143"/>
      <c r="I200" s="16" t="str">
        <f t="shared" si="17"/>
        <v/>
      </c>
      <c r="J200" s="16" t="str">
        <f t="shared" si="18"/>
        <v/>
      </c>
    </row>
    <row r="201" spans="1:10">
      <c r="A201" s="141">
        <v>192</v>
      </c>
      <c r="B201" s="142"/>
      <c r="C201" s="142"/>
      <c r="D201" s="142"/>
      <c r="E201" s="143"/>
      <c r="F201" s="144"/>
      <c r="G201" s="142"/>
      <c r="H201" s="143"/>
      <c r="I201" s="16" t="str">
        <f t="shared" si="17"/>
        <v/>
      </c>
      <c r="J201" s="16" t="str">
        <f t="shared" si="18"/>
        <v/>
      </c>
    </row>
    <row r="202" spans="1:10">
      <c r="A202" s="141">
        <v>193</v>
      </c>
      <c r="B202" s="142"/>
      <c r="C202" s="142"/>
      <c r="D202" s="142"/>
      <c r="E202" s="143"/>
      <c r="F202" s="144"/>
      <c r="G202" s="142"/>
      <c r="H202" s="143"/>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1">
        <v>194</v>
      </c>
      <c r="B203" s="142"/>
      <c r="C203" s="142"/>
      <c r="D203" s="142"/>
      <c r="E203" s="143"/>
      <c r="F203" s="144"/>
      <c r="G203" s="142"/>
      <c r="H203" s="143"/>
      <c r="I203" s="16" t="str">
        <f t="shared" si="19"/>
        <v/>
      </c>
      <c r="J203" s="16" t="str">
        <f t="shared" si="20"/>
        <v/>
      </c>
    </row>
    <row r="204" spans="1:10">
      <c r="A204" s="141">
        <v>195</v>
      </c>
      <c r="B204" s="142"/>
      <c r="C204" s="142"/>
      <c r="D204" s="142"/>
      <c r="E204" s="143"/>
      <c r="F204" s="144"/>
      <c r="G204" s="142"/>
      <c r="H204" s="143"/>
      <c r="I204" s="16" t="str">
        <f t="shared" si="19"/>
        <v/>
      </c>
      <c r="J204" s="16" t="str">
        <f t="shared" si="20"/>
        <v/>
      </c>
    </row>
    <row r="205" spans="1:10">
      <c r="A205" s="141">
        <v>196</v>
      </c>
      <c r="B205" s="142"/>
      <c r="C205" s="142"/>
      <c r="D205" s="142"/>
      <c r="E205" s="143"/>
      <c r="F205" s="144"/>
      <c r="G205" s="142"/>
      <c r="H205" s="143"/>
      <c r="I205" s="16" t="str">
        <f t="shared" si="19"/>
        <v/>
      </c>
      <c r="J205" s="16" t="str">
        <f t="shared" si="20"/>
        <v/>
      </c>
    </row>
    <row r="206" spans="1:10">
      <c r="A206" s="141">
        <v>197</v>
      </c>
      <c r="B206" s="142"/>
      <c r="C206" s="142"/>
      <c r="D206" s="142"/>
      <c r="E206" s="143"/>
      <c r="F206" s="144"/>
      <c r="G206" s="142"/>
      <c r="H206" s="143"/>
      <c r="I206" s="16" t="str">
        <f t="shared" si="19"/>
        <v/>
      </c>
      <c r="J206" s="16" t="str">
        <f t="shared" si="20"/>
        <v/>
      </c>
    </row>
    <row r="207" spans="1:10">
      <c r="A207" s="141">
        <v>198</v>
      </c>
      <c r="B207" s="142"/>
      <c r="C207" s="142"/>
      <c r="D207" s="142"/>
      <c r="E207" s="143"/>
      <c r="F207" s="144"/>
      <c r="G207" s="142"/>
      <c r="H207" s="143"/>
      <c r="I207" s="16" t="str">
        <f t="shared" si="19"/>
        <v/>
      </c>
      <c r="J207" s="16" t="str">
        <f t="shared" si="20"/>
        <v/>
      </c>
    </row>
    <row r="208" spans="1:10">
      <c r="A208" s="141">
        <v>199</v>
      </c>
      <c r="B208" s="142"/>
      <c r="C208" s="142"/>
      <c r="D208" s="142"/>
      <c r="E208" s="143"/>
      <c r="F208" s="144"/>
      <c r="G208" s="142"/>
      <c r="H208" s="143"/>
      <c r="I208" s="16" t="str">
        <f t="shared" si="19"/>
        <v/>
      </c>
      <c r="J208" s="16" t="str">
        <f t="shared" si="20"/>
        <v/>
      </c>
    </row>
    <row r="209" spans="1:10">
      <c r="A209" s="141">
        <v>200</v>
      </c>
      <c r="B209" s="142"/>
      <c r="C209" s="142"/>
      <c r="D209" s="142"/>
      <c r="E209" s="143"/>
      <c r="F209" s="144"/>
      <c r="G209" s="142"/>
      <c r="H209" s="143"/>
      <c r="I209" s="16" t="str">
        <f t="shared" si="19"/>
        <v/>
      </c>
      <c r="J209" s="16" t="str">
        <f t="shared" si="20"/>
        <v/>
      </c>
    </row>
    <row r="210" spans="1:10">
      <c r="A210" s="141">
        <v>201</v>
      </c>
      <c r="B210" s="142"/>
      <c r="C210" s="142"/>
      <c r="D210" s="142"/>
      <c r="E210" s="143"/>
      <c r="F210" s="144"/>
      <c r="G210" s="142"/>
      <c r="H210" s="143"/>
      <c r="I210" s="16" t="str">
        <f t="shared" si="19"/>
        <v/>
      </c>
      <c r="J210" s="16" t="str">
        <f t="shared" si="20"/>
        <v/>
      </c>
    </row>
    <row r="211" spans="1:10">
      <c r="A211" s="141">
        <v>202</v>
      </c>
      <c r="B211" s="142"/>
      <c r="C211" s="142"/>
      <c r="D211" s="142"/>
      <c r="E211" s="143"/>
      <c r="F211" s="144"/>
      <c r="G211" s="142"/>
      <c r="H211" s="143"/>
      <c r="I211" s="16" t="str">
        <f t="shared" si="19"/>
        <v/>
      </c>
      <c r="J211" s="16" t="str">
        <f t="shared" si="20"/>
        <v/>
      </c>
    </row>
    <row r="212" spans="1:10">
      <c r="A212" s="141">
        <v>203</v>
      </c>
      <c r="B212" s="142"/>
      <c r="C212" s="142"/>
      <c r="D212" s="142"/>
      <c r="E212" s="143"/>
      <c r="F212" s="144"/>
      <c r="G212" s="142"/>
      <c r="H212" s="143"/>
      <c r="I212" s="16" t="str">
        <f t="shared" si="19"/>
        <v/>
      </c>
      <c r="J212" s="16" t="str">
        <f t="shared" si="20"/>
        <v/>
      </c>
    </row>
    <row r="213" spans="1:10">
      <c r="A213" s="141">
        <v>204</v>
      </c>
      <c r="B213" s="142"/>
      <c r="C213" s="142"/>
      <c r="D213" s="142"/>
      <c r="E213" s="143"/>
      <c r="F213" s="144"/>
      <c r="G213" s="142"/>
      <c r="H213" s="143"/>
      <c r="I213" s="16" t="str">
        <f t="shared" si="19"/>
        <v/>
      </c>
      <c r="J213" s="16" t="str">
        <f t="shared" si="20"/>
        <v/>
      </c>
    </row>
    <row r="214" spans="1:10">
      <c r="A214" s="141">
        <v>205</v>
      </c>
      <c r="B214" s="142"/>
      <c r="C214" s="142"/>
      <c r="D214" s="142"/>
      <c r="E214" s="143"/>
      <c r="F214" s="144"/>
      <c r="G214" s="142"/>
      <c r="H214" s="143"/>
      <c r="I214" s="16" t="str">
        <f t="shared" si="19"/>
        <v/>
      </c>
      <c r="J214" s="16" t="str">
        <f t="shared" si="20"/>
        <v/>
      </c>
    </row>
    <row r="215" spans="1:10">
      <c r="A215" s="141">
        <v>206</v>
      </c>
      <c r="B215" s="142"/>
      <c r="C215" s="142"/>
      <c r="D215" s="142"/>
      <c r="E215" s="143"/>
      <c r="F215" s="144"/>
      <c r="G215" s="142"/>
      <c r="H215" s="143"/>
      <c r="I215" s="16" t="str">
        <f t="shared" si="19"/>
        <v/>
      </c>
      <c r="J215" s="16" t="str">
        <f t="shared" si="20"/>
        <v/>
      </c>
    </row>
    <row r="216" spans="1:10">
      <c r="A216" s="141">
        <v>207</v>
      </c>
      <c r="B216" s="142"/>
      <c r="C216" s="142"/>
      <c r="D216" s="142"/>
      <c r="E216" s="143"/>
      <c r="F216" s="144"/>
      <c r="G216" s="142"/>
      <c r="H216" s="143"/>
      <c r="I216" s="16" t="str">
        <f t="shared" si="19"/>
        <v/>
      </c>
      <c r="J216" s="16" t="str">
        <f t="shared" si="20"/>
        <v/>
      </c>
    </row>
    <row r="217" spans="1:10">
      <c r="A217" s="141">
        <v>208</v>
      </c>
      <c r="B217" s="142"/>
      <c r="C217" s="142"/>
      <c r="D217" s="142"/>
      <c r="E217" s="143"/>
      <c r="F217" s="144"/>
      <c r="G217" s="142"/>
      <c r="H217" s="143"/>
      <c r="I217" s="16" t="str">
        <f t="shared" si="19"/>
        <v/>
      </c>
      <c r="J217" s="16" t="str">
        <f t="shared" si="20"/>
        <v/>
      </c>
    </row>
    <row r="218" spans="1:10">
      <c r="A218" s="141">
        <v>209</v>
      </c>
      <c r="B218" s="142"/>
      <c r="C218" s="142"/>
      <c r="D218" s="142"/>
      <c r="E218" s="143"/>
      <c r="F218" s="144"/>
      <c r="G218" s="142"/>
      <c r="H218" s="143"/>
      <c r="I218" s="16" t="str">
        <f t="shared" si="19"/>
        <v/>
      </c>
      <c r="J218" s="16" t="str">
        <f t="shared" si="20"/>
        <v/>
      </c>
    </row>
    <row r="219" spans="1:10">
      <c r="A219" s="141">
        <v>210</v>
      </c>
      <c r="B219" s="142"/>
      <c r="C219" s="142"/>
      <c r="D219" s="142"/>
      <c r="E219" s="143"/>
      <c r="F219" s="144"/>
      <c r="G219" s="142"/>
      <c r="H219" s="143"/>
      <c r="I219" s="16" t="str">
        <f t="shared" si="19"/>
        <v/>
      </c>
      <c r="J219" s="16" t="str">
        <f t="shared" si="20"/>
        <v/>
      </c>
    </row>
    <row r="220" spans="1:10">
      <c r="A220" s="141">
        <v>211</v>
      </c>
      <c r="B220" s="142"/>
      <c r="C220" s="142"/>
      <c r="D220" s="142"/>
      <c r="E220" s="143"/>
      <c r="F220" s="144"/>
      <c r="G220" s="142"/>
      <c r="H220" s="143"/>
      <c r="I220" s="16" t="str">
        <f t="shared" si="19"/>
        <v/>
      </c>
      <c r="J220" s="16" t="str">
        <f t="shared" si="20"/>
        <v/>
      </c>
    </row>
    <row r="221" spans="1:10">
      <c r="A221" s="141">
        <v>212</v>
      </c>
      <c r="B221" s="142"/>
      <c r="C221" s="142"/>
      <c r="D221" s="142"/>
      <c r="E221" s="143"/>
      <c r="F221" s="144"/>
      <c r="G221" s="142"/>
      <c r="H221" s="143"/>
      <c r="I221" s="16" t="str">
        <f t="shared" si="19"/>
        <v/>
      </c>
      <c r="J221" s="16" t="str">
        <f t="shared" si="20"/>
        <v/>
      </c>
    </row>
    <row r="222" spans="1:10">
      <c r="A222" s="141">
        <v>213</v>
      </c>
      <c r="B222" s="142"/>
      <c r="C222" s="142"/>
      <c r="D222" s="142"/>
      <c r="E222" s="143"/>
      <c r="F222" s="144"/>
      <c r="G222" s="142"/>
      <c r="H222" s="143"/>
      <c r="I222" s="16" t="str">
        <f t="shared" si="19"/>
        <v/>
      </c>
      <c r="J222" s="16" t="str">
        <f t="shared" si="20"/>
        <v/>
      </c>
    </row>
    <row r="223" spans="1:10">
      <c r="A223" s="141">
        <v>214</v>
      </c>
      <c r="B223" s="142"/>
      <c r="C223" s="142"/>
      <c r="D223" s="142"/>
      <c r="E223" s="143"/>
      <c r="F223" s="144"/>
      <c r="G223" s="142"/>
      <c r="H223" s="143"/>
      <c r="I223" s="16" t="str">
        <f t="shared" si="19"/>
        <v/>
      </c>
      <c r="J223" s="16" t="str">
        <f t="shared" si="20"/>
        <v/>
      </c>
    </row>
    <row r="224" spans="1:10">
      <c r="A224" s="141">
        <v>215</v>
      </c>
      <c r="B224" s="142"/>
      <c r="C224" s="142"/>
      <c r="D224" s="142"/>
      <c r="E224" s="143"/>
      <c r="F224" s="144"/>
      <c r="G224" s="142"/>
      <c r="H224" s="143"/>
      <c r="I224" s="16" t="str">
        <f t="shared" si="19"/>
        <v/>
      </c>
      <c r="J224" s="16" t="str">
        <f t="shared" si="20"/>
        <v/>
      </c>
    </row>
    <row r="225" spans="1:10">
      <c r="A225" s="141">
        <v>216</v>
      </c>
      <c r="B225" s="142"/>
      <c r="C225" s="142"/>
      <c r="D225" s="142"/>
      <c r="E225" s="143"/>
      <c r="F225" s="144"/>
      <c r="G225" s="142"/>
      <c r="H225" s="143"/>
      <c r="I225" s="16" t="str">
        <f t="shared" si="19"/>
        <v/>
      </c>
      <c r="J225" s="16" t="str">
        <f t="shared" si="20"/>
        <v/>
      </c>
    </row>
    <row r="226" spans="1:10">
      <c r="A226" s="141">
        <v>217</v>
      </c>
      <c r="B226" s="142"/>
      <c r="C226" s="142"/>
      <c r="D226" s="142"/>
      <c r="E226" s="143"/>
      <c r="F226" s="144"/>
      <c r="G226" s="142"/>
      <c r="H226" s="143"/>
      <c r="I226" s="16" t="str">
        <f t="shared" si="19"/>
        <v/>
      </c>
      <c r="J226" s="16" t="str">
        <f t="shared" si="20"/>
        <v/>
      </c>
    </row>
    <row r="227" spans="1:10">
      <c r="A227" s="141">
        <v>218</v>
      </c>
      <c r="B227" s="142"/>
      <c r="C227" s="142"/>
      <c r="D227" s="142"/>
      <c r="E227" s="143"/>
      <c r="F227" s="144"/>
      <c r="G227" s="142"/>
      <c r="H227" s="143"/>
      <c r="I227" s="16" t="str">
        <f t="shared" si="19"/>
        <v/>
      </c>
      <c r="J227" s="16" t="str">
        <f t="shared" si="20"/>
        <v/>
      </c>
    </row>
    <row r="228" spans="1:10">
      <c r="A228" s="141">
        <v>219</v>
      </c>
      <c r="B228" s="142"/>
      <c r="C228" s="142"/>
      <c r="D228" s="142"/>
      <c r="E228" s="143"/>
      <c r="F228" s="144"/>
      <c r="G228" s="142"/>
      <c r="H228" s="143"/>
      <c r="I228" s="16" t="str">
        <f t="shared" si="19"/>
        <v/>
      </c>
      <c r="J228" s="16" t="str">
        <f t="shared" si="20"/>
        <v/>
      </c>
    </row>
    <row r="229" spans="1:10">
      <c r="A229" s="141">
        <v>220</v>
      </c>
      <c r="B229" s="142"/>
      <c r="C229" s="142"/>
      <c r="D229" s="142"/>
      <c r="E229" s="143"/>
      <c r="F229" s="144"/>
      <c r="G229" s="142"/>
      <c r="H229" s="143"/>
      <c r="I229" s="16" t="str">
        <f t="shared" si="19"/>
        <v/>
      </c>
      <c r="J229" s="16" t="str">
        <f t="shared" si="20"/>
        <v/>
      </c>
    </row>
    <row r="230" spans="1:10">
      <c r="A230" s="141">
        <v>221</v>
      </c>
      <c r="B230" s="142"/>
      <c r="C230" s="142"/>
      <c r="D230" s="142"/>
      <c r="E230" s="143"/>
      <c r="F230" s="144"/>
      <c r="G230" s="142"/>
      <c r="H230" s="143"/>
      <c r="I230" s="16" t="str">
        <f t="shared" si="19"/>
        <v/>
      </c>
      <c r="J230" s="16" t="str">
        <f t="shared" si="20"/>
        <v/>
      </c>
    </row>
    <row r="231" spans="1:10">
      <c r="A231" s="141">
        <v>222</v>
      </c>
      <c r="B231" s="142"/>
      <c r="C231" s="142"/>
      <c r="D231" s="142"/>
      <c r="E231" s="143"/>
      <c r="F231" s="144"/>
      <c r="G231" s="142"/>
      <c r="H231" s="143"/>
      <c r="I231" s="16" t="str">
        <f t="shared" si="19"/>
        <v/>
      </c>
      <c r="J231" s="16" t="str">
        <f t="shared" si="20"/>
        <v/>
      </c>
    </row>
    <row r="232" spans="1:10">
      <c r="A232" s="141">
        <v>223</v>
      </c>
      <c r="B232" s="142"/>
      <c r="C232" s="142"/>
      <c r="D232" s="142"/>
      <c r="E232" s="143"/>
      <c r="F232" s="144"/>
      <c r="G232" s="142"/>
      <c r="H232" s="143"/>
      <c r="I232" s="16" t="str">
        <f t="shared" si="19"/>
        <v/>
      </c>
      <c r="J232" s="16" t="str">
        <f t="shared" si="20"/>
        <v/>
      </c>
    </row>
    <row r="233" spans="1:10">
      <c r="A233" s="141">
        <v>224</v>
      </c>
      <c r="B233" s="142"/>
      <c r="C233" s="142"/>
      <c r="D233" s="142"/>
      <c r="E233" s="143"/>
      <c r="F233" s="144"/>
      <c r="G233" s="142"/>
      <c r="H233" s="143"/>
      <c r="I233" s="16" t="str">
        <f t="shared" si="19"/>
        <v/>
      </c>
      <c r="J233" s="16" t="str">
        <f t="shared" si="20"/>
        <v/>
      </c>
    </row>
    <row r="234" spans="1:10">
      <c r="A234" s="141">
        <v>225</v>
      </c>
      <c r="B234" s="142"/>
      <c r="C234" s="142"/>
      <c r="D234" s="142"/>
      <c r="E234" s="143"/>
      <c r="F234" s="144"/>
      <c r="G234" s="142"/>
      <c r="H234" s="143"/>
      <c r="I234" s="16" t="str">
        <f t="shared" si="19"/>
        <v/>
      </c>
      <c r="J234" s="16" t="str">
        <f t="shared" si="20"/>
        <v/>
      </c>
    </row>
    <row r="235" spans="1:10">
      <c r="A235" s="141">
        <v>226</v>
      </c>
      <c r="B235" s="142"/>
      <c r="C235" s="142"/>
      <c r="D235" s="142"/>
      <c r="E235" s="143"/>
      <c r="F235" s="144"/>
      <c r="G235" s="142"/>
      <c r="H235" s="143"/>
      <c r="I235" s="16" t="str">
        <f t="shared" si="19"/>
        <v/>
      </c>
      <c r="J235" s="16" t="str">
        <f t="shared" si="20"/>
        <v/>
      </c>
    </row>
    <row r="236" spans="1:10">
      <c r="A236" s="141">
        <v>227</v>
      </c>
      <c r="B236" s="142"/>
      <c r="C236" s="142"/>
      <c r="D236" s="142"/>
      <c r="E236" s="143"/>
      <c r="F236" s="144"/>
      <c r="G236" s="142"/>
      <c r="H236" s="143"/>
      <c r="I236" s="16" t="str">
        <f t="shared" si="19"/>
        <v/>
      </c>
      <c r="J236" s="16" t="str">
        <f t="shared" si="20"/>
        <v/>
      </c>
    </row>
    <row r="237" spans="1:10">
      <c r="A237" s="141">
        <v>228</v>
      </c>
      <c r="B237" s="142"/>
      <c r="C237" s="142"/>
      <c r="D237" s="142"/>
      <c r="E237" s="143"/>
      <c r="F237" s="144"/>
      <c r="G237" s="142"/>
      <c r="H237" s="143"/>
      <c r="I237" s="16" t="str">
        <f t="shared" si="19"/>
        <v/>
      </c>
      <c r="J237" s="16" t="str">
        <f t="shared" si="20"/>
        <v/>
      </c>
    </row>
    <row r="238" spans="1:10">
      <c r="A238" s="141">
        <v>229</v>
      </c>
      <c r="B238" s="142"/>
      <c r="C238" s="142"/>
      <c r="D238" s="142"/>
      <c r="E238" s="143"/>
      <c r="F238" s="144"/>
      <c r="G238" s="142"/>
      <c r="H238" s="143"/>
      <c r="I238" s="16" t="str">
        <f t="shared" si="19"/>
        <v/>
      </c>
      <c r="J238" s="16" t="str">
        <f t="shared" si="20"/>
        <v/>
      </c>
    </row>
    <row r="239" spans="1:10">
      <c r="A239" s="141">
        <v>230</v>
      </c>
      <c r="B239" s="142"/>
      <c r="C239" s="142"/>
      <c r="D239" s="142"/>
      <c r="E239" s="143"/>
      <c r="F239" s="144"/>
      <c r="G239" s="142"/>
      <c r="H239" s="143"/>
      <c r="I239" s="16" t="str">
        <f t="shared" si="19"/>
        <v/>
      </c>
      <c r="J239" s="16" t="str">
        <f t="shared" si="20"/>
        <v/>
      </c>
    </row>
    <row r="240" spans="1:10">
      <c r="A240" s="141">
        <v>231</v>
      </c>
      <c r="B240" s="142"/>
      <c r="C240" s="142"/>
      <c r="D240" s="142"/>
      <c r="E240" s="143"/>
      <c r="F240" s="144"/>
      <c r="G240" s="142"/>
      <c r="H240" s="143"/>
      <c r="I240" s="16" t="str">
        <f t="shared" si="19"/>
        <v/>
      </c>
      <c r="J240" s="16" t="str">
        <f t="shared" si="20"/>
        <v/>
      </c>
    </row>
    <row r="241" spans="1:10">
      <c r="A241" s="141">
        <v>232</v>
      </c>
      <c r="B241" s="142"/>
      <c r="C241" s="142"/>
      <c r="D241" s="142"/>
      <c r="E241" s="143"/>
      <c r="F241" s="144"/>
      <c r="G241" s="142"/>
      <c r="H241" s="143"/>
      <c r="I241" s="16" t="str">
        <f t="shared" si="19"/>
        <v/>
      </c>
      <c r="J241" s="16" t="str">
        <f t="shared" si="20"/>
        <v/>
      </c>
    </row>
    <row r="242" spans="1:10">
      <c r="A242" s="141">
        <v>233</v>
      </c>
      <c r="B242" s="142"/>
      <c r="C242" s="142"/>
      <c r="D242" s="142"/>
      <c r="E242" s="143"/>
      <c r="F242" s="144"/>
      <c r="G242" s="142"/>
      <c r="H242" s="143"/>
      <c r="I242" s="16" t="str">
        <f t="shared" si="19"/>
        <v/>
      </c>
      <c r="J242" s="16" t="str">
        <f t="shared" si="20"/>
        <v/>
      </c>
    </row>
    <row r="243" spans="1:10">
      <c r="A243" s="141">
        <v>234</v>
      </c>
      <c r="B243" s="142"/>
      <c r="C243" s="142"/>
      <c r="D243" s="142"/>
      <c r="E243" s="143"/>
      <c r="F243" s="144"/>
      <c r="G243" s="142"/>
      <c r="H243" s="143"/>
      <c r="I243" s="16" t="str">
        <f t="shared" si="19"/>
        <v/>
      </c>
      <c r="J243" s="16" t="str">
        <f t="shared" si="20"/>
        <v/>
      </c>
    </row>
    <row r="244" spans="1:10">
      <c r="A244" s="141">
        <v>235</v>
      </c>
      <c r="B244" s="142"/>
      <c r="C244" s="142"/>
      <c r="D244" s="142"/>
      <c r="E244" s="143"/>
      <c r="F244" s="144"/>
      <c r="G244" s="142"/>
      <c r="H244" s="143"/>
      <c r="I244" s="16" t="str">
        <f t="shared" si="19"/>
        <v/>
      </c>
      <c r="J244" s="16" t="str">
        <f t="shared" si="20"/>
        <v/>
      </c>
    </row>
    <row r="245" spans="1:10">
      <c r="A245" s="141">
        <v>236</v>
      </c>
      <c r="B245" s="142"/>
      <c r="C245" s="142"/>
      <c r="D245" s="142"/>
      <c r="E245" s="143"/>
      <c r="F245" s="144"/>
      <c r="G245" s="142"/>
      <c r="H245" s="143"/>
      <c r="I245" s="16" t="str">
        <f t="shared" si="19"/>
        <v/>
      </c>
      <c r="J245" s="16" t="str">
        <f t="shared" si="20"/>
        <v/>
      </c>
    </row>
    <row r="246" spans="1:10">
      <c r="A246" s="141">
        <v>237</v>
      </c>
      <c r="B246" s="142"/>
      <c r="C246" s="142"/>
      <c r="D246" s="142"/>
      <c r="E246" s="143"/>
      <c r="F246" s="144"/>
      <c r="G246" s="142"/>
      <c r="H246" s="143"/>
      <c r="I246" s="16" t="str">
        <f t="shared" si="19"/>
        <v/>
      </c>
      <c r="J246" s="16" t="str">
        <f t="shared" si="20"/>
        <v/>
      </c>
    </row>
    <row r="247" spans="1:10">
      <c r="A247" s="141">
        <v>238</v>
      </c>
      <c r="B247" s="142"/>
      <c r="C247" s="142"/>
      <c r="D247" s="142"/>
      <c r="E247" s="143"/>
      <c r="F247" s="144"/>
      <c r="G247" s="142"/>
      <c r="H247" s="143"/>
      <c r="I247" s="16" t="str">
        <f t="shared" si="19"/>
        <v/>
      </c>
      <c r="J247" s="16" t="str">
        <f t="shared" si="20"/>
        <v/>
      </c>
    </row>
    <row r="248" spans="1:10">
      <c r="A248" s="141">
        <v>239</v>
      </c>
      <c r="B248" s="142"/>
      <c r="C248" s="142"/>
      <c r="D248" s="142"/>
      <c r="E248" s="143"/>
      <c r="F248" s="144"/>
      <c r="G248" s="142"/>
      <c r="H248" s="143"/>
      <c r="I248" s="16" t="str">
        <f t="shared" si="19"/>
        <v/>
      </c>
      <c r="J248" s="16" t="str">
        <f t="shared" si="20"/>
        <v/>
      </c>
    </row>
    <row r="249" spans="1:10">
      <c r="A249" s="141">
        <v>240</v>
      </c>
      <c r="B249" s="142"/>
      <c r="C249" s="142"/>
      <c r="D249" s="142"/>
      <c r="E249" s="143"/>
      <c r="F249" s="144"/>
      <c r="G249" s="142"/>
      <c r="H249" s="143"/>
      <c r="I249" s="16" t="str">
        <f t="shared" si="19"/>
        <v/>
      </c>
      <c r="J249" s="16" t="str">
        <f t="shared" si="20"/>
        <v/>
      </c>
    </row>
    <row r="250" spans="1:10">
      <c r="A250" s="141">
        <v>241</v>
      </c>
      <c r="B250" s="142"/>
      <c r="C250" s="142"/>
      <c r="D250" s="142"/>
      <c r="E250" s="143"/>
      <c r="F250" s="144"/>
      <c r="G250" s="142"/>
      <c r="H250" s="143"/>
      <c r="I250" s="16" t="str">
        <f t="shared" si="19"/>
        <v/>
      </c>
      <c r="J250" s="16" t="str">
        <f t="shared" si="20"/>
        <v/>
      </c>
    </row>
    <row r="251" spans="1:10">
      <c r="A251" s="141">
        <v>242</v>
      </c>
      <c r="B251" s="142"/>
      <c r="C251" s="142"/>
      <c r="D251" s="142"/>
      <c r="E251" s="143"/>
      <c r="F251" s="144"/>
      <c r="G251" s="142"/>
      <c r="H251" s="143"/>
      <c r="I251" s="16" t="str">
        <f t="shared" si="19"/>
        <v/>
      </c>
      <c r="J251" s="16" t="str">
        <f t="shared" si="20"/>
        <v/>
      </c>
    </row>
    <row r="252" spans="1:10">
      <c r="A252" s="141">
        <v>243</v>
      </c>
      <c r="B252" s="142"/>
      <c r="C252" s="142"/>
      <c r="D252" s="142"/>
      <c r="E252" s="143"/>
      <c r="F252" s="144"/>
      <c r="G252" s="142"/>
      <c r="H252" s="143"/>
      <c r="I252" s="16" t="str">
        <f t="shared" si="19"/>
        <v/>
      </c>
      <c r="J252" s="16" t="str">
        <f t="shared" si="20"/>
        <v/>
      </c>
    </row>
    <row r="253" spans="1:10">
      <c r="A253" s="141">
        <v>244</v>
      </c>
      <c r="B253" s="142"/>
      <c r="C253" s="142"/>
      <c r="D253" s="142"/>
      <c r="E253" s="143"/>
      <c r="F253" s="144"/>
      <c r="G253" s="142"/>
      <c r="H253" s="143"/>
      <c r="I253" s="16" t="str">
        <f t="shared" si="19"/>
        <v/>
      </c>
      <c r="J253" s="16" t="str">
        <f t="shared" si="20"/>
        <v/>
      </c>
    </row>
    <row r="254" spans="1:10">
      <c r="A254" s="141">
        <v>245</v>
      </c>
      <c r="B254" s="142"/>
      <c r="C254" s="142"/>
      <c r="D254" s="142"/>
      <c r="E254" s="143"/>
      <c r="F254" s="144"/>
      <c r="G254" s="142"/>
      <c r="H254" s="143"/>
      <c r="I254" s="16" t="str">
        <f t="shared" si="19"/>
        <v/>
      </c>
      <c r="J254" s="16" t="str">
        <f t="shared" si="20"/>
        <v/>
      </c>
    </row>
    <row r="255" spans="1:10">
      <c r="A255" s="141">
        <v>246</v>
      </c>
      <c r="B255" s="142"/>
      <c r="C255" s="142"/>
      <c r="D255" s="142"/>
      <c r="E255" s="143"/>
      <c r="F255" s="144"/>
      <c r="G255" s="142"/>
      <c r="H255" s="143"/>
      <c r="I255" s="16" t="str">
        <f t="shared" si="19"/>
        <v/>
      </c>
      <c r="J255" s="16" t="str">
        <f t="shared" si="20"/>
        <v/>
      </c>
    </row>
    <row r="256" spans="1:10">
      <c r="A256" s="141">
        <v>247</v>
      </c>
      <c r="B256" s="142"/>
      <c r="C256" s="142"/>
      <c r="D256" s="142"/>
      <c r="E256" s="143"/>
      <c r="F256" s="144"/>
      <c r="G256" s="142"/>
      <c r="H256" s="143"/>
      <c r="I256" s="16" t="str">
        <f t="shared" si="19"/>
        <v/>
      </c>
      <c r="J256" s="16" t="str">
        <f t="shared" si="20"/>
        <v/>
      </c>
    </row>
    <row r="257" spans="1:10">
      <c r="A257" s="141">
        <v>248</v>
      </c>
      <c r="B257" s="142"/>
      <c r="C257" s="142"/>
      <c r="D257" s="142"/>
      <c r="E257" s="143"/>
      <c r="F257" s="144"/>
      <c r="G257" s="142"/>
      <c r="H257" s="143"/>
      <c r="I257" s="16" t="str">
        <f t="shared" si="19"/>
        <v/>
      </c>
      <c r="J257" s="16" t="str">
        <f t="shared" si="20"/>
        <v/>
      </c>
    </row>
    <row r="258" spans="1:10">
      <c r="A258" s="141">
        <v>249</v>
      </c>
      <c r="B258" s="142"/>
      <c r="C258" s="142"/>
      <c r="D258" s="142"/>
      <c r="E258" s="143"/>
      <c r="F258" s="144"/>
      <c r="G258" s="142"/>
      <c r="H258" s="143"/>
      <c r="I258" s="16" t="str">
        <f t="shared" si="19"/>
        <v/>
      </c>
      <c r="J258" s="16" t="str">
        <f t="shared" si="20"/>
        <v/>
      </c>
    </row>
    <row r="259" spans="1:10">
      <c r="A259" s="141">
        <v>250</v>
      </c>
      <c r="B259" s="142"/>
      <c r="C259" s="142"/>
      <c r="D259" s="142"/>
      <c r="E259" s="143"/>
      <c r="F259" s="144"/>
      <c r="G259" s="142"/>
      <c r="H259" s="143"/>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workbookViewId="0">
      <selection activeCell="B10" sqref="B10"/>
    </sheetView>
  </sheetViews>
  <sheetFormatPr defaultColWidth="9.109375" defaultRowHeight="14.4"/>
  <cols>
    <col min="1" max="1" width="34.88671875" style="45" bestFit="1" customWidth="1"/>
    <col min="2" max="2" width="41.44140625" style="40" customWidth="1"/>
    <col min="3" max="3" width="6.5546875" style="40" customWidth="1"/>
    <col min="4" max="4" width="82.88671875" style="40" bestFit="1" customWidth="1"/>
    <col min="5" max="16384" width="9.109375" style="40"/>
  </cols>
  <sheetData>
    <row r="1" spans="1:8" s="38" customFormat="1" ht="15.6">
      <c r="A1" s="500" t="s">
        <v>481</v>
      </c>
      <c r="B1" s="37"/>
      <c r="C1" s="37"/>
      <c r="D1" s="37"/>
      <c r="E1" s="37"/>
      <c r="F1" s="37"/>
      <c r="G1" s="37"/>
      <c r="H1" s="37"/>
    </row>
    <row r="2" spans="1:8" s="38" customFormat="1" ht="15.6">
      <c r="A2" s="36"/>
      <c r="B2" s="37"/>
      <c r="C2" s="37"/>
      <c r="D2" s="37"/>
      <c r="E2" s="37"/>
      <c r="F2" s="37"/>
      <c r="G2" s="37"/>
      <c r="H2" s="37"/>
    </row>
    <row r="3" spans="1:8" s="38" customFormat="1" ht="18.600000000000001" thickBot="1">
      <c r="A3" s="505" t="str">
        <f>"Concurs de gradații de merit " &amp; an_final+1</f>
        <v>Concurs de gradații de merit 2021</v>
      </c>
      <c r="B3" s="505"/>
      <c r="C3" s="37"/>
      <c r="D3" s="37"/>
      <c r="E3" s="37"/>
      <c r="F3" s="37"/>
      <c r="G3" s="37"/>
      <c r="H3" s="37"/>
    </row>
    <row r="4" spans="1:8" s="38" customFormat="1">
      <c r="A4" s="506" t="str">
        <f>"Perioada de evaluare: "&amp; an_initial&amp; " ‒ " &amp; an_final</f>
        <v>Perioada de evaluare: 2016 ‒ 2020</v>
      </c>
      <c r="B4" s="506"/>
      <c r="C4" s="37"/>
      <c r="D4" s="37"/>
      <c r="E4" s="37"/>
      <c r="F4" s="37"/>
      <c r="G4" s="37"/>
      <c r="H4" s="37"/>
    </row>
    <row r="5" spans="1:8" ht="15" thickBot="1">
      <c r="A5" s="41"/>
      <c r="B5" s="39"/>
      <c r="C5" s="39"/>
      <c r="D5" s="42" t="s">
        <v>485</v>
      </c>
      <c r="E5" s="39"/>
      <c r="F5" s="39"/>
      <c r="G5" s="39"/>
      <c r="H5" s="39"/>
    </row>
    <row r="6" spans="1:8" ht="15.6">
      <c r="A6" s="43" t="s">
        <v>482</v>
      </c>
      <c r="B6" s="153" t="s">
        <v>496</v>
      </c>
      <c r="C6" s="39"/>
      <c r="D6" s="44" t="s">
        <v>491</v>
      </c>
      <c r="E6" s="39"/>
      <c r="F6" s="39"/>
      <c r="G6" s="39"/>
      <c r="H6" s="39"/>
    </row>
    <row r="7" spans="1:8" ht="15.6">
      <c r="A7" s="43" t="s">
        <v>483</v>
      </c>
      <c r="B7" s="153" t="s">
        <v>1235</v>
      </c>
      <c r="C7" s="39"/>
      <c r="D7" s="44" t="s">
        <v>550</v>
      </c>
      <c r="E7" s="39"/>
      <c r="F7" s="39"/>
      <c r="G7" s="39"/>
      <c r="H7" s="39"/>
    </row>
    <row r="8" spans="1:8" ht="15.6">
      <c r="A8" s="43" t="s">
        <v>484</v>
      </c>
      <c r="B8" s="153" t="s">
        <v>489</v>
      </c>
      <c r="C8" s="39"/>
      <c r="D8" s="44" t="s">
        <v>552</v>
      </c>
      <c r="E8" s="39"/>
      <c r="F8" s="39"/>
      <c r="G8" s="39"/>
      <c r="H8" s="39"/>
    </row>
    <row r="9" spans="1:8" ht="15.6">
      <c r="A9" s="43" t="s">
        <v>1229</v>
      </c>
      <c r="B9" s="153" t="s">
        <v>513</v>
      </c>
      <c r="C9" s="39"/>
      <c r="D9" s="44" t="s">
        <v>552</v>
      </c>
      <c r="E9" s="39"/>
      <c r="F9" s="39"/>
      <c r="G9" s="39"/>
      <c r="H9" s="39"/>
    </row>
    <row r="10" spans="1:8" ht="15.6">
      <c r="A10" s="43" t="s">
        <v>1231</v>
      </c>
      <c r="B10" s="153" t="s">
        <v>1236</v>
      </c>
      <c r="C10" s="39"/>
      <c r="D10" s="44" t="s">
        <v>1232</v>
      </c>
      <c r="E10" s="39"/>
      <c r="F10" s="39"/>
      <c r="G10" s="39"/>
      <c r="H10" s="39"/>
    </row>
    <row r="11" spans="1:8" ht="15.6">
      <c r="A11" s="43" t="s">
        <v>1233</v>
      </c>
      <c r="B11" s="153" t="s">
        <v>501</v>
      </c>
      <c r="C11" s="39"/>
      <c r="D11" s="44" t="s">
        <v>552</v>
      </c>
      <c r="E11" s="39"/>
      <c r="F11" s="39"/>
      <c r="G11" s="39"/>
      <c r="H11" s="39"/>
    </row>
    <row r="12" spans="1:8">
      <c r="A12" s="45" t="s">
        <v>1234</v>
      </c>
      <c r="B12" s="153" t="s">
        <v>1237</v>
      </c>
      <c r="C12" s="39"/>
      <c r="D12" s="44" t="s">
        <v>1232</v>
      </c>
      <c r="E12" s="39"/>
      <c r="F12" s="39"/>
      <c r="G12" s="39"/>
      <c r="H12" s="39"/>
    </row>
    <row r="13" spans="1:8">
      <c r="A13" s="41"/>
      <c r="B13" s="39"/>
      <c r="C13" s="39"/>
      <c r="D13" s="39"/>
      <c r="E13" s="39"/>
      <c r="F13" s="39"/>
      <c r="G13" s="39"/>
      <c r="H13" s="39"/>
    </row>
    <row r="14" spans="1:8">
      <c r="A14" s="41"/>
      <c r="B14" s="39"/>
      <c r="C14" s="39"/>
      <c r="D14" s="39"/>
      <c r="E14" s="39"/>
      <c r="F14" s="39"/>
      <c r="G14" s="39"/>
      <c r="H14" s="39"/>
    </row>
    <row r="15" spans="1:8">
      <c r="A15" s="41"/>
      <c r="B15" s="39"/>
      <c r="C15" s="39"/>
      <c r="D15" s="39"/>
      <c r="E15" s="39"/>
      <c r="F15" s="39"/>
      <c r="G15" s="39"/>
      <c r="H15" s="39"/>
    </row>
    <row r="16" spans="1:8">
      <c r="A16" s="41"/>
      <c r="B16" s="39"/>
      <c r="C16" s="39"/>
      <c r="D16" s="39"/>
      <c r="E16" s="39"/>
      <c r="F16" s="39"/>
      <c r="G16" s="39"/>
      <c r="H16" s="39"/>
    </row>
    <row r="17" spans="1:8">
      <c r="A17" s="41"/>
      <c r="B17" s="39"/>
      <c r="C17" s="39"/>
      <c r="D17" s="39"/>
      <c r="E17" s="39"/>
      <c r="F17" s="39"/>
      <c r="G17" s="39"/>
      <c r="H17" s="39"/>
    </row>
    <row r="18" spans="1:8">
      <c r="A18" s="41"/>
      <c r="B18" s="39"/>
      <c r="C18" s="39"/>
      <c r="D18" s="39"/>
      <c r="E18" s="39"/>
      <c r="F18" s="39"/>
      <c r="G18" s="39"/>
      <c r="H18" s="39"/>
    </row>
    <row r="19" spans="1:8">
      <c r="A19" s="41"/>
      <c r="B19" s="39"/>
      <c r="C19" s="39"/>
      <c r="D19" s="39"/>
      <c r="E19" s="39"/>
      <c r="F19" s="39"/>
      <c r="G19" s="39"/>
      <c r="H19" s="39"/>
    </row>
    <row r="20" spans="1:8">
      <c r="A20" s="41"/>
      <c r="B20" s="39"/>
      <c r="C20" s="39"/>
      <c r="D20" s="39"/>
      <c r="E20" s="39"/>
      <c r="F20" s="39"/>
      <c r="G20" s="39"/>
      <c r="H20" s="39"/>
    </row>
    <row r="21" spans="1:8">
      <c r="A21" s="41"/>
      <c r="B21" s="39"/>
      <c r="C21" s="39"/>
      <c r="D21" s="39"/>
    </row>
    <row r="22" spans="1:8">
      <c r="A22" s="41"/>
      <c r="B22" s="39"/>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1.0899999999999999" right="0.7" top="0.75" bottom="0.75" header="0.3" footer="0.3"/>
  <pageSetup scale="9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22" style="62" customWidth="1"/>
    <col min="5" max="5" width="21.5546875" style="62" customWidth="1"/>
    <col min="6" max="6" width="10.6640625" style="67" customWidth="1"/>
    <col min="7" max="7" width="10.6640625" style="62" customWidth="1"/>
    <col min="8" max="8" width="12.33203125" style="288" customWidth="1"/>
    <col min="9" max="9" width="17.6640625" style="62" customWidth="1"/>
    <col min="10" max="10" width="10.6640625" style="62" hidden="1" customWidth="1"/>
    <col min="11" max="13" width="10.6640625" style="68" hidden="1" customWidth="1"/>
    <col min="14" max="14" width="9.109375" style="69" hidden="1" customWidth="1"/>
    <col min="15" max="15" width="9.109375" style="62" hidden="1" customWidth="1"/>
    <col min="16" max="29" width="9.109375" style="62" customWidth="1"/>
    <col min="30" max="16384" width="9.109375" style="62"/>
  </cols>
  <sheetData>
    <row r="1" spans="1:15" s="58" customFormat="1">
      <c r="A1" s="57" t="s">
        <v>481</v>
      </c>
      <c r="E1" s="59"/>
      <c r="F1" s="59"/>
      <c r="H1" s="60"/>
      <c r="I1" s="61"/>
      <c r="K1" s="60"/>
      <c r="M1" s="287"/>
      <c r="N1" s="287"/>
    </row>
    <row r="2" spans="1:15" s="58" customFormat="1">
      <c r="A2" s="344" t="str">
        <f>IF(ISBLANK(facultate), IF(ISBLANK(departament),"","Departament " &amp; departament), "Facultatea " &amp; facultate)</f>
        <v>Facultatea Construcții</v>
      </c>
      <c r="E2" s="59"/>
      <c r="F2" s="59"/>
      <c r="H2" s="60"/>
      <c r="I2" s="61"/>
      <c r="K2" s="60"/>
      <c r="M2" s="287"/>
      <c r="N2" s="287"/>
    </row>
    <row r="3" spans="1:15" s="58" customFormat="1">
      <c r="A3" s="344" t="str">
        <f>IF(ISBLANK(departament),"","Departamentul " &amp; departament)</f>
        <v>Departamentul Căi de Comunicație Terestre, Fundații și Cadastru</v>
      </c>
      <c r="E3" s="59"/>
      <c r="F3" s="59"/>
      <c r="H3" s="60"/>
      <c r="I3" s="61"/>
      <c r="K3" s="60"/>
      <c r="M3" s="287"/>
      <c r="N3" s="287"/>
    </row>
    <row r="4" spans="1:15">
      <c r="A4" s="531" t="s">
        <v>782</v>
      </c>
      <c r="B4" s="531"/>
      <c r="C4" s="531"/>
      <c r="D4" s="531"/>
      <c r="E4" s="531"/>
      <c r="F4" s="531"/>
      <c r="G4" s="531"/>
      <c r="H4" s="531"/>
      <c r="I4" s="531"/>
      <c r="J4" s="531"/>
      <c r="K4" s="224"/>
      <c r="L4" s="224"/>
      <c r="M4" s="224"/>
      <c r="N4" s="289"/>
    </row>
    <row r="5" spans="1:15">
      <c r="A5" s="531" t="s">
        <v>771</v>
      </c>
      <c r="B5" s="531"/>
      <c r="C5" s="531"/>
      <c r="D5" s="531"/>
      <c r="E5" s="531"/>
      <c r="F5" s="531"/>
      <c r="G5" s="531"/>
      <c r="H5" s="531"/>
      <c r="I5" s="531"/>
      <c r="J5" s="531"/>
      <c r="K5" s="224"/>
      <c r="L5" s="224"/>
      <c r="M5" s="224"/>
    </row>
    <row r="6" spans="1:15">
      <c r="I6" s="345" t="str">
        <f>CONCATENATE(functie," ",nume_candidat)</f>
        <v>Șef de lucrări Halbac-Cotoara-Zamfir Rares</v>
      </c>
      <c r="J6" s="345" t="str">
        <f>CONCATENATE(functie," ",nume_candidat)</f>
        <v>Șef de lucrări Halbac-Cotoara-Zamfir Rares</v>
      </c>
    </row>
    <row r="7" spans="1:15" ht="19.5" customHeight="1">
      <c r="A7" s="528" t="s">
        <v>336</v>
      </c>
      <c r="B7" s="528" t="s">
        <v>0</v>
      </c>
      <c r="C7" s="528" t="s">
        <v>20</v>
      </c>
      <c r="D7" s="528" t="s">
        <v>21</v>
      </c>
      <c r="E7" s="529" t="s">
        <v>334</v>
      </c>
      <c r="F7" s="534" t="s">
        <v>22</v>
      </c>
      <c r="G7" s="528" t="s">
        <v>18</v>
      </c>
      <c r="H7" s="529" t="s">
        <v>544</v>
      </c>
      <c r="I7" s="528" t="s">
        <v>542</v>
      </c>
      <c r="J7" s="528"/>
      <c r="K7" s="528" t="s">
        <v>4</v>
      </c>
      <c r="L7" s="528"/>
      <c r="M7" s="529" t="s">
        <v>19</v>
      </c>
      <c r="N7" s="535" t="s">
        <v>539</v>
      </c>
      <c r="O7" s="538" t="s">
        <v>549</v>
      </c>
    </row>
    <row r="8" spans="1:15" ht="45.7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530"/>
      <c r="N8" s="535"/>
      <c r="O8" s="538"/>
    </row>
    <row r="9" spans="1:15">
      <c r="A9" s="86"/>
      <c r="B9" s="63"/>
      <c r="C9" s="63"/>
      <c r="D9" s="63"/>
      <c r="E9" s="63"/>
      <c r="F9" s="28"/>
      <c r="G9" s="72"/>
      <c r="H9" s="65"/>
      <c r="I9" s="146">
        <f>SUMIF(I10:I1010,"&gt;0")</f>
        <v>0</v>
      </c>
      <c r="J9" s="146">
        <f>SUMIF(J10:J109,"&gt;0")</f>
        <v>0</v>
      </c>
      <c r="K9" s="4">
        <f>SUMIF(K10:K109,"&gt;0")</f>
        <v>0</v>
      </c>
      <c r="L9" s="4">
        <f>SUMIF(L10:L109,"&gt;0")</f>
        <v>0</v>
      </c>
      <c r="M9" s="4">
        <f>SUMIF(M10:M109,"&gt;0")</f>
        <v>0</v>
      </c>
      <c r="N9" s="296"/>
      <c r="O9" s="300"/>
    </row>
    <row r="10" spans="1:15">
      <c r="A10" s="141">
        <v>1</v>
      </c>
      <c r="B10" s="8"/>
      <c r="C10" s="8"/>
      <c r="D10" s="145"/>
      <c r="E10" s="8"/>
      <c r="F10" s="214"/>
      <c r="G10" s="214"/>
      <c r="H10" s="214"/>
      <c r="I10" s="16" t="str">
        <f t="shared" ref="I10:I41" si="0">IF(OR($B10="",$C10="",$D10="",$E10="",$F10&lt;an_initial,$F10&gt;an_final,$N10=FALSE),"",EBOOK/O10)</f>
        <v/>
      </c>
      <c r="J10" s="16" t="str">
        <f t="shared" ref="J10:J41" si="1">IF(OR($B10="",$C10="",$D10="",$E10="",$F10="",$F10&gt;an_final,$N10=FALSE),"",EBOOK/O10)</f>
        <v/>
      </c>
      <c r="K10" s="373" t="str">
        <f t="shared" ref="K10:K41" si="2">IF(OR($B10="",$C10="",$D10="",$E10="",$F10="",$F10&gt;an_final,$N10=FALSE),"",IF($F10&gt;=an_initial,1,""))</f>
        <v/>
      </c>
      <c r="L10" s="56" t="str">
        <f t="shared" ref="L10:L41" si="3">IF(OR($B10="",$C10="",$D10="",$E10="",$F10="",$F10&gt;an_final,$N10=FALSE),"",1)</f>
        <v/>
      </c>
      <c r="M10" s="374" t="str">
        <f t="shared" ref="M10:M41" si="4">IF(OR($B10="",$C10="",$D10="",$E10="",$F10="",$F10&gt;an_final,$N10=FALSE),"",IF($H10="",$G10/O10,$H10))</f>
        <v/>
      </c>
      <c r="N10" s="347" t="b">
        <f t="shared" ref="N10:N73" si="5">IF(nume_candidat="",FALSE,ISNUMBER(SEARCH(nume_candidat,$B10)))</f>
        <v>0</v>
      </c>
      <c r="O10" s="375">
        <f t="shared" ref="O10:O41" si="6">LEN(B10)-LEN(SUBSTITUTE(B10,",",""))+1</f>
        <v>1</v>
      </c>
    </row>
    <row r="11" spans="1:15">
      <c r="A11" s="141">
        <v>2</v>
      </c>
      <c r="B11" s="8"/>
      <c r="C11" s="8"/>
      <c r="D11" s="8"/>
      <c r="E11" s="8"/>
      <c r="F11" s="214"/>
      <c r="G11" s="214"/>
      <c r="H11" s="214"/>
      <c r="I11" s="16" t="str">
        <f t="shared" si="0"/>
        <v/>
      </c>
      <c r="J11" s="16" t="str">
        <f t="shared" si="1"/>
        <v/>
      </c>
      <c r="K11" s="373" t="str">
        <f t="shared" si="2"/>
        <v/>
      </c>
      <c r="L11" s="56" t="str">
        <f t="shared" si="3"/>
        <v/>
      </c>
      <c r="M11" s="374" t="str">
        <f t="shared" si="4"/>
        <v/>
      </c>
      <c r="N11" s="347" t="b">
        <f t="shared" si="5"/>
        <v>0</v>
      </c>
      <c r="O11" s="375">
        <f t="shared" si="6"/>
        <v>1</v>
      </c>
    </row>
    <row r="12" spans="1:15">
      <c r="A12" s="141">
        <v>3</v>
      </c>
      <c r="B12" s="6"/>
      <c r="C12" s="8"/>
      <c r="D12" s="6"/>
      <c r="E12" s="6"/>
      <c r="F12" s="214"/>
      <c r="G12" s="214"/>
      <c r="H12" s="214"/>
      <c r="I12" s="16" t="str">
        <f t="shared" si="0"/>
        <v/>
      </c>
      <c r="J12" s="16" t="str">
        <f t="shared" si="1"/>
        <v/>
      </c>
      <c r="K12" s="373" t="str">
        <f t="shared" si="2"/>
        <v/>
      </c>
      <c r="L12" s="56" t="str">
        <f t="shared" si="3"/>
        <v/>
      </c>
      <c r="M12" s="374" t="str">
        <f t="shared" si="4"/>
        <v/>
      </c>
      <c r="N12" s="347" t="b">
        <f t="shared" si="5"/>
        <v>0</v>
      </c>
      <c r="O12" s="375">
        <f t="shared" si="6"/>
        <v>1</v>
      </c>
    </row>
    <row r="13" spans="1:15" ht="15.75" customHeight="1">
      <c r="A13" s="141">
        <v>4</v>
      </c>
      <c r="B13" s="6"/>
      <c r="C13" s="6"/>
      <c r="D13" s="6"/>
      <c r="E13" s="6"/>
      <c r="F13" s="214"/>
      <c r="G13" s="214"/>
      <c r="H13" s="214"/>
      <c r="I13" s="16" t="str">
        <f t="shared" si="0"/>
        <v/>
      </c>
      <c r="J13" s="16" t="str">
        <f t="shared" si="1"/>
        <v/>
      </c>
      <c r="K13" s="373" t="str">
        <f t="shared" si="2"/>
        <v/>
      </c>
      <c r="L13" s="56" t="str">
        <f t="shared" si="3"/>
        <v/>
      </c>
      <c r="M13" s="374" t="str">
        <f t="shared" si="4"/>
        <v/>
      </c>
      <c r="N13" s="347" t="b">
        <f t="shared" si="5"/>
        <v>0</v>
      </c>
      <c r="O13" s="375">
        <f t="shared" si="6"/>
        <v>1</v>
      </c>
    </row>
    <row r="14" spans="1:15">
      <c r="A14" s="141">
        <v>5</v>
      </c>
      <c r="B14" s="6"/>
      <c r="C14" s="6"/>
      <c r="D14" s="6"/>
      <c r="E14" s="6"/>
      <c r="F14" s="214"/>
      <c r="G14" s="214"/>
      <c r="H14" s="214"/>
      <c r="I14" s="16" t="str">
        <f t="shared" si="0"/>
        <v/>
      </c>
      <c r="J14" s="16" t="str">
        <f t="shared" si="1"/>
        <v/>
      </c>
      <c r="K14" s="373" t="str">
        <f t="shared" si="2"/>
        <v/>
      </c>
      <c r="L14" s="56" t="str">
        <f t="shared" si="3"/>
        <v/>
      </c>
      <c r="M14" s="374" t="str">
        <f t="shared" si="4"/>
        <v/>
      </c>
      <c r="N14" s="347" t="b">
        <f t="shared" si="5"/>
        <v>0</v>
      </c>
      <c r="O14" s="375">
        <f t="shared" si="6"/>
        <v>1</v>
      </c>
    </row>
    <row r="15" spans="1:15">
      <c r="A15" s="141">
        <v>6</v>
      </c>
      <c r="B15" s="6"/>
      <c r="C15" s="6"/>
      <c r="D15" s="6"/>
      <c r="E15" s="6"/>
      <c r="F15" s="214"/>
      <c r="G15" s="214"/>
      <c r="H15" s="214"/>
      <c r="I15" s="16" t="str">
        <f t="shared" si="0"/>
        <v/>
      </c>
      <c r="J15" s="16" t="str">
        <f t="shared" si="1"/>
        <v/>
      </c>
      <c r="K15" s="373" t="str">
        <f t="shared" si="2"/>
        <v/>
      </c>
      <c r="L15" s="56" t="str">
        <f t="shared" si="3"/>
        <v/>
      </c>
      <c r="M15" s="374" t="str">
        <f t="shared" si="4"/>
        <v/>
      </c>
      <c r="N15" s="347" t="b">
        <f t="shared" si="5"/>
        <v>0</v>
      </c>
      <c r="O15" s="375">
        <f t="shared" si="6"/>
        <v>1</v>
      </c>
    </row>
    <row r="16" spans="1:15">
      <c r="A16" s="141">
        <v>7</v>
      </c>
      <c r="B16" s="6"/>
      <c r="C16" s="6"/>
      <c r="D16" s="6"/>
      <c r="E16" s="6"/>
      <c r="F16" s="214"/>
      <c r="G16" s="214"/>
      <c r="H16" s="214"/>
      <c r="I16" s="16" t="str">
        <f t="shared" si="0"/>
        <v/>
      </c>
      <c r="J16" s="16" t="str">
        <f t="shared" si="1"/>
        <v/>
      </c>
      <c r="K16" s="373" t="str">
        <f t="shared" si="2"/>
        <v/>
      </c>
      <c r="L16" s="56" t="str">
        <f t="shared" si="3"/>
        <v/>
      </c>
      <c r="M16" s="374" t="str">
        <f t="shared" si="4"/>
        <v/>
      </c>
      <c r="N16" s="347" t="b">
        <f t="shared" si="5"/>
        <v>0</v>
      </c>
      <c r="O16" s="375">
        <f t="shared" si="6"/>
        <v>1</v>
      </c>
    </row>
    <row r="17" spans="1:15">
      <c r="A17" s="141">
        <v>8</v>
      </c>
      <c r="B17" s="6"/>
      <c r="C17" s="6"/>
      <c r="D17" s="6"/>
      <c r="E17" s="6"/>
      <c r="F17" s="214"/>
      <c r="G17" s="214"/>
      <c r="H17" s="214"/>
      <c r="I17" s="16" t="str">
        <f t="shared" si="0"/>
        <v/>
      </c>
      <c r="J17" s="16" t="str">
        <f t="shared" si="1"/>
        <v/>
      </c>
      <c r="K17" s="373" t="str">
        <f t="shared" si="2"/>
        <v/>
      </c>
      <c r="L17" s="56" t="str">
        <f t="shared" si="3"/>
        <v/>
      </c>
      <c r="M17" s="374" t="str">
        <f t="shared" si="4"/>
        <v/>
      </c>
      <c r="N17" s="347" t="b">
        <f t="shared" si="5"/>
        <v>0</v>
      </c>
      <c r="O17" s="375">
        <f t="shared" si="6"/>
        <v>1</v>
      </c>
    </row>
    <row r="18" spans="1:15">
      <c r="A18" s="141">
        <v>9</v>
      </c>
      <c r="B18" s="6"/>
      <c r="C18" s="6"/>
      <c r="D18" s="6"/>
      <c r="E18" s="6"/>
      <c r="F18" s="214"/>
      <c r="G18" s="214"/>
      <c r="H18" s="214"/>
      <c r="I18" s="16" t="str">
        <f t="shared" si="0"/>
        <v/>
      </c>
      <c r="J18" s="16" t="str">
        <f t="shared" si="1"/>
        <v/>
      </c>
      <c r="K18" s="373" t="str">
        <f t="shared" si="2"/>
        <v/>
      </c>
      <c r="L18" s="56" t="str">
        <f t="shared" si="3"/>
        <v/>
      </c>
      <c r="M18" s="374" t="str">
        <f t="shared" si="4"/>
        <v/>
      </c>
      <c r="N18" s="347" t="b">
        <f t="shared" si="5"/>
        <v>0</v>
      </c>
      <c r="O18" s="375">
        <f t="shared" si="6"/>
        <v>1</v>
      </c>
    </row>
    <row r="19" spans="1:15">
      <c r="A19" s="141">
        <v>10</v>
      </c>
      <c r="B19" s="6"/>
      <c r="C19" s="6"/>
      <c r="D19" s="6"/>
      <c r="E19" s="6"/>
      <c r="F19" s="214"/>
      <c r="G19" s="214"/>
      <c r="H19" s="214"/>
      <c r="I19" s="16" t="str">
        <f t="shared" si="0"/>
        <v/>
      </c>
      <c r="J19" s="16" t="str">
        <f t="shared" si="1"/>
        <v/>
      </c>
      <c r="K19" s="373" t="str">
        <f t="shared" si="2"/>
        <v/>
      </c>
      <c r="L19" s="56" t="str">
        <f t="shared" si="3"/>
        <v/>
      </c>
      <c r="M19" s="374" t="str">
        <f t="shared" si="4"/>
        <v/>
      </c>
      <c r="N19" s="347" t="b">
        <f t="shared" si="5"/>
        <v>0</v>
      </c>
      <c r="O19" s="375">
        <f t="shared" si="6"/>
        <v>1</v>
      </c>
    </row>
    <row r="20" spans="1:15">
      <c r="A20" s="141">
        <v>11</v>
      </c>
      <c r="B20" s="6"/>
      <c r="C20" s="6"/>
      <c r="D20" s="6"/>
      <c r="E20" s="6"/>
      <c r="F20" s="214"/>
      <c r="G20" s="214"/>
      <c r="H20" s="214"/>
      <c r="I20" s="16" t="str">
        <f t="shared" si="0"/>
        <v/>
      </c>
      <c r="J20" s="16" t="str">
        <f t="shared" si="1"/>
        <v/>
      </c>
      <c r="K20" s="373" t="str">
        <f t="shared" si="2"/>
        <v/>
      </c>
      <c r="L20" s="56" t="str">
        <f t="shared" si="3"/>
        <v/>
      </c>
      <c r="M20" s="374" t="str">
        <f t="shared" si="4"/>
        <v/>
      </c>
      <c r="N20" s="347" t="b">
        <f t="shared" si="5"/>
        <v>0</v>
      </c>
      <c r="O20" s="375">
        <f t="shared" si="6"/>
        <v>1</v>
      </c>
    </row>
    <row r="21" spans="1:15">
      <c r="A21" s="141">
        <v>12</v>
      </c>
      <c r="B21" s="6"/>
      <c r="C21" s="6"/>
      <c r="D21" s="6"/>
      <c r="E21" s="6"/>
      <c r="F21" s="214"/>
      <c r="G21" s="214"/>
      <c r="H21" s="214"/>
      <c r="I21" s="16" t="str">
        <f t="shared" si="0"/>
        <v/>
      </c>
      <c r="J21" s="16" t="str">
        <f t="shared" si="1"/>
        <v/>
      </c>
      <c r="K21" s="373" t="str">
        <f t="shared" si="2"/>
        <v/>
      </c>
      <c r="L21" s="56" t="str">
        <f t="shared" si="3"/>
        <v/>
      </c>
      <c r="M21" s="374" t="str">
        <f t="shared" si="4"/>
        <v/>
      </c>
      <c r="N21" s="347" t="b">
        <f t="shared" si="5"/>
        <v>0</v>
      </c>
      <c r="O21" s="375">
        <f t="shared" si="6"/>
        <v>1</v>
      </c>
    </row>
    <row r="22" spans="1:15">
      <c r="A22" s="141">
        <v>13</v>
      </c>
      <c r="B22" s="6"/>
      <c r="C22" s="6"/>
      <c r="D22" s="6"/>
      <c r="E22" s="6"/>
      <c r="F22" s="214"/>
      <c r="G22" s="214"/>
      <c r="H22" s="214"/>
      <c r="I22" s="16" t="str">
        <f t="shared" si="0"/>
        <v/>
      </c>
      <c r="J22" s="16" t="str">
        <f t="shared" si="1"/>
        <v/>
      </c>
      <c r="K22" s="373" t="str">
        <f t="shared" si="2"/>
        <v/>
      </c>
      <c r="L22" s="56" t="str">
        <f t="shared" si="3"/>
        <v/>
      </c>
      <c r="M22" s="374" t="str">
        <f t="shared" si="4"/>
        <v/>
      </c>
      <c r="N22" s="347" t="b">
        <f t="shared" si="5"/>
        <v>0</v>
      </c>
      <c r="O22" s="375">
        <f t="shared" si="6"/>
        <v>1</v>
      </c>
    </row>
    <row r="23" spans="1:15">
      <c r="A23" s="141">
        <v>14</v>
      </c>
      <c r="B23" s="6"/>
      <c r="C23" s="6"/>
      <c r="D23" s="6"/>
      <c r="E23" s="6"/>
      <c r="F23" s="214"/>
      <c r="G23" s="214"/>
      <c r="H23" s="214"/>
      <c r="I23" s="16" t="str">
        <f t="shared" si="0"/>
        <v/>
      </c>
      <c r="J23" s="16" t="str">
        <f t="shared" si="1"/>
        <v/>
      </c>
      <c r="K23" s="373" t="str">
        <f t="shared" si="2"/>
        <v/>
      </c>
      <c r="L23" s="56" t="str">
        <f t="shared" si="3"/>
        <v/>
      </c>
      <c r="M23" s="374" t="str">
        <f t="shared" si="4"/>
        <v/>
      </c>
      <c r="N23" s="347" t="b">
        <f t="shared" si="5"/>
        <v>0</v>
      </c>
      <c r="O23" s="375">
        <f t="shared" si="6"/>
        <v>1</v>
      </c>
    </row>
    <row r="24" spans="1:15">
      <c r="A24" s="141">
        <v>15</v>
      </c>
      <c r="B24" s="6"/>
      <c r="C24" s="6"/>
      <c r="D24" s="6"/>
      <c r="E24" s="6"/>
      <c r="F24" s="214"/>
      <c r="G24" s="214"/>
      <c r="H24" s="214"/>
      <c r="I24" s="16" t="str">
        <f t="shared" si="0"/>
        <v/>
      </c>
      <c r="J24" s="16" t="str">
        <f t="shared" si="1"/>
        <v/>
      </c>
      <c r="K24" s="373" t="str">
        <f t="shared" si="2"/>
        <v/>
      </c>
      <c r="L24" s="56" t="str">
        <f t="shared" si="3"/>
        <v/>
      </c>
      <c r="M24" s="374" t="str">
        <f t="shared" si="4"/>
        <v/>
      </c>
      <c r="N24" s="347" t="b">
        <f t="shared" si="5"/>
        <v>0</v>
      </c>
      <c r="O24" s="375">
        <f t="shared" si="6"/>
        <v>1</v>
      </c>
    </row>
    <row r="25" spans="1:15">
      <c r="A25" s="141">
        <v>16</v>
      </c>
      <c r="B25" s="6"/>
      <c r="C25" s="6"/>
      <c r="D25" s="6"/>
      <c r="E25" s="6"/>
      <c r="F25" s="214"/>
      <c r="G25" s="214"/>
      <c r="H25" s="214"/>
      <c r="I25" s="16" t="str">
        <f t="shared" si="0"/>
        <v/>
      </c>
      <c r="J25" s="16" t="str">
        <f t="shared" si="1"/>
        <v/>
      </c>
      <c r="K25" s="373" t="str">
        <f t="shared" si="2"/>
        <v/>
      </c>
      <c r="L25" s="56" t="str">
        <f t="shared" si="3"/>
        <v/>
      </c>
      <c r="M25" s="374" t="str">
        <f t="shared" si="4"/>
        <v/>
      </c>
      <c r="N25" s="347" t="b">
        <f t="shared" si="5"/>
        <v>0</v>
      </c>
      <c r="O25" s="375">
        <f t="shared" si="6"/>
        <v>1</v>
      </c>
    </row>
    <row r="26" spans="1:15">
      <c r="A26" s="141">
        <v>17</v>
      </c>
      <c r="B26" s="6"/>
      <c r="C26" s="6"/>
      <c r="D26" s="6"/>
      <c r="E26" s="6"/>
      <c r="F26" s="214"/>
      <c r="G26" s="214"/>
      <c r="H26" s="214"/>
      <c r="I26" s="16" t="str">
        <f t="shared" si="0"/>
        <v/>
      </c>
      <c r="J26" s="16" t="str">
        <f t="shared" si="1"/>
        <v/>
      </c>
      <c r="K26" s="373" t="str">
        <f t="shared" si="2"/>
        <v/>
      </c>
      <c r="L26" s="56" t="str">
        <f t="shared" si="3"/>
        <v/>
      </c>
      <c r="M26" s="374" t="str">
        <f t="shared" si="4"/>
        <v/>
      </c>
      <c r="N26" s="347" t="b">
        <f t="shared" si="5"/>
        <v>0</v>
      </c>
      <c r="O26" s="375">
        <f t="shared" si="6"/>
        <v>1</v>
      </c>
    </row>
    <row r="27" spans="1:15">
      <c r="A27" s="141">
        <v>18</v>
      </c>
      <c r="B27" s="6"/>
      <c r="C27" s="6"/>
      <c r="D27" s="6"/>
      <c r="E27" s="6"/>
      <c r="F27" s="214"/>
      <c r="G27" s="214"/>
      <c r="H27" s="214"/>
      <c r="I27" s="16" t="str">
        <f t="shared" si="0"/>
        <v/>
      </c>
      <c r="J27" s="16" t="str">
        <f t="shared" si="1"/>
        <v/>
      </c>
      <c r="K27" s="373" t="str">
        <f t="shared" si="2"/>
        <v/>
      </c>
      <c r="L27" s="56" t="str">
        <f t="shared" si="3"/>
        <v/>
      </c>
      <c r="M27" s="374" t="str">
        <f t="shared" si="4"/>
        <v/>
      </c>
      <c r="N27" s="347" t="b">
        <f t="shared" si="5"/>
        <v>0</v>
      </c>
      <c r="O27" s="375">
        <f t="shared" si="6"/>
        <v>1</v>
      </c>
    </row>
    <row r="28" spans="1:15">
      <c r="A28" s="141">
        <v>19</v>
      </c>
      <c r="B28" s="6"/>
      <c r="C28" s="6"/>
      <c r="D28" s="6"/>
      <c r="E28" s="6"/>
      <c r="F28" s="214"/>
      <c r="G28" s="214"/>
      <c r="H28" s="214"/>
      <c r="I28" s="16" t="str">
        <f t="shared" si="0"/>
        <v/>
      </c>
      <c r="J28" s="16" t="str">
        <f t="shared" si="1"/>
        <v/>
      </c>
      <c r="K28" s="373" t="str">
        <f t="shared" si="2"/>
        <v/>
      </c>
      <c r="L28" s="56" t="str">
        <f t="shared" si="3"/>
        <v/>
      </c>
      <c r="M28" s="374" t="str">
        <f t="shared" si="4"/>
        <v/>
      </c>
      <c r="N28" s="347" t="b">
        <f t="shared" si="5"/>
        <v>0</v>
      </c>
      <c r="O28" s="375">
        <f t="shared" si="6"/>
        <v>1</v>
      </c>
    </row>
    <row r="29" spans="1:15">
      <c r="A29" s="141">
        <v>20</v>
      </c>
      <c r="B29" s="6"/>
      <c r="C29" s="6"/>
      <c r="D29" s="6"/>
      <c r="E29" s="6"/>
      <c r="F29" s="214"/>
      <c r="G29" s="214"/>
      <c r="H29" s="214"/>
      <c r="I29" s="16" t="str">
        <f t="shared" si="0"/>
        <v/>
      </c>
      <c r="J29" s="16" t="str">
        <f t="shared" si="1"/>
        <v/>
      </c>
      <c r="K29" s="373" t="str">
        <f t="shared" si="2"/>
        <v/>
      </c>
      <c r="L29" s="56" t="str">
        <f t="shared" si="3"/>
        <v/>
      </c>
      <c r="M29" s="374" t="str">
        <f t="shared" si="4"/>
        <v/>
      </c>
      <c r="N29" s="347" t="b">
        <f t="shared" si="5"/>
        <v>0</v>
      </c>
      <c r="O29" s="375">
        <f t="shared" si="6"/>
        <v>1</v>
      </c>
    </row>
    <row r="30" spans="1:15">
      <c r="A30" s="141">
        <v>21</v>
      </c>
      <c r="B30" s="6"/>
      <c r="C30" s="6"/>
      <c r="D30" s="6"/>
      <c r="E30" s="6"/>
      <c r="F30" s="214"/>
      <c r="G30" s="214"/>
      <c r="H30" s="214"/>
      <c r="I30" s="16" t="str">
        <f t="shared" si="0"/>
        <v/>
      </c>
      <c r="J30" s="16" t="str">
        <f t="shared" si="1"/>
        <v/>
      </c>
      <c r="K30" s="373" t="str">
        <f t="shared" si="2"/>
        <v/>
      </c>
      <c r="L30" s="56" t="str">
        <f t="shared" si="3"/>
        <v/>
      </c>
      <c r="M30" s="374" t="str">
        <f t="shared" si="4"/>
        <v/>
      </c>
      <c r="N30" s="347" t="b">
        <f t="shared" si="5"/>
        <v>0</v>
      </c>
      <c r="O30" s="375">
        <f t="shared" si="6"/>
        <v>1</v>
      </c>
    </row>
    <row r="31" spans="1:15">
      <c r="A31" s="141">
        <v>22</v>
      </c>
      <c r="B31" s="6"/>
      <c r="C31" s="6"/>
      <c r="D31" s="6"/>
      <c r="E31" s="6"/>
      <c r="F31" s="214"/>
      <c r="G31" s="214"/>
      <c r="H31" s="214"/>
      <c r="I31" s="16" t="str">
        <f t="shared" si="0"/>
        <v/>
      </c>
      <c r="J31" s="16" t="str">
        <f t="shared" si="1"/>
        <v/>
      </c>
      <c r="K31" s="373" t="str">
        <f t="shared" si="2"/>
        <v/>
      </c>
      <c r="L31" s="56" t="str">
        <f t="shared" si="3"/>
        <v/>
      </c>
      <c r="M31" s="374" t="str">
        <f t="shared" si="4"/>
        <v/>
      </c>
      <c r="N31" s="347" t="b">
        <f t="shared" si="5"/>
        <v>0</v>
      </c>
      <c r="O31" s="375">
        <f t="shared" si="6"/>
        <v>1</v>
      </c>
    </row>
    <row r="32" spans="1:15">
      <c r="A32" s="141">
        <v>23</v>
      </c>
      <c r="B32" s="6"/>
      <c r="C32" s="6"/>
      <c r="D32" s="6"/>
      <c r="E32" s="6"/>
      <c r="F32" s="214"/>
      <c r="G32" s="214"/>
      <c r="H32" s="214"/>
      <c r="I32" s="16" t="str">
        <f t="shared" si="0"/>
        <v/>
      </c>
      <c r="J32" s="16" t="str">
        <f t="shared" si="1"/>
        <v/>
      </c>
      <c r="K32" s="373" t="str">
        <f t="shared" si="2"/>
        <v/>
      </c>
      <c r="L32" s="56" t="str">
        <f t="shared" si="3"/>
        <v/>
      </c>
      <c r="M32" s="374" t="str">
        <f t="shared" si="4"/>
        <v/>
      </c>
      <c r="N32" s="347" t="b">
        <f t="shared" si="5"/>
        <v>0</v>
      </c>
      <c r="O32" s="375">
        <f t="shared" si="6"/>
        <v>1</v>
      </c>
    </row>
    <row r="33" spans="1:15">
      <c r="A33" s="141">
        <v>24</v>
      </c>
      <c r="B33" s="6"/>
      <c r="C33" s="6"/>
      <c r="D33" s="6"/>
      <c r="E33" s="6"/>
      <c r="F33" s="214"/>
      <c r="G33" s="214"/>
      <c r="H33" s="214"/>
      <c r="I33" s="16" t="str">
        <f t="shared" si="0"/>
        <v/>
      </c>
      <c r="J33" s="16" t="str">
        <f t="shared" si="1"/>
        <v/>
      </c>
      <c r="K33" s="373" t="str">
        <f t="shared" si="2"/>
        <v/>
      </c>
      <c r="L33" s="56" t="str">
        <f t="shared" si="3"/>
        <v/>
      </c>
      <c r="M33" s="374" t="str">
        <f t="shared" si="4"/>
        <v/>
      </c>
      <c r="N33" s="347" t="b">
        <f t="shared" si="5"/>
        <v>0</v>
      </c>
      <c r="O33" s="375">
        <f t="shared" si="6"/>
        <v>1</v>
      </c>
    </row>
    <row r="34" spans="1:15">
      <c r="A34" s="141">
        <v>25</v>
      </c>
      <c r="B34" s="6"/>
      <c r="C34" s="6"/>
      <c r="D34" s="6"/>
      <c r="E34" s="6"/>
      <c r="F34" s="214"/>
      <c r="G34" s="214"/>
      <c r="H34" s="214"/>
      <c r="I34" s="16" t="str">
        <f t="shared" si="0"/>
        <v/>
      </c>
      <c r="J34" s="16" t="str">
        <f t="shared" si="1"/>
        <v/>
      </c>
      <c r="K34" s="373" t="str">
        <f t="shared" si="2"/>
        <v/>
      </c>
      <c r="L34" s="56" t="str">
        <f t="shared" si="3"/>
        <v/>
      </c>
      <c r="M34" s="374" t="str">
        <f t="shared" si="4"/>
        <v/>
      </c>
      <c r="N34" s="347" t="b">
        <f t="shared" si="5"/>
        <v>0</v>
      </c>
      <c r="O34" s="375">
        <f t="shared" si="6"/>
        <v>1</v>
      </c>
    </row>
    <row r="35" spans="1:15">
      <c r="A35" s="141">
        <v>26</v>
      </c>
      <c r="B35" s="6"/>
      <c r="C35" s="6"/>
      <c r="D35" s="6"/>
      <c r="E35" s="6"/>
      <c r="F35" s="214"/>
      <c r="G35" s="214"/>
      <c r="H35" s="214"/>
      <c r="I35" s="16" t="str">
        <f t="shared" si="0"/>
        <v/>
      </c>
      <c r="J35" s="16" t="str">
        <f t="shared" si="1"/>
        <v/>
      </c>
      <c r="K35" s="373" t="str">
        <f t="shared" si="2"/>
        <v/>
      </c>
      <c r="L35" s="56" t="str">
        <f t="shared" si="3"/>
        <v/>
      </c>
      <c r="M35" s="374" t="str">
        <f t="shared" si="4"/>
        <v/>
      </c>
      <c r="N35" s="347" t="b">
        <f t="shared" si="5"/>
        <v>0</v>
      </c>
      <c r="O35" s="375">
        <f t="shared" si="6"/>
        <v>1</v>
      </c>
    </row>
    <row r="36" spans="1:15">
      <c r="A36" s="141">
        <v>27</v>
      </c>
      <c r="B36" s="6"/>
      <c r="C36" s="6"/>
      <c r="D36" s="6"/>
      <c r="E36" s="6"/>
      <c r="F36" s="214"/>
      <c r="G36" s="214"/>
      <c r="H36" s="214"/>
      <c r="I36" s="16" t="str">
        <f t="shared" si="0"/>
        <v/>
      </c>
      <c r="J36" s="16" t="str">
        <f t="shared" si="1"/>
        <v/>
      </c>
      <c r="K36" s="373" t="str">
        <f t="shared" si="2"/>
        <v/>
      </c>
      <c r="L36" s="56" t="str">
        <f t="shared" si="3"/>
        <v/>
      </c>
      <c r="M36" s="374" t="str">
        <f t="shared" si="4"/>
        <v/>
      </c>
      <c r="N36" s="347" t="b">
        <f t="shared" si="5"/>
        <v>0</v>
      </c>
      <c r="O36" s="375">
        <f t="shared" si="6"/>
        <v>1</v>
      </c>
    </row>
    <row r="37" spans="1:15">
      <c r="A37" s="141">
        <v>28</v>
      </c>
      <c r="B37" s="6"/>
      <c r="C37" s="6"/>
      <c r="D37" s="6"/>
      <c r="E37" s="6"/>
      <c r="F37" s="214"/>
      <c r="G37" s="214"/>
      <c r="H37" s="214"/>
      <c r="I37" s="16" t="str">
        <f t="shared" si="0"/>
        <v/>
      </c>
      <c r="J37" s="16" t="str">
        <f t="shared" si="1"/>
        <v/>
      </c>
      <c r="K37" s="373" t="str">
        <f t="shared" si="2"/>
        <v/>
      </c>
      <c r="L37" s="56" t="str">
        <f t="shared" si="3"/>
        <v/>
      </c>
      <c r="M37" s="374" t="str">
        <f t="shared" si="4"/>
        <v/>
      </c>
      <c r="N37" s="347" t="b">
        <f t="shared" si="5"/>
        <v>0</v>
      </c>
      <c r="O37" s="375">
        <f t="shared" si="6"/>
        <v>1</v>
      </c>
    </row>
    <row r="38" spans="1:15">
      <c r="A38" s="141">
        <v>29</v>
      </c>
      <c r="B38" s="6"/>
      <c r="C38" s="6"/>
      <c r="D38" s="6"/>
      <c r="E38" s="6"/>
      <c r="F38" s="214"/>
      <c r="G38" s="214"/>
      <c r="H38" s="214"/>
      <c r="I38" s="16" t="str">
        <f t="shared" si="0"/>
        <v/>
      </c>
      <c r="J38" s="16" t="str">
        <f t="shared" si="1"/>
        <v/>
      </c>
      <c r="K38" s="373" t="str">
        <f t="shared" si="2"/>
        <v/>
      </c>
      <c r="L38" s="56" t="str">
        <f t="shared" si="3"/>
        <v/>
      </c>
      <c r="M38" s="374" t="str">
        <f t="shared" si="4"/>
        <v/>
      </c>
      <c r="N38" s="347" t="b">
        <f t="shared" si="5"/>
        <v>0</v>
      </c>
      <c r="O38" s="375">
        <f t="shared" si="6"/>
        <v>1</v>
      </c>
    </row>
    <row r="39" spans="1:15">
      <c r="A39" s="141">
        <v>30</v>
      </c>
      <c r="B39" s="6"/>
      <c r="C39" s="6"/>
      <c r="D39" s="6"/>
      <c r="E39" s="6"/>
      <c r="F39" s="214"/>
      <c r="G39" s="214"/>
      <c r="H39" s="214"/>
      <c r="I39" s="16" t="str">
        <f t="shared" si="0"/>
        <v/>
      </c>
      <c r="J39" s="16" t="str">
        <f t="shared" si="1"/>
        <v/>
      </c>
      <c r="K39" s="373" t="str">
        <f t="shared" si="2"/>
        <v/>
      </c>
      <c r="L39" s="56" t="str">
        <f t="shared" si="3"/>
        <v/>
      </c>
      <c r="M39" s="374" t="str">
        <f t="shared" si="4"/>
        <v/>
      </c>
      <c r="N39" s="347" t="b">
        <f t="shared" si="5"/>
        <v>0</v>
      </c>
      <c r="O39" s="375">
        <f t="shared" si="6"/>
        <v>1</v>
      </c>
    </row>
    <row r="40" spans="1:15">
      <c r="A40" s="141">
        <v>31</v>
      </c>
      <c r="B40" s="6"/>
      <c r="C40" s="6"/>
      <c r="D40" s="6"/>
      <c r="E40" s="6"/>
      <c r="F40" s="214"/>
      <c r="G40" s="214"/>
      <c r="H40" s="214"/>
      <c r="I40" s="16" t="str">
        <f t="shared" si="0"/>
        <v/>
      </c>
      <c r="J40" s="16" t="str">
        <f t="shared" si="1"/>
        <v/>
      </c>
      <c r="K40" s="373" t="str">
        <f t="shared" si="2"/>
        <v/>
      </c>
      <c r="L40" s="56" t="str">
        <f t="shared" si="3"/>
        <v/>
      </c>
      <c r="M40" s="374" t="str">
        <f t="shared" si="4"/>
        <v/>
      </c>
      <c r="N40" s="347" t="b">
        <f t="shared" si="5"/>
        <v>0</v>
      </c>
      <c r="O40" s="375">
        <f t="shared" si="6"/>
        <v>1</v>
      </c>
    </row>
    <row r="41" spans="1:15">
      <c r="A41" s="141">
        <v>32</v>
      </c>
      <c r="B41" s="6"/>
      <c r="C41" s="6"/>
      <c r="D41" s="6"/>
      <c r="E41" s="6"/>
      <c r="F41" s="214"/>
      <c r="G41" s="214"/>
      <c r="H41" s="214"/>
      <c r="I41" s="16" t="str">
        <f t="shared" si="0"/>
        <v/>
      </c>
      <c r="J41" s="16" t="str">
        <f t="shared" si="1"/>
        <v/>
      </c>
      <c r="K41" s="373" t="str">
        <f t="shared" si="2"/>
        <v/>
      </c>
      <c r="L41" s="56" t="str">
        <f t="shared" si="3"/>
        <v/>
      </c>
      <c r="M41" s="374" t="str">
        <f t="shared" si="4"/>
        <v/>
      </c>
      <c r="N41" s="347" t="b">
        <f t="shared" si="5"/>
        <v>0</v>
      </c>
      <c r="O41" s="375">
        <f t="shared" si="6"/>
        <v>1</v>
      </c>
    </row>
    <row r="42" spans="1:15">
      <c r="A42" s="141">
        <v>33</v>
      </c>
      <c r="B42" s="6"/>
      <c r="C42" s="6"/>
      <c r="D42" s="6"/>
      <c r="E42" s="6"/>
      <c r="F42" s="214"/>
      <c r="G42" s="214"/>
      <c r="H42" s="214"/>
      <c r="I42" s="16" t="str">
        <f t="shared" ref="I42:I73" si="7">IF(OR($B42="",$C42="",$D42="",$E42="",$F42&lt;an_initial,$F42&gt;an_final,$N42=FALSE),"",EBOOK/O42)</f>
        <v/>
      </c>
      <c r="J42" s="16" t="str">
        <f t="shared" ref="J42:J73" si="8">IF(OR($B42="",$C42="",$D42="",$E42="",$F42="",$F42&gt;an_final,$N42=FALSE),"",EBOOK/O42)</f>
        <v/>
      </c>
      <c r="K42" s="373" t="str">
        <f t="shared" ref="K42:K73" si="9">IF(OR($B42="",$C42="",$D42="",$E42="",$F42="",$F42&gt;an_final,$N42=FALSE),"",IF($F42&gt;=an_initial,1,""))</f>
        <v/>
      </c>
      <c r="L42" s="56" t="str">
        <f t="shared" ref="L42:L73" si="10">IF(OR($B42="",$C42="",$D42="",$E42="",$F42="",$F42&gt;an_final,$N42=FALSE),"",1)</f>
        <v/>
      </c>
      <c r="M42" s="374" t="str">
        <f t="shared" ref="M42:M73" si="11">IF(OR($B42="",$C42="",$D42="",$E42="",$F42="",$F42&gt;an_final,$N42=FALSE),"",IF($H42="",$G42/O42,$H42))</f>
        <v/>
      </c>
      <c r="N42" s="347" t="b">
        <f t="shared" si="5"/>
        <v>0</v>
      </c>
      <c r="O42" s="375">
        <f t="shared" ref="O42:O74" si="12">LEN(B42)-LEN(SUBSTITUTE(B42,",",""))+1</f>
        <v>1</v>
      </c>
    </row>
    <row r="43" spans="1:15">
      <c r="A43" s="141">
        <v>34</v>
      </c>
      <c r="B43" s="6"/>
      <c r="C43" s="6"/>
      <c r="D43" s="6"/>
      <c r="E43" s="6"/>
      <c r="F43" s="214"/>
      <c r="G43" s="214"/>
      <c r="H43" s="214"/>
      <c r="I43" s="16" t="str">
        <f t="shared" si="7"/>
        <v/>
      </c>
      <c r="J43" s="16" t="str">
        <f t="shared" si="8"/>
        <v/>
      </c>
      <c r="K43" s="373" t="str">
        <f t="shared" si="9"/>
        <v/>
      </c>
      <c r="L43" s="56" t="str">
        <f t="shared" si="10"/>
        <v/>
      </c>
      <c r="M43" s="374" t="str">
        <f t="shared" si="11"/>
        <v/>
      </c>
      <c r="N43" s="347" t="b">
        <f t="shared" si="5"/>
        <v>0</v>
      </c>
      <c r="O43" s="375">
        <f t="shared" si="12"/>
        <v>1</v>
      </c>
    </row>
    <row r="44" spans="1:15">
      <c r="A44" s="141">
        <v>35</v>
      </c>
      <c r="B44" s="6"/>
      <c r="C44" s="6"/>
      <c r="D44" s="6"/>
      <c r="E44" s="6"/>
      <c r="F44" s="214"/>
      <c r="G44" s="214"/>
      <c r="H44" s="214"/>
      <c r="I44" s="16" t="str">
        <f t="shared" si="7"/>
        <v/>
      </c>
      <c r="J44" s="16" t="str">
        <f t="shared" si="8"/>
        <v/>
      </c>
      <c r="K44" s="373" t="str">
        <f t="shared" si="9"/>
        <v/>
      </c>
      <c r="L44" s="56" t="str">
        <f t="shared" si="10"/>
        <v/>
      </c>
      <c r="M44" s="374" t="str">
        <f t="shared" si="11"/>
        <v/>
      </c>
      <c r="N44" s="347" t="b">
        <f t="shared" si="5"/>
        <v>0</v>
      </c>
      <c r="O44" s="375">
        <f t="shared" si="12"/>
        <v>1</v>
      </c>
    </row>
    <row r="45" spans="1:15">
      <c r="A45" s="141">
        <v>36</v>
      </c>
      <c r="B45" s="6"/>
      <c r="C45" s="6"/>
      <c r="D45" s="6"/>
      <c r="E45" s="6"/>
      <c r="F45" s="214"/>
      <c r="G45" s="214"/>
      <c r="H45" s="214"/>
      <c r="I45" s="16" t="str">
        <f t="shared" si="7"/>
        <v/>
      </c>
      <c r="J45" s="16" t="str">
        <f t="shared" si="8"/>
        <v/>
      </c>
      <c r="K45" s="373" t="str">
        <f t="shared" si="9"/>
        <v/>
      </c>
      <c r="L45" s="56" t="str">
        <f t="shared" si="10"/>
        <v/>
      </c>
      <c r="M45" s="374" t="str">
        <f t="shared" si="11"/>
        <v/>
      </c>
      <c r="N45" s="347" t="b">
        <f t="shared" si="5"/>
        <v>0</v>
      </c>
      <c r="O45" s="375">
        <f t="shared" si="12"/>
        <v>1</v>
      </c>
    </row>
    <row r="46" spans="1:15">
      <c r="A46" s="141">
        <v>37</v>
      </c>
      <c r="B46" s="6"/>
      <c r="C46" s="6"/>
      <c r="D46" s="6"/>
      <c r="E46" s="6"/>
      <c r="F46" s="214"/>
      <c r="G46" s="214"/>
      <c r="H46" s="214"/>
      <c r="I46" s="16" t="str">
        <f t="shared" si="7"/>
        <v/>
      </c>
      <c r="J46" s="16" t="str">
        <f t="shared" si="8"/>
        <v/>
      </c>
      <c r="K46" s="373" t="str">
        <f t="shared" si="9"/>
        <v/>
      </c>
      <c r="L46" s="56" t="str">
        <f t="shared" si="10"/>
        <v/>
      </c>
      <c r="M46" s="374" t="str">
        <f t="shared" si="11"/>
        <v/>
      </c>
      <c r="N46" s="347" t="b">
        <f t="shared" si="5"/>
        <v>0</v>
      </c>
      <c r="O46" s="375">
        <f t="shared" si="12"/>
        <v>1</v>
      </c>
    </row>
    <row r="47" spans="1:15">
      <c r="A47" s="141">
        <v>38</v>
      </c>
      <c r="B47" s="6"/>
      <c r="C47" s="6"/>
      <c r="D47" s="6"/>
      <c r="E47" s="6"/>
      <c r="F47" s="214"/>
      <c r="G47" s="214"/>
      <c r="H47" s="214"/>
      <c r="I47" s="16" t="str">
        <f t="shared" si="7"/>
        <v/>
      </c>
      <c r="J47" s="16" t="str">
        <f t="shared" si="8"/>
        <v/>
      </c>
      <c r="K47" s="373" t="str">
        <f t="shared" si="9"/>
        <v/>
      </c>
      <c r="L47" s="56" t="str">
        <f t="shared" si="10"/>
        <v/>
      </c>
      <c r="M47" s="374" t="str">
        <f t="shared" si="11"/>
        <v/>
      </c>
      <c r="N47" s="347" t="b">
        <f t="shared" si="5"/>
        <v>0</v>
      </c>
      <c r="O47" s="375">
        <f t="shared" si="12"/>
        <v>1</v>
      </c>
    </row>
    <row r="48" spans="1:15">
      <c r="A48" s="141">
        <v>39</v>
      </c>
      <c r="B48" s="6"/>
      <c r="C48" s="6"/>
      <c r="D48" s="6"/>
      <c r="E48" s="6"/>
      <c r="F48" s="214"/>
      <c r="G48" s="214"/>
      <c r="H48" s="214"/>
      <c r="I48" s="16" t="str">
        <f t="shared" si="7"/>
        <v/>
      </c>
      <c r="J48" s="16" t="str">
        <f t="shared" si="8"/>
        <v/>
      </c>
      <c r="K48" s="373" t="str">
        <f t="shared" si="9"/>
        <v/>
      </c>
      <c r="L48" s="56" t="str">
        <f t="shared" si="10"/>
        <v/>
      </c>
      <c r="M48" s="374" t="str">
        <f t="shared" si="11"/>
        <v/>
      </c>
      <c r="N48" s="347" t="b">
        <f t="shared" si="5"/>
        <v>0</v>
      </c>
      <c r="O48" s="375">
        <f t="shared" si="12"/>
        <v>1</v>
      </c>
    </row>
    <row r="49" spans="1:15">
      <c r="A49" s="141">
        <v>40</v>
      </c>
      <c r="B49" s="6"/>
      <c r="C49" s="6"/>
      <c r="D49" s="6"/>
      <c r="E49" s="6"/>
      <c r="F49" s="214"/>
      <c r="G49" s="214"/>
      <c r="H49" s="214"/>
      <c r="I49" s="16" t="str">
        <f t="shared" si="7"/>
        <v/>
      </c>
      <c r="J49" s="16" t="str">
        <f t="shared" si="8"/>
        <v/>
      </c>
      <c r="K49" s="373" t="str">
        <f t="shared" si="9"/>
        <v/>
      </c>
      <c r="L49" s="56" t="str">
        <f t="shared" si="10"/>
        <v/>
      </c>
      <c r="M49" s="374" t="str">
        <f t="shared" si="11"/>
        <v/>
      </c>
      <c r="N49" s="347" t="b">
        <f t="shared" si="5"/>
        <v>0</v>
      </c>
      <c r="O49" s="375">
        <f t="shared" si="12"/>
        <v>1</v>
      </c>
    </row>
    <row r="50" spans="1:15">
      <c r="A50" s="141">
        <v>41</v>
      </c>
      <c r="B50" s="6"/>
      <c r="C50" s="6"/>
      <c r="D50" s="6"/>
      <c r="E50" s="6"/>
      <c r="F50" s="214"/>
      <c r="G50" s="214"/>
      <c r="H50" s="214"/>
      <c r="I50" s="16" t="str">
        <f t="shared" si="7"/>
        <v/>
      </c>
      <c r="J50" s="16" t="str">
        <f t="shared" si="8"/>
        <v/>
      </c>
      <c r="K50" s="373" t="str">
        <f t="shared" si="9"/>
        <v/>
      </c>
      <c r="L50" s="56" t="str">
        <f t="shared" si="10"/>
        <v/>
      </c>
      <c r="M50" s="374" t="str">
        <f t="shared" si="11"/>
        <v/>
      </c>
      <c r="N50" s="347" t="b">
        <f t="shared" si="5"/>
        <v>0</v>
      </c>
      <c r="O50" s="375">
        <f t="shared" si="12"/>
        <v>1</v>
      </c>
    </row>
    <row r="51" spans="1:15">
      <c r="A51" s="141">
        <v>42</v>
      </c>
      <c r="B51" s="6"/>
      <c r="C51" s="6"/>
      <c r="D51" s="6"/>
      <c r="E51" s="6"/>
      <c r="F51" s="214"/>
      <c r="G51" s="214"/>
      <c r="H51" s="214"/>
      <c r="I51" s="16" t="str">
        <f t="shared" si="7"/>
        <v/>
      </c>
      <c r="J51" s="16" t="str">
        <f t="shared" si="8"/>
        <v/>
      </c>
      <c r="K51" s="373" t="str">
        <f t="shared" si="9"/>
        <v/>
      </c>
      <c r="L51" s="56" t="str">
        <f t="shared" si="10"/>
        <v/>
      </c>
      <c r="M51" s="374" t="str">
        <f t="shared" si="11"/>
        <v/>
      </c>
      <c r="N51" s="347" t="b">
        <f t="shared" si="5"/>
        <v>0</v>
      </c>
      <c r="O51" s="375">
        <f t="shared" si="12"/>
        <v>1</v>
      </c>
    </row>
    <row r="52" spans="1:15">
      <c r="A52" s="141">
        <v>43</v>
      </c>
      <c r="B52" s="6"/>
      <c r="C52" s="6"/>
      <c r="D52" s="6"/>
      <c r="E52" s="6"/>
      <c r="F52" s="214"/>
      <c r="G52" s="214"/>
      <c r="H52" s="214"/>
      <c r="I52" s="16" t="str">
        <f t="shared" si="7"/>
        <v/>
      </c>
      <c r="J52" s="16" t="str">
        <f t="shared" si="8"/>
        <v/>
      </c>
      <c r="K52" s="373" t="str">
        <f t="shared" si="9"/>
        <v/>
      </c>
      <c r="L52" s="56" t="str">
        <f t="shared" si="10"/>
        <v/>
      </c>
      <c r="M52" s="374" t="str">
        <f t="shared" si="11"/>
        <v/>
      </c>
      <c r="N52" s="347" t="b">
        <f t="shared" si="5"/>
        <v>0</v>
      </c>
      <c r="O52" s="375">
        <f t="shared" si="12"/>
        <v>1</v>
      </c>
    </row>
    <row r="53" spans="1:15">
      <c r="A53" s="141">
        <v>44</v>
      </c>
      <c r="B53" s="6"/>
      <c r="C53" s="6"/>
      <c r="D53" s="6"/>
      <c r="E53" s="6"/>
      <c r="F53" s="214"/>
      <c r="G53" s="214"/>
      <c r="H53" s="214"/>
      <c r="I53" s="16" t="str">
        <f t="shared" si="7"/>
        <v/>
      </c>
      <c r="J53" s="16" t="str">
        <f t="shared" si="8"/>
        <v/>
      </c>
      <c r="K53" s="373" t="str">
        <f t="shared" si="9"/>
        <v/>
      </c>
      <c r="L53" s="56" t="str">
        <f t="shared" si="10"/>
        <v/>
      </c>
      <c r="M53" s="374" t="str">
        <f t="shared" si="11"/>
        <v/>
      </c>
      <c r="N53" s="347" t="b">
        <f t="shared" si="5"/>
        <v>0</v>
      </c>
      <c r="O53" s="375">
        <f t="shared" si="12"/>
        <v>1</v>
      </c>
    </row>
    <row r="54" spans="1:15">
      <c r="A54" s="141">
        <v>45</v>
      </c>
      <c r="B54" s="6"/>
      <c r="C54" s="6"/>
      <c r="D54" s="6"/>
      <c r="E54" s="6"/>
      <c r="F54" s="214"/>
      <c r="G54" s="214"/>
      <c r="H54" s="214"/>
      <c r="I54" s="16" t="str">
        <f t="shared" si="7"/>
        <v/>
      </c>
      <c r="J54" s="16" t="str">
        <f t="shared" si="8"/>
        <v/>
      </c>
      <c r="K54" s="373" t="str">
        <f t="shared" si="9"/>
        <v/>
      </c>
      <c r="L54" s="56" t="str">
        <f t="shared" si="10"/>
        <v/>
      </c>
      <c r="M54" s="374" t="str">
        <f t="shared" si="11"/>
        <v/>
      </c>
      <c r="N54" s="347" t="b">
        <f t="shared" si="5"/>
        <v>0</v>
      </c>
      <c r="O54" s="375">
        <f t="shared" si="12"/>
        <v>1</v>
      </c>
    </row>
    <row r="55" spans="1:15">
      <c r="A55" s="141">
        <v>46</v>
      </c>
      <c r="B55" s="6"/>
      <c r="C55" s="6"/>
      <c r="D55" s="6"/>
      <c r="E55" s="6"/>
      <c r="F55" s="214"/>
      <c r="G55" s="214"/>
      <c r="H55" s="214"/>
      <c r="I55" s="16" t="str">
        <f t="shared" si="7"/>
        <v/>
      </c>
      <c r="J55" s="16" t="str">
        <f t="shared" si="8"/>
        <v/>
      </c>
      <c r="K55" s="373" t="str">
        <f t="shared" si="9"/>
        <v/>
      </c>
      <c r="L55" s="56" t="str">
        <f t="shared" si="10"/>
        <v/>
      </c>
      <c r="M55" s="374" t="str">
        <f t="shared" si="11"/>
        <v/>
      </c>
      <c r="N55" s="347" t="b">
        <f t="shared" si="5"/>
        <v>0</v>
      </c>
      <c r="O55" s="375">
        <f t="shared" si="12"/>
        <v>1</v>
      </c>
    </row>
    <row r="56" spans="1:15">
      <c r="A56" s="141">
        <v>47</v>
      </c>
      <c r="B56" s="6"/>
      <c r="C56" s="6"/>
      <c r="D56" s="6"/>
      <c r="E56" s="6"/>
      <c r="F56" s="214"/>
      <c r="G56" s="214"/>
      <c r="H56" s="214"/>
      <c r="I56" s="16" t="str">
        <f t="shared" si="7"/>
        <v/>
      </c>
      <c r="J56" s="16" t="str">
        <f t="shared" si="8"/>
        <v/>
      </c>
      <c r="K56" s="373" t="str">
        <f t="shared" si="9"/>
        <v/>
      </c>
      <c r="L56" s="56" t="str">
        <f t="shared" si="10"/>
        <v/>
      </c>
      <c r="M56" s="374" t="str">
        <f t="shared" si="11"/>
        <v/>
      </c>
      <c r="N56" s="347" t="b">
        <f t="shared" si="5"/>
        <v>0</v>
      </c>
      <c r="O56" s="375">
        <f t="shared" si="12"/>
        <v>1</v>
      </c>
    </row>
    <row r="57" spans="1:15">
      <c r="A57" s="141">
        <v>48</v>
      </c>
      <c r="B57" s="6"/>
      <c r="C57" s="6"/>
      <c r="D57" s="6"/>
      <c r="E57" s="6"/>
      <c r="F57" s="214"/>
      <c r="G57" s="214"/>
      <c r="H57" s="214"/>
      <c r="I57" s="16" t="str">
        <f t="shared" si="7"/>
        <v/>
      </c>
      <c r="J57" s="16" t="str">
        <f t="shared" si="8"/>
        <v/>
      </c>
      <c r="K57" s="373" t="str">
        <f t="shared" si="9"/>
        <v/>
      </c>
      <c r="L57" s="56" t="str">
        <f t="shared" si="10"/>
        <v/>
      </c>
      <c r="M57" s="374" t="str">
        <f t="shared" si="11"/>
        <v/>
      </c>
      <c r="N57" s="347" t="b">
        <f t="shared" si="5"/>
        <v>0</v>
      </c>
      <c r="O57" s="375">
        <f t="shared" si="12"/>
        <v>1</v>
      </c>
    </row>
    <row r="58" spans="1:15">
      <c r="A58" s="141">
        <v>49</v>
      </c>
      <c r="B58" s="6"/>
      <c r="C58" s="6"/>
      <c r="D58" s="6"/>
      <c r="E58" s="6"/>
      <c r="F58" s="214"/>
      <c r="G58" s="214"/>
      <c r="H58" s="214"/>
      <c r="I58" s="16" t="str">
        <f t="shared" si="7"/>
        <v/>
      </c>
      <c r="J58" s="16" t="str">
        <f t="shared" si="8"/>
        <v/>
      </c>
      <c r="K58" s="373" t="str">
        <f t="shared" si="9"/>
        <v/>
      </c>
      <c r="L58" s="56" t="str">
        <f t="shared" si="10"/>
        <v/>
      </c>
      <c r="M58" s="374" t="str">
        <f t="shared" si="11"/>
        <v/>
      </c>
      <c r="N58" s="347" t="b">
        <f t="shared" si="5"/>
        <v>0</v>
      </c>
      <c r="O58" s="375">
        <f t="shared" si="12"/>
        <v>1</v>
      </c>
    </row>
    <row r="59" spans="1:15">
      <c r="A59" s="141">
        <v>50</v>
      </c>
      <c r="B59" s="6"/>
      <c r="C59" s="6"/>
      <c r="D59" s="6"/>
      <c r="E59" s="6"/>
      <c r="F59" s="214"/>
      <c r="G59" s="214"/>
      <c r="H59" s="214"/>
      <c r="I59" s="16" t="str">
        <f t="shared" si="7"/>
        <v/>
      </c>
      <c r="J59" s="16" t="str">
        <f t="shared" si="8"/>
        <v/>
      </c>
      <c r="K59" s="373" t="str">
        <f t="shared" si="9"/>
        <v/>
      </c>
      <c r="L59" s="56" t="str">
        <f t="shared" si="10"/>
        <v/>
      </c>
      <c r="M59" s="374" t="str">
        <f t="shared" si="11"/>
        <v/>
      </c>
      <c r="N59" s="347" t="b">
        <f t="shared" si="5"/>
        <v>0</v>
      </c>
      <c r="O59" s="375">
        <f t="shared" si="12"/>
        <v>1</v>
      </c>
    </row>
    <row r="60" spans="1:15">
      <c r="A60" s="141">
        <v>51</v>
      </c>
      <c r="B60" s="6"/>
      <c r="C60" s="6"/>
      <c r="D60" s="6"/>
      <c r="E60" s="6"/>
      <c r="F60" s="214"/>
      <c r="G60" s="214"/>
      <c r="H60" s="214"/>
      <c r="I60" s="16" t="str">
        <f t="shared" si="7"/>
        <v/>
      </c>
      <c r="J60" s="16" t="str">
        <f t="shared" si="8"/>
        <v/>
      </c>
      <c r="K60" s="373" t="str">
        <f t="shared" si="9"/>
        <v/>
      </c>
      <c r="L60" s="56" t="str">
        <f t="shared" si="10"/>
        <v/>
      </c>
      <c r="M60" s="374" t="str">
        <f t="shared" si="11"/>
        <v/>
      </c>
      <c r="N60" s="347" t="b">
        <f t="shared" si="5"/>
        <v>0</v>
      </c>
      <c r="O60" s="375">
        <f t="shared" si="12"/>
        <v>1</v>
      </c>
    </row>
    <row r="61" spans="1:15">
      <c r="A61" s="141">
        <v>52</v>
      </c>
      <c r="B61" s="6"/>
      <c r="C61" s="6"/>
      <c r="D61" s="6"/>
      <c r="E61" s="6"/>
      <c r="F61" s="214"/>
      <c r="G61" s="214"/>
      <c r="H61" s="214"/>
      <c r="I61" s="16" t="str">
        <f t="shared" si="7"/>
        <v/>
      </c>
      <c r="J61" s="16" t="str">
        <f t="shared" si="8"/>
        <v/>
      </c>
      <c r="K61" s="373" t="str">
        <f t="shared" si="9"/>
        <v/>
      </c>
      <c r="L61" s="56" t="str">
        <f t="shared" si="10"/>
        <v/>
      </c>
      <c r="M61" s="374" t="str">
        <f t="shared" si="11"/>
        <v/>
      </c>
      <c r="N61" s="347" t="b">
        <f t="shared" si="5"/>
        <v>0</v>
      </c>
      <c r="O61" s="375">
        <f t="shared" si="12"/>
        <v>1</v>
      </c>
    </row>
    <row r="62" spans="1:15">
      <c r="A62" s="141">
        <v>53</v>
      </c>
      <c r="B62" s="6"/>
      <c r="C62" s="6"/>
      <c r="D62" s="6"/>
      <c r="E62" s="6"/>
      <c r="F62" s="214"/>
      <c r="G62" s="214"/>
      <c r="H62" s="214"/>
      <c r="I62" s="16" t="str">
        <f t="shared" si="7"/>
        <v/>
      </c>
      <c r="J62" s="16" t="str">
        <f t="shared" si="8"/>
        <v/>
      </c>
      <c r="K62" s="373" t="str">
        <f t="shared" si="9"/>
        <v/>
      </c>
      <c r="L62" s="56" t="str">
        <f t="shared" si="10"/>
        <v/>
      </c>
      <c r="M62" s="374" t="str">
        <f t="shared" si="11"/>
        <v/>
      </c>
      <c r="N62" s="347" t="b">
        <f t="shared" si="5"/>
        <v>0</v>
      </c>
      <c r="O62" s="375">
        <f t="shared" si="12"/>
        <v>1</v>
      </c>
    </row>
    <row r="63" spans="1:15">
      <c r="A63" s="141">
        <v>54</v>
      </c>
      <c r="B63" s="6"/>
      <c r="C63" s="6"/>
      <c r="D63" s="6"/>
      <c r="E63" s="6"/>
      <c r="F63" s="214"/>
      <c r="G63" s="214"/>
      <c r="H63" s="214"/>
      <c r="I63" s="16" t="str">
        <f t="shared" si="7"/>
        <v/>
      </c>
      <c r="J63" s="16" t="str">
        <f t="shared" si="8"/>
        <v/>
      </c>
      <c r="K63" s="373" t="str">
        <f t="shared" si="9"/>
        <v/>
      </c>
      <c r="L63" s="56" t="str">
        <f t="shared" si="10"/>
        <v/>
      </c>
      <c r="M63" s="374" t="str">
        <f t="shared" si="11"/>
        <v/>
      </c>
      <c r="N63" s="347" t="b">
        <f t="shared" si="5"/>
        <v>0</v>
      </c>
      <c r="O63" s="375">
        <f t="shared" si="12"/>
        <v>1</v>
      </c>
    </row>
    <row r="64" spans="1:15">
      <c r="A64" s="141">
        <v>55</v>
      </c>
      <c r="B64" s="6"/>
      <c r="C64" s="6"/>
      <c r="D64" s="6"/>
      <c r="E64" s="6"/>
      <c r="F64" s="214"/>
      <c r="G64" s="214"/>
      <c r="H64" s="214"/>
      <c r="I64" s="16" t="str">
        <f t="shared" si="7"/>
        <v/>
      </c>
      <c r="J64" s="16" t="str">
        <f t="shared" si="8"/>
        <v/>
      </c>
      <c r="K64" s="373" t="str">
        <f t="shared" si="9"/>
        <v/>
      </c>
      <c r="L64" s="56" t="str">
        <f t="shared" si="10"/>
        <v/>
      </c>
      <c r="M64" s="374" t="str">
        <f t="shared" si="11"/>
        <v/>
      </c>
      <c r="N64" s="347" t="b">
        <f t="shared" si="5"/>
        <v>0</v>
      </c>
      <c r="O64" s="375">
        <f t="shared" si="12"/>
        <v>1</v>
      </c>
    </row>
    <row r="65" spans="1:15">
      <c r="A65" s="141">
        <v>56</v>
      </c>
      <c r="B65" s="6"/>
      <c r="C65" s="6"/>
      <c r="D65" s="6"/>
      <c r="E65" s="6"/>
      <c r="F65" s="214"/>
      <c r="G65" s="214"/>
      <c r="H65" s="214"/>
      <c r="I65" s="16" t="str">
        <f t="shared" si="7"/>
        <v/>
      </c>
      <c r="J65" s="16" t="str">
        <f t="shared" si="8"/>
        <v/>
      </c>
      <c r="K65" s="373" t="str">
        <f t="shared" si="9"/>
        <v/>
      </c>
      <c r="L65" s="56" t="str">
        <f t="shared" si="10"/>
        <v/>
      </c>
      <c r="M65" s="374" t="str">
        <f t="shared" si="11"/>
        <v/>
      </c>
      <c r="N65" s="347" t="b">
        <f t="shared" si="5"/>
        <v>0</v>
      </c>
      <c r="O65" s="375">
        <f t="shared" si="12"/>
        <v>1</v>
      </c>
    </row>
    <row r="66" spans="1:15">
      <c r="A66" s="141">
        <v>57</v>
      </c>
      <c r="B66" s="6"/>
      <c r="C66" s="6"/>
      <c r="D66" s="6"/>
      <c r="E66" s="6"/>
      <c r="F66" s="214"/>
      <c r="G66" s="214"/>
      <c r="H66" s="214"/>
      <c r="I66" s="16" t="str">
        <f t="shared" si="7"/>
        <v/>
      </c>
      <c r="J66" s="16" t="str">
        <f t="shared" si="8"/>
        <v/>
      </c>
      <c r="K66" s="373" t="str">
        <f t="shared" si="9"/>
        <v/>
      </c>
      <c r="L66" s="56" t="str">
        <f t="shared" si="10"/>
        <v/>
      </c>
      <c r="M66" s="374" t="str">
        <f t="shared" si="11"/>
        <v/>
      </c>
      <c r="N66" s="347" t="b">
        <f t="shared" si="5"/>
        <v>0</v>
      </c>
      <c r="O66" s="375">
        <f t="shared" si="12"/>
        <v>1</v>
      </c>
    </row>
    <row r="67" spans="1:15">
      <c r="A67" s="141">
        <v>58</v>
      </c>
      <c r="B67" s="6"/>
      <c r="C67" s="6"/>
      <c r="D67" s="6"/>
      <c r="E67" s="6"/>
      <c r="F67" s="214"/>
      <c r="G67" s="214"/>
      <c r="H67" s="214"/>
      <c r="I67" s="16" t="str">
        <f t="shared" si="7"/>
        <v/>
      </c>
      <c r="J67" s="16" t="str">
        <f t="shared" si="8"/>
        <v/>
      </c>
      <c r="K67" s="373" t="str">
        <f t="shared" si="9"/>
        <v/>
      </c>
      <c r="L67" s="56" t="str">
        <f t="shared" si="10"/>
        <v/>
      </c>
      <c r="M67" s="374" t="str">
        <f t="shared" si="11"/>
        <v/>
      </c>
      <c r="N67" s="347" t="b">
        <f t="shared" si="5"/>
        <v>0</v>
      </c>
      <c r="O67" s="375">
        <f t="shared" si="12"/>
        <v>1</v>
      </c>
    </row>
    <row r="68" spans="1:15">
      <c r="A68" s="141">
        <v>59</v>
      </c>
      <c r="B68" s="6"/>
      <c r="C68" s="6"/>
      <c r="D68" s="6"/>
      <c r="E68" s="6"/>
      <c r="F68" s="214"/>
      <c r="G68" s="214"/>
      <c r="H68" s="214"/>
      <c r="I68" s="16" t="str">
        <f t="shared" si="7"/>
        <v/>
      </c>
      <c r="J68" s="16" t="str">
        <f t="shared" si="8"/>
        <v/>
      </c>
      <c r="K68" s="373" t="str">
        <f t="shared" si="9"/>
        <v/>
      </c>
      <c r="L68" s="56" t="str">
        <f t="shared" si="10"/>
        <v/>
      </c>
      <c r="M68" s="374" t="str">
        <f t="shared" si="11"/>
        <v/>
      </c>
      <c r="N68" s="347" t="b">
        <f t="shared" si="5"/>
        <v>0</v>
      </c>
      <c r="O68" s="375">
        <f t="shared" si="12"/>
        <v>1</v>
      </c>
    </row>
    <row r="69" spans="1:15">
      <c r="A69" s="141">
        <v>60</v>
      </c>
      <c r="B69" s="6"/>
      <c r="C69" s="6"/>
      <c r="D69" s="6"/>
      <c r="E69" s="6"/>
      <c r="F69" s="214"/>
      <c r="G69" s="214"/>
      <c r="H69" s="214"/>
      <c r="I69" s="16" t="str">
        <f t="shared" si="7"/>
        <v/>
      </c>
      <c r="J69" s="16" t="str">
        <f t="shared" si="8"/>
        <v/>
      </c>
      <c r="K69" s="373" t="str">
        <f t="shared" si="9"/>
        <v/>
      </c>
      <c r="L69" s="56" t="str">
        <f t="shared" si="10"/>
        <v/>
      </c>
      <c r="M69" s="374" t="str">
        <f t="shared" si="11"/>
        <v/>
      </c>
      <c r="N69" s="347" t="b">
        <f t="shared" si="5"/>
        <v>0</v>
      </c>
      <c r="O69" s="375">
        <f t="shared" si="12"/>
        <v>1</v>
      </c>
    </row>
    <row r="70" spans="1:15">
      <c r="A70" s="141">
        <v>61</v>
      </c>
      <c r="B70" s="6"/>
      <c r="C70" s="6"/>
      <c r="D70" s="6"/>
      <c r="E70" s="6"/>
      <c r="F70" s="214"/>
      <c r="G70" s="214"/>
      <c r="H70" s="214"/>
      <c r="I70" s="16" t="str">
        <f t="shared" si="7"/>
        <v/>
      </c>
      <c r="J70" s="16" t="str">
        <f t="shared" si="8"/>
        <v/>
      </c>
      <c r="K70" s="373" t="str">
        <f t="shared" si="9"/>
        <v/>
      </c>
      <c r="L70" s="56" t="str">
        <f t="shared" si="10"/>
        <v/>
      </c>
      <c r="M70" s="374" t="str">
        <f t="shared" si="11"/>
        <v/>
      </c>
      <c r="N70" s="347" t="b">
        <f t="shared" si="5"/>
        <v>0</v>
      </c>
      <c r="O70" s="375">
        <f t="shared" si="12"/>
        <v>1</v>
      </c>
    </row>
    <row r="71" spans="1:15">
      <c r="A71" s="141">
        <v>62</v>
      </c>
      <c r="B71" s="6"/>
      <c r="C71" s="6"/>
      <c r="D71" s="6"/>
      <c r="E71" s="6"/>
      <c r="F71" s="214"/>
      <c r="G71" s="214"/>
      <c r="H71" s="214"/>
      <c r="I71" s="16" t="str">
        <f t="shared" si="7"/>
        <v/>
      </c>
      <c r="J71" s="16" t="str">
        <f t="shared" si="8"/>
        <v/>
      </c>
      <c r="K71" s="373" t="str">
        <f t="shared" si="9"/>
        <v/>
      </c>
      <c r="L71" s="56" t="str">
        <f t="shared" si="10"/>
        <v/>
      </c>
      <c r="M71" s="374" t="str">
        <f t="shared" si="11"/>
        <v/>
      </c>
      <c r="N71" s="347" t="b">
        <f t="shared" si="5"/>
        <v>0</v>
      </c>
      <c r="O71" s="375">
        <f t="shared" si="12"/>
        <v>1</v>
      </c>
    </row>
    <row r="72" spans="1:15">
      <c r="A72" s="141">
        <v>63</v>
      </c>
      <c r="B72" s="6"/>
      <c r="C72" s="6"/>
      <c r="D72" s="6"/>
      <c r="E72" s="6"/>
      <c r="F72" s="214"/>
      <c r="G72" s="214"/>
      <c r="H72" s="214"/>
      <c r="I72" s="16" t="str">
        <f t="shared" si="7"/>
        <v/>
      </c>
      <c r="J72" s="16" t="str">
        <f t="shared" si="8"/>
        <v/>
      </c>
      <c r="K72" s="373" t="str">
        <f t="shared" si="9"/>
        <v/>
      </c>
      <c r="L72" s="56" t="str">
        <f t="shared" si="10"/>
        <v/>
      </c>
      <c r="M72" s="374" t="str">
        <f t="shared" si="11"/>
        <v/>
      </c>
      <c r="N72" s="347" t="b">
        <f t="shared" si="5"/>
        <v>0</v>
      </c>
      <c r="O72" s="375">
        <f t="shared" si="12"/>
        <v>1</v>
      </c>
    </row>
    <row r="73" spans="1:15">
      <c r="A73" s="141">
        <v>64</v>
      </c>
      <c r="B73" s="6"/>
      <c r="C73" s="6"/>
      <c r="D73" s="6"/>
      <c r="E73" s="6"/>
      <c r="F73" s="214"/>
      <c r="G73" s="214"/>
      <c r="H73" s="214"/>
      <c r="I73" s="16" t="str">
        <f t="shared" si="7"/>
        <v/>
      </c>
      <c r="J73" s="16" t="str">
        <f t="shared" si="8"/>
        <v/>
      </c>
      <c r="K73" s="373" t="str">
        <f t="shared" si="9"/>
        <v/>
      </c>
      <c r="L73" s="56" t="str">
        <f t="shared" si="10"/>
        <v/>
      </c>
      <c r="M73" s="374" t="str">
        <f t="shared" si="11"/>
        <v/>
      </c>
      <c r="N73" s="347" t="b">
        <f t="shared" si="5"/>
        <v>0</v>
      </c>
      <c r="O73" s="375">
        <f t="shared" si="12"/>
        <v>1</v>
      </c>
    </row>
    <row r="74" spans="1:15">
      <c r="A74" s="141">
        <v>65</v>
      </c>
      <c r="B74" s="6"/>
      <c r="C74" s="6"/>
      <c r="D74" s="6"/>
      <c r="E74" s="6"/>
      <c r="F74" s="214"/>
      <c r="G74" s="214"/>
      <c r="H74" s="214"/>
      <c r="I74" s="16" t="str">
        <f t="shared" ref="I74:I137" si="13">IF(OR($B74="",$C74="",$D74="",$E74="",$F74&lt;an_initial,$F74&gt;an_final,$N74=FALSE),"",EBOOK/O74)</f>
        <v/>
      </c>
      <c r="J74" s="16" t="str">
        <f t="shared" ref="J74:J137" si="14">IF(OR($B74="",$C74="",$D74="",$E74="",$F74="",$F74&gt;an_final,$N74=FALSE),"",EBOOK/O74)</f>
        <v/>
      </c>
      <c r="K74" s="373" t="str">
        <f t="shared" ref="K74:K109" si="15">IF(OR($B74="",$C74="",$D74="",$E74="",$F74="",$F74&gt;an_final,$N74=FALSE),"",IF($F74&gt;=an_initial,1,""))</f>
        <v/>
      </c>
      <c r="L74" s="56" t="str">
        <f t="shared" ref="L74:L109" si="16">IF(OR($B74="",$C74="",$D74="",$E74="",$F74="",$F74&gt;an_final,$N74=FALSE),"",1)</f>
        <v/>
      </c>
      <c r="M74" s="374" t="str">
        <f t="shared" ref="M74:M109" si="17">IF(OR($B74="",$C74="",$D74="",$E74="",$F74="",$F74&gt;an_final,$N74=FALSE),"",IF($H74="",$G74/O74,$H74))</f>
        <v/>
      </c>
      <c r="N74" s="347" t="b">
        <f t="shared" ref="N74:N109" si="18">IF(nume_candidat="",FALSE,ISNUMBER(SEARCH(nume_candidat,$B74)))</f>
        <v>0</v>
      </c>
      <c r="O74" s="375">
        <f t="shared" si="12"/>
        <v>1</v>
      </c>
    </row>
    <row r="75" spans="1:15">
      <c r="A75" s="141">
        <v>66</v>
      </c>
      <c r="B75" s="6"/>
      <c r="C75" s="6"/>
      <c r="D75" s="6"/>
      <c r="E75" s="6"/>
      <c r="F75" s="214"/>
      <c r="G75" s="214"/>
      <c r="H75" s="214"/>
      <c r="I75" s="16" t="str">
        <f t="shared" si="13"/>
        <v/>
      </c>
      <c r="J75" s="16" t="str">
        <f t="shared" si="14"/>
        <v/>
      </c>
      <c r="K75" s="373" t="str">
        <f t="shared" si="15"/>
        <v/>
      </c>
      <c r="L75" s="56" t="str">
        <f t="shared" si="16"/>
        <v/>
      </c>
      <c r="M75" s="374" t="str">
        <f t="shared" si="17"/>
        <v/>
      </c>
      <c r="N75" s="347" t="b">
        <f t="shared" si="18"/>
        <v>0</v>
      </c>
      <c r="O75" s="375">
        <f t="shared" ref="O75:O109" si="19">LEN(B75)-LEN(SUBSTITUTE(B75,",",""))+1</f>
        <v>1</v>
      </c>
    </row>
    <row r="76" spans="1:15">
      <c r="A76" s="141">
        <v>67</v>
      </c>
      <c r="B76" s="6"/>
      <c r="C76" s="6"/>
      <c r="D76" s="6"/>
      <c r="E76" s="6"/>
      <c r="F76" s="214"/>
      <c r="G76" s="214"/>
      <c r="H76" s="214"/>
      <c r="I76" s="16" t="str">
        <f t="shared" si="13"/>
        <v/>
      </c>
      <c r="J76" s="16" t="str">
        <f t="shared" si="14"/>
        <v/>
      </c>
      <c r="K76" s="373" t="str">
        <f t="shared" si="15"/>
        <v/>
      </c>
      <c r="L76" s="56" t="str">
        <f t="shared" si="16"/>
        <v/>
      </c>
      <c r="M76" s="374" t="str">
        <f t="shared" si="17"/>
        <v/>
      </c>
      <c r="N76" s="347" t="b">
        <f t="shared" si="18"/>
        <v>0</v>
      </c>
      <c r="O76" s="375">
        <f t="shared" si="19"/>
        <v>1</v>
      </c>
    </row>
    <row r="77" spans="1:15">
      <c r="A77" s="141">
        <v>68</v>
      </c>
      <c r="B77" s="6"/>
      <c r="C77" s="6"/>
      <c r="D77" s="6"/>
      <c r="E77" s="6"/>
      <c r="F77" s="214"/>
      <c r="G77" s="214"/>
      <c r="H77" s="214"/>
      <c r="I77" s="16" t="str">
        <f t="shared" si="13"/>
        <v/>
      </c>
      <c r="J77" s="16" t="str">
        <f t="shared" si="14"/>
        <v/>
      </c>
      <c r="K77" s="373" t="str">
        <f t="shared" si="15"/>
        <v/>
      </c>
      <c r="L77" s="56" t="str">
        <f t="shared" si="16"/>
        <v/>
      </c>
      <c r="M77" s="374" t="str">
        <f t="shared" si="17"/>
        <v/>
      </c>
      <c r="N77" s="347" t="b">
        <f t="shared" si="18"/>
        <v>0</v>
      </c>
      <c r="O77" s="375">
        <f t="shared" si="19"/>
        <v>1</v>
      </c>
    </row>
    <row r="78" spans="1:15">
      <c r="A78" s="141">
        <v>69</v>
      </c>
      <c r="B78" s="6"/>
      <c r="C78" s="6"/>
      <c r="D78" s="6"/>
      <c r="E78" s="6"/>
      <c r="F78" s="214"/>
      <c r="G78" s="214"/>
      <c r="H78" s="214"/>
      <c r="I78" s="16" t="str">
        <f t="shared" si="13"/>
        <v/>
      </c>
      <c r="J78" s="16" t="str">
        <f t="shared" si="14"/>
        <v/>
      </c>
      <c r="K78" s="373" t="str">
        <f t="shared" si="15"/>
        <v/>
      </c>
      <c r="L78" s="56" t="str">
        <f t="shared" si="16"/>
        <v/>
      </c>
      <c r="M78" s="374" t="str">
        <f t="shared" si="17"/>
        <v/>
      </c>
      <c r="N78" s="347" t="b">
        <f t="shared" si="18"/>
        <v>0</v>
      </c>
      <c r="O78" s="375">
        <f t="shared" si="19"/>
        <v>1</v>
      </c>
    </row>
    <row r="79" spans="1:15">
      <c r="A79" s="141">
        <v>70</v>
      </c>
      <c r="B79" s="6"/>
      <c r="C79" s="6"/>
      <c r="D79" s="6"/>
      <c r="E79" s="6"/>
      <c r="F79" s="214"/>
      <c r="G79" s="214"/>
      <c r="H79" s="214"/>
      <c r="I79" s="16" t="str">
        <f t="shared" si="13"/>
        <v/>
      </c>
      <c r="J79" s="16" t="str">
        <f t="shared" si="14"/>
        <v/>
      </c>
      <c r="K79" s="373" t="str">
        <f t="shared" si="15"/>
        <v/>
      </c>
      <c r="L79" s="56" t="str">
        <f t="shared" si="16"/>
        <v/>
      </c>
      <c r="M79" s="374" t="str">
        <f t="shared" si="17"/>
        <v/>
      </c>
      <c r="N79" s="347" t="b">
        <f t="shared" si="18"/>
        <v>0</v>
      </c>
      <c r="O79" s="375">
        <f t="shared" si="19"/>
        <v>1</v>
      </c>
    </row>
    <row r="80" spans="1:15">
      <c r="A80" s="141">
        <v>71</v>
      </c>
      <c r="B80" s="6"/>
      <c r="C80" s="6"/>
      <c r="D80" s="6"/>
      <c r="E80" s="6"/>
      <c r="F80" s="214"/>
      <c r="G80" s="214"/>
      <c r="H80" s="214"/>
      <c r="I80" s="16" t="str">
        <f t="shared" si="13"/>
        <v/>
      </c>
      <c r="J80" s="16" t="str">
        <f t="shared" si="14"/>
        <v/>
      </c>
      <c r="K80" s="373" t="str">
        <f t="shared" si="15"/>
        <v/>
      </c>
      <c r="L80" s="56" t="str">
        <f t="shared" si="16"/>
        <v/>
      </c>
      <c r="M80" s="374" t="str">
        <f t="shared" si="17"/>
        <v/>
      </c>
      <c r="N80" s="347" t="b">
        <f t="shared" si="18"/>
        <v>0</v>
      </c>
      <c r="O80" s="375">
        <f t="shared" si="19"/>
        <v>1</v>
      </c>
    </row>
    <row r="81" spans="1:15">
      <c r="A81" s="141">
        <v>72</v>
      </c>
      <c r="B81" s="6"/>
      <c r="C81" s="6"/>
      <c r="D81" s="6"/>
      <c r="E81" s="6"/>
      <c r="F81" s="214"/>
      <c r="G81" s="214"/>
      <c r="H81" s="214"/>
      <c r="I81" s="16" t="str">
        <f t="shared" si="13"/>
        <v/>
      </c>
      <c r="J81" s="16" t="str">
        <f t="shared" si="14"/>
        <v/>
      </c>
      <c r="K81" s="373" t="str">
        <f t="shared" si="15"/>
        <v/>
      </c>
      <c r="L81" s="56" t="str">
        <f t="shared" si="16"/>
        <v/>
      </c>
      <c r="M81" s="374" t="str">
        <f t="shared" si="17"/>
        <v/>
      </c>
      <c r="N81" s="347" t="b">
        <f t="shared" si="18"/>
        <v>0</v>
      </c>
      <c r="O81" s="375">
        <f t="shared" si="19"/>
        <v>1</v>
      </c>
    </row>
    <row r="82" spans="1:15">
      <c r="A82" s="141">
        <v>73</v>
      </c>
      <c r="B82" s="6"/>
      <c r="C82" s="6"/>
      <c r="D82" s="6"/>
      <c r="E82" s="6"/>
      <c r="F82" s="214"/>
      <c r="G82" s="214"/>
      <c r="H82" s="214"/>
      <c r="I82" s="16" t="str">
        <f t="shared" si="13"/>
        <v/>
      </c>
      <c r="J82" s="16" t="str">
        <f t="shared" si="14"/>
        <v/>
      </c>
      <c r="K82" s="373" t="str">
        <f t="shared" si="15"/>
        <v/>
      </c>
      <c r="L82" s="56" t="str">
        <f t="shared" si="16"/>
        <v/>
      </c>
      <c r="M82" s="374" t="str">
        <f t="shared" si="17"/>
        <v/>
      </c>
      <c r="N82" s="347" t="b">
        <f t="shared" si="18"/>
        <v>0</v>
      </c>
      <c r="O82" s="375">
        <f t="shared" si="19"/>
        <v>1</v>
      </c>
    </row>
    <row r="83" spans="1:15">
      <c r="A83" s="141">
        <v>74</v>
      </c>
      <c r="B83" s="6"/>
      <c r="C83" s="6"/>
      <c r="D83" s="6"/>
      <c r="E83" s="6"/>
      <c r="F83" s="214"/>
      <c r="G83" s="214"/>
      <c r="H83" s="214"/>
      <c r="I83" s="16" t="str">
        <f t="shared" si="13"/>
        <v/>
      </c>
      <c r="J83" s="16" t="str">
        <f t="shared" si="14"/>
        <v/>
      </c>
      <c r="K83" s="373" t="str">
        <f t="shared" si="15"/>
        <v/>
      </c>
      <c r="L83" s="56" t="str">
        <f t="shared" si="16"/>
        <v/>
      </c>
      <c r="M83" s="374" t="str">
        <f t="shared" si="17"/>
        <v/>
      </c>
      <c r="N83" s="347" t="b">
        <f t="shared" si="18"/>
        <v>0</v>
      </c>
      <c r="O83" s="375">
        <f t="shared" si="19"/>
        <v>1</v>
      </c>
    </row>
    <row r="84" spans="1:15">
      <c r="A84" s="141">
        <v>75</v>
      </c>
      <c r="B84" s="6"/>
      <c r="C84" s="6"/>
      <c r="D84" s="6"/>
      <c r="E84" s="6"/>
      <c r="F84" s="214"/>
      <c r="G84" s="214"/>
      <c r="H84" s="214"/>
      <c r="I84" s="16" t="str">
        <f t="shared" si="13"/>
        <v/>
      </c>
      <c r="J84" s="16" t="str">
        <f t="shared" si="14"/>
        <v/>
      </c>
      <c r="K84" s="373" t="str">
        <f t="shared" si="15"/>
        <v/>
      </c>
      <c r="L84" s="56" t="str">
        <f t="shared" si="16"/>
        <v/>
      </c>
      <c r="M84" s="374" t="str">
        <f t="shared" si="17"/>
        <v/>
      </c>
      <c r="N84" s="347" t="b">
        <f t="shared" si="18"/>
        <v>0</v>
      </c>
      <c r="O84" s="375">
        <f t="shared" si="19"/>
        <v>1</v>
      </c>
    </row>
    <row r="85" spans="1:15">
      <c r="A85" s="141">
        <v>76</v>
      </c>
      <c r="B85" s="6"/>
      <c r="C85" s="6"/>
      <c r="D85" s="6"/>
      <c r="E85" s="6"/>
      <c r="F85" s="214"/>
      <c r="G85" s="214"/>
      <c r="H85" s="214"/>
      <c r="I85" s="16" t="str">
        <f t="shared" si="13"/>
        <v/>
      </c>
      <c r="J85" s="16" t="str">
        <f t="shared" si="14"/>
        <v/>
      </c>
      <c r="K85" s="373" t="str">
        <f t="shared" si="15"/>
        <v/>
      </c>
      <c r="L85" s="56" t="str">
        <f t="shared" si="16"/>
        <v/>
      </c>
      <c r="M85" s="374" t="str">
        <f t="shared" si="17"/>
        <v/>
      </c>
      <c r="N85" s="347" t="b">
        <f t="shared" si="18"/>
        <v>0</v>
      </c>
      <c r="O85" s="375">
        <f t="shared" si="19"/>
        <v>1</v>
      </c>
    </row>
    <row r="86" spans="1:15">
      <c r="A86" s="141">
        <v>77</v>
      </c>
      <c r="B86" s="6"/>
      <c r="C86" s="6"/>
      <c r="D86" s="6"/>
      <c r="E86" s="6"/>
      <c r="F86" s="214"/>
      <c r="G86" s="214"/>
      <c r="H86" s="214"/>
      <c r="I86" s="16" t="str">
        <f t="shared" si="13"/>
        <v/>
      </c>
      <c r="J86" s="16" t="str">
        <f t="shared" si="14"/>
        <v/>
      </c>
      <c r="K86" s="373" t="str">
        <f t="shared" si="15"/>
        <v/>
      </c>
      <c r="L86" s="56" t="str">
        <f t="shared" si="16"/>
        <v/>
      </c>
      <c r="M86" s="374" t="str">
        <f t="shared" si="17"/>
        <v/>
      </c>
      <c r="N86" s="347" t="b">
        <f t="shared" si="18"/>
        <v>0</v>
      </c>
      <c r="O86" s="375">
        <f t="shared" si="19"/>
        <v>1</v>
      </c>
    </row>
    <row r="87" spans="1:15">
      <c r="A87" s="141">
        <v>78</v>
      </c>
      <c r="B87" s="6"/>
      <c r="C87" s="6"/>
      <c r="D87" s="6"/>
      <c r="E87" s="6"/>
      <c r="F87" s="214"/>
      <c r="G87" s="214"/>
      <c r="H87" s="214"/>
      <c r="I87" s="16" t="str">
        <f t="shared" si="13"/>
        <v/>
      </c>
      <c r="J87" s="16" t="str">
        <f t="shared" si="14"/>
        <v/>
      </c>
      <c r="K87" s="373" t="str">
        <f t="shared" si="15"/>
        <v/>
      </c>
      <c r="L87" s="56" t="str">
        <f t="shared" si="16"/>
        <v/>
      </c>
      <c r="M87" s="374" t="str">
        <f t="shared" si="17"/>
        <v/>
      </c>
      <c r="N87" s="347" t="b">
        <f t="shared" si="18"/>
        <v>0</v>
      </c>
      <c r="O87" s="375">
        <f t="shared" si="19"/>
        <v>1</v>
      </c>
    </row>
    <row r="88" spans="1:15">
      <c r="A88" s="141">
        <v>79</v>
      </c>
      <c r="B88" s="6"/>
      <c r="C88" s="6"/>
      <c r="D88" s="6"/>
      <c r="E88" s="6"/>
      <c r="F88" s="214"/>
      <c r="G88" s="214"/>
      <c r="H88" s="214"/>
      <c r="I88" s="16" t="str">
        <f t="shared" si="13"/>
        <v/>
      </c>
      <c r="J88" s="16" t="str">
        <f t="shared" si="14"/>
        <v/>
      </c>
      <c r="K88" s="373" t="str">
        <f t="shared" si="15"/>
        <v/>
      </c>
      <c r="L88" s="56" t="str">
        <f t="shared" si="16"/>
        <v/>
      </c>
      <c r="M88" s="374" t="str">
        <f t="shared" si="17"/>
        <v/>
      </c>
      <c r="N88" s="347" t="b">
        <f t="shared" si="18"/>
        <v>0</v>
      </c>
      <c r="O88" s="375">
        <f t="shared" si="19"/>
        <v>1</v>
      </c>
    </row>
    <row r="89" spans="1:15">
      <c r="A89" s="141">
        <v>80</v>
      </c>
      <c r="B89" s="6"/>
      <c r="C89" s="6"/>
      <c r="D89" s="6"/>
      <c r="E89" s="6"/>
      <c r="F89" s="214"/>
      <c r="G89" s="214"/>
      <c r="H89" s="214"/>
      <c r="I89" s="16" t="str">
        <f t="shared" si="13"/>
        <v/>
      </c>
      <c r="J89" s="16" t="str">
        <f t="shared" si="14"/>
        <v/>
      </c>
      <c r="K89" s="373" t="str">
        <f t="shared" si="15"/>
        <v/>
      </c>
      <c r="L89" s="56" t="str">
        <f t="shared" si="16"/>
        <v/>
      </c>
      <c r="M89" s="374" t="str">
        <f t="shared" si="17"/>
        <v/>
      </c>
      <c r="N89" s="347" t="b">
        <f t="shared" si="18"/>
        <v>0</v>
      </c>
      <c r="O89" s="375">
        <f t="shared" si="19"/>
        <v>1</v>
      </c>
    </row>
    <row r="90" spans="1:15">
      <c r="A90" s="141">
        <v>81</v>
      </c>
      <c r="B90" s="6"/>
      <c r="C90" s="6"/>
      <c r="D90" s="6"/>
      <c r="E90" s="6"/>
      <c r="F90" s="214"/>
      <c r="G90" s="214"/>
      <c r="H90" s="214"/>
      <c r="I90" s="16" t="str">
        <f t="shared" si="13"/>
        <v/>
      </c>
      <c r="J90" s="16" t="str">
        <f t="shared" si="14"/>
        <v/>
      </c>
      <c r="K90" s="373" t="str">
        <f t="shared" si="15"/>
        <v/>
      </c>
      <c r="L90" s="56" t="str">
        <f t="shared" si="16"/>
        <v/>
      </c>
      <c r="M90" s="374" t="str">
        <f t="shared" si="17"/>
        <v/>
      </c>
      <c r="N90" s="347" t="b">
        <f t="shared" si="18"/>
        <v>0</v>
      </c>
      <c r="O90" s="375">
        <f t="shared" si="19"/>
        <v>1</v>
      </c>
    </row>
    <row r="91" spans="1:15">
      <c r="A91" s="141">
        <v>82</v>
      </c>
      <c r="B91" s="6"/>
      <c r="C91" s="6"/>
      <c r="D91" s="6"/>
      <c r="E91" s="6"/>
      <c r="F91" s="214"/>
      <c r="G91" s="214"/>
      <c r="H91" s="214"/>
      <c r="I91" s="16" t="str">
        <f t="shared" si="13"/>
        <v/>
      </c>
      <c r="J91" s="16" t="str">
        <f t="shared" si="14"/>
        <v/>
      </c>
      <c r="K91" s="373" t="str">
        <f t="shared" si="15"/>
        <v/>
      </c>
      <c r="L91" s="56" t="str">
        <f t="shared" si="16"/>
        <v/>
      </c>
      <c r="M91" s="374" t="str">
        <f t="shared" si="17"/>
        <v/>
      </c>
      <c r="N91" s="347" t="b">
        <f t="shared" si="18"/>
        <v>0</v>
      </c>
      <c r="O91" s="375">
        <f t="shared" si="19"/>
        <v>1</v>
      </c>
    </row>
    <row r="92" spans="1:15">
      <c r="A92" s="141">
        <v>83</v>
      </c>
      <c r="B92" s="6"/>
      <c r="C92" s="6"/>
      <c r="D92" s="6"/>
      <c r="E92" s="6"/>
      <c r="F92" s="214"/>
      <c r="G92" s="214"/>
      <c r="H92" s="214"/>
      <c r="I92" s="16" t="str">
        <f t="shared" si="13"/>
        <v/>
      </c>
      <c r="J92" s="16" t="str">
        <f t="shared" si="14"/>
        <v/>
      </c>
      <c r="K92" s="373" t="str">
        <f t="shared" si="15"/>
        <v/>
      </c>
      <c r="L92" s="56" t="str">
        <f t="shared" si="16"/>
        <v/>
      </c>
      <c r="M92" s="374" t="str">
        <f t="shared" si="17"/>
        <v/>
      </c>
      <c r="N92" s="347" t="b">
        <f t="shared" si="18"/>
        <v>0</v>
      </c>
      <c r="O92" s="375">
        <f t="shared" si="19"/>
        <v>1</v>
      </c>
    </row>
    <row r="93" spans="1:15">
      <c r="A93" s="141">
        <v>84</v>
      </c>
      <c r="B93" s="6"/>
      <c r="C93" s="6"/>
      <c r="D93" s="6"/>
      <c r="E93" s="6"/>
      <c r="F93" s="214"/>
      <c r="G93" s="214"/>
      <c r="H93" s="214"/>
      <c r="I93" s="16" t="str">
        <f t="shared" si="13"/>
        <v/>
      </c>
      <c r="J93" s="16" t="str">
        <f t="shared" si="14"/>
        <v/>
      </c>
      <c r="K93" s="373" t="str">
        <f t="shared" si="15"/>
        <v/>
      </c>
      <c r="L93" s="56" t="str">
        <f t="shared" si="16"/>
        <v/>
      </c>
      <c r="M93" s="374" t="str">
        <f t="shared" si="17"/>
        <v/>
      </c>
      <c r="N93" s="347" t="b">
        <f t="shared" si="18"/>
        <v>0</v>
      </c>
      <c r="O93" s="375">
        <f t="shared" si="19"/>
        <v>1</v>
      </c>
    </row>
    <row r="94" spans="1:15">
      <c r="A94" s="141">
        <v>85</v>
      </c>
      <c r="B94" s="6"/>
      <c r="C94" s="6"/>
      <c r="D94" s="6"/>
      <c r="E94" s="6"/>
      <c r="F94" s="214"/>
      <c r="G94" s="214"/>
      <c r="H94" s="214"/>
      <c r="I94" s="16" t="str">
        <f t="shared" si="13"/>
        <v/>
      </c>
      <c r="J94" s="16" t="str">
        <f t="shared" si="14"/>
        <v/>
      </c>
      <c r="K94" s="373" t="str">
        <f t="shared" si="15"/>
        <v/>
      </c>
      <c r="L94" s="56" t="str">
        <f t="shared" si="16"/>
        <v/>
      </c>
      <c r="M94" s="374" t="str">
        <f t="shared" si="17"/>
        <v/>
      </c>
      <c r="N94" s="347" t="b">
        <f t="shared" si="18"/>
        <v>0</v>
      </c>
      <c r="O94" s="375">
        <f t="shared" si="19"/>
        <v>1</v>
      </c>
    </row>
    <row r="95" spans="1:15">
      <c r="A95" s="141">
        <v>86</v>
      </c>
      <c r="B95" s="6"/>
      <c r="C95" s="6"/>
      <c r="D95" s="6"/>
      <c r="E95" s="6"/>
      <c r="F95" s="214"/>
      <c r="G95" s="214"/>
      <c r="H95" s="214"/>
      <c r="I95" s="16" t="str">
        <f t="shared" si="13"/>
        <v/>
      </c>
      <c r="J95" s="16" t="str">
        <f t="shared" si="14"/>
        <v/>
      </c>
      <c r="K95" s="373" t="str">
        <f t="shared" si="15"/>
        <v/>
      </c>
      <c r="L95" s="56" t="str">
        <f t="shared" si="16"/>
        <v/>
      </c>
      <c r="M95" s="374" t="str">
        <f t="shared" si="17"/>
        <v/>
      </c>
      <c r="N95" s="347" t="b">
        <f t="shared" si="18"/>
        <v>0</v>
      </c>
      <c r="O95" s="375">
        <f t="shared" si="19"/>
        <v>1</v>
      </c>
    </row>
    <row r="96" spans="1:15">
      <c r="A96" s="141">
        <v>87</v>
      </c>
      <c r="B96" s="6"/>
      <c r="C96" s="6"/>
      <c r="D96" s="6"/>
      <c r="E96" s="6"/>
      <c r="F96" s="214"/>
      <c r="G96" s="214"/>
      <c r="H96" s="214"/>
      <c r="I96" s="16" t="str">
        <f t="shared" si="13"/>
        <v/>
      </c>
      <c r="J96" s="16" t="str">
        <f t="shared" si="14"/>
        <v/>
      </c>
      <c r="K96" s="373" t="str">
        <f t="shared" si="15"/>
        <v/>
      </c>
      <c r="L96" s="56" t="str">
        <f t="shared" si="16"/>
        <v/>
      </c>
      <c r="M96" s="374" t="str">
        <f t="shared" si="17"/>
        <v/>
      </c>
      <c r="N96" s="347" t="b">
        <f t="shared" si="18"/>
        <v>0</v>
      </c>
      <c r="O96" s="375">
        <f t="shared" si="19"/>
        <v>1</v>
      </c>
    </row>
    <row r="97" spans="1:15">
      <c r="A97" s="141">
        <v>88</v>
      </c>
      <c r="B97" s="6"/>
      <c r="C97" s="6"/>
      <c r="D97" s="6"/>
      <c r="E97" s="6"/>
      <c r="F97" s="214"/>
      <c r="G97" s="214"/>
      <c r="H97" s="214"/>
      <c r="I97" s="16" t="str">
        <f t="shared" si="13"/>
        <v/>
      </c>
      <c r="J97" s="16" t="str">
        <f t="shared" si="14"/>
        <v/>
      </c>
      <c r="K97" s="373" t="str">
        <f t="shared" si="15"/>
        <v/>
      </c>
      <c r="L97" s="56" t="str">
        <f t="shared" si="16"/>
        <v/>
      </c>
      <c r="M97" s="374" t="str">
        <f t="shared" si="17"/>
        <v/>
      </c>
      <c r="N97" s="347" t="b">
        <f t="shared" si="18"/>
        <v>0</v>
      </c>
      <c r="O97" s="375">
        <f t="shared" si="19"/>
        <v>1</v>
      </c>
    </row>
    <row r="98" spans="1:15">
      <c r="A98" s="141">
        <v>89</v>
      </c>
      <c r="B98" s="6"/>
      <c r="C98" s="6"/>
      <c r="D98" s="6"/>
      <c r="E98" s="6"/>
      <c r="F98" s="214"/>
      <c r="G98" s="214"/>
      <c r="H98" s="214"/>
      <c r="I98" s="16" t="str">
        <f t="shared" si="13"/>
        <v/>
      </c>
      <c r="J98" s="16" t="str">
        <f t="shared" si="14"/>
        <v/>
      </c>
      <c r="K98" s="373" t="str">
        <f t="shared" si="15"/>
        <v/>
      </c>
      <c r="L98" s="56" t="str">
        <f t="shared" si="16"/>
        <v/>
      </c>
      <c r="M98" s="374" t="str">
        <f t="shared" si="17"/>
        <v/>
      </c>
      <c r="N98" s="347" t="b">
        <f t="shared" si="18"/>
        <v>0</v>
      </c>
      <c r="O98" s="375">
        <f t="shared" si="19"/>
        <v>1</v>
      </c>
    </row>
    <row r="99" spans="1:15">
      <c r="A99" s="141">
        <v>90</v>
      </c>
      <c r="B99" s="6"/>
      <c r="C99" s="6"/>
      <c r="D99" s="6"/>
      <c r="E99" s="6"/>
      <c r="F99" s="214"/>
      <c r="G99" s="214"/>
      <c r="H99" s="214"/>
      <c r="I99" s="16" t="str">
        <f t="shared" si="13"/>
        <v/>
      </c>
      <c r="J99" s="16" t="str">
        <f t="shared" si="14"/>
        <v/>
      </c>
      <c r="K99" s="373" t="str">
        <f t="shared" si="15"/>
        <v/>
      </c>
      <c r="L99" s="56" t="str">
        <f t="shared" si="16"/>
        <v/>
      </c>
      <c r="M99" s="374" t="str">
        <f t="shared" si="17"/>
        <v/>
      </c>
      <c r="N99" s="347" t="b">
        <f t="shared" si="18"/>
        <v>0</v>
      </c>
      <c r="O99" s="375">
        <f t="shared" si="19"/>
        <v>1</v>
      </c>
    </row>
    <row r="100" spans="1:15">
      <c r="A100" s="141">
        <v>91</v>
      </c>
      <c r="B100" s="6"/>
      <c r="C100" s="6"/>
      <c r="D100" s="6"/>
      <c r="E100" s="6"/>
      <c r="F100" s="214"/>
      <c r="G100" s="214"/>
      <c r="H100" s="214"/>
      <c r="I100" s="16" t="str">
        <f t="shared" si="13"/>
        <v/>
      </c>
      <c r="J100" s="16" t="str">
        <f t="shared" si="14"/>
        <v/>
      </c>
      <c r="K100" s="373" t="str">
        <f t="shared" si="15"/>
        <v/>
      </c>
      <c r="L100" s="56" t="str">
        <f t="shared" si="16"/>
        <v/>
      </c>
      <c r="M100" s="374" t="str">
        <f t="shared" si="17"/>
        <v/>
      </c>
      <c r="N100" s="347" t="b">
        <f t="shared" si="18"/>
        <v>0</v>
      </c>
      <c r="O100" s="375">
        <f t="shared" si="19"/>
        <v>1</v>
      </c>
    </row>
    <row r="101" spans="1:15">
      <c r="A101" s="141">
        <v>92</v>
      </c>
      <c r="B101" s="6"/>
      <c r="C101" s="6"/>
      <c r="D101" s="6"/>
      <c r="E101" s="6"/>
      <c r="F101" s="214"/>
      <c r="G101" s="214"/>
      <c r="H101" s="214"/>
      <c r="I101" s="16" t="str">
        <f t="shared" si="13"/>
        <v/>
      </c>
      <c r="J101" s="16" t="str">
        <f t="shared" si="14"/>
        <v/>
      </c>
      <c r="K101" s="373" t="str">
        <f t="shared" si="15"/>
        <v/>
      </c>
      <c r="L101" s="56" t="str">
        <f t="shared" si="16"/>
        <v/>
      </c>
      <c r="M101" s="374" t="str">
        <f t="shared" si="17"/>
        <v/>
      </c>
      <c r="N101" s="347" t="b">
        <f t="shared" si="18"/>
        <v>0</v>
      </c>
      <c r="O101" s="375">
        <f t="shared" si="19"/>
        <v>1</v>
      </c>
    </row>
    <row r="102" spans="1:15">
      <c r="A102" s="141">
        <v>93</v>
      </c>
      <c r="B102" s="6"/>
      <c r="C102" s="6"/>
      <c r="D102" s="6"/>
      <c r="E102" s="6"/>
      <c r="F102" s="214"/>
      <c r="G102" s="214"/>
      <c r="H102" s="214"/>
      <c r="I102" s="16" t="str">
        <f t="shared" si="13"/>
        <v/>
      </c>
      <c r="J102" s="16" t="str">
        <f t="shared" si="14"/>
        <v/>
      </c>
      <c r="K102" s="373" t="str">
        <f t="shared" si="15"/>
        <v/>
      </c>
      <c r="L102" s="56" t="str">
        <f t="shared" si="16"/>
        <v/>
      </c>
      <c r="M102" s="374" t="str">
        <f t="shared" si="17"/>
        <v/>
      </c>
      <c r="N102" s="347" t="b">
        <f t="shared" si="18"/>
        <v>0</v>
      </c>
      <c r="O102" s="375">
        <f t="shared" si="19"/>
        <v>1</v>
      </c>
    </row>
    <row r="103" spans="1:15">
      <c r="A103" s="141">
        <v>94</v>
      </c>
      <c r="B103" s="6"/>
      <c r="C103" s="6"/>
      <c r="D103" s="6"/>
      <c r="E103" s="6"/>
      <c r="F103" s="214"/>
      <c r="G103" s="214"/>
      <c r="H103" s="214"/>
      <c r="I103" s="16" t="str">
        <f t="shared" si="13"/>
        <v/>
      </c>
      <c r="J103" s="16" t="str">
        <f t="shared" si="14"/>
        <v/>
      </c>
      <c r="K103" s="373" t="str">
        <f t="shared" si="15"/>
        <v/>
      </c>
      <c r="L103" s="56" t="str">
        <f t="shared" si="16"/>
        <v/>
      </c>
      <c r="M103" s="374" t="str">
        <f t="shared" si="17"/>
        <v/>
      </c>
      <c r="N103" s="347" t="b">
        <f t="shared" si="18"/>
        <v>0</v>
      </c>
      <c r="O103" s="375">
        <f t="shared" si="19"/>
        <v>1</v>
      </c>
    </row>
    <row r="104" spans="1:15">
      <c r="A104" s="141">
        <v>95</v>
      </c>
      <c r="B104" s="6"/>
      <c r="C104" s="6"/>
      <c r="D104" s="6"/>
      <c r="E104" s="6"/>
      <c r="F104" s="214"/>
      <c r="G104" s="214"/>
      <c r="H104" s="214"/>
      <c r="I104" s="16" t="str">
        <f t="shared" si="13"/>
        <v/>
      </c>
      <c r="J104" s="16" t="str">
        <f t="shared" si="14"/>
        <v/>
      </c>
      <c r="K104" s="373" t="str">
        <f t="shared" si="15"/>
        <v/>
      </c>
      <c r="L104" s="56" t="str">
        <f t="shared" si="16"/>
        <v/>
      </c>
      <c r="M104" s="374" t="str">
        <f t="shared" si="17"/>
        <v/>
      </c>
      <c r="N104" s="347" t="b">
        <f t="shared" si="18"/>
        <v>0</v>
      </c>
      <c r="O104" s="375">
        <f t="shared" si="19"/>
        <v>1</v>
      </c>
    </row>
    <row r="105" spans="1:15">
      <c r="A105" s="141">
        <v>96</v>
      </c>
      <c r="B105" s="6"/>
      <c r="C105" s="6"/>
      <c r="D105" s="6"/>
      <c r="E105" s="6"/>
      <c r="F105" s="214"/>
      <c r="G105" s="214"/>
      <c r="H105" s="214"/>
      <c r="I105" s="16" t="str">
        <f t="shared" si="13"/>
        <v/>
      </c>
      <c r="J105" s="16" t="str">
        <f t="shared" si="14"/>
        <v/>
      </c>
      <c r="K105" s="373" t="str">
        <f t="shared" si="15"/>
        <v/>
      </c>
      <c r="L105" s="56" t="str">
        <f t="shared" si="16"/>
        <v/>
      </c>
      <c r="M105" s="374" t="str">
        <f t="shared" si="17"/>
        <v/>
      </c>
      <c r="N105" s="347" t="b">
        <f t="shared" si="18"/>
        <v>0</v>
      </c>
      <c r="O105" s="375">
        <f t="shared" si="19"/>
        <v>1</v>
      </c>
    </row>
    <row r="106" spans="1:15">
      <c r="A106" s="141">
        <v>97</v>
      </c>
      <c r="B106" s="6"/>
      <c r="C106" s="6"/>
      <c r="D106" s="6"/>
      <c r="E106" s="6"/>
      <c r="F106" s="214"/>
      <c r="G106" s="214"/>
      <c r="H106" s="214"/>
      <c r="I106" s="16" t="str">
        <f t="shared" si="13"/>
        <v/>
      </c>
      <c r="J106" s="16" t="str">
        <f t="shared" si="14"/>
        <v/>
      </c>
      <c r="K106" s="373" t="str">
        <f t="shared" si="15"/>
        <v/>
      </c>
      <c r="L106" s="56" t="str">
        <f t="shared" si="16"/>
        <v/>
      </c>
      <c r="M106" s="374" t="str">
        <f t="shared" si="17"/>
        <v/>
      </c>
      <c r="N106" s="347" t="b">
        <f t="shared" si="18"/>
        <v>0</v>
      </c>
      <c r="O106" s="375">
        <f t="shared" si="19"/>
        <v>1</v>
      </c>
    </row>
    <row r="107" spans="1:15">
      <c r="A107" s="141">
        <v>98</v>
      </c>
      <c r="B107" s="6"/>
      <c r="C107" s="6"/>
      <c r="D107" s="6"/>
      <c r="E107" s="6"/>
      <c r="F107" s="214"/>
      <c r="G107" s="214"/>
      <c r="H107" s="214"/>
      <c r="I107" s="16" t="str">
        <f t="shared" si="13"/>
        <v/>
      </c>
      <c r="J107" s="16" t="str">
        <f t="shared" si="14"/>
        <v/>
      </c>
      <c r="K107" s="373" t="str">
        <f t="shared" si="15"/>
        <v/>
      </c>
      <c r="L107" s="56" t="str">
        <f t="shared" si="16"/>
        <v/>
      </c>
      <c r="M107" s="374" t="str">
        <f t="shared" si="17"/>
        <v/>
      </c>
      <c r="N107" s="347" t="b">
        <f t="shared" si="18"/>
        <v>0</v>
      </c>
      <c r="O107" s="375">
        <f t="shared" si="19"/>
        <v>1</v>
      </c>
    </row>
    <row r="108" spans="1:15">
      <c r="A108" s="141">
        <v>99</v>
      </c>
      <c r="B108" s="6"/>
      <c r="C108" s="6"/>
      <c r="D108" s="6"/>
      <c r="E108" s="6"/>
      <c r="F108" s="214"/>
      <c r="G108" s="214"/>
      <c r="H108" s="214"/>
      <c r="I108" s="16" t="str">
        <f t="shared" si="13"/>
        <v/>
      </c>
      <c r="J108" s="16" t="str">
        <f t="shared" si="14"/>
        <v/>
      </c>
      <c r="K108" s="373" t="str">
        <f t="shared" si="15"/>
        <v/>
      </c>
      <c r="L108" s="56" t="str">
        <f t="shared" si="16"/>
        <v/>
      </c>
      <c r="M108" s="374" t="str">
        <f t="shared" si="17"/>
        <v/>
      </c>
      <c r="N108" s="347" t="b">
        <f t="shared" si="18"/>
        <v>0</v>
      </c>
      <c r="O108" s="375">
        <f t="shared" si="19"/>
        <v>1</v>
      </c>
    </row>
    <row r="109" spans="1:15">
      <c r="A109" s="141">
        <v>100</v>
      </c>
      <c r="B109" s="6"/>
      <c r="C109" s="6"/>
      <c r="D109" s="6"/>
      <c r="E109" s="6"/>
      <c r="F109" s="214"/>
      <c r="G109" s="214"/>
      <c r="H109" s="214"/>
      <c r="I109" s="16" t="str">
        <f t="shared" si="13"/>
        <v/>
      </c>
      <c r="J109" s="16" t="str">
        <f t="shared" si="14"/>
        <v/>
      </c>
      <c r="K109" s="373" t="str">
        <f t="shared" si="15"/>
        <v/>
      </c>
      <c r="L109" s="56" t="str">
        <f t="shared" si="16"/>
        <v/>
      </c>
      <c r="M109" s="374" t="str">
        <f t="shared" si="17"/>
        <v/>
      </c>
      <c r="N109" s="347" t="b">
        <f t="shared" si="18"/>
        <v>0</v>
      </c>
      <c r="O109" s="375">
        <f t="shared" si="19"/>
        <v>1</v>
      </c>
    </row>
    <row r="110" spans="1:15">
      <c r="A110" s="141">
        <v>101</v>
      </c>
      <c r="B110" s="142"/>
      <c r="C110" s="142"/>
      <c r="D110" s="142"/>
      <c r="E110" s="142"/>
      <c r="F110" s="144"/>
      <c r="G110" s="142"/>
      <c r="H110" s="143"/>
      <c r="I110" s="16" t="str">
        <f t="shared" si="13"/>
        <v/>
      </c>
      <c r="J110" s="16" t="str">
        <f t="shared" si="14"/>
        <v/>
      </c>
    </row>
    <row r="111" spans="1:15">
      <c r="A111" s="141">
        <v>102</v>
      </c>
      <c r="B111" s="142"/>
      <c r="C111" s="142"/>
      <c r="D111" s="142"/>
      <c r="E111" s="142"/>
      <c r="F111" s="144"/>
      <c r="G111" s="142"/>
      <c r="H111" s="143"/>
      <c r="I111" s="16" t="str">
        <f t="shared" si="13"/>
        <v/>
      </c>
      <c r="J111" s="16" t="str">
        <f t="shared" si="14"/>
        <v/>
      </c>
    </row>
    <row r="112" spans="1:15">
      <c r="A112" s="141">
        <v>103</v>
      </c>
      <c r="B112" s="142"/>
      <c r="C112" s="142"/>
      <c r="D112" s="142"/>
      <c r="E112" s="142"/>
      <c r="F112" s="144"/>
      <c r="G112" s="142"/>
      <c r="H112" s="143"/>
      <c r="I112" s="16" t="str">
        <f t="shared" si="13"/>
        <v/>
      </c>
      <c r="J112" s="16" t="str">
        <f t="shared" si="14"/>
        <v/>
      </c>
    </row>
    <row r="113" spans="1:10">
      <c r="A113" s="141">
        <v>104</v>
      </c>
      <c r="B113" s="142"/>
      <c r="C113" s="142"/>
      <c r="D113" s="142"/>
      <c r="E113" s="142"/>
      <c r="F113" s="144"/>
      <c r="G113" s="142"/>
      <c r="H113" s="143"/>
      <c r="I113" s="16" t="str">
        <f t="shared" si="13"/>
        <v/>
      </c>
      <c r="J113" s="16" t="str">
        <f t="shared" si="14"/>
        <v/>
      </c>
    </row>
    <row r="114" spans="1:10">
      <c r="A114" s="141">
        <v>105</v>
      </c>
      <c r="B114" s="142"/>
      <c r="C114" s="142"/>
      <c r="D114" s="142"/>
      <c r="E114" s="142"/>
      <c r="F114" s="144"/>
      <c r="G114" s="142"/>
      <c r="H114" s="143"/>
      <c r="I114" s="16" t="str">
        <f t="shared" si="13"/>
        <v/>
      </c>
      <c r="J114" s="16" t="str">
        <f t="shared" si="14"/>
        <v/>
      </c>
    </row>
    <row r="115" spans="1:10">
      <c r="A115" s="141">
        <v>106</v>
      </c>
      <c r="B115" s="142"/>
      <c r="C115" s="142"/>
      <c r="D115" s="142"/>
      <c r="E115" s="142"/>
      <c r="F115" s="144"/>
      <c r="G115" s="142"/>
      <c r="H115" s="143"/>
      <c r="I115" s="16" t="str">
        <f t="shared" si="13"/>
        <v/>
      </c>
      <c r="J115" s="16" t="str">
        <f t="shared" si="14"/>
        <v/>
      </c>
    </row>
    <row r="116" spans="1:10">
      <c r="A116" s="141">
        <v>107</v>
      </c>
      <c r="B116" s="142"/>
      <c r="C116" s="142"/>
      <c r="D116" s="142"/>
      <c r="E116" s="142"/>
      <c r="F116" s="144"/>
      <c r="G116" s="142"/>
      <c r="H116" s="143"/>
      <c r="I116" s="16" t="str">
        <f t="shared" si="13"/>
        <v/>
      </c>
      <c r="J116" s="16" t="str">
        <f t="shared" si="14"/>
        <v/>
      </c>
    </row>
    <row r="117" spans="1:10">
      <c r="A117" s="141">
        <v>108</v>
      </c>
      <c r="B117" s="142"/>
      <c r="C117" s="142"/>
      <c r="D117" s="142"/>
      <c r="E117" s="142"/>
      <c r="F117" s="144"/>
      <c r="G117" s="142"/>
      <c r="H117" s="143"/>
      <c r="I117" s="16" t="str">
        <f t="shared" si="13"/>
        <v/>
      </c>
      <c r="J117" s="16" t="str">
        <f t="shared" si="14"/>
        <v/>
      </c>
    </row>
    <row r="118" spans="1:10">
      <c r="A118" s="141">
        <v>109</v>
      </c>
      <c r="B118" s="142"/>
      <c r="C118" s="142"/>
      <c r="D118" s="142"/>
      <c r="E118" s="142"/>
      <c r="F118" s="144"/>
      <c r="G118" s="142"/>
      <c r="H118" s="143"/>
      <c r="I118" s="16" t="str">
        <f t="shared" si="13"/>
        <v/>
      </c>
      <c r="J118" s="16" t="str">
        <f t="shared" si="14"/>
        <v/>
      </c>
    </row>
    <row r="119" spans="1:10">
      <c r="A119" s="141">
        <v>110</v>
      </c>
      <c r="B119" s="142"/>
      <c r="C119" s="142"/>
      <c r="D119" s="142"/>
      <c r="E119" s="142"/>
      <c r="F119" s="144"/>
      <c r="G119" s="142"/>
      <c r="H119" s="143"/>
      <c r="I119" s="16" t="str">
        <f t="shared" si="13"/>
        <v/>
      </c>
      <c r="J119" s="16" t="str">
        <f t="shared" si="14"/>
        <v/>
      </c>
    </row>
    <row r="120" spans="1:10">
      <c r="A120" s="141">
        <v>111</v>
      </c>
      <c r="B120" s="142"/>
      <c r="C120" s="142"/>
      <c r="D120" s="142"/>
      <c r="E120" s="142"/>
      <c r="F120" s="144"/>
      <c r="G120" s="142"/>
      <c r="H120" s="143"/>
      <c r="I120" s="16" t="str">
        <f t="shared" si="13"/>
        <v/>
      </c>
      <c r="J120" s="16" t="str">
        <f t="shared" si="14"/>
        <v/>
      </c>
    </row>
    <row r="121" spans="1:10">
      <c r="A121" s="141">
        <v>112</v>
      </c>
      <c r="B121" s="142"/>
      <c r="C121" s="142"/>
      <c r="D121" s="142"/>
      <c r="E121" s="142"/>
      <c r="F121" s="144"/>
      <c r="G121" s="142"/>
      <c r="H121" s="143"/>
      <c r="I121" s="16" t="str">
        <f t="shared" si="13"/>
        <v/>
      </c>
      <c r="J121" s="16" t="str">
        <f t="shared" si="14"/>
        <v/>
      </c>
    </row>
    <row r="122" spans="1:10">
      <c r="A122" s="141">
        <v>113</v>
      </c>
      <c r="B122" s="142"/>
      <c r="C122" s="142"/>
      <c r="D122" s="142"/>
      <c r="E122" s="142"/>
      <c r="F122" s="144"/>
      <c r="G122" s="142"/>
      <c r="H122" s="143"/>
      <c r="I122" s="16" t="str">
        <f t="shared" si="13"/>
        <v/>
      </c>
      <c r="J122" s="16" t="str">
        <f t="shared" si="14"/>
        <v/>
      </c>
    </row>
    <row r="123" spans="1:10">
      <c r="A123" s="141">
        <v>114</v>
      </c>
      <c r="B123" s="142"/>
      <c r="C123" s="142"/>
      <c r="D123" s="142"/>
      <c r="E123" s="142"/>
      <c r="F123" s="144"/>
      <c r="G123" s="142"/>
      <c r="H123" s="143"/>
      <c r="I123" s="16" t="str">
        <f t="shared" si="13"/>
        <v/>
      </c>
      <c r="J123" s="16" t="str">
        <f t="shared" si="14"/>
        <v/>
      </c>
    </row>
    <row r="124" spans="1:10">
      <c r="A124" s="141">
        <v>115</v>
      </c>
      <c r="B124" s="142"/>
      <c r="C124" s="142"/>
      <c r="D124" s="142"/>
      <c r="E124" s="142"/>
      <c r="F124" s="144"/>
      <c r="G124" s="142"/>
      <c r="H124" s="143"/>
      <c r="I124" s="16" t="str">
        <f t="shared" si="13"/>
        <v/>
      </c>
      <c r="J124" s="16" t="str">
        <f t="shared" si="14"/>
        <v/>
      </c>
    </row>
    <row r="125" spans="1:10">
      <c r="A125" s="141">
        <v>116</v>
      </c>
      <c r="B125" s="142"/>
      <c r="C125" s="142"/>
      <c r="D125" s="142"/>
      <c r="E125" s="142"/>
      <c r="F125" s="144"/>
      <c r="G125" s="142"/>
      <c r="H125" s="143"/>
      <c r="I125" s="16" t="str">
        <f t="shared" si="13"/>
        <v/>
      </c>
      <c r="J125" s="16" t="str">
        <f t="shared" si="14"/>
        <v/>
      </c>
    </row>
    <row r="126" spans="1:10">
      <c r="A126" s="141">
        <v>117</v>
      </c>
      <c r="B126" s="142"/>
      <c r="C126" s="142"/>
      <c r="D126" s="142"/>
      <c r="E126" s="142"/>
      <c r="F126" s="144"/>
      <c r="G126" s="142"/>
      <c r="H126" s="143"/>
      <c r="I126" s="16" t="str">
        <f t="shared" si="13"/>
        <v/>
      </c>
      <c r="J126" s="16" t="str">
        <f t="shared" si="14"/>
        <v/>
      </c>
    </row>
    <row r="127" spans="1:10">
      <c r="A127" s="141">
        <v>118</v>
      </c>
      <c r="B127" s="142"/>
      <c r="C127" s="142"/>
      <c r="D127" s="142"/>
      <c r="E127" s="142"/>
      <c r="F127" s="144"/>
      <c r="G127" s="142"/>
      <c r="H127" s="143"/>
      <c r="I127" s="16" t="str">
        <f t="shared" si="13"/>
        <v/>
      </c>
      <c r="J127" s="16" t="str">
        <f t="shared" si="14"/>
        <v/>
      </c>
    </row>
    <row r="128" spans="1:10">
      <c r="A128" s="141">
        <v>119</v>
      </c>
      <c r="B128" s="142"/>
      <c r="C128" s="142"/>
      <c r="D128" s="142"/>
      <c r="E128" s="142"/>
      <c r="F128" s="144"/>
      <c r="G128" s="142"/>
      <c r="H128" s="143"/>
      <c r="I128" s="16" t="str">
        <f t="shared" si="13"/>
        <v/>
      </c>
      <c r="J128" s="16" t="str">
        <f t="shared" si="14"/>
        <v/>
      </c>
    </row>
    <row r="129" spans="1:10">
      <c r="A129" s="141">
        <v>120</v>
      </c>
      <c r="B129" s="142"/>
      <c r="C129" s="142"/>
      <c r="D129" s="142"/>
      <c r="E129" s="142"/>
      <c r="F129" s="144"/>
      <c r="G129" s="142"/>
      <c r="H129" s="143"/>
      <c r="I129" s="16" t="str">
        <f t="shared" si="13"/>
        <v/>
      </c>
      <c r="J129" s="16" t="str">
        <f t="shared" si="14"/>
        <v/>
      </c>
    </row>
    <row r="130" spans="1:10">
      <c r="A130" s="141">
        <v>121</v>
      </c>
      <c r="B130" s="142"/>
      <c r="C130" s="142"/>
      <c r="D130" s="142"/>
      <c r="E130" s="142"/>
      <c r="F130" s="144"/>
      <c r="G130" s="142"/>
      <c r="H130" s="143"/>
      <c r="I130" s="16" t="str">
        <f t="shared" si="13"/>
        <v/>
      </c>
      <c r="J130" s="16" t="str">
        <f t="shared" si="14"/>
        <v/>
      </c>
    </row>
    <row r="131" spans="1:10">
      <c r="A131" s="141">
        <v>122</v>
      </c>
      <c r="B131" s="142"/>
      <c r="C131" s="142"/>
      <c r="D131" s="142"/>
      <c r="E131" s="142"/>
      <c r="F131" s="144"/>
      <c r="G131" s="142"/>
      <c r="H131" s="143"/>
      <c r="I131" s="16" t="str">
        <f t="shared" si="13"/>
        <v/>
      </c>
      <c r="J131" s="16" t="str">
        <f t="shared" si="14"/>
        <v/>
      </c>
    </row>
    <row r="132" spans="1:10">
      <c r="A132" s="141">
        <v>123</v>
      </c>
      <c r="B132" s="142"/>
      <c r="C132" s="142"/>
      <c r="D132" s="142"/>
      <c r="E132" s="142"/>
      <c r="F132" s="144"/>
      <c r="G132" s="142"/>
      <c r="H132" s="143"/>
      <c r="I132" s="16" t="str">
        <f t="shared" si="13"/>
        <v/>
      </c>
      <c r="J132" s="16" t="str">
        <f t="shared" si="14"/>
        <v/>
      </c>
    </row>
    <row r="133" spans="1:10">
      <c r="A133" s="141">
        <v>124</v>
      </c>
      <c r="B133" s="142"/>
      <c r="C133" s="142"/>
      <c r="D133" s="142"/>
      <c r="E133" s="142"/>
      <c r="F133" s="144"/>
      <c r="G133" s="142"/>
      <c r="H133" s="143"/>
      <c r="I133" s="16" t="str">
        <f t="shared" si="13"/>
        <v/>
      </c>
      <c r="J133" s="16" t="str">
        <f t="shared" si="14"/>
        <v/>
      </c>
    </row>
    <row r="134" spans="1:10">
      <c r="A134" s="141">
        <v>125</v>
      </c>
      <c r="B134" s="142"/>
      <c r="C134" s="142"/>
      <c r="D134" s="142"/>
      <c r="E134" s="142"/>
      <c r="F134" s="144"/>
      <c r="G134" s="142"/>
      <c r="H134" s="143"/>
      <c r="I134" s="16" t="str">
        <f t="shared" si="13"/>
        <v/>
      </c>
      <c r="J134" s="16" t="str">
        <f t="shared" si="14"/>
        <v/>
      </c>
    </row>
    <row r="135" spans="1:10">
      <c r="A135" s="141">
        <v>126</v>
      </c>
      <c r="B135" s="142"/>
      <c r="C135" s="142"/>
      <c r="D135" s="142"/>
      <c r="E135" s="142"/>
      <c r="F135" s="144"/>
      <c r="G135" s="142"/>
      <c r="H135" s="143"/>
      <c r="I135" s="16" t="str">
        <f t="shared" si="13"/>
        <v/>
      </c>
      <c r="J135" s="16" t="str">
        <f t="shared" si="14"/>
        <v/>
      </c>
    </row>
    <row r="136" spans="1:10">
      <c r="A136" s="141">
        <v>127</v>
      </c>
      <c r="B136" s="142"/>
      <c r="C136" s="142"/>
      <c r="D136" s="142"/>
      <c r="E136" s="142"/>
      <c r="F136" s="144"/>
      <c r="G136" s="142"/>
      <c r="H136" s="143"/>
      <c r="I136" s="16" t="str">
        <f t="shared" si="13"/>
        <v/>
      </c>
      <c r="J136" s="16" t="str">
        <f t="shared" si="14"/>
        <v/>
      </c>
    </row>
    <row r="137" spans="1:10">
      <c r="A137" s="141">
        <v>128</v>
      </c>
      <c r="B137" s="142"/>
      <c r="C137" s="142"/>
      <c r="D137" s="142"/>
      <c r="E137" s="142"/>
      <c r="F137" s="144"/>
      <c r="G137" s="142"/>
      <c r="H137" s="143"/>
      <c r="I137" s="16" t="str">
        <f t="shared" si="13"/>
        <v/>
      </c>
      <c r="J137" s="16" t="str">
        <f t="shared" si="14"/>
        <v/>
      </c>
    </row>
    <row r="138" spans="1:10">
      <c r="A138" s="141">
        <v>129</v>
      </c>
      <c r="B138" s="142"/>
      <c r="C138" s="142"/>
      <c r="D138" s="142"/>
      <c r="E138" s="142"/>
      <c r="F138" s="144"/>
      <c r="G138" s="142"/>
      <c r="H138" s="143"/>
      <c r="I138" s="16" t="str">
        <f t="shared" ref="I138:I201" si="20">IF(OR($B138="",$C138="",$D138="",$E138="",$F138&lt;an_initial,$F138&gt;an_final,$N138=FALSE),"",EBOOK/O138)</f>
        <v/>
      </c>
      <c r="J138" s="16" t="str">
        <f t="shared" ref="J138:J201" si="21">IF(OR($B138="",$C138="",$D138="",$E138="",$F138="",$F138&gt;an_final,$N138=FALSE),"",EBOOK/O138)</f>
        <v/>
      </c>
    </row>
    <row r="139" spans="1:10">
      <c r="A139" s="141">
        <v>130</v>
      </c>
      <c r="B139" s="142"/>
      <c r="C139" s="142"/>
      <c r="D139" s="142"/>
      <c r="E139" s="142"/>
      <c r="F139" s="144"/>
      <c r="G139" s="142"/>
      <c r="H139" s="143"/>
      <c r="I139" s="16" t="str">
        <f t="shared" si="20"/>
        <v/>
      </c>
      <c r="J139" s="16" t="str">
        <f t="shared" si="21"/>
        <v/>
      </c>
    </row>
    <row r="140" spans="1:10">
      <c r="A140" s="141">
        <v>131</v>
      </c>
      <c r="B140" s="142"/>
      <c r="C140" s="142"/>
      <c r="D140" s="142"/>
      <c r="E140" s="142"/>
      <c r="F140" s="144"/>
      <c r="G140" s="142"/>
      <c r="H140" s="143"/>
      <c r="I140" s="16" t="str">
        <f t="shared" si="20"/>
        <v/>
      </c>
      <c r="J140" s="16" t="str">
        <f t="shared" si="21"/>
        <v/>
      </c>
    </row>
    <row r="141" spans="1:10">
      <c r="A141" s="141">
        <v>132</v>
      </c>
      <c r="B141" s="142"/>
      <c r="C141" s="142"/>
      <c r="D141" s="142"/>
      <c r="E141" s="142"/>
      <c r="F141" s="144"/>
      <c r="G141" s="142"/>
      <c r="H141" s="143"/>
      <c r="I141" s="16" t="str">
        <f t="shared" si="20"/>
        <v/>
      </c>
      <c r="J141" s="16" t="str">
        <f t="shared" si="21"/>
        <v/>
      </c>
    </row>
    <row r="142" spans="1:10">
      <c r="A142" s="141">
        <v>133</v>
      </c>
      <c r="B142" s="142"/>
      <c r="C142" s="142"/>
      <c r="D142" s="142"/>
      <c r="E142" s="142"/>
      <c r="F142" s="144"/>
      <c r="G142" s="142"/>
      <c r="H142" s="143"/>
      <c r="I142" s="16" t="str">
        <f t="shared" si="20"/>
        <v/>
      </c>
      <c r="J142" s="16" t="str">
        <f t="shared" si="21"/>
        <v/>
      </c>
    </row>
    <row r="143" spans="1:10">
      <c r="A143" s="141">
        <v>134</v>
      </c>
      <c r="B143" s="142"/>
      <c r="C143" s="142"/>
      <c r="D143" s="142"/>
      <c r="E143" s="142"/>
      <c r="F143" s="144"/>
      <c r="G143" s="142"/>
      <c r="H143" s="143"/>
      <c r="I143" s="16" t="str">
        <f t="shared" si="20"/>
        <v/>
      </c>
      <c r="J143" s="16" t="str">
        <f t="shared" si="21"/>
        <v/>
      </c>
    </row>
    <row r="144" spans="1:10">
      <c r="A144" s="141">
        <v>135</v>
      </c>
      <c r="B144" s="142"/>
      <c r="C144" s="142"/>
      <c r="D144" s="142"/>
      <c r="E144" s="142"/>
      <c r="F144" s="144"/>
      <c r="G144" s="142"/>
      <c r="H144" s="143"/>
      <c r="I144" s="16" t="str">
        <f t="shared" si="20"/>
        <v/>
      </c>
      <c r="J144" s="16" t="str">
        <f t="shared" si="21"/>
        <v/>
      </c>
    </row>
    <row r="145" spans="1:10">
      <c r="A145" s="141">
        <v>136</v>
      </c>
      <c r="B145" s="142"/>
      <c r="C145" s="142"/>
      <c r="D145" s="142"/>
      <c r="E145" s="142"/>
      <c r="F145" s="144"/>
      <c r="G145" s="142"/>
      <c r="H145" s="143"/>
      <c r="I145" s="16" t="str">
        <f t="shared" si="20"/>
        <v/>
      </c>
      <c r="J145" s="16" t="str">
        <f t="shared" si="21"/>
        <v/>
      </c>
    </row>
    <row r="146" spans="1:10">
      <c r="A146" s="141">
        <v>137</v>
      </c>
      <c r="B146" s="142"/>
      <c r="C146" s="142"/>
      <c r="D146" s="142"/>
      <c r="E146" s="142"/>
      <c r="F146" s="144"/>
      <c r="G146" s="142"/>
      <c r="H146" s="143"/>
      <c r="I146" s="16" t="str">
        <f t="shared" si="20"/>
        <v/>
      </c>
      <c r="J146" s="16" t="str">
        <f t="shared" si="21"/>
        <v/>
      </c>
    </row>
    <row r="147" spans="1:10">
      <c r="A147" s="141">
        <v>138</v>
      </c>
      <c r="B147" s="142"/>
      <c r="C147" s="142"/>
      <c r="D147" s="142"/>
      <c r="E147" s="142"/>
      <c r="F147" s="144"/>
      <c r="G147" s="142"/>
      <c r="H147" s="143"/>
      <c r="I147" s="16" t="str">
        <f t="shared" si="20"/>
        <v/>
      </c>
      <c r="J147" s="16" t="str">
        <f t="shared" si="21"/>
        <v/>
      </c>
    </row>
    <row r="148" spans="1:10">
      <c r="A148" s="141">
        <v>139</v>
      </c>
      <c r="B148" s="142"/>
      <c r="C148" s="142"/>
      <c r="D148" s="142"/>
      <c r="E148" s="142"/>
      <c r="F148" s="144"/>
      <c r="G148" s="142"/>
      <c r="H148" s="143"/>
      <c r="I148" s="16" t="str">
        <f t="shared" si="20"/>
        <v/>
      </c>
      <c r="J148" s="16" t="str">
        <f t="shared" si="21"/>
        <v/>
      </c>
    </row>
    <row r="149" spans="1:10">
      <c r="A149" s="141">
        <v>140</v>
      </c>
      <c r="B149" s="142"/>
      <c r="C149" s="142"/>
      <c r="D149" s="142"/>
      <c r="E149" s="142"/>
      <c r="F149" s="144"/>
      <c r="G149" s="142"/>
      <c r="H149" s="143"/>
      <c r="I149" s="16" t="str">
        <f t="shared" si="20"/>
        <v/>
      </c>
      <c r="J149" s="16" t="str">
        <f t="shared" si="21"/>
        <v/>
      </c>
    </row>
    <row r="150" spans="1:10">
      <c r="A150" s="141">
        <v>141</v>
      </c>
      <c r="B150" s="142"/>
      <c r="C150" s="142"/>
      <c r="D150" s="142"/>
      <c r="E150" s="142"/>
      <c r="F150" s="144"/>
      <c r="G150" s="142"/>
      <c r="H150" s="143"/>
      <c r="I150" s="16" t="str">
        <f t="shared" si="20"/>
        <v/>
      </c>
      <c r="J150" s="16" t="str">
        <f t="shared" si="21"/>
        <v/>
      </c>
    </row>
    <row r="151" spans="1:10">
      <c r="A151" s="141">
        <v>142</v>
      </c>
      <c r="B151" s="142"/>
      <c r="C151" s="142"/>
      <c r="D151" s="142"/>
      <c r="E151" s="142"/>
      <c r="F151" s="144"/>
      <c r="G151" s="142"/>
      <c r="H151" s="143"/>
      <c r="I151" s="16" t="str">
        <f t="shared" si="20"/>
        <v/>
      </c>
      <c r="J151" s="16" t="str">
        <f t="shared" si="21"/>
        <v/>
      </c>
    </row>
    <row r="152" spans="1:10">
      <c r="A152" s="141">
        <v>143</v>
      </c>
      <c r="B152" s="142"/>
      <c r="C152" s="142"/>
      <c r="D152" s="142"/>
      <c r="E152" s="142"/>
      <c r="F152" s="144"/>
      <c r="G152" s="142"/>
      <c r="H152" s="143"/>
      <c r="I152" s="16" t="str">
        <f t="shared" si="20"/>
        <v/>
      </c>
      <c r="J152" s="16" t="str">
        <f t="shared" si="21"/>
        <v/>
      </c>
    </row>
    <row r="153" spans="1:10">
      <c r="A153" s="141">
        <v>144</v>
      </c>
      <c r="B153" s="142"/>
      <c r="C153" s="142"/>
      <c r="D153" s="142"/>
      <c r="E153" s="142"/>
      <c r="F153" s="144"/>
      <c r="G153" s="142"/>
      <c r="H153" s="143"/>
      <c r="I153" s="16" t="str">
        <f t="shared" si="20"/>
        <v/>
      </c>
      <c r="J153" s="16" t="str">
        <f t="shared" si="21"/>
        <v/>
      </c>
    </row>
    <row r="154" spans="1:10">
      <c r="A154" s="141">
        <v>145</v>
      </c>
      <c r="B154" s="142"/>
      <c r="C154" s="142"/>
      <c r="D154" s="142"/>
      <c r="E154" s="142"/>
      <c r="F154" s="144"/>
      <c r="G154" s="142"/>
      <c r="H154" s="143"/>
      <c r="I154" s="16" t="str">
        <f t="shared" si="20"/>
        <v/>
      </c>
      <c r="J154" s="16" t="str">
        <f t="shared" si="21"/>
        <v/>
      </c>
    </row>
    <row r="155" spans="1:10">
      <c r="A155" s="141">
        <v>146</v>
      </c>
      <c r="B155" s="142"/>
      <c r="C155" s="142"/>
      <c r="D155" s="142"/>
      <c r="E155" s="142"/>
      <c r="F155" s="144"/>
      <c r="G155" s="142"/>
      <c r="H155" s="143"/>
      <c r="I155" s="16" t="str">
        <f t="shared" si="20"/>
        <v/>
      </c>
      <c r="J155" s="16" t="str">
        <f t="shared" si="21"/>
        <v/>
      </c>
    </row>
    <row r="156" spans="1:10">
      <c r="A156" s="141">
        <v>147</v>
      </c>
      <c r="B156" s="142"/>
      <c r="C156" s="142"/>
      <c r="D156" s="142"/>
      <c r="E156" s="142"/>
      <c r="F156" s="144"/>
      <c r="G156" s="142"/>
      <c r="H156" s="143"/>
      <c r="I156" s="16" t="str">
        <f t="shared" si="20"/>
        <v/>
      </c>
      <c r="J156" s="16" t="str">
        <f t="shared" si="21"/>
        <v/>
      </c>
    </row>
    <row r="157" spans="1:10">
      <c r="A157" s="141">
        <v>148</v>
      </c>
      <c r="B157" s="142"/>
      <c r="C157" s="142"/>
      <c r="D157" s="142"/>
      <c r="E157" s="142"/>
      <c r="F157" s="144"/>
      <c r="G157" s="142"/>
      <c r="H157" s="143"/>
      <c r="I157" s="16" t="str">
        <f t="shared" si="20"/>
        <v/>
      </c>
      <c r="J157" s="16" t="str">
        <f t="shared" si="21"/>
        <v/>
      </c>
    </row>
    <row r="158" spans="1:10">
      <c r="A158" s="141">
        <v>149</v>
      </c>
      <c r="B158" s="142"/>
      <c r="C158" s="142"/>
      <c r="D158" s="142"/>
      <c r="E158" s="142"/>
      <c r="F158" s="144"/>
      <c r="G158" s="142"/>
      <c r="H158" s="143"/>
      <c r="I158" s="16" t="str">
        <f t="shared" si="20"/>
        <v/>
      </c>
      <c r="J158" s="16" t="str">
        <f t="shared" si="21"/>
        <v/>
      </c>
    </row>
    <row r="159" spans="1:10">
      <c r="A159" s="141">
        <v>150</v>
      </c>
      <c r="B159" s="142"/>
      <c r="C159" s="142"/>
      <c r="D159" s="142"/>
      <c r="E159" s="142"/>
      <c r="F159" s="144"/>
      <c r="G159" s="142"/>
      <c r="H159" s="143"/>
      <c r="I159" s="16" t="str">
        <f t="shared" si="20"/>
        <v/>
      </c>
      <c r="J159" s="16" t="str">
        <f t="shared" si="21"/>
        <v/>
      </c>
    </row>
    <row r="160" spans="1:10">
      <c r="A160" s="141">
        <v>151</v>
      </c>
      <c r="B160" s="142"/>
      <c r="C160" s="142"/>
      <c r="D160" s="142"/>
      <c r="E160" s="142"/>
      <c r="F160" s="144"/>
      <c r="G160" s="142"/>
      <c r="H160" s="143"/>
      <c r="I160" s="16" t="str">
        <f t="shared" si="20"/>
        <v/>
      </c>
      <c r="J160" s="16" t="str">
        <f t="shared" si="21"/>
        <v/>
      </c>
    </row>
    <row r="161" spans="1:10">
      <c r="A161" s="141">
        <v>152</v>
      </c>
      <c r="B161" s="142"/>
      <c r="C161" s="142"/>
      <c r="D161" s="142"/>
      <c r="E161" s="142"/>
      <c r="F161" s="144"/>
      <c r="G161" s="142"/>
      <c r="H161" s="143"/>
      <c r="I161" s="16" t="str">
        <f t="shared" si="20"/>
        <v/>
      </c>
      <c r="J161" s="16" t="str">
        <f t="shared" si="21"/>
        <v/>
      </c>
    </row>
    <row r="162" spans="1:10">
      <c r="A162" s="141">
        <v>153</v>
      </c>
      <c r="B162" s="142"/>
      <c r="C162" s="142"/>
      <c r="D162" s="142"/>
      <c r="E162" s="142"/>
      <c r="F162" s="144"/>
      <c r="G162" s="142"/>
      <c r="H162" s="143"/>
      <c r="I162" s="16" t="str">
        <f t="shared" si="20"/>
        <v/>
      </c>
      <c r="J162" s="16" t="str">
        <f t="shared" si="21"/>
        <v/>
      </c>
    </row>
    <row r="163" spans="1:10">
      <c r="A163" s="141">
        <v>154</v>
      </c>
      <c r="B163" s="142"/>
      <c r="C163" s="142"/>
      <c r="D163" s="142"/>
      <c r="E163" s="142"/>
      <c r="F163" s="144"/>
      <c r="G163" s="142"/>
      <c r="H163" s="143"/>
      <c r="I163" s="16" t="str">
        <f t="shared" si="20"/>
        <v/>
      </c>
      <c r="J163" s="16" t="str">
        <f t="shared" si="21"/>
        <v/>
      </c>
    </row>
    <row r="164" spans="1:10">
      <c r="A164" s="141">
        <v>155</v>
      </c>
      <c r="B164" s="142"/>
      <c r="C164" s="142"/>
      <c r="D164" s="142"/>
      <c r="E164" s="142"/>
      <c r="F164" s="144"/>
      <c r="G164" s="142"/>
      <c r="H164" s="143"/>
      <c r="I164" s="16" t="str">
        <f t="shared" si="20"/>
        <v/>
      </c>
      <c r="J164" s="16" t="str">
        <f t="shared" si="21"/>
        <v/>
      </c>
    </row>
    <row r="165" spans="1:10">
      <c r="A165" s="141">
        <v>156</v>
      </c>
      <c r="B165" s="142"/>
      <c r="C165" s="142"/>
      <c r="D165" s="142"/>
      <c r="E165" s="142"/>
      <c r="F165" s="144"/>
      <c r="G165" s="142"/>
      <c r="H165" s="143"/>
      <c r="I165" s="16" t="str">
        <f t="shared" si="20"/>
        <v/>
      </c>
      <c r="J165" s="16" t="str">
        <f t="shared" si="21"/>
        <v/>
      </c>
    </row>
    <row r="166" spans="1:10">
      <c r="A166" s="141">
        <v>157</v>
      </c>
      <c r="B166" s="142"/>
      <c r="C166" s="142"/>
      <c r="D166" s="142"/>
      <c r="E166" s="142"/>
      <c r="F166" s="144"/>
      <c r="G166" s="142"/>
      <c r="H166" s="143"/>
      <c r="I166" s="16" t="str">
        <f t="shared" si="20"/>
        <v/>
      </c>
      <c r="J166" s="16" t="str">
        <f t="shared" si="21"/>
        <v/>
      </c>
    </row>
    <row r="167" spans="1:10">
      <c r="A167" s="141">
        <v>158</v>
      </c>
      <c r="B167" s="142"/>
      <c r="C167" s="142"/>
      <c r="D167" s="142"/>
      <c r="E167" s="142"/>
      <c r="F167" s="144"/>
      <c r="G167" s="142"/>
      <c r="H167" s="143"/>
      <c r="I167" s="16" t="str">
        <f t="shared" si="20"/>
        <v/>
      </c>
      <c r="J167" s="16" t="str">
        <f t="shared" si="21"/>
        <v/>
      </c>
    </row>
    <row r="168" spans="1:10">
      <c r="A168" s="141">
        <v>159</v>
      </c>
      <c r="B168" s="142"/>
      <c r="C168" s="142"/>
      <c r="D168" s="142"/>
      <c r="E168" s="142"/>
      <c r="F168" s="144"/>
      <c r="G168" s="142"/>
      <c r="H168" s="143"/>
      <c r="I168" s="16" t="str">
        <f t="shared" si="20"/>
        <v/>
      </c>
      <c r="J168" s="16" t="str">
        <f t="shared" si="21"/>
        <v/>
      </c>
    </row>
    <row r="169" spans="1:10">
      <c r="A169" s="141">
        <v>160</v>
      </c>
      <c r="B169" s="142"/>
      <c r="C169" s="142"/>
      <c r="D169" s="142"/>
      <c r="E169" s="142"/>
      <c r="F169" s="144"/>
      <c r="G169" s="142"/>
      <c r="H169" s="143"/>
      <c r="I169" s="16" t="str">
        <f t="shared" si="20"/>
        <v/>
      </c>
      <c r="J169" s="16" t="str">
        <f t="shared" si="21"/>
        <v/>
      </c>
    </row>
    <row r="170" spans="1:10">
      <c r="A170" s="141">
        <v>161</v>
      </c>
      <c r="B170" s="142"/>
      <c r="C170" s="142"/>
      <c r="D170" s="142"/>
      <c r="E170" s="142"/>
      <c r="F170" s="144"/>
      <c r="G170" s="142"/>
      <c r="H170" s="143"/>
      <c r="I170" s="16" t="str">
        <f t="shared" si="20"/>
        <v/>
      </c>
      <c r="J170" s="16" t="str">
        <f t="shared" si="21"/>
        <v/>
      </c>
    </row>
    <row r="171" spans="1:10">
      <c r="A171" s="141">
        <v>162</v>
      </c>
      <c r="B171" s="142"/>
      <c r="C171" s="142"/>
      <c r="D171" s="142"/>
      <c r="E171" s="142"/>
      <c r="F171" s="144"/>
      <c r="G171" s="142"/>
      <c r="H171" s="143"/>
      <c r="I171" s="16" t="str">
        <f t="shared" si="20"/>
        <v/>
      </c>
      <c r="J171" s="16" t="str">
        <f t="shared" si="21"/>
        <v/>
      </c>
    </row>
    <row r="172" spans="1:10">
      <c r="A172" s="141">
        <v>163</v>
      </c>
      <c r="B172" s="142"/>
      <c r="C172" s="142"/>
      <c r="D172" s="142"/>
      <c r="E172" s="142"/>
      <c r="F172" s="144"/>
      <c r="G172" s="142"/>
      <c r="H172" s="143"/>
      <c r="I172" s="16" t="str">
        <f t="shared" si="20"/>
        <v/>
      </c>
      <c r="J172" s="16" t="str">
        <f t="shared" si="21"/>
        <v/>
      </c>
    </row>
    <row r="173" spans="1:10">
      <c r="A173" s="141">
        <v>164</v>
      </c>
      <c r="B173" s="142"/>
      <c r="C173" s="142"/>
      <c r="D173" s="142"/>
      <c r="E173" s="142"/>
      <c r="F173" s="144"/>
      <c r="G173" s="142"/>
      <c r="H173" s="143"/>
      <c r="I173" s="16" t="str">
        <f t="shared" si="20"/>
        <v/>
      </c>
      <c r="J173" s="16" t="str">
        <f t="shared" si="21"/>
        <v/>
      </c>
    </row>
    <row r="174" spans="1:10">
      <c r="A174" s="141">
        <v>165</v>
      </c>
      <c r="B174" s="142"/>
      <c r="C174" s="142"/>
      <c r="D174" s="142"/>
      <c r="E174" s="142"/>
      <c r="F174" s="144"/>
      <c r="G174" s="142"/>
      <c r="H174" s="143"/>
      <c r="I174" s="16" t="str">
        <f t="shared" si="20"/>
        <v/>
      </c>
      <c r="J174" s="16" t="str">
        <f t="shared" si="21"/>
        <v/>
      </c>
    </row>
    <row r="175" spans="1:10">
      <c r="A175" s="141">
        <v>166</v>
      </c>
      <c r="B175" s="142"/>
      <c r="C175" s="142"/>
      <c r="D175" s="142"/>
      <c r="E175" s="142"/>
      <c r="F175" s="144"/>
      <c r="G175" s="142"/>
      <c r="H175" s="143"/>
      <c r="I175" s="16" t="str">
        <f t="shared" si="20"/>
        <v/>
      </c>
      <c r="J175" s="16" t="str">
        <f t="shared" si="21"/>
        <v/>
      </c>
    </row>
    <row r="176" spans="1:10">
      <c r="A176" s="141">
        <v>167</v>
      </c>
      <c r="B176" s="142"/>
      <c r="C176" s="142"/>
      <c r="D176" s="142"/>
      <c r="E176" s="142"/>
      <c r="F176" s="144"/>
      <c r="G176" s="142"/>
      <c r="H176" s="143"/>
      <c r="I176" s="16" t="str">
        <f t="shared" si="20"/>
        <v/>
      </c>
      <c r="J176" s="16" t="str">
        <f t="shared" si="21"/>
        <v/>
      </c>
    </row>
    <row r="177" spans="1:10">
      <c r="A177" s="141">
        <v>168</v>
      </c>
      <c r="B177" s="142"/>
      <c r="C177" s="142"/>
      <c r="D177" s="142"/>
      <c r="E177" s="142"/>
      <c r="F177" s="144"/>
      <c r="G177" s="142"/>
      <c r="H177" s="143"/>
      <c r="I177" s="16" t="str">
        <f t="shared" si="20"/>
        <v/>
      </c>
      <c r="J177" s="16" t="str">
        <f t="shared" si="21"/>
        <v/>
      </c>
    </row>
    <row r="178" spans="1:10">
      <c r="A178" s="141">
        <v>169</v>
      </c>
      <c r="B178" s="142"/>
      <c r="C178" s="142"/>
      <c r="D178" s="142"/>
      <c r="E178" s="142"/>
      <c r="F178" s="144"/>
      <c r="G178" s="142"/>
      <c r="H178" s="143"/>
      <c r="I178" s="16" t="str">
        <f t="shared" si="20"/>
        <v/>
      </c>
      <c r="J178" s="16" t="str">
        <f t="shared" si="21"/>
        <v/>
      </c>
    </row>
    <row r="179" spans="1:10">
      <c r="A179" s="141">
        <v>170</v>
      </c>
      <c r="B179" s="142"/>
      <c r="C179" s="142"/>
      <c r="D179" s="142"/>
      <c r="E179" s="142"/>
      <c r="F179" s="144"/>
      <c r="G179" s="142"/>
      <c r="H179" s="143"/>
      <c r="I179" s="16" t="str">
        <f t="shared" si="20"/>
        <v/>
      </c>
      <c r="J179" s="16" t="str">
        <f t="shared" si="21"/>
        <v/>
      </c>
    </row>
    <row r="180" spans="1:10">
      <c r="A180" s="141">
        <v>171</v>
      </c>
      <c r="B180" s="142"/>
      <c r="C180" s="142"/>
      <c r="D180" s="142"/>
      <c r="E180" s="142"/>
      <c r="F180" s="144"/>
      <c r="G180" s="142"/>
      <c r="H180" s="143"/>
      <c r="I180" s="16" t="str">
        <f t="shared" si="20"/>
        <v/>
      </c>
      <c r="J180" s="16" t="str">
        <f t="shared" si="21"/>
        <v/>
      </c>
    </row>
    <row r="181" spans="1:10">
      <c r="A181" s="141">
        <v>172</v>
      </c>
      <c r="B181" s="142"/>
      <c r="C181" s="142"/>
      <c r="D181" s="142"/>
      <c r="E181" s="142"/>
      <c r="F181" s="144"/>
      <c r="G181" s="142"/>
      <c r="H181" s="143"/>
      <c r="I181" s="16" t="str">
        <f t="shared" si="20"/>
        <v/>
      </c>
      <c r="J181" s="16" t="str">
        <f t="shared" si="21"/>
        <v/>
      </c>
    </row>
    <row r="182" spans="1:10">
      <c r="A182" s="141">
        <v>173</v>
      </c>
      <c r="B182" s="142"/>
      <c r="C182" s="142"/>
      <c r="D182" s="142"/>
      <c r="E182" s="142"/>
      <c r="F182" s="144"/>
      <c r="G182" s="142"/>
      <c r="H182" s="143"/>
      <c r="I182" s="16" t="str">
        <f t="shared" si="20"/>
        <v/>
      </c>
      <c r="J182" s="16" t="str">
        <f t="shared" si="21"/>
        <v/>
      </c>
    </row>
    <row r="183" spans="1:10">
      <c r="A183" s="141">
        <v>174</v>
      </c>
      <c r="B183" s="142"/>
      <c r="C183" s="142"/>
      <c r="D183" s="142"/>
      <c r="E183" s="142"/>
      <c r="F183" s="144"/>
      <c r="G183" s="142"/>
      <c r="H183" s="143"/>
      <c r="I183" s="16" t="str">
        <f t="shared" si="20"/>
        <v/>
      </c>
      <c r="J183" s="16" t="str">
        <f t="shared" si="21"/>
        <v/>
      </c>
    </row>
    <row r="184" spans="1:10">
      <c r="A184" s="141">
        <v>175</v>
      </c>
      <c r="B184" s="142"/>
      <c r="C184" s="142"/>
      <c r="D184" s="142"/>
      <c r="E184" s="142"/>
      <c r="F184" s="144"/>
      <c r="G184" s="142"/>
      <c r="H184" s="143"/>
      <c r="I184" s="16" t="str">
        <f t="shared" si="20"/>
        <v/>
      </c>
      <c r="J184" s="16" t="str">
        <f t="shared" si="21"/>
        <v/>
      </c>
    </row>
    <row r="185" spans="1:10">
      <c r="A185" s="141">
        <v>176</v>
      </c>
      <c r="B185" s="142"/>
      <c r="C185" s="142"/>
      <c r="D185" s="142"/>
      <c r="E185" s="142"/>
      <c r="F185" s="144"/>
      <c r="G185" s="142"/>
      <c r="H185" s="143"/>
      <c r="I185" s="16" t="str">
        <f t="shared" si="20"/>
        <v/>
      </c>
      <c r="J185" s="16" t="str">
        <f t="shared" si="21"/>
        <v/>
      </c>
    </row>
    <row r="186" spans="1:10">
      <c r="A186" s="141">
        <v>177</v>
      </c>
      <c r="B186" s="142"/>
      <c r="C186" s="142"/>
      <c r="D186" s="142"/>
      <c r="E186" s="142"/>
      <c r="F186" s="144"/>
      <c r="G186" s="142"/>
      <c r="H186" s="143"/>
      <c r="I186" s="16" t="str">
        <f t="shared" si="20"/>
        <v/>
      </c>
      <c r="J186" s="16" t="str">
        <f t="shared" si="21"/>
        <v/>
      </c>
    </row>
    <row r="187" spans="1:10">
      <c r="A187" s="141">
        <v>178</v>
      </c>
      <c r="B187" s="142"/>
      <c r="C187" s="142"/>
      <c r="D187" s="142"/>
      <c r="E187" s="142"/>
      <c r="F187" s="144"/>
      <c r="G187" s="142"/>
      <c r="H187" s="143"/>
      <c r="I187" s="16" t="str">
        <f t="shared" si="20"/>
        <v/>
      </c>
      <c r="J187" s="16" t="str">
        <f t="shared" si="21"/>
        <v/>
      </c>
    </row>
    <row r="188" spans="1:10">
      <c r="A188" s="141">
        <v>179</v>
      </c>
      <c r="B188" s="142"/>
      <c r="C188" s="142"/>
      <c r="D188" s="142"/>
      <c r="E188" s="142"/>
      <c r="F188" s="144"/>
      <c r="G188" s="142"/>
      <c r="H188" s="143"/>
      <c r="I188" s="16" t="str">
        <f t="shared" si="20"/>
        <v/>
      </c>
      <c r="J188" s="16" t="str">
        <f t="shared" si="21"/>
        <v/>
      </c>
    </row>
    <row r="189" spans="1:10">
      <c r="A189" s="141">
        <v>180</v>
      </c>
      <c r="B189" s="142"/>
      <c r="C189" s="142"/>
      <c r="D189" s="142"/>
      <c r="E189" s="142"/>
      <c r="F189" s="144"/>
      <c r="G189" s="142"/>
      <c r="H189" s="143"/>
      <c r="I189" s="16" t="str">
        <f t="shared" si="20"/>
        <v/>
      </c>
      <c r="J189" s="16" t="str">
        <f t="shared" si="21"/>
        <v/>
      </c>
    </row>
    <row r="190" spans="1:10">
      <c r="A190" s="141">
        <v>181</v>
      </c>
      <c r="B190" s="142"/>
      <c r="C190" s="142"/>
      <c r="D190" s="142"/>
      <c r="E190" s="142"/>
      <c r="F190" s="144"/>
      <c r="G190" s="142"/>
      <c r="H190" s="143"/>
      <c r="I190" s="16" t="str">
        <f t="shared" si="20"/>
        <v/>
      </c>
      <c r="J190" s="16" t="str">
        <f t="shared" si="21"/>
        <v/>
      </c>
    </row>
    <row r="191" spans="1:10">
      <c r="A191" s="141">
        <v>182</v>
      </c>
      <c r="B191" s="142"/>
      <c r="C191" s="142"/>
      <c r="D191" s="142"/>
      <c r="E191" s="142"/>
      <c r="F191" s="144"/>
      <c r="G191" s="142"/>
      <c r="H191" s="143"/>
      <c r="I191" s="16" t="str">
        <f t="shared" si="20"/>
        <v/>
      </c>
      <c r="J191" s="16" t="str">
        <f t="shared" si="21"/>
        <v/>
      </c>
    </row>
    <row r="192" spans="1:10">
      <c r="A192" s="141">
        <v>183</v>
      </c>
      <c r="B192" s="142"/>
      <c r="C192" s="142"/>
      <c r="D192" s="142"/>
      <c r="E192" s="142"/>
      <c r="F192" s="144"/>
      <c r="G192" s="142"/>
      <c r="H192" s="143"/>
      <c r="I192" s="16" t="str">
        <f t="shared" si="20"/>
        <v/>
      </c>
      <c r="J192" s="16" t="str">
        <f t="shared" si="21"/>
        <v/>
      </c>
    </row>
    <row r="193" spans="1:10">
      <c r="A193" s="141">
        <v>184</v>
      </c>
      <c r="B193" s="142"/>
      <c r="C193" s="142"/>
      <c r="D193" s="142"/>
      <c r="E193" s="142"/>
      <c r="F193" s="144"/>
      <c r="G193" s="142"/>
      <c r="H193" s="143"/>
      <c r="I193" s="16" t="str">
        <f t="shared" si="20"/>
        <v/>
      </c>
      <c r="J193" s="16" t="str">
        <f t="shared" si="21"/>
        <v/>
      </c>
    </row>
    <row r="194" spans="1:10">
      <c r="A194" s="141">
        <v>185</v>
      </c>
      <c r="B194" s="142"/>
      <c r="C194" s="142"/>
      <c r="D194" s="142"/>
      <c r="E194" s="142"/>
      <c r="F194" s="144"/>
      <c r="G194" s="142"/>
      <c r="H194" s="143"/>
      <c r="I194" s="16" t="str">
        <f t="shared" si="20"/>
        <v/>
      </c>
      <c r="J194" s="16" t="str">
        <f t="shared" si="21"/>
        <v/>
      </c>
    </row>
    <row r="195" spans="1:10">
      <c r="A195" s="141">
        <v>186</v>
      </c>
      <c r="B195" s="142"/>
      <c r="C195" s="142"/>
      <c r="D195" s="142"/>
      <c r="E195" s="142"/>
      <c r="F195" s="144"/>
      <c r="G195" s="142"/>
      <c r="H195" s="143"/>
      <c r="I195" s="16" t="str">
        <f t="shared" si="20"/>
        <v/>
      </c>
      <c r="J195" s="16" t="str">
        <f t="shared" si="21"/>
        <v/>
      </c>
    </row>
    <row r="196" spans="1:10">
      <c r="A196" s="141">
        <v>187</v>
      </c>
      <c r="B196" s="142"/>
      <c r="C196" s="142"/>
      <c r="D196" s="142"/>
      <c r="E196" s="142"/>
      <c r="F196" s="144"/>
      <c r="G196" s="142"/>
      <c r="H196" s="143"/>
      <c r="I196" s="16" t="str">
        <f t="shared" si="20"/>
        <v/>
      </c>
      <c r="J196" s="16" t="str">
        <f t="shared" si="21"/>
        <v/>
      </c>
    </row>
    <row r="197" spans="1:10">
      <c r="A197" s="141">
        <v>188</v>
      </c>
      <c r="B197" s="142"/>
      <c r="C197" s="142"/>
      <c r="D197" s="142"/>
      <c r="E197" s="142"/>
      <c r="F197" s="144"/>
      <c r="G197" s="142"/>
      <c r="H197" s="143"/>
      <c r="I197" s="16" t="str">
        <f t="shared" si="20"/>
        <v/>
      </c>
      <c r="J197" s="16" t="str">
        <f t="shared" si="21"/>
        <v/>
      </c>
    </row>
    <row r="198" spans="1:10">
      <c r="A198" s="141">
        <v>189</v>
      </c>
      <c r="B198" s="142"/>
      <c r="C198" s="142"/>
      <c r="D198" s="142"/>
      <c r="E198" s="142"/>
      <c r="F198" s="144"/>
      <c r="G198" s="142"/>
      <c r="H198" s="143"/>
      <c r="I198" s="16" t="str">
        <f t="shared" si="20"/>
        <v/>
      </c>
      <c r="J198" s="16" t="str">
        <f t="shared" si="21"/>
        <v/>
      </c>
    </row>
    <row r="199" spans="1:10">
      <c r="A199" s="141">
        <v>190</v>
      </c>
      <c r="B199" s="142"/>
      <c r="C199" s="142"/>
      <c r="D199" s="142"/>
      <c r="E199" s="142"/>
      <c r="F199" s="144"/>
      <c r="G199" s="142"/>
      <c r="H199" s="143"/>
      <c r="I199" s="16" t="str">
        <f t="shared" si="20"/>
        <v/>
      </c>
      <c r="J199" s="16" t="str">
        <f t="shared" si="21"/>
        <v/>
      </c>
    </row>
    <row r="200" spans="1:10">
      <c r="A200" s="141">
        <v>191</v>
      </c>
      <c r="B200" s="142"/>
      <c r="C200" s="142"/>
      <c r="D200" s="142"/>
      <c r="E200" s="142"/>
      <c r="F200" s="144"/>
      <c r="G200" s="142"/>
      <c r="H200" s="143"/>
      <c r="I200" s="16" t="str">
        <f t="shared" si="20"/>
        <v/>
      </c>
      <c r="J200" s="16" t="str">
        <f t="shared" si="21"/>
        <v/>
      </c>
    </row>
    <row r="201" spans="1:10">
      <c r="A201" s="141">
        <v>192</v>
      </c>
      <c r="B201" s="142"/>
      <c r="C201" s="142"/>
      <c r="D201" s="142"/>
      <c r="E201" s="142"/>
      <c r="F201" s="144"/>
      <c r="G201" s="142"/>
      <c r="H201" s="143"/>
      <c r="I201" s="16" t="str">
        <f t="shared" si="20"/>
        <v/>
      </c>
      <c r="J201" s="16" t="str">
        <f t="shared" si="21"/>
        <v/>
      </c>
    </row>
    <row r="202" spans="1:10">
      <c r="A202" s="141">
        <v>193</v>
      </c>
      <c r="B202" s="142"/>
      <c r="C202" s="142"/>
      <c r="D202" s="142"/>
      <c r="E202" s="142"/>
      <c r="F202" s="144"/>
      <c r="G202" s="142"/>
      <c r="H202" s="143"/>
      <c r="I202" s="16" t="str">
        <f t="shared" ref="I202:I259" si="22">IF(OR($B202="",$C202="",$D202="",$E202="",$F202&lt;an_initial,$F202&gt;an_final,$N202=FALSE),"",EBOOK/O202)</f>
        <v/>
      </c>
      <c r="J202" s="16" t="str">
        <f t="shared" ref="J202:J259" si="23">IF(OR($B202="",$C202="",$D202="",$E202="",$F202="",$F202&gt;an_final,$N202=FALSE),"",EBOOK/O202)</f>
        <v/>
      </c>
    </row>
    <row r="203" spans="1:10">
      <c r="A203" s="141">
        <v>194</v>
      </c>
      <c r="B203" s="142"/>
      <c r="C203" s="142"/>
      <c r="D203" s="142"/>
      <c r="E203" s="142"/>
      <c r="F203" s="144"/>
      <c r="G203" s="142"/>
      <c r="H203" s="143"/>
      <c r="I203" s="16" t="str">
        <f t="shared" si="22"/>
        <v/>
      </c>
      <c r="J203" s="16" t="str">
        <f t="shared" si="23"/>
        <v/>
      </c>
    </row>
    <row r="204" spans="1:10">
      <c r="A204" s="141">
        <v>195</v>
      </c>
      <c r="B204" s="142"/>
      <c r="C204" s="142"/>
      <c r="D204" s="142"/>
      <c r="E204" s="142"/>
      <c r="F204" s="144"/>
      <c r="G204" s="142"/>
      <c r="H204" s="143"/>
      <c r="I204" s="16" t="str">
        <f t="shared" si="22"/>
        <v/>
      </c>
      <c r="J204" s="16" t="str">
        <f t="shared" si="23"/>
        <v/>
      </c>
    </row>
    <row r="205" spans="1:10">
      <c r="A205" s="141">
        <v>196</v>
      </c>
      <c r="B205" s="142"/>
      <c r="C205" s="142"/>
      <c r="D205" s="142"/>
      <c r="E205" s="142"/>
      <c r="F205" s="144"/>
      <c r="G205" s="142"/>
      <c r="H205" s="143"/>
      <c r="I205" s="16" t="str">
        <f t="shared" si="22"/>
        <v/>
      </c>
      <c r="J205" s="16" t="str">
        <f t="shared" si="23"/>
        <v/>
      </c>
    </row>
    <row r="206" spans="1:10">
      <c r="A206" s="141">
        <v>197</v>
      </c>
      <c r="B206" s="142"/>
      <c r="C206" s="142"/>
      <c r="D206" s="142"/>
      <c r="E206" s="142"/>
      <c r="F206" s="144"/>
      <c r="G206" s="142"/>
      <c r="H206" s="143"/>
      <c r="I206" s="16" t="str">
        <f t="shared" si="22"/>
        <v/>
      </c>
      <c r="J206" s="16" t="str">
        <f t="shared" si="23"/>
        <v/>
      </c>
    </row>
    <row r="207" spans="1:10">
      <c r="A207" s="141">
        <v>198</v>
      </c>
      <c r="B207" s="142"/>
      <c r="C207" s="142"/>
      <c r="D207" s="142"/>
      <c r="E207" s="142"/>
      <c r="F207" s="144"/>
      <c r="G207" s="142"/>
      <c r="H207" s="143"/>
      <c r="I207" s="16" t="str">
        <f t="shared" si="22"/>
        <v/>
      </c>
      <c r="J207" s="16" t="str">
        <f t="shared" si="23"/>
        <v/>
      </c>
    </row>
    <row r="208" spans="1:10">
      <c r="A208" s="141">
        <v>199</v>
      </c>
      <c r="B208" s="142"/>
      <c r="C208" s="142"/>
      <c r="D208" s="142"/>
      <c r="E208" s="142"/>
      <c r="F208" s="144"/>
      <c r="G208" s="142"/>
      <c r="H208" s="143"/>
      <c r="I208" s="16" t="str">
        <f t="shared" si="22"/>
        <v/>
      </c>
      <c r="J208" s="16" t="str">
        <f t="shared" si="23"/>
        <v/>
      </c>
    </row>
    <row r="209" spans="1:10">
      <c r="A209" s="141">
        <v>200</v>
      </c>
      <c r="B209" s="142"/>
      <c r="C209" s="142"/>
      <c r="D209" s="142"/>
      <c r="E209" s="142"/>
      <c r="F209" s="144"/>
      <c r="G209" s="142"/>
      <c r="H209" s="143"/>
      <c r="I209" s="16" t="str">
        <f t="shared" si="22"/>
        <v/>
      </c>
      <c r="J209" s="16" t="str">
        <f t="shared" si="23"/>
        <v/>
      </c>
    </row>
    <row r="210" spans="1:10">
      <c r="A210" s="141">
        <v>201</v>
      </c>
      <c r="B210" s="142"/>
      <c r="C210" s="142"/>
      <c r="D210" s="142"/>
      <c r="E210" s="142"/>
      <c r="F210" s="144"/>
      <c r="G210" s="142"/>
      <c r="H210" s="143"/>
      <c r="I210" s="16" t="str">
        <f t="shared" si="22"/>
        <v/>
      </c>
      <c r="J210" s="16" t="str">
        <f t="shared" si="23"/>
        <v/>
      </c>
    </row>
    <row r="211" spans="1:10">
      <c r="A211" s="141">
        <v>202</v>
      </c>
      <c r="B211" s="142"/>
      <c r="C211" s="142"/>
      <c r="D211" s="142"/>
      <c r="E211" s="142"/>
      <c r="F211" s="144"/>
      <c r="G211" s="142"/>
      <c r="H211" s="143"/>
      <c r="I211" s="16" t="str">
        <f t="shared" si="22"/>
        <v/>
      </c>
      <c r="J211" s="16" t="str">
        <f t="shared" si="23"/>
        <v/>
      </c>
    </row>
    <row r="212" spans="1:10">
      <c r="A212" s="141">
        <v>203</v>
      </c>
      <c r="B212" s="142"/>
      <c r="C212" s="142"/>
      <c r="D212" s="142"/>
      <c r="E212" s="142"/>
      <c r="F212" s="144"/>
      <c r="G212" s="142"/>
      <c r="H212" s="143"/>
      <c r="I212" s="16" t="str">
        <f t="shared" si="22"/>
        <v/>
      </c>
      <c r="J212" s="16" t="str">
        <f t="shared" si="23"/>
        <v/>
      </c>
    </row>
    <row r="213" spans="1:10">
      <c r="A213" s="141">
        <v>204</v>
      </c>
      <c r="B213" s="142"/>
      <c r="C213" s="142"/>
      <c r="D213" s="142"/>
      <c r="E213" s="142"/>
      <c r="F213" s="144"/>
      <c r="G213" s="142"/>
      <c r="H213" s="143"/>
      <c r="I213" s="16" t="str">
        <f t="shared" si="22"/>
        <v/>
      </c>
      <c r="J213" s="16" t="str">
        <f t="shared" si="23"/>
        <v/>
      </c>
    </row>
    <row r="214" spans="1:10">
      <c r="A214" s="141">
        <v>205</v>
      </c>
      <c r="B214" s="142"/>
      <c r="C214" s="142"/>
      <c r="D214" s="142"/>
      <c r="E214" s="142"/>
      <c r="F214" s="144"/>
      <c r="G214" s="142"/>
      <c r="H214" s="143"/>
      <c r="I214" s="16" t="str">
        <f t="shared" si="22"/>
        <v/>
      </c>
      <c r="J214" s="16" t="str">
        <f t="shared" si="23"/>
        <v/>
      </c>
    </row>
    <row r="215" spans="1:10">
      <c r="A215" s="141">
        <v>206</v>
      </c>
      <c r="B215" s="142"/>
      <c r="C215" s="142"/>
      <c r="D215" s="142"/>
      <c r="E215" s="142"/>
      <c r="F215" s="144"/>
      <c r="G215" s="142"/>
      <c r="H215" s="143"/>
      <c r="I215" s="16" t="str">
        <f t="shared" si="22"/>
        <v/>
      </c>
      <c r="J215" s="16" t="str">
        <f t="shared" si="23"/>
        <v/>
      </c>
    </row>
    <row r="216" spans="1:10">
      <c r="A216" s="141">
        <v>207</v>
      </c>
      <c r="B216" s="142"/>
      <c r="C216" s="142"/>
      <c r="D216" s="142"/>
      <c r="E216" s="142"/>
      <c r="F216" s="144"/>
      <c r="G216" s="142"/>
      <c r="H216" s="143"/>
      <c r="I216" s="16" t="str">
        <f t="shared" si="22"/>
        <v/>
      </c>
      <c r="J216" s="16" t="str">
        <f t="shared" si="23"/>
        <v/>
      </c>
    </row>
    <row r="217" spans="1:10">
      <c r="A217" s="141">
        <v>208</v>
      </c>
      <c r="B217" s="142"/>
      <c r="C217" s="142"/>
      <c r="D217" s="142"/>
      <c r="E217" s="142"/>
      <c r="F217" s="144"/>
      <c r="G217" s="142"/>
      <c r="H217" s="143"/>
      <c r="I217" s="16" t="str">
        <f t="shared" si="22"/>
        <v/>
      </c>
      <c r="J217" s="16" t="str">
        <f t="shared" si="23"/>
        <v/>
      </c>
    </row>
    <row r="218" spans="1:10">
      <c r="A218" s="141">
        <v>209</v>
      </c>
      <c r="B218" s="142"/>
      <c r="C218" s="142"/>
      <c r="D218" s="142"/>
      <c r="E218" s="142"/>
      <c r="F218" s="144"/>
      <c r="G218" s="142"/>
      <c r="H218" s="143"/>
      <c r="I218" s="16" t="str">
        <f t="shared" si="22"/>
        <v/>
      </c>
      <c r="J218" s="16" t="str">
        <f t="shared" si="23"/>
        <v/>
      </c>
    </row>
    <row r="219" spans="1:10">
      <c r="A219" s="141">
        <v>210</v>
      </c>
      <c r="B219" s="142"/>
      <c r="C219" s="142"/>
      <c r="D219" s="142"/>
      <c r="E219" s="142"/>
      <c r="F219" s="144"/>
      <c r="G219" s="142"/>
      <c r="H219" s="143"/>
      <c r="I219" s="16" t="str">
        <f t="shared" si="22"/>
        <v/>
      </c>
      <c r="J219" s="16" t="str">
        <f t="shared" si="23"/>
        <v/>
      </c>
    </row>
    <row r="220" spans="1:10">
      <c r="A220" s="141">
        <v>211</v>
      </c>
      <c r="B220" s="142"/>
      <c r="C220" s="142"/>
      <c r="D220" s="142"/>
      <c r="E220" s="142"/>
      <c r="F220" s="144"/>
      <c r="G220" s="142"/>
      <c r="H220" s="143"/>
      <c r="I220" s="16" t="str">
        <f t="shared" si="22"/>
        <v/>
      </c>
      <c r="J220" s="16" t="str">
        <f t="shared" si="23"/>
        <v/>
      </c>
    </row>
    <row r="221" spans="1:10">
      <c r="A221" s="141">
        <v>212</v>
      </c>
      <c r="B221" s="142"/>
      <c r="C221" s="142"/>
      <c r="D221" s="142"/>
      <c r="E221" s="142"/>
      <c r="F221" s="144"/>
      <c r="G221" s="142"/>
      <c r="H221" s="143"/>
      <c r="I221" s="16" t="str">
        <f t="shared" si="22"/>
        <v/>
      </c>
      <c r="J221" s="16" t="str">
        <f t="shared" si="23"/>
        <v/>
      </c>
    </row>
    <row r="222" spans="1:10">
      <c r="A222" s="141">
        <v>213</v>
      </c>
      <c r="B222" s="142"/>
      <c r="C222" s="142"/>
      <c r="D222" s="142"/>
      <c r="E222" s="142"/>
      <c r="F222" s="144"/>
      <c r="G222" s="142"/>
      <c r="H222" s="143"/>
      <c r="I222" s="16" t="str">
        <f t="shared" si="22"/>
        <v/>
      </c>
      <c r="J222" s="16" t="str">
        <f t="shared" si="23"/>
        <v/>
      </c>
    </row>
    <row r="223" spans="1:10">
      <c r="A223" s="141">
        <v>214</v>
      </c>
      <c r="B223" s="142"/>
      <c r="C223" s="142"/>
      <c r="D223" s="142"/>
      <c r="E223" s="142"/>
      <c r="F223" s="144"/>
      <c r="G223" s="142"/>
      <c r="H223" s="143"/>
      <c r="I223" s="16" t="str">
        <f t="shared" si="22"/>
        <v/>
      </c>
      <c r="J223" s="16" t="str">
        <f t="shared" si="23"/>
        <v/>
      </c>
    </row>
    <row r="224" spans="1:10">
      <c r="A224" s="141">
        <v>215</v>
      </c>
      <c r="B224" s="142"/>
      <c r="C224" s="142"/>
      <c r="D224" s="142"/>
      <c r="E224" s="142"/>
      <c r="F224" s="144"/>
      <c r="G224" s="142"/>
      <c r="H224" s="143"/>
      <c r="I224" s="16" t="str">
        <f t="shared" si="22"/>
        <v/>
      </c>
      <c r="J224" s="16" t="str">
        <f t="shared" si="23"/>
        <v/>
      </c>
    </row>
    <row r="225" spans="1:10">
      <c r="A225" s="141">
        <v>216</v>
      </c>
      <c r="B225" s="142"/>
      <c r="C225" s="142"/>
      <c r="D225" s="142"/>
      <c r="E225" s="142"/>
      <c r="F225" s="144"/>
      <c r="G225" s="142"/>
      <c r="H225" s="143"/>
      <c r="I225" s="16" t="str">
        <f t="shared" si="22"/>
        <v/>
      </c>
      <c r="J225" s="16" t="str">
        <f t="shared" si="23"/>
        <v/>
      </c>
    </row>
    <row r="226" spans="1:10">
      <c r="A226" s="141">
        <v>217</v>
      </c>
      <c r="B226" s="142"/>
      <c r="C226" s="142"/>
      <c r="D226" s="142"/>
      <c r="E226" s="142"/>
      <c r="F226" s="144"/>
      <c r="G226" s="142"/>
      <c r="H226" s="143"/>
      <c r="I226" s="16" t="str">
        <f t="shared" si="22"/>
        <v/>
      </c>
      <c r="J226" s="16" t="str">
        <f t="shared" si="23"/>
        <v/>
      </c>
    </row>
    <row r="227" spans="1:10">
      <c r="A227" s="141">
        <v>218</v>
      </c>
      <c r="B227" s="142"/>
      <c r="C227" s="142"/>
      <c r="D227" s="142"/>
      <c r="E227" s="142"/>
      <c r="F227" s="144"/>
      <c r="G227" s="142"/>
      <c r="H227" s="143"/>
      <c r="I227" s="16" t="str">
        <f t="shared" si="22"/>
        <v/>
      </c>
      <c r="J227" s="16" t="str">
        <f t="shared" si="23"/>
        <v/>
      </c>
    </row>
    <row r="228" spans="1:10">
      <c r="A228" s="141">
        <v>219</v>
      </c>
      <c r="B228" s="142"/>
      <c r="C228" s="142"/>
      <c r="D228" s="142"/>
      <c r="E228" s="142"/>
      <c r="F228" s="144"/>
      <c r="G228" s="142"/>
      <c r="H228" s="143"/>
      <c r="I228" s="16" t="str">
        <f t="shared" si="22"/>
        <v/>
      </c>
      <c r="J228" s="16" t="str">
        <f t="shared" si="23"/>
        <v/>
      </c>
    </row>
    <row r="229" spans="1:10">
      <c r="A229" s="141">
        <v>220</v>
      </c>
      <c r="B229" s="142"/>
      <c r="C229" s="142"/>
      <c r="D229" s="142"/>
      <c r="E229" s="142"/>
      <c r="F229" s="144"/>
      <c r="G229" s="142"/>
      <c r="H229" s="143"/>
      <c r="I229" s="16" t="str">
        <f t="shared" si="22"/>
        <v/>
      </c>
      <c r="J229" s="16" t="str">
        <f t="shared" si="23"/>
        <v/>
      </c>
    </row>
    <row r="230" spans="1:10">
      <c r="A230" s="141">
        <v>221</v>
      </c>
      <c r="B230" s="142"/>
      <c r="C230" s="142"/>
      <c r="D230" s="142"/>
      <c r="E230" s="142"/>
      <c r="F230" s="144"/>
      <c r="G230" s="142"/>
      <c r="H230" s="143"/>
      <c r="I230" s="16" t="str">
        <f t="shared" si="22"/>
        <v/>
      </c>
      <c r="J230" s="16" t="str">
        <f t="shared" si="23"/>
        <v/>
      </c>
    </row>
    <row r="231" spans="1:10">
      <c r="A231" s="141">
        <v>222</v>
      </c>
      <c r="B231" s="142"/>
      <c r="C231" s="142"/>
      <c r="D231" s="142"/>
      <c r="E231" s="142"/>
      <c r="F231" s="144"/>
      <c r="G231" s="142"/>
      <c r="H231" s="143"/>
      <c r="I231" s="16" t="str">
        <f t="shared" si="22"/>
        <v/>
      </c>
      <c r="J231" s="16" t="str">
        <f t="shared" si="23"/>
        <v/>
      </c>
    </row>
    <row r="232" spans="1:10">
      <c r="A232" s="141">
        <v>223</v>
      </c>
      <c r="B232" s="142"/>
      <c r="C232" s="142"/>
      <c r="D232" s="142"/>
      <c r="E232" s="142"/>
      <c r="F232" s="144"/>
      <c r="G232" s="142"/>
      <c r="H232" s="143"/>
      <c r="I232" s="16" t="str">
        <f t="shared" si="22"/>
        <v/>
      </c>
      <c r="J232" s="16" t="str">
        <f t="shared" si="23"/>
        <v/>
      </c>
    </row>
    <row r="233" spans="1:10">
      <c r="A233" s="141">
        <v>224</v>
      </c>
      <c r="B233" s="142"/>
      <c r="C233" s="142"/>
      <c r="D233" s="142"/>
      <c r="E233" s="142"/>
      <c r="F233" s="144"/>
      <c r="G233" s="142"/>
      <c r="H233" s="143"/>
      <c r="I233" s="16" t="str">
        <f t="shared" si="22"/>
        <v/>
      </c>
      <c r="J233" s="16" t="str">
        <f t="shared" si="23"/>
        <v/>
      </c>
    </row>
    <row r="234" spans="1:10">
      <c r="A234" s="141">
        <v>225</v>
      </c>
      <c r="B234" s="142"/>
      <c r="C234" s="142"/>
      <c r="D234" s="142"/>
      <c r="E234" s="142"/>
      <c r="F234" s="144"/>
      <c r="G234" s="142"/>
      <c r="H234" s="143"/>
      <c r="I234" s="16" t="str">
        <f t="shared" si="22"/>
        <v/>
      </c>
      <c r="J234" s="16" t="str">
        <f t="shared" si="23"/>
        <v/>
      </c>
    </row>
    <row r="235" spans="1:10">
      <c r="A235" s="141">
        <v>226</v>
      </c>
      <c r="B235" s="142"/>
      <c r="C235" s="142"/>
      <c r="D235" s="142"/>
      <c r="E235" s="142"/>
      <c r="F235" s="144"/>
      <c r="G235" s="142"/>
      <c r="H235" s="143"/>
      <c r="I235" s="16" t="str">
        <f t="shared" si="22"/>
        <v/>
      </c>
      <c r="J235" s="16" t="str">
        <f t="shared" si="23"/>
        <v/>
      </c>
    </row>
    <row r="236" spans="1:10">
      <c r="A236" s="141">
        <v>227</v>
      </c>
      <c r="B236" s="142"/>
      <c r="C236" s="142"/>
      <c r="D236" s="142"/>
      <c r="E236" s="142"/>
      <c r="F236" s="144"/>
      <c r="G236" s="142"/>
      <c r="H236" s="143"/>
      <c r="I236" s="16" t="str">
        <f t="shared" si="22"/>
        <v/>
      </c>
      <c r="J236" s="16" t="str">
        <f t="shared" si="23"/>
        <v/>
      </c>
    </row>
    <row r="237" spans="1:10">
      <c r="A237" s="141">
        <v>228</v>
      </c>
      <c r="B237" s="142"/>
      <c r="C237" s="142"/>
      <c r="D237" s="142"/>
      <c r="E237" s="142"/>
      <c r="F237" s="144"/>
      <c r="G237" s="142"/>
      <c r="H237" s="143"/>
      <c r="I237" s="16" t="str">
        <f t="shared" si="22"/>
        <v/>
      </c>
      <c r="J237" s="16" t="str">
        <f t="shared" si="23"/>
        <v/>
      </c>
    </row>
    <row r="238" spans="1:10">
      <c r="A238" s="141">
        <v>229</v>
      </c>
      <c r="B238" s="142"/>
      <c r="C238" s="142"/>
      <c r="D238" s="142"/>
      <c r="E238" s="142"/>
      <c r="F238" s="144"/>
      <c r="G238" s="142"/>
      <c r="H238" s="143"/>
      <c r="I238" s="16" t="str">
        <f t="shared" si="22"/>
        <v/>
      </c>
      <c r="J238" s="16" t="str">
        <f t="shared" si="23"/>
        <v/>
      </c>
    </row>
    <row r="239" spans="1:10">
      <c r="A239" s="141">
        <v>230</v>
      </c>
      <c r="B239" s="142"/>
      <c r="C239" s="142"/>
      <c r="D239" s="142"/>
      <c r="E239" s="142"/>
      <c r="F239" s="144"/>
      <c r="G239" s="142"/>
      <c r="H239" s="143"/>
      <c r="I239" s="16" t="str">
        <f t="shared" si="22"/>
        <v/>
      </c>
      <c r="J239" s="16" t="str">
        <f t="shared" si="23"/>
        <v/>
      </c>
    </row>
    <row r="240" spans="1:10">
      <c r="A240" s="141">
        <v>231</v>
      </c>
      <c r="B240" s="142"/>
      <c r="C240" s="142"/>
      <c r="D240" s="142"/>
      <c r="E240" s="142"/>
      <c r="F240" s="144"/>
      <c r="G240" s="142"/>
      <c r="H240" s="143"/>
      <c r="I240" s="16" t="str">
        <f t="shared" si="22"/>
        <v/>
      </c>
      <c r="J240" s="16" t="str">
        <f t="shared" si="23"/>
        <v/>
      </c>
    </row>
    <row r="241" spans="1:10">
      <c r="A241" s="141">
        <v>232</v>
      </c>
      <c r="B241" s="142"/>
      <c r="C241" s="142"/>
      <c r="D241" s="142"/>
      <c r="E241" s="142"/>
      <c r="F241" s="144"/>
      <c r="G241" s="142"/>
      <c r="H241" s="143"/>
      <c r="I241" s="16" t="str">
        <f t="shared" si="22"/>
        <v/>
      </c>
      <c r="J241" s="16" t="str">
        <f t="shared" si="23"/>
        <v/>
      </c>
    </row>
    <row r="242" spans="1:10">
      <c r="A242" s="141">
        <v>233</v>
      </c>
      <c r="B242" s="142"/>
      <c r="C242" s="142"/>
      <c r="D242" s="142"/>
      <c r="E242" s="142"/>
      <c r="F242" s="144"/>
      <c r="G242" s="142"/>
      <c r="H242" s="143"/>
      <c r="I242" s="16" t="str">
        <f t="shared" si="22"/>
        <v/>
      </c>
      <c r="J242" s="16" t="str">
        <f t="shared" si="23"/>
        <v/>
      </c>
    </row>
    <row r="243" spans="1:10">
      <c r="A243" s="141">
        <v>234</v>
      </c>
      <c r="B243" s="142"/>
      <c r="C243" s="142"/>
      <c r="D243" s="142"/>
      <c r="E243" s="142"/>
      <c r="F243" s="144"/>
      <c r="G243" s="142"/>
      <c r="H243" s="143"/>
      <c r="I243" s="16" t="str">
        <f t="shared" si="22"/>
        <v/>
      </c>
      <c r="J243" s="16" t="str">
        <f t="shared" si="23"/>
        <v/>
      </c>
    </row>
    <row r="244" spans="1:10">
      <c r="A244" s="141">
        <v>235</v>
      </c>
      <c r="B244" s="142"/>
      <c r="C244" s="142"/>
      <c r="D244" s="142"/>
      <c r="E244" s="142"/>
      <c r="F244" s="144"/>
      <c r="G244" s="142"/>
      <c r="H244" s="143"/>
      <c r="I244" s="16" t="str">
        <f t="shared" si="22"/>
        <v/>
      </c>
      <c r="J244" s="16" t="str">
        <f t="shared" si="23"/>
        <v/>
      </c>
    </row>
    <row r="245" spans="1:10">
      <c r="A245" s="141">
        <v>236</v>
      </c>
      <c r="B245" s="142"/>
      <c r="C245" s="142"/>
      <c r="D245" s="142"/>
      <c r="E245" s="142"/>
      <c r="F245" s="144"/>
      <c r="G245" s="142"/>
      <c r="H245" s="143"/>
      <c r="I245" s="16" t="str">
        <f t="shared" si="22"/>
        <v/>
      </c>
      <c r="J245" s="16" t="str">
        <f t="shared" si="23"/>
        <v/>
      </c>
    </row>
    <row r="246" spans="1:10">
      <c r="A246" s="141">
        <v>237</v>
      </c>
      <c r="B246" s="142"/>
      <c r="C246" s="142"/>
      <c r="D246" s="142"/>
      <c r="E246" s="142"/>
      <c r="F246" s="144"/>
      <c r="G246" s="142"/>
      <c r="H246" s="143"/>
      <c r="I246" s="16" t="str">
        <f t="shared" si="22"/>
        <v/>
      </c>
      <c r="J246" s="16" t="str">
        <f t="shared" si="23"/>
        <v/>
      </c>
    </row>
    <row r="247" spans="1:10">
      <c r="A247" s="141">
        <v>238</v>
      </c>
      <c r="B247" s="142"/>
      <c r="C247" s="142"/>
      <c r="D247" s="142"/>
      <c r="E247" s="142"/>
      <c r="F247" s="144"/>
      <c r="G247" s="142"/>
      <c r="H247" s="143"/>
      <c r="I247" s="16" t="str">
        <f t="shared" si="22"/>
        <v/>
      </c>
      <c r="J247" s="16" t="str">
        <f t="shared" si="23"/>
        <v/>
      </c>
    </row>
    <row r="248" spans="1:10">
      <c r="A248" s="141">
        <v>239</v>
      </c>
      <c r="B248" s="142"/>
      <c r="C248" s="142"/>
      <c r="D248" s="142"/>
      <c r="E248" s="142"/>
      <c r="F248" s="144"/>
      <c r="G248" s="142"/>
      <c r="H248" s="143"/>
      <c r="I248" s="16" t="str">
        <f t="shared" si="22"/>
        <v/>
      </c>
      <c r="J248" s="16" t="str">
        <f t="shared" si="23"/>
        <v/>
      </c>
    </row>
    <row r="249" spans="1:10">
      <c r="A249" s="141">
        <v>240</v>
      </c>
      <c r="B249" s="142"/>
      <c r="C249" s="142"/>
      <c r="D249" s="142"/>
      <c r="E249" s="142"/>
      <c r="F249" s="144"/>
      <c r="G249" s="142"/>
      <c r="H249" s="143"/>
      <c r="I249" s="16" t="str">
        <f t="shared" si="22"/>
        <v/>
      </c>
      <c r="J249" s="16" t="str">
        <f t="shared" si="23"/>
        <v/>
      </c>
    </row>
    <row r="250" spans="1:10">
      <c r="A250" s="141">
        <v>241</v>
      </c>
      <c r="B250" s="142"/>
      <c r="C250" s="142"/>
      <c r="D250" s="142"/>
      <c r="E250" s="142"/>
      <c r="F250" s="144"/>
      <c r="G250" s="142"/>
      <c r="H250" s="143"/>
      <c r="I250" s="16" t="str">
        <f t="shared" si="22"/>
        <v/>
      </c>
      <c r="J250" s="16" t="str">
        <f t="shared" si="23"/>
        <v/>
      </c>
    </row>
    <row r="251" spans="1:10">
      <c r="A251" s="141">
        <v>242</v>
      </c>
      <c r="B251" s="142"/>
      <c r="C251" s="142"/>
      <c r="D251" s="142"/>
      <c r="E251" s="142"/>
      <c r="F251" s="144"/>
      <c r="G251" s="142"/>
      <c r="H251" s="143"/>
      <c r="I251" s="16" t="str">
        <f t="shared" si="22"/>
        <v/>
      </c>
      <c r="J251" s="16" t="str">
        <f t="shared" si="23"/>
        <v/>
      </c>
    </row>
    <row r="252" spans="1:10">
      <c r="A252" s="141">
        <v>243</v>
      </c>
      <c r="B252" s="142"/>
      <c r="C252" s="142"/>
      <c r="D252" s="142"/>
      <c r="E252" s="142"/>
      <c r="F252" s="144"/>
      <c r="G252" s="142"/>
      <c r="H252" s="143"/>
      <c r="I252" s="16" t="str">
        <f t="shared" si="22"/>
        <v/>
      </c>
      <c r="J252" s="16" t="str">
        <f t="shared" si="23"/>
        <v/>
      </c>
    </row>
    <row r="253" spans="1:10">
      <c r="A253" s="141">
        <v>244</v>
      </c>
      <c r="B253" s="142"/>
      <c r="C253" s="142"/>
      <c r="D253" s="142"/>
      <c r="E253" s="142"/>
      <c r="F253" s="144"/>
      <c r="G253" s="142"/>
      <c r="H253" s="143"/>
      <c r="I253" s="16" t="str">
        <f t="shared" si="22"/>
        <v/>
      </c>
      <c r="J253" s="16" t="str">
        <f t="shared" si="23"/>
        <v/>
      </c>
    </row>
    <row r="254" spans="1:10">
      <c r="A254" s="141">
        <v>245</v>
      </c>
      <c r="B254" s="142"/>
      <c r="C254" s="142"/>
      <c r="D254" s="142"/>
      <c r="E254" s="142"/>
      <c r="F254" s="144"/>
      <c r="G254" s="142"/>
      <c r="H254" s="143"/>
      <c r="I254" s="16" t="str">
        <f t="shared" si="22"/>
        <v/>
      </c>
      <c r="J254" s="16" t="str">
        <f t="shared" si="23"/>
        <v/>
      </c>
    </row>
    <row r="255" spans="1:10">
      <c r="A255" s="141">
        <v>246</v>
      </c>
      <c r="B255" s="142"/>
      <c r="C255" s="142"/>
      <c r="D255" s="142"/>
      <c r="E255" s="142"/>
      <c r="F255" s="144"/>
      <c r="G255" s="142"/>
      <c r="H255" s="143"/>
      <c r="I255" s="16" t="str">
        <f t="shared" si="22"/>
        <v/>
      </c>
      <c r="J255" s="16" t="str">
        <f t="shared" si="23"/>
        <v/>
      </c>
    </row>
    <row r="256" spans="1:10">
      <c r="A256" s="141">
        <v>247</v>
      </c>
      <c r="B256" s="142"/>
      <c r="C256" s="142"/>
      <c r="D256" s="142"/>
      <c r="E256" s="142"/>
      <c r="F256" s="144"/>
      <c r="G256" s="142"/>
      <c r="H256" s="143"/>
      <c r="I256" s="16" t="str">
        <f t="shared" si="22"/>
        <v/>
      </c>
      <c r="J256" s="16" t="str">
        <f t="shared" si="23"/>
        <v/>
      </c>
    </row>
    <row r="257" spans="1:10">
      <c r="A257" s="141">
        <v>248</v>
      </c>
      <c r="B257" s="142"/>
      <c r="C257" s="142"/>
      <c r="D257" s="142"/>
      <c r="E257" s="142"/>
      <c r="F257" s="144"/>
      <c r="G257" s="142"/>
      <c r="H257" s="143"/>
      <c r="I257" s="16" t="str">
        <f t="shared" si="22"/>
        <v/>
      </c>
      <c r="J257" s="16" t="str">
        <f t="shared" si="23"/>
        <v/>
      </c>
    </row>
    <row r="258" spans="1:10">
      <c r="A258" s="141">
        <v>249</v>
      </c>
      <c r="B258" s="142"/>
      <c r="C258" s="142"/>
      <c r="D258" s="142"/>
      <c r="E258" s="142"/>
      <c r="F258" s="144"/>
      <c r="G258" s="142"/>
      <c r="H258" s="143"/>
      <c r="I258" s="16" t="str">
        <f t="shared" si="22"/>
        <v/>
      </c>
      <c r="J258" s="16" t="str">
        <f t="shared" si="23"/>
        <v/>
      </c>
    </row>
    <row r="259" spans="1:10">
      <c r="A259" s="141">
        <v>250</v>
      </c>
      <c r="B259" s="142"/>
      <c r="C259" s="142"/>
      <c r="D259" s="142"/>
      <c r="E259" s="142"/>
      <c r="F259" s="144"/>
      <c r="G259" s="142"/>
      <c r="H259" s="143"/>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7"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C12" sqref="C12"/>
    </sheetView>
  </sheetViews>
  <sheetFormatPr defaultColWidth="9.109375" defaultRowHeight="15.6"/>
  <cols>
    <col min="1" max="1" width="5.6640625" style="58" customWidth="1"/>
    <col min="2" max="3" width="35.6640625" style="62" customWidth="1"/>
    <col min="4" max="4" width="4.44140625" style="62" customWidth="1"/>
    <col min="5" max="5" width="4.33203125" style="62" customWidth="1"/>
    <col min="6" max="6" width="3.88671875" style="62" customWidth="1"/>
    <col min="7" max="7" width="49.109375" style="62" customWidth="1"/>
    <col min="8" max="8" width="10.6640625" style="67" customWidth="1"/>
    <col min="9" max="9" width="17.6640625" style="62" customWidth="1"/>
    <col min="10" max="10" width="17.6640625" style="62" hidden="1" customWidth="1"/>
    <col min="11" max="11" width="10.6640625" style="68" hidden="1" customWidth="1"/>
    <col min="12" max="12" width="9.109375" style="69" hidden="1" customWidth="1"/>
    <col min="13" max="13" width="9.109375" style="62" hidden="1" customWidth="1"/>
    <col min="14" max="22" width="9.109375" style="62" customWidth="1"/>
    <col min="23" max="16384" width="9.109375" style="62"/>
  </cols>
  <sheetData>
    <row r="1" spans="1:13" s="58" customFormat="1">
      <c r="A1" s="149" t="s">
        <v>481</v>
      </c>
      <c r="H1" s="59"/>
      <c r="I1" s="61"/>
      <c r="J1" s="48"/>
      <c r="K1" s="60"/>
      <c r="L1" s="49"/>
      <c r="M1" s="48"/>
    </row>
    <row r="2" spans="1:13" s="58" customFormat="1">
      <c r="A2" s="344" t="str">
        <f>IF(ISBLANK(facultate), IF(ISBLANK(departament),"","Departament " &amp; departament), "Facultatea " &amp; facultate)</f>
        <v>Facultatea Construcții</v>
      </c>
      <c r="H2" s="59"/>
      <c r="I2" s="61"/>
      <c r="J2" s="48"/>
      <c r="K2" s="60"/>
      <c r="L2" s="49"/>
      <c r="M2" s="48"/>
    </row>
    <row r="3" spans="1:13" s="58" customFormat="1">
      <c r="A3" s="344" t="str">
        <f>IF(ISBLANK(departament),"","Departamentul " &amp; departament)</f>
        <v>Departamentul Căi de Comunicație Terestre, Fundații și Cadastru</v>
      </c>
      <c r="H3" s="59"/>
      <c r="I3" s="61"/>
      <c r="J3" s="48"/>
      <c r="K3" s="60"/>
      <c r="L3" s="49"/>
      <c r="M3" s="48"/>
    </row>
    <row r="4" spans="1:13" s="52" customFormat="1">
      <c r="A4" s="545" t="s">
        <v>782</v>
      </c>
      <c r="B4" s="545"/>
      <c r="C4" s="545"/>
      <c r="D4" s="545"/>
      <c r="E4" s="545"/>
      <c r="F4" s="545"/>
      <c r="G4" s="545"/>
      <c r="H4" s="545"/>
      <c r="I4" s="545"/>
      <c r="J4" s="422"/>
      <c r="K4" s="50"/>
      <c r="L4" s="51"/>
    </row>
    <row r="5" spans="1:13" s="52" customFormat="1">
      <c r="A5" s="545" t="s">
        <v>807</v>
      </c>
      <c r="B5" s="545"/>
      <c r="C5" s="545"/>
      <c r="D5" s="545"/>
      <c r="E5" s="545"/>
      <c r="F5" s="545"/>
      <c r="G5" s="545"/>
      <c r="H5" s="545"/>
      <c r="I5" s="545"/>
      <c r="J5" s="422"/>
      <c r="K5" s="50"/>
      <c r="L5" s="53"/>
    </row>
    <row r="6" spans="1:13" s="52" customFormat="1" ht="13.5" customHeight="1">
      <c r="A6" s="48"/>
      <c r="I6" s="502" t="s">
        <v>1230</v>
      </c>
      <c r="J6" s="345" t="str">
        <f>CONCATENATE(functie," ",nume_candidat)</f>
        <v>Șef de lucrări Halbac-Cotoara-Zamfir Rares</v>
      </c>
      <c r="K6" s="55"/>
      <c r="L6" s="53"/>
    </row>
    <row r="7" spans="1:13" ht="18.75" customHeight="1">
      <c r="A7" s="542" t="s">
        <v>336</v>
      </c>
      <c r="B7" s="529" t="s">
        <v>777</v>
      </c>
      <c r="C7" s="529" t="s">
        <v>772</v>
      </c>
      <c r="D7" s="158" t="s">
        <v>799</v>
      </c>
      <c r="E7" s="419"/>
      <c r="F7" s="419"/>
      <c r="G7" s="419"/>
      <c r="H7" s="539" t="s">
        <v>2</v>
      </c>
      <c r="I7" s="542" t="s">
        <v>542</v>
      </c>
      <c r="J7" s="539" t="s">
        <v>1098</v>
      </c>
      <c r="K7" s="542" t="s">
        <v>4</v>
      </c>
      <c r="L7" s="547" t="s">
        <v>539</v>
      </c>
      <c r="M7" s="536" t="s">
        <v>549</v>
      </c>
    </row>
    <row r="8" spans="1:13" ht="18.75" customHeight="1">
      <c r="A8" s="543"/>
      <c r="B8" s="546"/>
      <c r="C8" s="546"/>
      <c r="D8" s="419"/>
      <c r="E8" s="158" t="s">
        <v>775</v>
      </c>
      <c r="F8" s="419"/>
      <c r="G8" s="419"/>
      <c r="H8" s="540"/>
      <c r="I8" s="543"/>
      <c r="J8" s="540"/>
      <c r="K8" s="543"/>
      <c r="L8" s="548"/>
      <c r="M8" s="536"/>
    </row>
    <row r="9" spans="1:13" ht="18.75" customHeight="1">
      <c r="A9" s="543"/>
      <c r="B9" s="546"/>
      <c r="C9" s="546"/>
      <c r="D9" s="158"/>
      <c r="E9" s="158"/>
      <c r="F9" s="158" t="s">
        <v>773</v>
      </c>
      <c r="G9" s="419"/>
      <c r="H9" s="540"/>
      <c r="I9" s="544"/>
      <c r="J9" s="540"/>
      <c r="K9" s="544"/>
      <c r="L9" s="548"/>
      <c r="M9" s="536"/>
    </row>
    <row r="10" spans="1:13" ht="18.75" customHeight="1">
      <c r="A10" s="544"/>
      <c r="B10" s="530"/>
      <c r="C10" s="530"/>
      <c r="D10" s="419"/>
      <c r="F10" s="158"/>
      <c r="G10" s="158" t="s">
        <v>774</v>
      </c>
      <c r="H10" s="541"/>
      <c r="I10" s="423" t="str">
        <f>CONCATENATE("ultimii ",durata_evaluare," ani")</f>
        <v>ultimii 5 ani</v>
      </c>
      <c r="J10" s="541"/>
      <c r="K10" s="346" t="str">
        <f>CONCATENATE("ultimii                                  ",durata_evaluare," ani")</f>
        <v>ultimii                                  5 ani</v>
      </c>
      <c r="L10" s="549"/>
      <c r="M10" s="536"/>
    </row>
    <row r="11" spans="1:13">
      <c r="A11" s="54"/>
      <c r="B11" s="63"/>
      <c r="C11" s="63"/>
      <c r="D11" s="63"/>
      <c r="E11" s="63"/>
      <c r="F11" s="63"/>
      <c r="G11" s="63"/>
      <c r="H11" s="28"/>
      <c r="I11" s="146">
        <f>SUMIF(I12:I1012,"&gt;0")</f>
        <v>0</v>
      </c>
      <c r="J11" s="434"/>
      <c r="K11" s="4">
        <f t="shared" ref="K11" si="0">SUMIF(K12:K110,"&gt;0")</f>
        <v>0</v>
      </c>
      <c r="L11" s="12"/>
      <c r="M11" s="46"/>
    </row>
    <row r="12" spans="1:13">
      <c r="A12" s="35">
        <v>1</v>
      </c>
      <c r="B12" s="378"/>
      <c r="C12" s="378"/>
      <c r="D12" s="378"/>
      <c r="E12" s="378"/>
      <c r="F12" s="378"/>
      <c r="G12" s="378"/>
      <c r="H12" s="421"/>
      <c r="I12" s="380" t="str">
        <f t="shared" ref="I12:I75" si="1">IF(OR($B12="",$C12="",$H12&lt;an_initial,$H12&gt;an_final,$L12=FALSE),"",K12*(IF(D12="X",100,0) + IF(E12="X",50,0) + IF(F12="X",200,0) + IF(G12="X",150,0) ))</f>
        <v/>
      </c>
      <c r="J12" s="35"/>
      <c r="K12" s="56" t="str">
        <f t="shared" ref="K12:K43" si="2">IF(OR($B12="",$C12="",$H12="",$H12&gt;an_final,$L12=FALSE),"",IF($H12&gt;=an_initial,1,""))</f>
        <v/>
      </c>
      <c r="L12" s="347" t="b">
        <f t="shared" ref="L12:L75" si="3">IF(nume_candidat="",FALSE,ISNUMBER(SEARCH(nume_candidat,$B12)))</f>
        <v>0</v>
      </c>
      <c r="M12" s="348">
        <f t="shared" ref="M12:M43" si="4">LEN(B12)-LEN(SUBSTITUTE(B12,",",""))+1</f>
        <v>1</v>
      </c>
    </row>
    <row r="13" spans="1:13">
      <c r="A13" s="35">
        <v>2</v>
      </c>
      <c r="B13" s="378"/>
      <c r="C13" s="378"/>
      <c r="D13" s="378"/>
      <c r="E13" s="378"/>
      <c r="F13" s="378"/>
      <c r="G13" s="378"/>
      <c r="H13" s="421"/>
      <c r="I13" s="380" t="str">
        <f t="shared" si="1"/>
        <v/>
      </c>
      <c r="J13" s="35"/>
      <c r="K13" s="56" t="str">
        <f t="shared" si="2"/>
        <v/>
      </c>
      <c r="L13" s="347" t="b">
        <f t="shared" si="3"/>
        <v>0</v>
      </c>
      <c r="M13" s="348">
        <f t="shared" si="4"/>
        <v>1</v>
      </c>
    </row>
    <row r="14" spans="1:13">
      <c r="A14" s="35">
        <v>3</v>
      </c>
      <c r="B14" s="6"/>
      <c r="C14" s="378"/>
      <c r="D14" s="378"/>
      <c r="E14" s="378"/>
      <c r="F14" s="378"/>
      <c r="G14" s="378"/>
      <c r="H14" s="421"/>
      <c r="I14" s="380" t="str">
        <f t="shared" si="1"/>
        <v/>
      </c>
      <c r="J14" s="35"/>
      <c r="K14" s="56" t="str">
        <f t="shared" si="2"/>
        <v/>
      </c>
      <c r="L14" s="347" t="b">
        <f t="shared" si="3"/>
        <v>0</v>
      </c>
      <c r="M14" s="348">
        <f t="shared" si="4"/>
        <v>1</v>
      </c>
    </row>
    <row r="15" spans="1:13">
      <c r="A15" s="35">
        <v>4</v>
      </c>
      <c r="B15" s="6"/>
      <c r="C15" s="6"/>
      <c r="D15" s="6"/>
      <c r="E15" s="6"/>
      <c r="F15" s="6"/>
      <c r="G15" s="6"/>
      <c r="H15" s="420"/>
      <c r="I15" s="380" t="str">
        <f t="shared" si="1"/>
        <v/>
      </c>
      <c r="J15" s="35"/>
      <c r="K15" s="56" t="str">
        <f t="shared" si="2"/>
        <v/>
      </c>
      <c r="L15" s="347" t="b">
        <f t="shared" si="3"/>
        <v>0</v>
      </c>
      <c r="M15" s="348">
        <f t="shared" si="4"/>
        <v>1</v>
      </c>
    </row>
    <row r="16" spans="1:13">
      <c r="A16" s="35">
        <v>5</v>
      </c>
      <c r="B16" s="6"/>
      <c r="C16" s="6"/>
      <c r="D16" s="6"/>
      <c r="E16" s="6"/>
      <c r="F16" s="6"/>
      <c r="G16" s="6"/>
      <c r="H16" s="420"/>
      <c r="I16" s="380" t="str">
        <f t="shared" si="1"/>
        <v/>
      </c>
      <c r="J16" s="35"/>
      <c r="K16" s="56" t="str">
        <f t="shared" si="2"/>
        <v/>
      </c>
      <c r="L16" s="347" t="b">
        <f t="shared" si="3"/>
        <v>0</v>
      </c>
      <c r="M16" s="348">
        <f t="shared" si="4"/>
        <v>1</v>
      </c>
    </row>
    <row r="17" spans="1:13">
      <c r="A17" s="35">
        <v>6</v>
      </c>
      <c r="B17" s="6"/>
      <c r="C17" s="6"/>
      <c r="D17" s="6"/>
      <c r="E17" s="6"/>
      <c r="F17" s="6"/>
      <c r="G17" s="6"/>
      <c r="H17" s="420"/>
      <c r="I17" s="380" t="str">
        <f t="shared" si="1"/>
        <v/>
      </c>
      <c r="J17" s="35"/>
      <c r="K17" s="56" t="str">
        <f t="shared" si="2"/>
        <v/>
      </c>
      <c r="L17" s="347" t="b">
        <f t="shared" si="3"/>
        <v>0</v>
      </c>
      <c r="M17" s="348">
        <f t="shared" si="4"/>
        <v>1</v>
      </c>
    </row>
    <row r="18" spans="1:13">
      <c r="A18" s="35">
        <v>7</v>
      </c>
      <c r="B18" s="6"/>
      <c r="C18" s="6"/>
      <c r="D18" s="6"/>
      <c r="E18" s="6"/>
      <c r="F18" s="6"/>
      <c r="G18" s="6"/>
      <c r="H18" s="420"/>
      <c r="I18" s="380" t="str">
        <f t="shared" si="1"/>
        <v/>
      </c>
      <c r="J18" s="35"/>
      <c r="K18" s="56" t="str">
        <f t="shared" si="2"/>
        <v/>
      </c>
      <c r="L18" s="347" t="b">
        <f t="shared" si="3"/>
        <v>0</v>
      </c>
      <c r="M18" s="348">
        <f t="shared" si="4"/>
        <v>1</v>
      </c>
    </row>
    <row r="19" spans="1:13">
      <c r="A19" s="35">
        <v>8</v>
      </c>
      <c r="B19" s="6"/>
      <c r="C19" s="6"/>
      <c r="D19" s="6"/>
      <c r="E19" s="6"/>
      <c r="F19" s="6"/>
      <c r="G19" s="6"/>
      <c r="H19" s="420"/>
      <c r="I19" s="380" t="str">
        <f t="shared" si="1"/>
        <v/>
      </c>
      <c r="J19" s="35"/>
      <c r="K19" s="56" t="str">
        <f t="shared" si="2"/>
        <v/>
      </c>
      <c r="L19" s="347" t="b">
        <f t="shared" si="3"/>
        <v>0</v>
      </c>
      <c r="M19" s="348">
        <f t="shared" si="4"/>
        <v>1</v>
      </c>
    </row>
    <row r="20" spans="1:13">
      <c r="A20" s="35">
        <v>9</v>
      </c>
      <c r="B20" s="6"/>
      <c r="C20" s="6"/>
      <c r="D20" s="6"/>
      <c r="E20" s="6"/>
      <c r="F20" s="6"/>
      <c r="G20" s="6"/>
      <c r="H20" s="420"/>
      <c r="I20" s="380" t="str">
        <f t="shared" si="1"/>
        <v/>
      </c>
      <c r="J20" s="35"/>
      <c r="K20" s="56" t="str">
        <f t="shared" si="2"/>
        <v/>
      </c>
      <c r="L20" s="347" t="b">
        <f t="shared" si="3"/>
        <v>0</v>
      </c>
      <c r="M20" s="348">
        <f t="shared" si="4"/>
        <v>1</v>
      </c>
    </row>
    <row r="21" spans="1:13">
      <c r="A21" s="35">
        <v>10</v>
      </c>
      <c r="B21" s="6"/>
      <c r="C21" s="6"/>
      <c r="D21" s="6"/>
      <c r="E21" s="6"/>
      <c r="F21" s="6"/>
      <c r="G21" s="6"/>
      <c r="H21" s="420"/>
      <c r="I21" s="380" t="str">
        <f t="shared" si="1"/>
        <v/>
      </c>
      <c r="J21" s="35"/>
      <c r="K21" s="56" t="str">
        <f t="shared" si="2"/>
        <v/>
      </c>
      <c r="L21" s="347" t="b">
        <f t="shared" si="3"/>
        <v>0</v>
      </c>
      <c r="M21" s="348">
        <f t="shared" si="4"/>
        <v>1</v>
      </c>
    </row>
    <row r="22" spans="1:13">
      <c r="A22" s="35">
        <v>11</v>
      </c>
      <c r="B22" s="6"/>
      <c r="C22" s="6"/>
      <c r="D22" s="6"/>
      <c r="E22" s="6"/>
      <c r="F22" s="6"/>
      <c r="G22" s="6"/>
      <c r="H22" s="420"/>
      <c r="I22" s="380" t="str">
        <f t="shared" si="1"/>
        <v/>
      </c>
      <c r="J22" s="35"/>
      <c r="K22" s="56" t="str">
        <f t="shared" si="2"/>
        <v/>
      </c>
      <c r="L22" s="347" t="b">
        <f t="shared" si="3"/>
        <v>0</v>
      </c>
      <c r="M22" s="348">
        <f t="shared" si="4"/>
        <v>1</v>
      </c>
    </row>
    <row r="23" spans="1:13">
      <c r="A23" s="35">
        <v>12</v>
      </c>
      <c r="B23" s="6"/>
      <c r="C23" s="6"/>
      <c r="D23" s="6"/>
      <c r="E23" s="6"/>
      <c r="F23" s="6"/>
      <c r="G23" s="6"/>
      <c r="H23" s="420"/>
      <c r="I23" s="380" t="str">
        <f t="shared" si="1"/>
        <v/>
      </c>
      <c r="J23" s="35"/>
      <c r="K23" s="56" t="str">
        <f t="shared" si="2"/>
        <v/>
      </c>
      <c r="L23" s="347" t="b">
        <f t="shared" si="3"/>
        <v>0</v>
      </c>
      <c r="M23" s="348">
        <f t="shared" si="4"/>
        <v>1</v>
      </c>
    </row>
    <row r="24" spans="1:13">
      <c r="A24" s="35">
        <v>13</v>
      </c>
      <c r="B24" s="6"/>
      <c r="C24" s="6"/>
      <c r="D24" s="6"/>
      <c r="E24" s="6"/>
      <c r="F24" s="6"/>
      <c r="G24" s="6"/>
      <c r="H24" s="420"/>
      <c r="I24" s="380" t="str">
        <f t="shared" si="1"/>
        <v/>
      </c>
      <c r="J24" s="35"/>
      <c r="K24" s="56" t="str">
        <f t="shared" si="2"/>
        <v/>
      </c>
      <c r="L24" s="347" t="b">
        <f t="shared" si="3"/>
        <v>0</v>
      </c>
      <c r="M24" s="348">
        <f t="shared" si="4"/>
        <v>1</v>
      </c>
    </row>
    <row r="25" spans="1:13">
      <c r="A25" s="35">
        <v>14</v>
      </c>
      <c r="B25" s="6"/>
      <c r="C25" s="6"/>
      <c r="D25" s="6"/>
      <c r="E25" s="6"/>
      <c r="F25" s="6"/>
      <c r="G25" s="6"/>
      <c r="H25" s="420"/>
      <c r="I25" s="380" t="str">
        <f t="shared" si="1"/>
        <v/>
      </c>
      <c r="J25" s="35"/>
      <c r="K25" s="56" t="str">
        <f t="shared" si="2"/>
        <v/>
      </c>
      <c r="L25" s="347" t="b">
        <f t="shared" si="3"/>
        <v>0</v>
      </c>
      <c r="M25" s="348">
        <f t="shared" si="4"/>
        <v>1</v>
      </c>
    </row>
    <row r="26" spans="1:13">
      <c r="A26" s="35">
        <v>15</v>
      </c>
      <c r="B26" s="6"/>
      <c r="C26" s="6"/>
      <c r="D26" s="6"/>
      <c r="E26" s="6"/>
      <c r="F26" s="6"/>
      <c r="G26" s="6"/>
      <c r="H26" s="420"/>
      <c r="I26" s="380" t="str">
        <f t="shared" si="1"/>
        <v/>
      </c>
      <c r="J26" s="35"/>
      <c r="K26" s="56" t="str">
        <f t="shared" si="2"/>
        <v/>
      </c>
      <c r="L26" s="347" t="b">
        <f t="shared" si="3"/>
        <v>0</v>
      </c>
      <c r="M26" s="348">
        <f t="shared" si="4"/>
        <v>1</v>
      </c>
    </row>
    <row r="27" spans="1:13">
      <c r="A27" s="35">
        <v>16</v>
      </c>
      <c r="B27" s="6"/>
      <c r="C27" s="6"/>
      <c r="D27" s="6"/>
      <c r="E27" s="6"/>
      <c r="F27" s="6"/>
      <c r="G27" s="6"/>
      <c r="H27" s="420"/>
      <c r="I27" s="380" t="str">
        <f t="shared" si="1"/>
        <v/>
      </c>
      <c r="J27" s="35"/>
      <c r="K27" s="56" t="str">
        <f t="shared" si="2"/>
        <v/>
      </c>
      <c r="L27" s="347" t="b">
        <f t="shared" si="3"/>
        <v>0</v>
      </c>
      <c r="M27" s="348">
        <f t="shared" si="4"/>
        <v>1</v>
      </c>
    </row>
    <row r="28" spans="1:13">
      <c r="A28" s="35">
        <v>17</v>
      </c>
      <c r="B28" s="6"/>
      <c r="C28" s="6"/>
      <c r="D28" s="6"/>
      <c r="E28" s="6"/>
      <c r="F28" s="6"/>
      <c r="G28" s="6"/>
      <c r="H28" s="420"/>
      <c r="I28" s="380" t="str">
        <f t="shared" si="1"/>
        <v/>
      </c>
      <c r="J28" s="35"/>
      <c r="K28" s="56" t="str">
        <f t="shared" si="2"/>
        <v/>
      </c>
      <c r="L28" s="347" t="b">
        <f t="shared" si="3"/>
        <v>0</v>
      </c>
      <c r="M28" s="348">
        <f t="shared" si="4"/>
        <v>1</v>
      </c>
    </row>
    <row r="29" spans="1:13">
      <c r="A29" s="35">
        <v>18</v>
      </c>
      <c r="B29" s="6"/>
      <c r="C29" s="6"/>
      <c r="D29" s="6"/>
      <c r="E29" s="6"/>
      <c r="F29" s="6"/>
      <c r="G29" s="6"/>
      <c r="H29" s="420"/>
      <c r="I29" s="380" t="str">
        <f t="shared" si="1"/>
        <v/>
      </c>
      <c r="J29" s="35"/>
      <c r="K29" s="56" t="str">
        <f t="shared" si="2"/>
        <v/>
      </c>
      <c r="L29" s="347" t="b">
        <f t="shared" si="3"/>
        <v>0</v>
      </c>
      <c r="M29" s="348">
        <f t="shared" si="4"/>
        <v>1</v>
      </c>
    </row>
    <row r="30" spans="1:13">
      <c r="A30" s="35">
        <v>19</v>
      </c>
      <c r="B30" s="6"/>
      <c r="C30" s="6"/>
      <c r="D30" s="6"/>
      <c r="E30" s="6"/>
      <c r="F30" s="6"/>
      <c r="G30" s="6"/>
      <c r="H30" s="420"/>
      <c r="I30" s="380" t="str">
        <f t="shared" si="1"/>
        <v/>
      </c>
      <c r="J30" s="35"/>
      <c r="K30" s="56" t="str">
        <f t="shared" si="2"/>
        <v/>
      </c>
      <c r="L30" s="347" t="b">
        <f t="shared" si="3"/>
        <v>0</v>
      </c>
      <c r="M30" s="348">
        <f t="shared" si="4"/>
        <v>1</v>
      </c>
    </row>
    <row r="31" spans="1:13">
      <c r="A31" s="35">
        <v>20</v>
      </c>
      <c r="B31" s="6"/>
      <c r="C31" s="6"/>
      <c r="D31" s="6"/>
      <c r="E31" s="6"/>
      <c r="F31" s="6"/>
      <c r="G31" s="6"/>
      <c r="H31" s="420"/>
      <c r="I31" s="380" t="str">
        <f t="shared" si="1"/>
        <v/>
      </c>
      <c r="J31" s="35"/>
      <c r="K31" s="56" t="str">
        <f t="shared" si="2"/>
        <v/>
      </c>
      <c r="L31" s="347" t="b">
        <f t="shared" si="3"/>
        <v>0</v>
      </c>
      <c r="M31" s="348">
        <f t="shared" si="4"/>
        <v>1</v>
      </c>
    </row>
    <row r="32" spans="1:13">
      <c r="A32" s="35">
        <v>21</v>
      </c>
      <c r="B32" s="6"/>
      <c r="C32" s="6"/>
      <c r="D32" s="6"/>
      <c r="E32" s="6"/>
      <c r="F32" s="6"/>
      <c r="G32" s="6"/>
      <c r="H32" s="420"/>
      <c r="I32" s="380" t="str">
        <f t="shared" si="1"/>
        <v/>
      </c>
      <c r="J32" s="35"/>
      <c r="K32" s="56" t="str">
        <f t="shared" si="2"/>
        <v/>
      </c>
      <c r="L32" s="347" t="b">
        <f t="shared" si="3"/>
        <v>0</v>
      </c>
      <c r="M32" s="348">
        <f t="shared" si="4"/>
        <v>1</v>
      </c>
    </row>
    <row r="33" spans="1:13">
      <c r="A33" s="35">
        <v>22</v>
      </c>
      <c r="B33" s="6"/>
      <c r="C33" s="6"/>
      <c r="D33" s="6"/>
      <c r="E33" s="6"/>
      <c r="F33" s="6"/>
      <c r="G33" s="6"/>
      <c r="H33" s="420"/>
      <c r="I33" s="380" t="str">
        <f t="shared" si="1"/>
        <v/>
      </c>
      <c r="J33" s="35"/>
      <c r="K33" s="56" t="str">
        <f t="shared" si="2"/>
        <v/>
      </c>
      <c r="L33" s="347" t="b">
        <f t="shared" si="3"/>
        <v>0</v>
      </c>
      <c r="M33" s="348">
        <f t="shared" si="4"/>
        <v>1</v>
      </c>
    </row>
    <row r="34" spans="1:13">
      <c r="A34" s="35">
        <v>23</v>
      </c>
      <c r="B34" s="6"/>
      <c r="C34" s="6"/>
      <c r="D34" s="6"/>
      <c r="E34" s="6"/>
      <c r="F34" s="6"/>
      <c r="G34" s="6"/>
      <c r="H34" s="420"/>
      <c r="I34" s="380" t="str">
        <f t="shared" si="1"/>
        <v/>
      </c>
      <c r="J34" s="35"/>
      <c r="K34" s="56" t="str">
        <f t="shared" si="2"/>
        <v/>
      </c>
      <c r="L34" s="347" t="b">
        <f t="shared" si="3"/>
        <v>0</v>
      </c>
      <c r="M34" s="348">
        <f t="shared" si="4"/>
        <v>1</v>
      </c>
    </row>
    <row r="35" spans="1:13">
      <c r="A35" s="35">
        <v>24</v>
      </c>
      <c r="B35" s="6"/>
      <c r="C35" s="6"/>
      <c r="D35" s="6"/>
      <c r="E35" s="6"/>
      <c r="F35" s="6"/>
      <c r="G35" s="6"/>
      <c r="H35" s="420"/>
      <c r="I35" s="380" t="str">
        <f t="shared" si="1"/>
        <v/>
      </c>
      <c r="J35" s="35"/>
      <c r="K35" s="56" t="str">
        <f t="shared" si="2"/>
        <v/>
      </c>
      <c r="L35" s="347" t="b">
        <f t="shared" si="3"/>
        <v>0</v>
      </c>
      <c r="M35" s="348">
        <f t="shared" si="4"/>
        <v>1</v>
      </c>
    </row>
    <row r="36" spans="1:13">
      <c r="A36" s="35">
        <v>25</v>
      </c>
      <c r="B36" s="6"/>
      <c r="C36" s="6"/>
      <c r="D36" s="6"/>
      <c r="E36" s="6"/>
      <c r="F36" s="6"/>
      <c r="G36" s="6"/>
      <c r="H36" s="420"/>
      <c r="I36" s="380" t="str">
        <f t="shared" si="1"/>
        <v/>
      </c>
      <c r="J36" s="35"/>
      <c r="K36" s="56" t="str">
        <f t="shared" si="2"/>
        <v/>
      </c>
      <c r="L36" s="347" t="b">
        <f t="shared" si="3"/>
        <v>0</v>
      </c>
      <c r="M36" s="348">
        <f t="shared" si="4"/>
        <v>1</v>
      </c>
    </row>
    <row r="37" spans="1:13">
      <c r="A37" s="35">
        <v>26</v>
      </c>
      <c r="B37" s="6"/>
      <c r="C37" s="6"/>
      <c r="D37" s="6"/>
      <c r="E37" s="6"/>
      <c r="F37" s="6"/>
      <c r="G37" s="6"/>
      <c r="H37" s="420"/>
      <c r="I37" s="380" t="str">
        <f t="shared" si="1"/>
        <v/>
      </c>
      <c r="J37" s="35"/>
      <c r="K37" s="56" t="str">
        <f t="shared" si="2"/>
        <v/>
      </c>
      <c r="L37" s="347" t="b">
        <f t="shared" si="3"/>
        <v>0</v>
      </c>
      <c r="M37" s="348">
        <f t="shared" si="4"/>
        <v>1</v>
      </c>
    </row>
    <row r="38" spans="1:13">
      <c r="A38" s="35">
        <v>27</v>
      </c>
      <c r="B38" s="6"/>
      <c r="C38" s="6"/>
      <c r="D38" s="6"/>
      <c r="E38" s="6"/>
      <c r="F38" s="6"/>
      <c r="G38" s="6"/>
      <c r="H38" s="420"/>
      <c r="I38" s="380" t="str">
        <f t="shared" si="1"/>
        <v/>
      </c>
      <c r="J38" s="35"/>
      <c r="K38" s="56" t="str">
        <f t="shared" si="2"/>
        <v/>
      </c>
      <c r="L38" s="347" t="b">
        <f t="shared" si="3"/>
        <v>0</v>
      </c>
      <c r="M38" s="348">
        <f t="shared" si="4"/>
        <v>1</v>
      </c>
    </row>
    <row r="39" spans="1:13">
      <c r="A39" s="35">
        <v>28</v>
      </c>
      <c r="B39" s="6"/>
      <c r="C39" s="6"/>
      <c r="D39" s="6"/>
      <c r="E39" s="6"/>
      <c r="F39" s="6"/>
      <c r="G39" s="6"/>
      <c r="H39" s="420"/>
      <c r="I39" s="380" t="str">
        <f t="shared" si="1"/>
        <v/>
      </c>
      <c r="J39" s="35"/>
      <c r="K39" s="56" t="str">
        <f t="shared" si="2"/>
        <v/>
      </c>
      <c r="L39" s="347" t="b">
        <f t="shared" si="3"/>
        <v>0</v>
      </c>
      <c r="M39" s="348">
        <f t="shared" si="4"/>
        <v>1</v>
      </c>
    </row>
    <row r="40" spans="1:13">
      <c r="A40" s="35">
        <v>29</v>
      </c>
      <c r="B40" s="6"/>
      <c r="C40" s="6"/>
      <c r="D40" s="6"/>
      <c r="E40" s="6"/>
      <c r="F40" s="6"/>
      <c r="G40" s="6"/>
      <c r="H40" s="420"/>
      <c r="I40" s="380" t="str">
        <f t="shared" si="1"/>
        <v/>
      </c>
      <c r="J40" s="35"/>
      <c r="K40" s="56" t="str">
        <f t="shared" si="2"/>
        <v/>
      </c>
      <c r="L40" s="347" t="b">
        <f t="shared" si="3"/>
        <v>0</v>
      </c>
      <c r="M40" s="348">
        <f t="shared" si="4"/>
        <v>1</v>
      </c>
    </row>
    <row r="41" spans="1:13">
      <c r="A41" s="35">
        <v>30</v>
      </c>
      <c r="B41" s="6"/>
      <c r="C41" s="6"/>
      <c r="D41" s="6"/>
      <c r="E41" s="6"/>
      <c r="F41" s="6"/>
      <c r="G41" s="6"/>
      <c r="H41" s="420"/>
      <c r="I41" s="380" t="str">
        <f t="shared" si="1"/>
        <v/>
      </c>
      <c r="J41" s="35"/>
      <c r="K41" s="56" t="str">
        <f t="shared" si="2"/>
        <v/>
      </c>
      <c r="L41" s="347" t="b">
        <f t="shared" si="3"/>
        <v>0</v>
      </c>
      <c r="M41" s="348">
        <f t="shared" si="4"/>
        <v>1</v>
      </c>
    </row>
    <row r="42" spans="1:13">
      <c r="A42" s="35">
        <v>31</v>
      </c>
      <c r="B42" s="6"/>
      <c r="C42" s="6"/>
      <c r="D42" s="6"/>
      <c r="E42" s="6"/>
      <c r="F42" s="6"/>
      <c r="G42" s="6"/>
      <c r="H42" s="420"/>
      <c r="I42" s="380" t="str">
        <f t="shared" si="1"/>
        <v/>
      </c>
      <c r="J42" s="35"/>
      <c r="K42" s="56" t="str">
        <f t="shared" si="2"/>
        <v/>
      </c>
      <c r="L42" s="347" t="b">
        <f t="shared" si="3"/>
        <v>0</v>
      </c>
      <c r="M42" s="348">
        <f t="shared" si="4"/>
        <v>1</v>
      </c>
    </row>
    <row r="43" spans="1:13">
      <c r="A43" s="35">
        <v>32</v>
      </c>
      <c r="B43" s="6"/>
      <c r="C43" s="6"/>
      <c r="D43" s="6"/>
      <c r="E43" s="6"/>
      <c r="F43" s="6"/>
      <c r="G43" s="6"/>
      <c r="H43" s="420"/>
      <c r="I43" s="380" t="str">
        <f t="shared" si="1"/>
        <v/>
      </c>
      <c r="J43" s="35"/>
      <c r="K43" s="56" t="str">
        <f t="shared" si="2"/>
        <v/>
      </c>
      <c r="L43" s="347" t="b">
        <f t="shared" si="3"/>
        <v>0</v>
      </c>
      <c r="M43" s="348">
        <f t="shared" si="4"/>
        <v>1</v>
      </c>
    </row>
    <row r="44" spans="1:13">
      <c r="A44" s="35">
        <v>33</v>
      </c>
      <c r="B44" s="6"/>
      <c r="C44" s="6"/>
      <c r="D44" s="6"/>
      <c r="E44" s="6"/>
      <c r="F44" s="6"/>
      <c r="G44" s="6"/>
      <c r="H44" s="420"/>
      <c r="I44" s="380" t="str">
        <f t="shared" si="1"/>
        <v/>
      </c>
      <c r="J44" s="35"/>
      <c r="K44" s="56" t="str">
        <f t="shared" ref="K44:K75" si="5">IF(OR($B44="",$C44="",$H44="",$H44&gt;an_final,$L44=FALSE),"",IF($H44&gt;=an_initial,1,""))</f>
        <v/>
      </c>
      <c r="L44" s="347" t="b">
        <f t="shared" si="3"/>
        <v>0</v>
      </c>
      <c r="M44" s="348">
        <f t="shared" ref="M44:M75" si="6">LEN(B44)-LEN(SUBSTITUTE(B44,",",""))+1</f>
        <v>1</v>
      </c>
    </row>
    <row r="45" spans="1:13">
      <c r="A45" s="35">
        <v>34</v>
      </c>
      <c r="B45" s="6"/>
      <c r="C45" s="6"/>
      <c r="D45" s="6"/>
      <c r="E45" s="6"/>
      <c r="F45" s="6"/>
      <c r="G45" s="6"/>
      <c r="H45" s="420"/>
      <c r="I45" s="380" t="str">
        <f t="shared" si="1"/>
        <v/>
      </c>
      <c r="J45" s="35"/>
      <c r="K45" s="56" t="str">
        <f t="shared" si="5"/>
        <v/>
      </c>
      <c r="L45" s="347" t="b">
        <f t="shared" si="3"/>
        <v>0</v>
      </c>
      <c r="M45" s="348">
        <f t="shared" si="6"/>
        <v>1</v>
      </c>
    </row>
    <row r="46" spans="1:13">
      <c r="A46" s="35">
        <v>35</v>
      </c>
      <c r="B46" s="6"/>
      <c r="C46" s="6"/>
      <c r="D46" s="6"/>
      <c r="E46" s="6"/>
      <c r="F46" s="6"/>
      <c r="G46" s="6"/>
      <c r="H46" s="420"/>
      <c r="I46" s="380" t="str">
        <f t="shared" si="1"/>
        <v/>
      </c>
      <c r="J46" s="35"/>
      <c r="K46" s="56" t="str">
        <f t="shared" si="5"/>
        <v/>
      </c>
      <c r="L46" s="347" t="b">
        <f t="shared" si="3"/>
        <v>0</v>
      </c>
      <c r="M46" s="348">
        <f t="shared" si="6"/>
        <v>1</v>
      </c>
    </row>
    <row r="47" spans="1:13">
      <c r="A47" s="35">
        <v>36</v>
      </c>
      <c r="B47" s="6"/>
      <c r="C47" s="6"/>
      <c r="D47" s="6"/>
      <c r="E47" s="6"/>
      <c r="F47" s="6"/>
      <c r="G47" s="6"/>
      <c r="H47" s="420"/>
      <c r="I47" s="380" t="str">
        <f t="shared" si="1"/>
        <v/>
      </c>
      <c r="J47" s="35"/>
      <c r="K47" s="56" t="str">
        <f t="shared" si="5"/>
        <v/>
      </c>
      <c r="L47" s="347" t="b">
        <f t="shared" si="3"/>
        <v>0</v>
      </c>
      <c r="M47" s="348">
        <f t="shared" si="6"/>
        <v>1</v>
      </c>
    </row>
    <row r="48" spans="1:13">
      <c r="A48" s="35">
        <v>37</v>
      </c>
      <c r="B48" s="6"/>
      <c r="C48" s="6"/>
      <c r="D48" s="6"/>
      <c r="E48" s="6"/>
      <c r="F48" s="6"/>
      <c r="G48" s="6"/>
      <c r="H48" s="420"/>
      <c r="I48" s="380" t="str">
        <f t="shared" si="1"/>
        <v/>
      </c>
      <c r="J48" s="35"/>
      <c r="K48" s="56" t="str">
        <f t="shared" si="5"/>
        <v/>
      </c>
      <c r="L48" s="347" t="b">
        <f t="shared" si="3"/>
        <v>0</v>
      </c>
      <c r="M48" s="348">
        <f t="shared" si="6"/>
        <v>1</v>
      </c>
    </row>
    <row r="49" spans="1:13">
      <c r="A49" s="35">
        <v>38</v>
      </c>
      <c r="B49" s="6"/>
      <c r="C49" s="6"/>
      <c r="D49" s="6"/>
      <c r="E49" s="6"/>
      <c r="F49" s="6"/>
      <c r="G49" s="6"/>
      <c r="H49" s="420"/>
      <c r="I49" s="380" t="str">
        <f t="shared" si="1"/>
        <v/>
      </c>
      <c r="J49" s="35"/>
      <c r="K49" s="56" t="str">
        <f t="shared" si="5"/>
        <v/>
      </c>
      <c r="L49" s="347" t="b">
        <f t="shared" si="3"/>
        <v>0</v>
      </c>
      <c r="M49" s="348">
        <f t="shared" si="6"/>
        <v>1</v>
      </c>
    </row>
    <row r="50" spans="1:13">
      <c r="A50" s="35">
        <v>39</v>
      </c>
      <c r="B50" s="6"/>
      <c r="C50" s="6"/>
      <c r="D50" s="6"/>
      <c r="E50" s="6"/>
      <c r="F50" s="6"/>
      <c r="G50" s="6"/>
      <c r="H50" s="420"/>
      <c r="I50" s="380" t="str">
        <f t="shared" si="1"/>
        <v/>
      </c>
      <c r="J50" s="35"/>
      <c r="K50" s="56" t="str">
        <f t="shared" si="5"/>
        <v/>
      </c>
      <c r="L50" s="347" t="b">
        <f t="shared" si="3"/>
        <v>0</v>
      </c>
      <c r="M50" s="348">
        <f t="shared" si="6"/>
        <v>1</v>
      </c>
    </row>
    <row r="51" spans="1:13">
      <c r="A51" s="35">
        <v>40</v>
      </c>
      <c r="B51" s="6"/>
      <c r="C51" s="6"/>
      <c r="D51" s="6"/>
      <c r="E51" s="6"/>
      <c r="F51" s="6"/>
      <c r="G51" s="6"/>
      <c r="H51" s="420"/>
      <c r="I51" s="380" t="str">
        <f t="shared" si="1"/>
        <v/>
      </c>
      <c r="J51" s="35"/>
      <c r="K51" s="56" t="str">
        <f t="shared" si="5"/>
        <v/>
      </c>
      <c r="L51" s="347" t="b">
        <f t="shared" si="3"/>
        <v>0</v>
      </c>
      <c r="M51" s="348">
        <f t="shared" si="6"/>
        <v>1</v>
      </c>
    </row>
    <row r="52" spans="1:13">
      <c r="A52" s="35">
        <v>41</v>
      </c>
      <c r="B52" s="6"/>
      <c r="C52" s="6"/>
      <c r="D52" s="6"/>
      <c r="E52" s="6"/>
      <c r="F52" s="6"/>
      <c r="G52" s="6"/>
      <c r="H52" s="420"/>
      <c r="I52" s="380" t="str">
        <f t="shared" si="1"/>
        <v/>
      </c>
      <c r="J52" s="35"/>
      <c r="K52" s="56" t="str">
        <f t="shared" si="5"/>
        <v/>
      </c>
      <c r="L52" s="347" t="b">
        <f t="shared" si="3"/>
        <v>0</v>
      </c>
      <c r="M52" s="348">
        <f t="shared" si="6"/>
        <v>1</v>
      </c>
    </row>
    <row r="53" spans="1:13">
      <c r="A53" s="35">
        <v>42</v>
      </c>
      <c r="B53" s="6"/>
      <c r="C53" s="6"/>
      <c r="D53" s="6"/>
      <c r="E53" s="6"/>
      <c r="F53" s="6"/>
      <c r="G53" s="6"/>
      <c r="H53" s="420"/>
      <c r="I53" s="380" t="str">
        <f t="shared" si="1"/>
        <v/>
      </c>
      <c r="J53" s="35"/>
      <c r="K53" s="56" t="str">
        <f t="shared" si="5"/>
        <v/>
      </c>
      <c r="L53" s="347" t="b">
        <f t="shared" si="3"/>
        <v>0</v>
      </c>
      <c r="M53" s="348">
        <f t="shared" si="6"/>
        <v>1</v>
      </c>
    </row>
    <row r="54" spans="1:13">
      <c r="A54" s="35">
        <v>43</v>
      </c>
      <c r="B54" s="6"/>
      <c r="C54" s="6"/>
      <c r="D54" s="6"/>
      <c r="E54" s="6"/>
      <c r="F54" s="6"/>
      <c r="G54" s="6"/>
      <c r="H54" s="420"/>
      <c r="I54" s="380" t="str">
        <f t="shared" si="1"/>
        <v/>
      </c>
      <c r="J54" s="35"/>
      <c r="K54" s="56" t="str">
        <f t="shared" si="5"/>
        <v/>
      </c>
      <c r="L54" s="347" t="b">
        <f t="shared" si="3"/>
        <v>0</v>
      </c>
      <c r="M54" s="348">
        <f t="shared" si="6"/>
        <v>1</v>
      </c>
    </row>
    <row r="55" spans="1:13">
      <c r="A55" s="35">
        <v>44</v>
      </c>
      <c r="B55" s="6"/>
      <c r="C55" s="6"/>
      <c r="D55" s="6"/>
      <c r="E55" s="6"/>
      <c r="F55" s="6"/>
      <c r="G55" s="6"/>
      <c r="H55" s="420"/>
      <c r="I55" s="380" t="str">
        <f t="shared" si="1"/>
        <v/>
      </c>
      <c r="J55" s="35"/>
      <c r="K55" s="56" t="str">
        <f t="shared" si="5"/>
        <v/>
      </c>
      <c r="L55" s="347" t="b">
        <f t="shared" si="3"/>
        <v>0</v>
      </c>
      <c r="M55" s="348">
        <f t="shared" si="6"/>
        <v>1</v>
      </c>
    </row>
    <row r="56" spans="1:13">
      <c r="A56" s="35">
        <v>45</v>
      </c>
      <c r="B56" s="6"/>
      <c r="C56" s="6"/>
      <c r="D56" s="6"/>
      <c r="E56" s="6"/>
      <c r="F56" s="6"/>
      <c r="G56" s="6"/>
      <c r="H56" s="420"/>
      <c r="I56" s="380" t="str">
        <f t="shared" si="1"/>
        <v/>
      </c>
      <c r="J56" s="35"/>
      <c r="K56" s="56" t="str">
        <f t="shared" si="5"/>
        <v/>
      </c>
      <c r="L56" s="347" t="b">
        <f t="shared" si="3"/>
        <v>0</v>
      </c>
      <c r="M56" s="348">
        <f t="shared" si="6"/>
        <v>1</v>
      </c>
    </row>
    <row r="57" spans="1:13">
      <c r="A57" s="35">
        <v>46</v>
      </c>
      <c r="B57" s="6"/>
      <c r="C57" s="6"/>
      <c r="D57" s="6"/>
      <c r="E57" s="6"/>
      <c r="F57" s="6"/>
      <c r="G57" s="6"/>
      <c r="H57" s="420"/>
      <c r="I57" s="380" t="str">
        <f t="shared" si="1"/>
        <v/>
      </c>
      <c r="J57" s="35"/>
      <c r="K57" s="56" t="str">
        <f t="shared" si="5"/>
        <v/>
      </c>
      <c r="L57" s="347" t="b">
        <f t="shared" si="3"/>
        <v>0</v>
      </c>
      <c r="M57" s="348">
        <f t="shared" si="6"/>
        <v>1</v>
      </c>
    </row>
    <row r="58" spans="1:13">
      <c r="A58" s="35">
        <v>47</v>
      </c>
      <c r="B58" s="6"/>
      <c r="C58" s="6"/>
      <c r="D58" s="6"/>
      <c r="E58" s="6"/>
      <c r="F58" s="6"/>
      <c r="G58" s="6"/>
      <c r="H58" s="420"/>
      <c r="I58" s="380" t="str">
        <f t="shared" si="1"/>
        <v/>
      </c>
      <c r="J58" s="35"/>
      <c r="K58" s="56" t="str">
        <f t="shared" si="5"/>
        <v/>
      </c>
      <c r="L58" s="347" t="b">
        <f t="shared" si="3"/>
        <v>0</v>
      </c>
      <c r="M58" s="348">
        <f t="shared" si="6"/>
        <v>1</v>
      </c>
    </row>
    <row r="59" spans="1:13">
      <c r="A59" s="35">
        <v>48</v>
      </c>
      <c r="B59" s="6"/>
      <c r="C59" s="6"/>
      <c r="D59" s="6"/>
      <c r="E59" s="6"/>
      <c r="F59" s="6"/>
      <c r="G59" s="6"/>
      <c r="H59" s="420"/>
      <c r="I59" s="380" t="str">
        <f t="shared" si="1"/>
        <v/>
      </c>
      <c r="J59" s="35"/>
      <c r="K59" s="56" t="str">
        <f t="shared" si="5"/>
        <v/>
      </c>
      <c r="L59" s="347" t="b">
        <f t="shared" si="3"/>
        <v>0</v>
      </c>
      <c r="M59" s="348">
        <f t="shared" si="6"/>
        <v>1</v>
      </c>
    </row>
    <row r="60" spans="1:13">
      <c r="A60" s="35">
        <v>49</v>
      </c>
      <c r="B60" s="6"/>
      <c r="C60" s="6"/>
      <c r="D60" s="6"/>
      <c r="E60" s="6"/>
      <c r="F60" s="6"/>
      <c r="G60" s="6"/>
      <c r="H60" s="420"/>
      <c r="I60" s="380" t="str">
        <f t="shared" si="1"/>
        <v/>
      </c>
      <c r="J60" s="35"/>
      <c r="K60" s="56" t="str">
        <f t="shared" si="5"/>
        <v/>
      </c>
      <c r="L60" s="347" t="b">
        <f t="shared" si="3"/>
        <v>0</v>
      </c>
      <c r="M60" s="348">
        <f t="shared" si="6"/>
        <v>1</v>
      </c>
    </row>
    <row r="61" spans="1:13">
      <c r="A61" s="35">
        <v>50</v>
      </c>
      <c r="B61" s="6"/>
      <c r="C61" s="6"/>
      <c r="D61" s="6"/>
      <c r="E61" s="6"/>
      <c r="F61" s="6"/>
      <c r="G61" s="6"/>
      <c r="H61" s="420"/>
      <c r="I61" s="380" t="str">
        <f t="shared" si="1"/>
        <v/>
      </c>
      <c r="J61" s="35"/>
      <c r="K61" s="56" t="str">
        <f t="shared" si="5"/>
        <v/>
      </c>
      <c r="L61" s="347" t="b">
        <f t="shared" si="3"/>
        <v>0</v>
      </c>
      <c r="M61" s="348">
        <f t="shared" si="6"/>
        <v>1</v>
      </c>
    </row>
    <row r="62" spans="1:13">
      <c r="A62" s="35">
        <v>51</v>
      </c>
      <c r="B62" s="6"/>
      <c r="C62" s="6"/>
      <c r="D62" s="6"/>
      <c r="E62" s="6"/>
      <c r="F62" s="6"/>
      <c r="G62" s="6"/>
      <c r="H62" s="420"/>
      <c r="I62" s="380" t="str">
        <f t="shared" si="1"/>
        <v/>
      </c>
      <c r="J62" s="35"/>
      <c r="K62" s="56" t="str">
        <f t="shared" si="5"/>
        <v/>
      </c>
      <c r="L62" s="347" t="b">
        <f t="shared" si="3"/>
        <v>0</v>
      </c>
      <c r="M62" s="348">
        <f t="shared" si="6"/>
        <v>1</v>
      </c>
    </row>
    <row r="63" spans="1:13">
      <c r="A63" s="35">
        <v>52</v>
      </c>
      <c r="B63" s="6"/>
      <c r="C63" s="6"/>
      <c r="D63" s="6"/>
      <c r="E63" s="6"/>
      <c r="F63" s="6"/>
      <c r="G63" s="6"/>
      <c r="H63" s="420"/>
      <c r="I63" s="380" t="str">
        <f t="shared" si="1"/>
        <v/>
      </c>
      <c r="J63" s="35"/>
      <c r="K63" s="56" t="str">
        <f t="shared" si="5"/>
        <v/>
      </c>
      <c r="L63" s="347" t="b">
        <f t="shared" si="3"/>
        <v>0</v>
      </c>
      <c r="M63" s="348">
        <f t="shared" si="6"/>
        <v>1</v>
      </c>
    </row>
    <row r="64" spans="1:13">
      <c r="A64" s="35">
        <v>53</v>
      </c>
      <c r="B64" s="6"/>
      <c r="C64" s="6"/>
      <c r="D64" s="6"/>
      <c r="E64" s="6"/>
      <c r="F64" s="6"/>
      <c r="G64" s="6"/>
      <c r="H64" s="420"/>
      <c r="I64" s="380" t="str">
        <f t="shared" si="1"/>
        <v/>
      </c>
      <c r="J64" s="35"/>
      <c r="K64" s="56" t="str">
        <f t="shared" si="5"/>
        <v/>
      </c>
      <c r="L64" s="347" t="b">
        <f t="shared" si="3"/>
        <v>0</v>
      </c>
      <c r="M64" s="348">
        <f t="shared" si="6"/>
        <v>1</v>
      </c>
    </row>
    <row r="65" spans="1:13">
      <c r="A65" s="35">
        <v>54</v>
      </c>
      <c r="B65" s="6"/>
      <c r="C65" s="6"/>
      <c r="D65" s="6"/>
      <c r="E65" s="6"/>
      <c r="F65" s="6"/>
      <c r="G65" s="6"/>
      <c r="H65" s="420"/>
      <c r="I65" s="380" t="str">
        <f t="shared" si="1"/>
        <v/>
      </c>
      <c r="J65" s="35"/>
      <c r="K65" s="56" t="str">
        <f t="shared" si="5"/>
        <v/>
      </c>
      <c r="L65" s="347" t="b">
        <f t="shared" si="3"/>
        <v>0</v>
      </c>
      <c r="M65" s="348">
        <f t="shared" si="6"/>
        <v>1</v>
      </c>
    </row>
    <row r="66" spans="1:13">
      <c r="A66" s="35">
        <v>55</v>
      </c>
      <c r="B66" s="6"/>
      <c r="C66" s="6"/>
      <c r="D66" s="6"/>
      <c r="E66" s="6"/>
      <c r="F66" s="6"/>
      <c r="G66" s="6"/>
      <c r="H66" s="420"/>
      <c r="I66" s="380" t="str">
        <f t="shared" si="1"/>
        <v/>
      </c>
      <c r="J66" s="35"/>
      <c r="K66" s="56" t="str">
        <f t="shared" si="5"/>
        <v/>
      </c>
      <c r="L66" s="347" t="b">
        <f t="shared" si="3"/>
        <v>0</v>
      </c>
      <c r="M66" s="348">
        <f t="shared" si="6"/>
        <v>1</v>
      </c>
    </row>
    <row r="67" spans="1:13">
      <c r="A67" s="35">
        <v>56</v>
      </c>
      <c r="B67" s="6"/>
      <c r="C67" s="6"/>
      <c r="D67" s="6"/>
      <c r="E67" s="6"/>
      <c r="F67" s="6"/>
      <c r="G67" s="6"/>
      <c r="H67" s="420"/>
      <c r="I67" s="380" t="str">
        <f t="shared" si="1"/>
        <v/>
      </c>
      <c r="J67" s="35"/>
      <c r="K67" s="56" t="str">
        <f t="shared" si="5"/>
        <v/>
      </c>
      <c r="L67" s="347" t="b">
        <f t="shared" si="3"/>
        <v>0</v>
      </c>
      <c r="M67" s="348">
        <f t="shared" si="6"/>
        <v>1</v>
      </c>
    </row>
    <row r="68" spans="1:13">
      <c r="A68" s="35">
        <v>57</v>
      </c>
      <c r="B68" s="6"/>
      <c r="C68" s="6"/>
      <c r="D68" s="6"/>
      <c r="E68" s="6"/>
      <c r="F68" s="6"/>
      <c r="G68" s="6"/>
      <c r="H68" s="420"/>
      <c r="I68" s="380" t="str">
        <f t="shared" si="1"/>
        <v/>
      </c>
      <c r="J68" s="35"/>
      <c r="K68" s="56" t="str">
        <f t="shared" si="5"/>
        <v/>
      </c>
      <c r="L68" s="347" t="b">
        <f t="shared" si="3"/>
        <v>0</v>
      </c>
      <c r="M68" s="348">
        <f t="shared" si="6"/>
        <v>1</v>
      </c>
    </row>
    <row r="69" spans="1:13">
      <c r="A69" s="35">
        <v>58</v>
      </c>
      <c r="B69" s="6"/>
      <c r="C69" s="6"/>
      <c r="D69" s="6"/>
      <c r="E69" s="6"/>
      <c r="F69" s="6"/>
      <c r="G69" s="6"/>
      <c r="H69" s="420"/>
      <c r="I69" s="380" t="str">
        <f t="shared" si="1"/>
        <v/>
      </c>
      <c r="J69" s="35"/>
      <c r="K69" s="56" t="str">
        <f t="shared" si="5"/>
        <v/>
      </c>
      <c r="L69" s="347" t="b">
        <f t="shared" si="3"/>
        <v>0</v>
      </c>
      <c r="M69" s="348">
        <f t="shared" si="6"/>
        <v>1</v>
      </c>
    </row>
    <row r="70" spans="1:13">
      <c r="A70" s="35">
        <v>59</v>
      </c>
      <c r="B70" s="6"/>
      <c r="C70" s="6"/>
      <c r="D70" s="6"/>
      <c r="E70" s="6"/>
      <c r="F70" s="6"/>
      <c r="G70" s="6"/>
      <c r="H70" s="420"/>
      <c r="I70" s="380" t="str">
        <f t="shared" si="1"/>
        <v/>
      </c>
      <c r="J70" s="35"/>
      <c r="K70" s="56" t="str">
        <f t="shared" si="5"/>
        <v/>
      </c>
      <c r="L70" s="347" t="b">
        <f t="shared" si="3"/>
        <v>0</v>
      </c>
      <c r="M70" s="348">
        <f t="shared" si="6"/>
        <v>1</v>
      </c>
    </row>
    <row r="71" spans="1:13">
      <c r="A71" s="35">
        <v>60</v>
      </c>
      <c r="B71" s="6"/>
      <c r="C71" s="6"/>
      <c r="D71" s="6"/>
      <c r="E71" s="6"/>
      <c r="F71" s="6"/>
      <c r="G71" s="6"/>
      <c r="H71" s="420"/>
      <c r="I71" s="380" t="str">
        <f t="shared" si="1"/>
        <v/>
      </c>
      <c r="J71" s="35"/>
      <c r="K71" s="56" t="str">
        <f t="shared" si="5"/>
        <v/>
      </c>
      <c r="L71" s="347" t="b">
        <f t="shared" si="3"/>
        <v>0</v>
      </c>
      <c r="M71" s="348">
        <f t="shared" si="6"/>
        <v>1</v>
      </c>
    </row>
    <row r="72" spans="1:13">
      <c r="A72" s="35">
        <v>61</v>
      </c>
      <c r="B72" s="6"/>
      <c r="C72" s="6"/>
      <c r="D72" s="6"/>
      <c r="E72" s="6"/>
      <c r="F72" s="6"/>
      <c r="G72" s="6"/>
      <c r="H72" s="420"/>
      <c r="I72" s="380" t="str">
        <f t="shared" si="1"/>
        <v/>
      </c>
      <c r="J72" s="35"/>
      <c r="K72" s="56" t="str">
        <f t="shared" si="5"/>
        <v/>
      </c>
      <c r="L72" s="347" t="b">
        <f t="shared" si="3"/>
        <v>0</v>
      </c>
      <c r="M72" s="348">
        <f t="shared" si="6"/>
        <v>1</v>
      </c>
    </row>
    <row r="73" spans="1:13">
      <c r="A73" s="35">
        <v>62</v>
      </c>
      <c r="B73" s="6"/>
      <c r="C73" s="6"/>
      <c r="D73" s="6"/>
      <c r="E73" s="6"/>
      <c r="F73" s="6"/>
      <c r="G73" s="6"/>
      <c r="H73" s="420"/>
      <c r="I73" s="380" t="str">
        <f t="shared" si="1"/>
        <v/>
      </c>
      <c r="J73" s="35"/>
      <c r="K73" s="56" t="str">
        <f t="shared" si="5"/>
        <v/>
      </c>
      <c r="L73" s="347" t="b">
        <f t="shared" si="3"/>
        <v>0</v>
      </c>
      <c r="M73" s="348">
        <f t="shared" si="6"/>
        <v>1</v>
      </c>
    </row>
    <row r="74" spans="1:13">
      <c r="A74" s="35">
        <v>63</v>
      </c>
      <c r="B74" s="6"/>
      <c r="C74" s="6"/>
      <c r="D74" s="6"/>
      <c r="E74" s="6"/>
      <c r="F74" s="6"/>
      <c r="G74" s="6"/>
      <c r="H74" s="420"/>
      <c r="I74" s="380" t="str">
        <f t="shared" si="1"/>
        <v/>
      </c>
      <c r="J74" s="35"/>
      <c r="K74" s="56" t="str">
        <f t="shared" si="5"/>
        <v/>
      </c>
      <c r="L74" s="347" t="b">
        <f t="shared" si="3"/>
        <v>0</v>
      </c>
      <c r="M74" s="348">
        <f t="shared" si="6"/>
        <v>1</v>
      </c>
    </row>
    <row r="75" spans="1:13">
      <c r="A75" s="35">
        <v>64</v>
      </c>
      <c r="B75" s="6"/>
      <c r="C75" s="6"/>
      <c r="D75" s="6"/>
      <c r="E75" s="6"/>
      <c r="F75" s="6"/>
      <c r="G75" s="6"/>
      <c r="H75" s="420"/>
      <c r="I75" s="380" t="str">
        <f t="shared" si="1"/>
        <v/>
      </c>
      <c r="J75" s="35"/>
      <c r="K75" s="56" t="str">
        <f t="shared" si="5"/>
        <v/>
      </c>
      <c r="L75" s="347" t="b">
        <f t="shared" si="3"/>
        <v>0</v>
      </c>
      <c r="M75" s="348">
        <f t="shared" si="6"/>
        <v>1</v>
      </c>
    </row>
    <row r="76" spans="1:13">
      <c r="A76" s="35">
        <v>65</v>
      </c>
      <c r="B76" s="6"/>
      <c r="C76" s="6"/>
      <c r="D76" s="6"/>
      <c r="E76" s="6"/>
      <c r="F76" s="6"/>
      <c r="G76" s="6"/>
      <c r="H76" s="420"/>
      <c r="I76" s="380" t="str">
        <f t="shared" ref="I76:I139" si="7">IF(OR($B76="",$C76="",$H76&lt;an_initial,$H76&gt;an_final,$L76=FALSE),"",K76*(IF(D76="X",100,0) + IF(E76="X",50,0) + IF(F76="X",200,0) + IF(G76="X",150,0) ))</f>
        <v/>
      </c>
      <c r="J76" s="35"/>
      <c r="K76" s="56" t="str">
        <f t="shared" ref="K76:K110" si="8">IF(OR($B76="",$C76="",$H76="",$H76&gt;an_final,$L76=FALSE),"",IF($H76&gt;=an_initial,1,""))</f>
        <v/>
      </c>
      <c r="L76" s="347" t="b">
        <f t="shared" ref="L76:L110" si="9">IF(nume_candidat="",FALSE,ISNUMBER(SEARCH(nume_candidat,$B76)))</f>
        <v>0</v>
      </c>
      <c r="M76" s="348">
        <f t="shared" ref="M76:M110" si="10">LEN(B76)-LEN(SUBSTITUTE(B76,",",""))+1</f>
        <v>1</v>
      </c>
    </row>
    <row r="77" spans="1:13">
      <c r="A77" s="35">
        <v>66</v>
      </c>
      <c r="B77" s="6"/>
      <c r="C77" s="6"/>
      <c r="D77" s="6"/>
      <c r="E77" s="6"/>
      <c r="F77" s="6"/>
      <c r="G77" s="6"/>
      <c r="H77" s="420"/>
      <c r="I77" s="380" t="str">
        <f t="shared" si="7"/>
        <v/>
      </c>
      <c r="J77" s="35"/>
      <c r="K77" s="56" t="str">
        <f t="shared" si="8"/>
        <v/>
      </c>
      <c r="L77" s="347" t="b">
        <f t="shared" si="9"/>
        <v>0</v>
      </c>
      <c r="M77" s="348">
        <f t="shared" si="10"/>
        <v>1</v>
      </c>
    </row>
    <row r="78" spans="1:13">
      <c r="A78" s="35">
        <v>67</v>
      </c>
      <c r="B78" s="6"/>
      <c r="C78" s="6"/>
      <c r="D78" s="6"/>
      <c r="E78" s="6"/>
      <c r="F78" s="6"/>
      <c r="G78" s="6"/>
      <c r="H78" s="420"/>
      <c r="I78" s="380" t="str">
        <f t="shared" si="7"/>
        <v/>
      </c>
      <c r="J78" s="35"/>
      <c r="K78" s="56" t="str">
        <f t="shared" si="8"/>
        <v/>
      </c>
      <c r="L78" s="347" t="b">
        <f t="shared" si="9"/>
        <v>0</v>
      </c>
      <c r="M78" s="348">
        <f t="shared" si="10"/>
        <v>1</v>
      </c>
    </row>
    <row r="79" spans="1:13">
      <c r="A79" s="35">
        <v>68</v>
      </c>
      <c r="B79" s="6"/>
      <c r="C79" s="6"/>
      <c r="D79" s="6"/>
      <c r="E79" s="6"/>
      <c r="F79" s="6"/>
      <c r="G79" s="6"/>
      <c r="H79" s="420"/>
      <c r="I79" s="380" t="str">
        <f t="shared" si="7"/>
        <v/>
      </c>
      <c r="J79" s="35"/>
      <c r="K79" s="56" t="str">
        <f t="shared" si="8"/>
        <v/>
      </c>
      <c r="L79" s="347" t="b">
        <f t="shared" si="9"/>
        <v>0</v>
      </c>
      <c r="M79" s="348">
        <f t="shared" si="10"/>
        <v>1</v>
      </c>
    </row>
    <row r="80" spans="1:13">
      <c r="A80" s="35">
        <v>69</v>
      </c>
      <c r="B80" s="6"/>
      <c r="C80" s="6"/>
      <c r="D80" s="6"/>
      <c r="E80" s="6"/>
      <c r="F80" s="6"/>
      <c r="G80" s="6"/>
      <c r="H80" s="420"/>
      <c r="I80" s="380" t="str">
        <f t="shared" si="7"/>
        <v/>
      </c>
      <c r="J80" s="35"/>
      <c r="K80" s="56" t="str">
        <f t="shared" si="8"/>
        <v/>
      </c>
      <c r="L80" s="347" t="b">
        <f t="shared" si="9"/>
        <v>0</v>
      </c>
      <c r="M80" s="348">
        <f t="shared" si="10"/>
        <v>1</v>
      </c>
    </row>
    <row r="81" spans="1:13">
      <c r="A81" s="35">
        <v>70</v>
      </c>
      <c r="B81" s="6"/>
      <c r="C81" s="6"/>
      <c r="D81" s="6"/>
      <c r="E81" s="6"/>
      <c r="F81" s="6"/>
      <c r="G81" s="6"/>
      <c r="H81" s="420"/>
      <c r="I81" s="380" t="str">
        <f t="shared" si="7"/>
        <v/>
      </c>
      <c r="J81" s="35"/>
      <c r="K81" s="56" t="str">
        <f t="shared" si="8"/>
        <v/>
      </c>
      <c r="L81" s="347" t="b">
        <f t="shared" si="9"/>
        <v>0</v>
      </c>
      <c r="M81" s="348">
        <f t="shared" si="10"/>
        <v>1</v>
      </c>
    </row>
    <row r="82" spans="1:13">
      <c r="A82" s="35">
        <v>71</v>
      </c>
      <c r="B82" s="6"/>
      <c r="C82" s="6"/>
      <c r="D82" s="6"/>
      <c r="E82" s="6"/>
      <c r="F82" s="6"/>
      <c r="G82" s="6"/>
      <c r="H82" s="420"/>
      <c r="I82" s="380" t="str">
        <f t="shared" si="7"/>
        <v/>
      </c>
      <c r="J82" s="35"/>
      <c r="K82" s="56" t="str">
        <f t="shared" si="8"/>
        <v/>
      </c>
      <c r="L82" s="347" t="b">
        <f t="shared" si="9"/>
        <v>0</v>
      </c>
      <c r="M82" s="348">
        <f t="shared" si="10"/>
        <v>1</v>
      </c>
    </row>
    <row r="83" spans="1:13">
      <c r="A83" s="35">
        <v>72</v>
      </c>
      <c r="B83" s="6"/>
      <c r="C83" s="6"/>
      <c r="D83" s="6"/>
      <c r="E83" s="6"/>
      <c r="F83" s="6"/>
      <c r="G83" s="6"/>
      <c r="H83" s="420"/>
      <c r="I83" s="380" t="str">
        <f t="shared" si="7"/>
        <v/>
      </c>
      <c r="J83" s="35"/>
      <c r="K83" s="56" t="str">
        <f t="shared" si="8"/>
        <v/>
      </c>
      <c r="L83" s="347" t="b">
        <f t="shared" si="9"/>
        <v>0</v>
      </c>
      <c r="M83" s="348">
        <f t="shared" si="10"/>
        <v>1</v>
      </c>
    </row>
    <row r="84" spans="1:13">
      <c r="A84" s="35">
        <v>73</v>
      </c>
      <c r="B84" s="6"/>
      <c r="C84" s="6"/>
      <c r="D84" s="6"/>
      <c r="E84" s="6"/>
      <c r="F84" s="6"/>
      <c r="G84" s="6"/>
      <c r="H84" s="420"/>
      <c r="I84" s="380" t="str">
        <f t="shared" si="7"/>
        <v/>
      </c>
      <c r="J84" s="35"/>
      <c r="K84" s="56" t="str">
        <f t="shared" si="8"/>
        <v/>
      </c>
      <c r="L84" s="347" t="b">
        <f t="shared" si="9"/>
        <v>0</v>
      </c>
      <c r="M84" s="348">
        <f t="shared" si="10"/>
        <v>1</v>
      </c>
    </row>
    <row r="85" spans="1:13">
      <c r="A85" s="35">
        <v>74</v>
      </c>
      <c r="B85" s="6"/>
      <c r="C85" s="6"/>
      <c r="D85" s="6"/>
      <c r="E85" s="6"/>
      <c r="F85" s="6"/>
      <c r="G85" s="6"/>
      <c r="H85" s="420"/>
      <c r="I85" s="380" t="str">
        <f t="shared" si="7"/>
        <v/>
      </c>
      <c r="J85" s="35"/>
      <c r="K85" s="56" t="str">
        <f t="shared" si="8"/>
        <v/>
      </c>
      <c r="L85" s="347" t="b">
        <f t="shared" si="9"/>
        <v>0</v>
      </c>
      <c r="M85" s="348">
        <f t="shared" si="10"/>
        <v>1</v>
      </c>
    </row>
    <row r="86" spans="1:13">
      <c r="A86" s="35">
        <v>75</v>
      </c>
      <c r="B86" s="6"/>
      <c r="C86" s="6"/>
      <c r="D86" s="6"/>
      <c r="E86" s="6"/>
      <c r="F86" s="6"/>
      <c r="G86" s="6"/>
      <c r="H86" s="420"/>
      <c r="I86" s="380" t="str">
        <f t="shared" si="7"/>
        <v/>
      </c>
      <c r="J86" s="35"/>
      <c r="K86" s="56" t="str">
        <f t="shared" si="8"/>
        <v/>
      </c>
      <c r="L86" s="347" t="b">
        <f t="shared" si="9"/>
        <v>0</v>
      </c>
      <c r="M86" s="348">
        <f t="shared" si="10"/>
        <v>1</v>
      </c>
    </row>
    <row r="87" spans="1:13">
      <c r="A87" s="35">
        <v>76</v>
      </c>
      <c r="B87" s="6"/>
      <c r="C87" s="6"/>
      <c r="D87" s="6"/>
      <c r="E87" s="6"/>
      <c r="F87" s="6"/>
      <c r="G87" s="6"/>
      <c r="H87" s="420"/>
      <c r="I87" s="380" t="str">
        <f t="shared" si="7"/>
        <v/>
      </c>
      <c r="J87" s="35"/>
      <c r="K87" s="56" t="str">
        <f t="shared" si="8"/>
        <v/>
      </c>
      <c r="L87" s="347" t="b">
        <f t="shared" si="9"/>
        <v>0</v>
      </c>
      <c r="M87" s="348">
        <f t="shared" si="10"/>
        <v>1</v>
      </c>
    </row>
    <row r="88" spans="1:13">
      <c r="A88" s="35">
        <v>77</v>
      </c>
      <c r="B88" s="6"/>
      <c r="C88" s="6"/>
      <c r="D88" s="6"/>
      <c r="E88" s="6"/>
      <c r="F88" s="6"/>
      <c r="G88" s="6"/>
      <c r="H88" s="420"/>
      <c r="I88" s="380" t="str">
        <f t="shared" si="7"/>
        <v/>
      </c>
      <c r="J88" s="35"/>
      <c r="K88" s="56" t="str">
        <f t="shared" si="8"/>
        <v/>
      </c>
      <c r="L88" s="347" t="b">
        <f t="shared" si="9"/>
        <v>0</v>
      </c>
      <c r="M88" s="348">
        <f t="shared" si="10"/>
        <v>1</v>
      </c>
    </row>
    <row r="89" spans="1:13">
      <c r="A89" s="35">
        <v>78</v>
      </c>
      <c r="B89" s="6"/>
      <c r="C89" s="6"/>
      <c r="D89" s="6"/>
      <c r="E89" s="6"/>
      <c r="F89" s="6"/>
      <c r="G89" s="6"/>
      <c r="H89" s="420"/>
      <c r="I89" s="380" t="str">
        <f t="shared" si="7"/>
        <v/>
      </c>
      <c r="J89" s="35"/>
      <c r="K89" s="56" t="str">
        <f t="shared" si="8"/>
        <v/>
      </c>
      <c r="L89" s="347" t="b">
        <f t="shared" si="9"/>
        <v>0</v>
      </c>
      <c r="M89" s="348">
        <f t="shared" si="10"/>
        <v>1</v>
      </c>
    </row>
    <row r="90" spans="1:13">
      <c r="A90" s="35">
        <v>79</v>
      </c>
      <c r="B90" s="6"/>
      <c r="C90" s="6"/>
      <c r="D90" s="6"/>
      <c r="E90" s="6"/>
      <c r="F90" s="6"/>
      <c r="G90" s="6"/>
      <c r="H90" s="420"/>
      <c r="I90" s="380" t="str">
        <f t="shared" si="7"/>
        <v/>
      </c>
      <c r="J90" s="35"/>
      <c r="K90" s="56" t="str">
        <f t="shared" si="8"/>
        <v/>
      </c>
      <c r="L90" s="347" t="b">
        <f t="shared" si="9"/>
        <v>0</v>
      </c>
      <c r="M90" s="348">
        <f t="shared" si="10"/>
        <v>1</v>
      </c>
    </row>
    <row r="91" spans="1:13">
      <c r="A91" s="35">
        <v>80</v>
      </c>
      <c r="B91" s="6"/>
      <c r="C91" s="6"/>
      <c r="D91" s="6"/>
      <c r="E91" s="6"/>
      <c r="F91" s="6"/>
      <c r="G91" s="6"/>
      <c r="H91" s="420"/>
      <c r="I91" s="380" t="str">
        <f t="shared" si="7"/>
        <v/>
      </c>
      <c r="J91" s="35"/>
      <c r="K91" s="56" t="str">
        <f t="shared" si="8"/>
        <v/>
      </c>
      <c r="L91" s="347" t="b">
        <f t="shared" si="9"/>
        <v>0</v>
      </c>
      <c r="M91" s="348">
        <f t="shared" si="10"/>
        <v>1</v>
      </c>
    </row>
    <row r="92" spans="1:13">
      <c r="A92" s="35">
        <v>81</v>
      </c>
      <c r="B92" s="6"/>
      <c r="C92" s="6"/>
      <c r="D92" s="6"/>
      <c r="E92" s="6"/>
      <c r="F92" s="6"/>
      <c r="G92" s="6"/>
      <c r="H92" s="420"/>
      <c r="I92" s="380" t="str">
        <f t="shared" si="7"/>
        <v/>
      </c>
      <c r="J92" s="35"/>
      <c r="K92" s="56" t="str">
        <f t="shared" si="8"/>
        <v/>
      </c>
      <c r="L92" s="347" t="b">
        <f t="shared" si="9"/>
        <v>0</v>
      </c>
      <c r="M92" s="348">
        <f t="shared" si="10"/>
        <v>1</v>
      </c>
    </row>
    <row r="93" spans="1:13">
      <c r="A93" s="35">
        <v>82</v>
      </c>
      <c r="B93" s="6"/>
      <c r="C93" s="6"/>
      <c r="D93" s="6"/>
      <c r="E93" s="6"/>
      <c r="F93" s="6"/>
      <c r="G93" s="6"/>
      <c r="H93" s="420"/>
      <c r="I93" s="380" t="str">
        <f t="shared" si="7"/>
        <v/>
      </c>
      <c r="J93" s="35"/>
      <c r="K93" s="56" t="str">
        <f t="shared" si="8"/>
        <v/>
      </c>
      <c r="L93" s="347" t="b">
        <f t="shared" si="9"/>
        <v>0</v>
      </c>
      <c r="M93" s="348">
        <f t="shared" si="10"/>
        <v>1</v>
      </c>
    </row>
    <row r="94" spans="1:13">
      <c r="A94" s="35">
        <v>83</v>
      </c>
      <c r="B94" s="6"/>
      <c r="C94" s="6"/>
      <c r="D94" s="6"/>
      <c r="E94" s="6"/>
      <c r="F94" s="6"/>
      <c r="G94" s="6"/>
      <c r="H94" s="420"/>
      <c r="I94" s="380" t="str">
        <f t="shared" si="7"/>
        <v/>
      </c>
      <c r="J94" s="35"/>
      <c r="K94" s="56" t="str">
        <f t="shared" si="8"/>
        <v/>
      </c>
      <c r="L94" s="347" t="b">
        <f t="shared" si="9"/>
        <v>0</v>
      </c>
      <c r="M94" s="348">
        <f t="shared" si="10"/>
        <v>1</v>
      </c>
    </row>
    <row r="95" spans="1:13">
      <c r="A95" s="35">
        <v>84</v>
      </c>
      <c r="B95" s="6"/>
      <c r="C95" s="6"/>
      <c r="D95" s="6"/>
      <c r="E95" s="6"/>
      <c r="F95" s="6"/>
      <c r="G95" s="6"/>
      <c r="H95" s="420"/>
      <c r="I95" s="380" t="str">
        <f t="shared" si="7"/>
        <v/>
      </c>
      <c r="J95" s="35"/>
      <c r="K95" s="56" t="str">
        <f t="shared" si="8"/>
        <v/>
      </c>
      <c r="L95" s="347" t="b">
        <f t="shared" si="9"/>
        <v>0</v>
      </c>
      <c r="M95" s="348">
        <f t="shared" si="10"/>
        <v>1</v>
      </c>
    </row>
    <row r="96" spans="1:13">
      <c r="A96" s="35">
        <v>85</v>
      </c>
      <c r="B96" s="6"/>
      <c r="C96" s="6"/>
      <c r="D96" s="6"/>
      <c r="E96" s="6"/>
      <c r="F96" s="6"/>
      <c r="G96" s="6"/>
      <c r="H96" s="420"/>
      <c r="I96" s="380" t="str">
        <f t="shared" si="7"/>
        <v/>
      </c>
      <c r="J96" s="35"/>
      <c r="K96" s="56" t="str">
        <f t="shared" si="8"/>
        <v/>
      </c>
      <c r="L96" s="347" t="b">
        <f t="shared" si="9"/>
        <v>0</v>
      </c>
      <c r="M96" s="348">
        <f t="shared" si="10"/>
        <v>1</v>
      </c>
    </row>
    <row r="97" spans="1:13">
      <c r="A97" s="35">
        <v>86</v>
      </c>
      <c r="B97" s="6"/>
      <c r="C97" s="6"/>
      <c r="D97" s="6"/>
      <c r="E97" s="6"/>
      <c r="F97" s="6"/>
      <c r="G97" s="6"/>
      <c r="H97" s="420"/>
      <c r="I97" s="380" t="str">
        <f t="shared" si="7"/>
        <v/>
      </c>
      <c r="J97" s="35"/>
      <c r="K97" s="56" t="str">
        <f t="shared" si="8"/>
        <v/>
      </c>
      <c r="L97" s="347" t="b">
        <f t="shared" si="9"/>
        <v>0</v>
      </c>
      <c r="M97" s="348">
        <f t="shared" si="10"/>
        <v>1</v>
      </c>
    </row>
    <row r="98" spans="1:13">
      <c r="A98" s="35">
        <v>87</v>
      </c>
      <c r="B98" s="6"/>
      <c r="C98" s="6"/>
      <c r="D98" s="6"/>
      <c r="E98" s="6"/>
      <c r="F98" s="6"/>
      <c r="G98" s="6"/>
      <c r="H98" s="420"/>
      <c r="I98" s="380" t="str">
        <f t="shared" si="7"/>
        <v/>
      </c>
      <c r="J98" s="35"/>
      <c r="K98" s="56" t="str">
        <f t="shared" si="8"/>
        <v/>
      </c>
      <c r="L98" s="347" t="b">
        <f t="shared" si="9"/>
        <v>0</v>
      </c>
      <c r="M98" s="348">
        <f t="shared" si="10"/>
        <v>1</v>
      </c>
    </row>
    <row r="99" spans="1:13">
      <c r="A99" s="35">
        <v>88</v>
      </c>
      <c r="B99" s="6"/>
      <c r="C99" s="6"/>
      <c r="D99" s="6"/>
      <c r="E99" s="6"/>
      <c r="F99" s="6"/>
      <c r="G99" s="6"/>
      <c r="H99" s="420"/>
      <c r="I99" s="380" t="str">
        <f t="shared" si="7"/>
        <v/>
      </c>
      <c r="J99" s="35"/>
      <c r="K99" s="56" t="str">
        <f t="shared" si="8"/>
        <v/>
      </c>
      <c r="L99" s="347" t="b">
        <f t="shared" si="9"/>
        <v>0</v>
      </c>
      <c r="M99" s="348">
        <f t="shared" si="10"/>
        <v>1</v>
      </c>
    </row>
    <row r="100" spans="1:13">
      <c r="A100" s="35">
        <v>89</v>
      </c>
      <c r="B100" s="6"/>
      <c r="C100" s="6"/>
      <c r="D100" s="6"/>
      <c r="E100" s="6"/>
      <c r="F100" s="6"/>
      <c r="G100" s="6"/>
      <c r="H100" s="420"/>
      <c r="I100" s="380" t="str">
        <f t="shared" si="7"/>
        <v/>
      </c>
      <c r="J100" s="35"/>
      <c r="K100" s="56" t="str">
        <f t="shared" si="8"/>
        <v/>
      </c>
      <c r="L100" s="347" t="b">
        <f t="shared" si="9"/>
        <v>0</v>
      </c>
      <c r="M100" s="348">
        <f t="shared" si="10"/>
        <v>1</v>
      </c>
    </row>
    <row r="101" spans="1:13">
      <c r="A101" s="35">
        <v>90</v>
      </c>
      <c r="B101" s="6"/>
      <c r="C101" s="6"/>
      <c r="D101" s="6"/>
      <c r="E101" s="6"/>
      <c r="F101" s="6"/>
      <c r="G101" s="6"/>
      <c r="H101" s="420"/>
      <c r="I101" s="380" t="str">
        <f t="shared" si="7"/>
        <v/>
      </c>
      <c r="J101" s="35"/>
      <c r="K101" s="56" t="str">
        <f t="shared" si="8"/>
        <v/>
      </c>
      <c r="L101" s="347" t="b">
        <f t="shared" si="9"/>
        <v>0</v>
      </c>
      <c r="M101" s="348">
        <f t="shared" si="10"/>
        <v>1</v>
      </c>
    </row>
    <row r="102" spans="1:13">
      <c r="A102" s="35">
        <v>91</v>
      </c>
      <c r="B102" s="6"/>
      <c r="C102" s="6"/>
      <c r="D102" s="6"/>
      <c r="E102" s="6"/>
      <c r="F102" s="6"/>
      <c r="G102" s="6"/>
      <c r="H102" s="420"/>
      <c r="I102" s="380" t="str">
        <f t="shared" si="7"/>
        <v/>
      </c>
      <c r="J102" s="35"/>
      <c r="K102" s="56" t="str">
        <f t="shared" si="8"/>
        <v/>
      </c>
      <c r="L102" s="347" t="b">
        <f t="shared" si="9"/>
        <v>0</v>
      </c>
      <c r="M102" s="348">
        <f t="shared" si="10"/>
        <v>1</v>
      </c>
    </row>
    <row r="103" spans="1:13">
      <c r="A103" s="35">
        <v>92</v>
      </c>
      <c r="B103" s="6"/>
      <c r="C103" s="6"/>
      <c r="D103" s="6"/>
      <c r="E103" s="6"/>
      <c r="F103" s="6"/>
      <c r="G103" s="6"/>
      <c r="H103" s="420"/>
      <c r="I103" s="380" t="str">
        <f t="shared" si="7"/>
        <v/>
      </c>
      <c r="J103" s="35"/>
      <c r="K103" s="56" t="str">
        <f t="shared" si="8"/>
        <v/>
      </c>
      <c r="L103" s="347" t="b">
        <f t="shared" si="9"/>
        <v>0</v>
      </c>
      <c r="M103" s="348">
        <f t="shared" si="10"/>
        <v>1</v>
      </c>
    </row>
    <row r="104" spans="1:13">
      <c r="A104" s="35">
        <v>93</v>
      </c>
      <c r="B104" s="6"/>
      <c r="C104" s="6"/>
      <c r="D104" s="6"/>
      <c r="E104" s="6"/>
      <c r="F104" s="6"/>
      <c r="G104" s="6"/>
      <c r="H104" s="420"/>
      <c r="I104" s="380" t="str">
        <f t="shared" si="7"/>
        <v/>
      </c>
      <c r="J104" s="35"/>
      <c r="K104" s="56" t="str">
        <f t="shared" si="8"/>
        <v/>
      </c>
      <c r="L104" s="347" t="b">
        <f t="shared" si="9"/>
        <v>0</v>
      </c>
      <c r="M104" s="348">
        <f t="shared" si="10"/>
        <v>1</v>
      </c>
    </row>
    <row r="105" spans="1:13">
      <c r="A105" s="35">
        <v>94</v>
      </c>
      <c r="B105" s="6"/>
      <c r="C105" s="6"/>
      <c r="D105" s="6"/>
      <c r="E105" s="6"/>
      <c r="F105" s="6"/>
      <c r="G105" s="6"/>
      <c r="H105" s="420"/>
      <c r="I105" s="380" t="str">
        <f t="shared" si="7"/>
        <v/>
      </c>
      <c r="J105" s="35"/>
      <c r="K105" s="56" t="str">
        <f t="shared" si="8"/>
        <v/>
      </c>
      <c r="L105" s="347" t="b">
        <f t="shared" si="9"/>
        <v>0</v>
      </c>
      <c r="M105" s="348">
        <f t="shared" si="10"/>
        <v>1</v>
      </c>
    </row>
    <row r="106" spans="1:13">
      <c r="A106" s="35">
        <v>95</v>
      </c>
      <c r="B106" s="6"/>
      <c r="C106" s="6"/>
      <c r="D106" s="6"/>
      <c r="E106" s="6"/>
      <c r="F106" s="6"/>
      <c r="G106" s="6"/>
      <c r="H106" s="420"/>
      <c r="I106" s="380" t="str">
        <f t="shared" si="7"/>
        <v/>
      </c>
      <c r="J106" s="35"/>
      <c r="K106" s="56" t="str">
        <f t="shared" si="8"/>
        <v/>
      </c>
      <c r="L106" s="347" t="b">
        <f t="shared" si="9"/>
        <v>0</v>
      </c>
      <c r="M106" s="348">
        <f t="shared" si="10"/>
        <v>1</v>
      </c>
    </row>
    <row r="107" spans="1:13">
      <c r="A107" s="35">
        <v>96</v>
      </c>
      <c r="B107" s="6"/>
      <c r="C107" s="6"/>
      <c r="D107" s="6"/>
      <c r="E107" s="6"/>
      <c r="F107" s="6"/>
      <c r="G107" s="6"/>
      <c r="H107" s="420"/>
      <c r="I107" s="380" t="str">
        <f t="shared" si="7"/>
        <v/>
      </c>
      <c r="J107" s="35"/>
      <c r="K107" s="56" t="str">
        <f t="shared" si="8"/>
        <v/>
      </c>
      <c r="L107" s="347" t="b">
        <f t="shared" si="9"/>
        <v>0</v>
      </c>
      <c r="M107" s="348">
        <f t="shared" si="10"/>
        <v>1</v>
      </c>
    </row>
    <row r="108" spans="1:13">
      <c r="A108" s="35">
        <v>97</v>
      </c>
      <c r="B108" s="6"/>
      <c r="C108" s="6"/>
      <c r="D108" s="6"/>
      <c r="E108" s="6"/>
      <c r="F108" s="6"/>
      <c r="G108" s="6"/>
      <c r="H108" s="420"/>
      <c r="I108" s="380" t="str">
        <f t="shared" si="7"/>
        <v/>
      </c>
      <c r="J108" s="35"/>
      <c r="K108" s="56" t="str">
        <f t="shared" si="8"/>
        <v/>
      </c>
      <c r="L108" s="347" t="b">
        <f t="shared" si="9"/>
        <v>0</v>
      </c>
      <c r="M108" s="348">
        <f t="shared" si="10"/>
        <v>1</v>
      </c>
    </row>
    <row r="109" spans="1:13">
      <c r="A109" s="35">
        <v>98</v>
      </c>
      <c r="B109" s="6"/>
      <c r="C109" s="6"/>
      <c r="D109" s="6"/>
      <c r="E109" s="6"/>
      <c r="F109" s="6"/>
      <c r="G109" s="6"/>
      <c r="H109" s="420"/>
      <c r="I109" s="380" t="str">
        <f t="shared" si="7"/>
        <v/>
      </c>
      <c r="J109" s="35"/>
      <c r="K109" s="56" t="str">
        <f t="shared" si="8"/>
        <v/>
      </c>
      <c r="L109" s="347" t="b">
        <f t="shared" si="9"/>
        <v>0</v>
      </c>
      <c r="M109" s="348">
        <f t="shared" si="10"/>
        <v>1</v>
      </c>
    </row>
    <row r="110" spans="1:13">
      <c r="A110" s="141">
        <v>99</v>
      </c>
      <c r="B110" s="6"/>
      <c r="C110" s="6"/>
      <c r="D110" s="6"/>
      <c r="E110" s="6"/>
      <c r="F110" s="6"/>
      <c r="G110" s="6"/>
      <c r="H110" s="420"/>
      <c r="I110" s="380" t="str">
        <f t="shared" si="7"/>
        <v/>
      </c>
      <c r="J110" s="141"/>
      <c r="K110" s="56" t="str">
        <f t="shared" si="8"/>
        <v/>
      </c>
      <c r="L110" s="347" t="b">
        <f t="shared" si="9"/>
        <v>0</v>
      </c>
      <c r="M110" s="348">
        <f t="shared" si="10"/>
        <v>1</v>
      </c>
    </row>
    <row r="111" spans="1:13">
      <c r="A111" s="141">
        <v>100</v>
      </c>
      <c r="B111" s="142"/>
      <c r="C111" s="142"/>
      <c r="D111" s="142"/>
      <c r="E111" s="142"/>
      <c r="F111" s="142"/>
      <c r="G111" s="142"/>
      <c r="H111" s="144"/>
      <c r="I111" s="380" t="str">
        <f t="shared" si="7"/>
        <v/>
      </c>
      <c r="J111" s="141"/>
    </row>
    <row r="112" spans="1:13">
      <c r="A112" s="141">
        <v>101</v>
      </c>
      <c r="B112" s="142"/>
      <c r="C112" s="142"/>
      <c r="D112" s="142"/>
      <c r="E112" s="142"/>
      <c r="F112" s="142"/>
      <c r="G112" s="142"/>
      <c r="H112" s="144"/>
      <c r="I112" s="380" t="str">
        <f t="shared" si="7"/>
        <v/>
      </c>
      <c r="J112" s="141"/>
    </row>
    <row r="113" spans="1:21">
      <c r="A113" s="141">
        <v>102</v>
      </c>
      <c r="B113" s="142"/>
      <c r="C113" s="142"/>
      <c r="D113" s="142"/>
      <c r="E113" s="142"/>
      <c r="F113" s="142"/>
      <c r="G113" s="142"/>
      <c r="H113" s="144"/>
      <c r="I113" s="380" t="str">
        <f t="shared" si="7"/>
        <v/>
      </c>
      <c r="J113" s="141"/>
    </row>
    <row r="114" spans="1:21">
      <c r="A114" s="141">
        <v>103</v>
      </c>
      <c r="B114" s="142"/>
      <c r="C114" s="142"/>
      <c r="D114" s="142"/>
      <c r="E114" s="142"/>
      <c r="F114" s="142"/>
      <c r="G114" s="142"/>
      <c r="H114" s="144"/>
      <c r="I114" s="380" t="str">
        <f t="shared" si="7"/>
        <v/>
      </c>
      <c r="J114" s="141"/>
    </row>
    <row r="115" spans="1:21" s="68" customFormat="1">
      <c r="A115" s="141">
        <v>104</v>
      </c>
      <c r="B115" s="142"/>
      <c r="C115" s="142"/>
      <c r="D115" s="142"/>
      <c r="E115" s="142"/>
      <c r="F115" s="142"/>
      <c r="G115" s="142"/>
      <c r="H115" s="144"/>
      <c r="I115" s="380" t="str">
        <f t="shared" si="7"/>
        <v/>
      </c>
      <c r="J115" s="141"/>
      <c r="L115" s="69"/>
      <c r="M115" s="62"/>
      <c r="N115" s="62"/>
      <c r="O115" s="62"/>
      <c r="P115" s="62"/>
      <c r="Q115" s="62"/>
      <c r="R115" s="62"/>
      <c r="S115" s="62"/>
      <c r="T115" s="62"/>
      <c r="U115" s="62"/>
    </row>
    <row r="116" spans="1:21" s="68" customFormat="1">
      <c r="A116" s="141">
        <v>105</v>
      </c>
      <c r="B116" s="142"/>
      <c r="C116" s="142"/>
      <c r="D116" s="142"/>
      <c r="E116" s="142"/>
      <c r="F116" s="142"/>
      <c r="G116" s="142"/>
      <c r="H116" s="144"/>
      <c r="I116" s="380" t="str">
        <f t="shared" si="7"/>
        <v/>
      </c>
      <c r="J116" s="141"/>
      <c r="L116" s="69"/>
      <c r="M116" s="62"/>
      <c r="N116" s="62"/>
      <c r="O116" s="62"/>
      <c r="P116" s="62"/>
      <c r="Q116" s="62"/>
      <c r="R116" s="62"/>
      <c r="S116" s="62"/>
      <c r="T116" s="62"/>
      <c r="U116" s="62"/>
    </row>
    <row r="117" spans="1:21" s="68" customFormat="1">
      <c r="A117" s="141">
        <v>106</v>
      </c>
      <c r="B117" s="142"/>
      <c r="C117" s="142"/>
      <c r="D117" s="142"/>
      <c r="E117" s="142"/>
      <c r="F117" s="142"/>
      <c r="G117" s="142"/>
      <c r="H117" s="144"/>
      <c r="I117" s="380" t="str">
        <f t="shared" si="7"/>
        <v/>
      </c>
      <c r="J117" s="141"/>
      <c r="L117" s="69"/>
      <c r="M117" s="62"/>
      <c r="N117" s="62"/>
      <c r="O117" s="62"/>
      <c r="P117" s="62"/>
      <c r="Q117" s="62"/>
      <c r="R117" s="62"/>
      <c r="S117" s="62"/>
      <c r="T117" s="62"/>
      <c r="U117" s="62"/>
    </row>
    <row r="118" spans="1:21" s="68" customFormat="1">
      <c r="A118" s="141">
        <v>107</v>
      </c>
      <c r="B118" s="142"/>
      <c r="C118" s="142"/>
      <c r="D118" s="142"/>
      <c r="E118" s="142"/>
      <c r="F118" s="142"/>
      <c r="G118" s="142"/>
      <c r="H118" s="144"/>
      <c r="I118" s="380" t="str">
        <f t="shared" si="7"/>
        <v/>
      </c>
      <c r="J118" s="141"/>
      <c r="L118" s="69"/>
      <c r="M118" s="62"/>
      <c r="N118" s="62"/>
      <c r="O118" s="62"/>
      <c r="P118" s="62"/>
      <c r="Q118" s="62"/>
      <c r="R118" s="62"/>
      <c r="S118" s="62"/>
      <c r="T118" s="62"/>
      <c r="U118" s="62"/>
    </row>
    <row r="119" spans="1:21" s="68" customFormat="1">
      <c r="A119" s="141">
        <v>108</v>
      </c>
      <c r="B119" s="142"/>
      <c r="C119" s="142"/>
      <c r="D119" s="142"/>
      <c r="E119" s="142"/>
      <c r="F119" s="142"/>
      <c r="G119" s="142"/>
      <c r="H119" s="144"/>
      <c r="I119" s="380" t="str">
        <f t="shared" si="7"/>
        <v/>
      </c>
      <c r="J119" s="141"/>
      <c r="L119" s="69"/>
      <c r="M119" s="62"/>
      <c r="N119" s="62"/>
      <c r="O119" s="62"/>
      <c r="P119" s="62"/>
      <c r="Q119" s="62"/>
      <c r="R119" s="62"/>
      <c r="S119" s="62"/>
      <c r="T119" s="62"/>
      <c r="U119" s="62"/>
    </row>
    <row r="120" spans="1:21" s="68" customFormat="1">
      <c r="A120" s="141">
        <v>109</v>
      </c>
      <c r="B120" s="142"/>
      <c r="C120" s="142"/>
      <c r="D120" s="142"/>
      <c r="E120" s="142"/>
      <c r="F120" s="142"/>
      <c r="G120" s="142"/>
      <c r="H120" s="144"/>
      <c r="I120" s="380" t="str">
        <f t="shared" si="7"/>
        <v/>
      </c>
      <c r="J120" s="141"/>
      <c r="L120" s="69"/>
      <c r="M120" s="62"/>
      <c r="N120" s="62"/>
      <c r="O120" s="62"/>
      <c r="P120" s="62"/>
      <c r="Q120" s="62"/>
      <c r="R120" s="62"/>
      <c r="S120" s="62"/>
      <c r="T120" s="62"/>
      <c r="U120" s="62"/>
    </row>
    <row r="121" spans="1:21" s="68" customFormat="1">
      <c r="A121" s="141">
        <v>110</v>
      </c>
      <c r="B121" s="142"/>
      <c r="C121" s="142"/>
      <c r="D121" s="142"/>
      <c r="E121" s="142"/>
      <c r="F121" s="142"/>
      <c r="G121" s="142"/>
      <c r="H121" s="144"/>
      <c r="I121" s="380" t="str">
        <f t="shared" si="7"/>
        <v/>
      </c>
      <c r="J121" s="141"/>
      <c r="L121" s="69"/>
      <c r="M121" s="62"/>
      <c r="N121" s="62"/>
      <c r="O121" s="62"/>
      <c r="P121" s="62"/>
      <c r="Q121" s="62"/>
      <c r="R121" s="62"/>
      <c r="S121" s="62"/>
      <c r="T121" s="62"/>
      <c r="U121" s="62"/>
    </row>
    <row r="122" spans="1:21" s="68" customFormat="1">
      <c r="A122" s="141">
        <v>111</v>
      </c>
      <c r="B122" s="142"/>
      <c r="C122" s="142"/>
      <c r="D122" s="142"/>
      <c r="E122" s="142"/>
      <c r="F122" s="142"/>
      <c r="G122" s="142"/>
      <c r="H122" s="144"/>
      <c r="I122" s="380" t="str">
        <f t="shared" si="7"/>
        <v/>
      </c>
      <c r="J122" s="141"/>
      <c r="L122" s="69"/>
      <c r="M122" s="62"/>
      <c r="N122" s="62"/>
      <c r="O122" s="62"/>
      <c r="P122" s="62"/>
      <c r="Q122" s="62"/>
      <c r="R122" s="62"/>
      <c r="S122" s="62"/>
      <c r="T122" s="62"/>
      <c r="U122" s="62"/>
    </row>
    <row r="123" spans="1:21" s="68" customFormat="1">
      <c r="A123" s="141">
        <v>112</v>
      </c>
      <c r="B123" s="142"/>
      <c r="C123" s="142"/>
      <c r="D123" s="142"/>
      <c r="E123" s="142"/>
      <c r="F123" s="142"/>
      <c r="G123" s="142"/>
      <c r="H123" s="144"/>
      <c r="I123" s="380" t="str">
        <f t="shared" si="7"/>
        <v/>
      </c>
      <c r="J123" s="141"/>
      <c r="L123" s="69"/>
      <c r="M123" s="62"/>
      <c r="N123" s="62"/>
      <c r="O123" s="62"/>
      <c r="P123" s="62"/>
      <c r="Q123" s="62"/>
      <c r="R123" s="62"/>
      <c r="S123" s="62"/>
      <c r="T123" s="62"/>
      <c r="U123" s="62"/>
    </row>
    <row r="124" spans="1:21" s="68" customFormat="1">
      <c r="A124" s="141">
        <v>113</v>
      </c>
      <c r="B124" s="142"/>
      <c r="C124" s="142"/>
      <c r="D124" s="142"/>
      <c r="E124" s="142"/>
      <c r="F124" s="142"/>
      <c r="G124" s="142"/>
      <c r="H124" s="144"/>
      <c r="I124" s="380" t="str">
        <f t="shared" si="7"/>
        <v/>
      </c>
      <c r="J124" s="141"/>
      <c r="L124" s="69"/>
      <c r="M124" s="62"/>
      <c r="N124" s="62"/>
      <c r="O124" s="62"/>
      <c r="P124" s="62"/>
      <c r="Q124" s="62"/>
      <c r="R124" s="62"/>
      <c r="S124" s="62"/>
      <c r="T124" s="62"/>
      <c r="U124" s="62"/>
    </row>
    <row r="125" spans="1:21" s="68" customFormat="1">
      <c r="A125" s="141">
        <v>114</v>
      </c>
      <c r="B125" s="142"/>
      <c r="C125" s="142"/>
      <c r="D125" s="142"/>
      <c r="E125" s="142"/>
      <c r="F125" s="142"/>
      <c r="G125" s="142"/>
      <c r="H125" s="144"/>
      <c r="I125" s="380" t="str">
        <f t="shared" si="7"/>
        <v/>
      </c>
      <c r="J125" s="141"/>
      <c r="L125" s="69"/>
      <c r="M125" s="62"/>
      <c r="N125" s="62"/>
      <c r="O125" s="62"/>
      <c r="P125" s="62"/>
      <c r="Q125" s="62"/>
      <c r="R125" s="62"/>
      <c r="S125" s="62"/>
      <c r="T125" s="62"/>
      <c r="U125" s="62"/>
    </row>
    <row r="126" spans="1:21" s="68" customFormat="1">
      <c r="A126" s="141">
        <v>115</v>
      </c>
      <c r="B126" s="142"/>
      <c r="C126" s="142"/>
      <c r="D126" s="142"/>
      <c r="E126" s="142"/>
      <c r="F126" s="142"/>
      <c r="G126" s="142"/>
      <c r="H126" s="144"/>
      <c r="I126" s="380" t="str">
        <f t="shared" si="7"/>
        <v/>
      </c>
      <c r="J126" s="141"/>
      <c r="L126" s="69"/>
      <c r="M126" s="62"/>
      <c r="N126" s="62"/>
      <c r="O126" s="62"/>
      <c r="P126" s="62"/>
      <c r="Q126" s="62"/>
      <c r="R126" s="62"/>
      <c r="S126" s="62"/>
      <c r="T126" s="62"/>
      <c r="U126" s="62"/>
    </row>
    <row r="127" spans="1:21" s="68" customFormat="1">
      <c r="A127" s="141">
        <v>116</v>
      </c>
      <c r="B127" s="142"/>
      <c r="C127" s="142"/>
      <c r="D127" s="142"/>
      <c r="E127" s="142"/>
      <c r="F127" s="142"/>
      <c r="G127" s="142"/>
      <c r="H127" s="144"/>
      <c r="I127" s="380" t="str">
        <f t="shared" si="7"/>
        <v/>
      </c>
      <c r="J127" s="141"/>
      <c r="L127" s="69"/>
      <c r="M127" s="62"/>
      <c r="N127" s="62"/>
      <c r="O127" s="62"/>
      <c r="P127" s="62"/>
      <c r="Q127" s="62"/>
      <c r="R127" s="62"/>
      <c r="S127" s="62"/>
      <c r="T127" s="62"/>
      <c r="U127" s="62"/>
    </row>
    <row r="128" spans="1:21" s="68" customFormat="1">
      <c r="A128" s="141">
        <v>117</v>
      </c>
      <c r="B128" s="142"/>
      <c r="C128" s="142"/>
      <c r="D128" s="142"/>
      <c r="E128" s="142"/>
      <c r="F128" s="142"/>
      <c r="G128" s="142"/>
      <c r="H128" s="144"/>
      <c r="I128" s="380" t="str">
        <f t="shared" si="7"/>
        <v/>
      </c>
      <c r="J128" s="141"/>
      <c r="L128" s="69"/>
      <c r="M128" s="62"/>
      <c r="N128" s="62"/>
      <c r="O128" s="62"/>
      <c r="P128" s="62"/>
      <c r="Q128" s="62"/>
      <c r="R128" s="62"/>
      <c r="S128" s="62"/>
      <c r="T128" s="62"/>
      <c r="U128" s="62"/>
    </row>
    <row r="129" spans="1:21" s="68" customFormat="1">
      <c r="A129" s="141">
        <v>118</v>
      </c>
      <c r="B129" s="142"/>
      <c r="C129" s="142"/>
      <c r="D129" s="142"/>
      <c r="E129" s="142"/>
      <c r="F129" s="142"/>
      <c r="G129" s="142"/>
      <c r="H129" s="144"/>
      <c r="I129" s="380" t="str">
        <f t="shared" si="7"/>
        <v/>
      </c>
      <c r="J129" s="141"/>
      <c r="L129" s="69"/>
      <c r="M129" s="62"/>
      <c r="N129" s="62"/>
      <c r="O129" s="62"/>
      <c r="P129" s="62"/>
      <c r="Q129" s="62"/>
      <c r="R129" s="62"/>
      <c r="S129" s="62"/>
      <c r="T129" s="62"/>
      <c r="U129" s="62"/>
    </row>
    <row r="130" spans="1:21" s="68" customFormat="1">
      <c r="A130" s="141">
        <v>119</v>
      </c>
      <c r="B130" s="142"/>
      <c r="C130" s="142"/>
      <c r="D130" s="142"/>
      <c r="E130" s="142"/>
      <c r="F130" s="142"/>
      <c r="G130" s="142"/>
      <c r="H130" s="144"/>
      <c r="I130" s="380" t="str">
        <f t="shared" si="7"/>
        <v/>
      </c>
      <c r="J130" s="141"/>
      <c r="L130" s="69"/>
      <c r="M130" s="62"/>
      <c r="N130" s="62"/>
      <c r="O130" s="62"/>
      <c r="P130" s="62"/>
      <c r="Q130" s="62"/>
      <c r="R130" s="62"/>
      <c r="S130" s="62"/>
      <c r="T130" s="62"/>
      <c r="U130" s="62"/>
    </row>
    <row r="131" spans="1:21" s="68" customFormat="1">
      <c r="A131" s="141">
        <v>120</v>
      </c>
      <c r="B131" s="142"/>
      <c r="C131" s="142"/>
      <c r="D131" s="142"/>
      <c r="E131" s="142"/>
      <c r="F131" s="142"/>
      <c r="G131" s="142"/>
      <c r="H131" s="144"/>
      <c r="I131" s="380" t="str">
        <f t="shared" si="7"/>
        <v/>
      </c>
      <c r="J131" s="141"/>
      <c r="L131" s="69"/>
      <c r="M131" s="62"/>
      <c r="N131" s="62"/>
      <c r="O131" s="62"/>
      <c r="P131" s="62"/>
      <c r="Q131" s="62"/>
      <c r="R131" s="62"/>
      <c r="S131" s="62"/>
      <c r="T131" s="62"/>
      <c r="U131" s="62"/>
    </row>
    <row r="132" spans="1:21" s="68" customFormat="1">
      <c r="A132" s="141">
        <v>121</v>
      </c>
      <c r="B132" s="142"/>
      <c r="C132" s="142"/>
      <c r="D132" s="142"/>
      <c r="E132" s="142"/>
      <c r="F132" s="142"/>
      <c r="G132" s="142"/>
      <c r="H132" s="144"/>
      <c r="I132" s="380" t="str">
        <f t="shared" si="7"/>
        <v/>
      </c>
      <c r="J132" s="141"/>
      <c r="L132" s="69"/>
      <c r="M132" s="62"/>
      <c r="N132" s="62"/>
      <c r="O132" s="62"/>
      <c r="P132" s="62"/>
      <c r="Q132" s="62"/>
      <c r="R132" s="62"/>
      <c r="S132" s="62"/>
      <c r="T132" s="62"/>
      <c r="U132" s="62"/>
    </row>
    <row r="133" spans="1:21" s="68" customFormat="1">
      <c r="A133" s="141">
        <v>122</v>
      </c>
      <c r="B133" s="142"/>
      <c r="C133" s="142"/>
      <c r="D133" s="142"/>
      <c r="E133" s="142"/>
      <c r="F133" s="142"/>
      <c r="G133" s="142"/>
      <c r="H133" s="144"/>
      <c r="I133" s="380" t="str">
        <f t="shared" si="7"/>
        <v/>
      </c>
      <c r="J133" s="141"/>
      <c r="L133" s="69"/>
      <c r="M133" s="62"/>
      <c r="N133" s="62"/>
      <c r="O133" s="62"/>
      <c r="P133" s="62"/>
      <c r="Q133" s="62"/>
      <c r="R133" s="62"/>
      <c r="S133" s="62"/>
      <c r="T133" s="62"/>
      <c r="U133" s="62"/>
    </row>
    <row r="134" spans="1:21" s="68" customFormat="1">
      <c r="A134" s="141">
        <v>123</v>
      </c>
      <c r="B134" s="142"/>
      <c r="C134" s="142"/>
      <c r="D134" s="142"/>
      <c r="E134" s="142"/>
      <c r="F134" s="142"/>
      <c r="G134" s="142"/>
      <c r="H134" s="144"/>
      <c r="I134" s="380" t="str">
        <f t="shared" si="7"/>
        <v/>
      </c>
      <c r="J134" s="141"/>
      <c r="L134" s="69"/>
      <c r="M134" s="62"/>
      <c r="N134" s="62"/>
      <c r="O134" s="62"/>
      <c r="P134" s="62"/>
      <c r="Q134" s="62"/>
      <c r="R134" s="62"/>
      <c r="S134" s="62"/>
      <c r="T134" s="62"/>
      <c r="U134" s="62"/>
    </row>
    <row r="135" spans="1:21" s="68" customFormat="1">
      <c r="A135" s="141">
        <v>124</v>
      </c>
      <c r="B135" s="142"/>
      <c r="C135" s="142"/>
      <c r="D135" s="142"/>
      <c r="E135" s="142"/>
      <c r="F135" s="142"/>
      <c r="G135" s="142"/>
      <c r="H135" s="144"/>
      <c r="I135" s="380" t="str">
        <f t="shared" si="7"/>
        <v/>
      </c>
      <c r="J135" s="141"/>
      <c r="L135" s="69"/>
      <c r="M135" s="62"/>
      <c r="N135" s="62"/>
      <c r="O135" s="62"/>
      <c r="P135" s="62"/>
      <c r="Q135" s="62"/>
      <c r="R135" s="62"/>
      <c r="S135" s="62"/>
      <c r="T135" s="62"/>
      <c r="U135" s="62"/>
    </row>
    <row r="136" spans="1:21" s="68" customFormat="1">
      <c r="A136" s="141">
        <v>125</v>
      </c>
      <c r="B136" s="142"/>
      <c r="C136" s="142"/>
      <c r="D136" s="142"/>
      <c r="E136" s="142"/>
      <c r="F136" s="142"/>
      <c r="G136" s="142"/>
      <c r="H136" s="144"/>
      <c r="I136" s="380" t="str">
        <f t="shared" si="7"/>
        <v/>
      </c>
      <c r="J136" s="141"/>
      <c r="L136" s="69"/>
      <c r="M136" s="62"/>
      <c r="N136" s="62"/>
      <c r="O136" s="62"/>
      <c r="P136" s="62"/>
      <c r="Q136" s="62"/>
      <c r="R136" s="62"/>
      <c r="S136" s="62"/>
      <c r="T136" s="62"/>
      <c r="U136" s="62"/>
    </row>
    <row r="137" spans="1:21" s="68" customFormat="1">
      <c r="A137" s="141">
        <v>126</v>
      </c>
      <c r="B137" s="142"/>
      <c r="C137" s="142"/>
      <c r="D137" s="142"/>
      <c r="E137" s="142"/>
      <c r="F137" s="142"/>
      <c r="G137" s="142"/>
      <c r="H137" s="144"/>
      <c r="I137" s="380" t="str">
        <f t="shared" si="7"/>
        <v/>
      </c>
      <c r="J137" s="141"/>
      <c r="L137" s="69"/>
      <c r="M137" s="62"/>
      <c r="N137" s="62"/>
      <c r="O137" s="62"/>
      <c r="P137" s="62"/>
      <c r="Q137" s="62"/>
      <c r="R137" s="62"/>
      <c r="S137" s="62"/>
      <c r="T137" s="62"/>
      <c r="U137" s="62"/>
    </row>
    <row r="138" spans="1:21" s="68" customFormat="1">
      <c r="A138" s="141">
        <v>127</v>
      </c>
      <c r="B138" s="142"/>
      <c r="C138" s="142"/>
      <c r="D138" s="142"/>
      <c r="E138" s="142"/>
      <c r="F138" s="142"/>
      <c r="G138" s="142"/>
      <c r="H138" s="144"/>
      <c r="I138" s="380" t="str">
        <f t="shared" si="7"/>
        <v/>
      </c>
      <c r="J138" s="141"/>
      <c r="L138" s="69"/>
      <c r="M138" s="62"/>
      <c r="N138" s="62"/>
      <c r="O138" s="62"/>
      <c r="P138" s="62"/>
      <c r="Q138" s="62"/>
      <c r="R138" s="62"/>
      <c r="S138" s="62"/>
      <c r="T138" s="62"/>
      <c r="U138" s="62"/>
    </row>
    <row r="139" spans="1:21" s="68" customFormat="1">
      <c r="A139" s="141">
        <v>128</v>
      </c>
      <c r="B139" s="142"/>
      <c r="C139" s="142"/>
      <c r="D139" s="142"/>
      <c r="E139" s="142"/>
      <c r="F139" s="142"/>
      <c r="G139" s="142"/>
      <c r="H139" s="144"/>
      <c r="I139" s="380" t="str">
        <f t="shared" si="7"/>
        <v/>
      </c>
      <c r="J139" s="141"/>
      <c r="L139" s="69"/>
      <c r="M139" s="62"/>
      <c r="N139" s="62"/>
      <c r="O139" s="62"/>
      <c r="P139" s="62"/>
      <c r="Q139" s="62"/>
      <c r="R139" s="62"/>
      <c r="S139" s="62"/>
      <c r="T139" s="62"/>
      <c r="U139" s="62"/>
    </row>
    <row r="140" spans="1:21" s="68" customFormat="1">
      <c r="A140" s="141">
        <v>129</v>
      </c>
      <c r="B140" s="142"/>
      <c r="C140" s="142"/>
      <c r="D140" s="142"/>
      <c r="E140" s="142"/>
      <c r="F140" s="142"/>
      <c r="G140" s="142"/>
      <c r="H140" s="144"/>
      <c r="I140" s="380" t="str">
        <f t="shared" ref="I140:I203" si="11">IF(OR($B140="",$C140="",$H140&lt;an_initial,$H140&gt;an_final,$L140=FALSE),"",K140*(IF(D140="X",100,0) + IF(E140="X",50,0) + IF(F140="X",200,0) + IF(G140="X",150,0) ))</f>
        <v/>
      </c>
      <c r="J140" s="141"/>
      <c r="L140" s="69"/>
      <c r="M140" s="62"/>
      <c r="N140" s="62"/>
      <c r="O140" s="62"/>
      <c r="P140" s="62"/>
      <c r="Q140" s="62"/>
      <c r="R140" s="62"/>
      <c r="S140" s="62"/>
      <c r="T140" s="62"/>
      <c r="U140" s="62"/>
    </row>
    <row r="141" spans="1:21" s="68" customFormat="1">
      <c r="A141" s="141">
        <v>130</v>
      </c>
      <c r="B141" s="142"/>
      <c r="C141" s="142"/>
      <c r="D141" s="142"/>
      <c r="E141" s="142"/>
      <c r="F141" s="142"/>
      <c r="G141" s="142"/>
      <c r="H141" s="144"/>
      <c r="I141" s="380" t="str">
        <f t="shared" si="11"/>
        <v/>
      </c>
      <c r="J141" s="141"/>
      <c r="L141" s="69"/>
      <c r="M141" s="62"/>
      <c r="N141" s="62"/>
      <c r="O141" s="62"/>
      <c r="P141" s="62"/>
      <c r="Q141" s="62"/>
      <c r="R141" s="62"/>
      <c r="S141" s="62"/>
      <c r="T141" s="62"/>
      <c r="U141" s="62"/>
    </row>
    <row r="142" spans="1:21" s="68" customFormat="1">
      <c r="A142" s="141">
        <v>131</v>
      </c>
      <c r="B142" s="142"/>
      <c r="C142" s="142"/>
      <c r="D142" s="142"/>
      <c r="E142" s="142"/>
      <c r="F142" s="142"/>
      <c r="G142" s="142"/>
      <c r="H142" s="144"/>
      <c r="I142" s="380" t="str">
        <f t="shared" si="11"/>
        <v/>
      </c>
      <c r="J142" s="141"/>
      <c r="L142" s="69"/>
      <c r="M142" s="62"/>
      <c r="N142" s="62"/>
      <c r="O142" s="62"/>
      <c r="P142" s="62"/>
      <c r="Q142" s="62"/>
      <c r="R142" s="62"/>
      <c r="S142" s="62"/>
      <c r="T142" s="62"/>
      <c r="U142" s="62"/>
    </row>
    <row r="143" spans="1:21" s="68" customFormat="1">
      <c r="A143" s="141">
        <v>132</v>
      </c>
      <c r="B143" s="142"/>
      <c r="C143" s="142"/>
      <c r="D143" s="142"/>
      <c r="E143" s="142"/>
      <c r="F143" s="142"/>
      <c r="G143" s="142"/>
      <c r="H143" s="144"/>
      <c r="I143" s="380" t="str">
        <f t="shared" si="11"/>
        <v/>
      </c>
      <c r="J143" s="141"/>
      <c r="L143" s="69"/>
      <c r="M143" s="62"/>
      <c r="N143" s="62"/>
      <c r="O143" s="62"/>
      <c r="P143" s="62"/>
      <c r="Q143" s="62"/>
      <c r="R143" s="62"/>
      <c r="S143" s="62"/>
      <c r="T143" s="62"/>
      <c r="U143" s="62"/>
    </row>
    <row r="144" spans="1:21" s="68" customFormat="1">
      <c r="A144" s="141">
        <v>133</v>
      </c>
      <c r="B144" s="142"/>
      <c r="C144" s="142"/>
      <c r="D144" s="142"/>
      <c r="E144" s="142"/>
      <c r="F144" s="142"/>
      <c r="G144" s="142"/>
      <c r="H144" s="144"/>
      <c r="I144" s="380" t="str">
        <f t="shared" si="11"/>
        <v/>
      </c>
      <c r="J144" s="141"/>
      <c r="L144" s="69"/>
      <c r="M144" s="62"/>
      <c r="N144" s="62"/>
      <c r="O144" s="62"/>
      <c r="P144" s="62"/>
      <c r="Q144" s="62"/>
      <c r="R144" s="62"/>
      <c r="S144" s="62"/>
      <c r="T144" s="62"/>
      <c r="U144" s="62"/>
    </row>
    <row r="145" spans="1:21" s="68" customFormat="1">
      <c r="A145" s="141">
        <v>134</v>
      </c>
      <c r="B145" s="142"/>
      <c r="C145" s="142"/>
      <c r="D145" s="142"/>
      <c r="E145" s="142"/>
      <c r="F145" s="142"/>
      <c r="G145" s="142"/>
      <c r="H145" s="144"/>
      <c r="I145" s="380" t="str">
        <f t="shared" si="11"/>
        <v/>
      </c>
      <c r="J145" s="141"/>
      <c r="L145" s="69"/>
      <c r="M145" s="62"/>
      <c r="N145" s="62"/>
      <c r="O145" s="62"/>
      <c r="P145" s="62"/>
      <c r="Q145" s="62"/>
      <c r="R145" s="62"/>
      <c r="S145" s="62"/>
      <c r="T145" s="62"/>
      <c r="U145" s="62"/>
    </row>
    <row r="146" spans="1:21" s="68" customFormat="1">
      <c r="A146" s="141">
        <v>135</v>
      </c>
      <c r="B146" s="142"/>
      <c r="C146" s="142"/>
      <c r="D146" s="142"/>
      <c r="E146" s="142"/>
      <c r="F146" s="142"/>
      <c r="G146" s="142"/>
      <c r="H146" s="144"/>
      <c r="I146" s="380" t="str">
        <f t="shared" si="11"/>
        <v/>
      </c>
      <c r="J146" s="141"/>
      <c r="L146" s="69"/>
      <c r="M146" s="62"/>
      <c r="N146" s="62"/>
      <c r="O146" s="62"/>
      <c r="P146" s="62"/>
      <c r="Q146" s="62"/>
      <c r="R146" s="62"/>
      <c r="S146" s="62"/>
      <c r="T146" s="62"/>
      <c r="U146" s="62"/>
    </row>
    <row r="147" spans="1:21" s="68" customFormat="1">
      <c r="A147" s="141">
        <v>136</v>
      </c>
      <c r="B147" s="142"/>
      <c r="C147" s="142"/>
      <c r="D147" s="142"/>
      <c r="E147" s="142"/>
      <c r="F147" s="142"/>
      <c r="G147" s="142"/>
      <c r="H147" s="144"/>
      <c r="I147" s="380" t="str">
        <f t="shared" si="11"/>
        <v/>
      </c>
      <c r="J147" s="141"/>
      <c r="L147" s="69"/>
      <c r="M147" s="62"/>
      <c r="N147" s="62"/>
      <c r="O147" s="62"/>
      <c r="P147" s="62"/>
      <c r="Q147" s="62"/>
      <c r="R147" s="62"/>
      <c r="S147" s="62"/>
      <c r="T147" s="62"/>
      <c r="U147" s="62"/>
    </row>
    <row r="148" spans="1:21" s="68" customFormat="1">
      <c r="A148" s="141">
        <v>137</v>
      </c>
      <c r="B148" s="142"/>
      <c r="C148" s="142"/>
      <c r="D148" s="142"/>
      <c r="E148" s="142"/>
      <c r="F148" s="142"/>
      <c r="G148" s="142"/>
      <c r="H148" s="144"/>
      <c r="I148" s="380" t="str">
        <f t="shared" si="11"/>
        <v/>
      </c>
      <c r="J148" s="141"/>
      <c r="L148" s="69"/>
      <c r="M148" s="62"/>
      <c r="N148" s="62"/>
      <c r="O148" s="62"/>
      <c r="P148" s="62"/>
      <c r="Q148" s="62"/>
      <c r="R148" s="62"/>
      <c r="S148" s="62"/>
      <c r="T148" s="62"/>
      <c r="U148" s="62"/>
    </row>
    <row r="149" spans="1:21" s="68" customFormat="1">
      <c r="A149" s="141">
        <v>138</v>
      </c>
      <c r="B149" s="142"/>
      <c r="C149" s="142"/>
      <c r="D149" s="142"/>
      <c r="E149" s="142"/>
      <c r="F149" s="142"/>
      <c r="G149" s="142"/>
      <c r="H149" s="144"/>
      <c r="I149" s="380" t="str">
        <f t="shared" si="11"/>
        <v/>
      </c>
      <c r="J149" s="141"/>
      <c r="L149" s="69"/>
      <c r="M149" s="62"/>
      <c r="N149" s="62"/>
      <c r="O149" s="62"/>
      <c r="P149" s="62"/>
      <c r="Q149" s="62"/>
      <c r="R149" s="62"/>
      <c r="S149" s="62"/>
      <c r="T149" s="62"/>
      <c r="U149" s="62"/>
    </row>
    <row r="150" spans="1:21" s="68" customFormat="1">
      <c r="A150" s="141">
        <v>139</v>
      </c>
      <c r="B150" s="142"/>
      <c r="C150" s="142"/>
      <c r="D150" s="142"/>
      <c r="E150" s="142"/>
      <c r="F150" s="142"/>
      <c r="G150" s="142"/>
      <c r="H150" s="144"/>
      <c r="I150" s="380" t="str">
        <f t="shared" si="11"/>
        <v/>
      </c>
      <c r="J150" s="141"/>
      <c r="L150" s="69"/>
      <c r="M150" s="62"/>
      <c r="N150" s="62"/>
      <c r="O150" s="62"/>
      <c r="P150" s="62"/>
      <c r="Q150" s="62"/>
      <c r="R150" s="62"/>
      <c r="S150" s="62"/>
      <c r="T150" s="62"/>
      <c r="U150" s="62"/>
    </row>
    <row r="151" spans="1:21" s="68" customFormat="1">
      <c r="A151" s="141">
        <v>140</v>
      </c>
      <c r="B151" s="142"/>
      <c r="C151" s="142"/>
      <c r="D151" s="142"/>
      <c r="E151" s="142"/>
      <c r="F151" s="142"/>
      <c r="G151" s="142"/>
      <c r="H151" s="144"/>
      <c r="I151" s="380" t="str">
        <f t="shared" si="11"/>
        <v/>
      </c>
      <c r="J151" s="141"/>
      <c r="L151" s="69"/>
      <c r="M151" s="62"/>
      <c r="N151" s="62"/>
      <c r="O151" s="62"/>
      <c r="P151" s="62"/>
      <c r="Q151" s="62"/>
      <c r="R151" s="62"/>
      <c r="S151" s="62"/>
      <c r="T151" s="62"/>
      <c r="U151" s="62"/>
    </row>
    <row r="152" spans="1:21" s="68" customFormat="1">
      <c r="A152" s="141">
        <v>141</v>
      </c>
      <c r="B152" s="142"/>
      <c r="C152" s="142"/>
      <c r="D152" s="142"/>
      <c r="E152" s="142"/>
      <c r="F152" s="142"/>
      <c r="G152" s="142"/>
      <c r="H152" s="144"/>
      <c r="I152" s="380" t="str">
        <f t="shared" si="11"/>
        <v/>
      </c>
      <c r="J152" s="141"/>
      <c r="L152" s="69"/>
      <c r="M152" s="62"/>
      <c r="N152" s="62"/>
      <c r="O152" s="62"/>
      <c r="P152" s="62"/>
      <c r="Q152" s="62"/>
      <c r="R152" s="62"/>
      <c r="S152" s="62"/>
      <c r="T152" s="62"/>
      <c r="U152" s="62"/>
    </row>
    <row r="153" spans="1:21" s="68" customFormat="1">
      <c r="A153" s="141">
        <v>142</v>
      </c>
      <c r="B153" s="142"/>
      <c r="C153" s="142"/>
      <c r="D153" s="142"/>
      <c r="E153" s="142"/>
      <c r="F153" s="142"/>
      <c r="G153" s="142"/>
      <c r="H153" s="144"/>
      <c r="I153" s="380" t="str">
        <f t="shared" si="11"/>
        <v/>
      </c>
      <c r="J153" s="141"/>
      <c r="L153" s="69"/>
      <c r="M153" s="62"/>
      <c r="N153" s="62"/>
      <c r="O153" s="62"/>
      <c r="P153" s="62"/>
      <c r="Q153" s="62"/>
      <c r="R153" s="62"/>
      <c r="S153" s="62"/>
      <c r="T153" s="62"/>
      <c r="U153" s="62"/>
    </row>
    <row r="154" spans="1:21" s="68" customFormat="1">
      <c r="A154" s="141">
        <v>143</v>
      </c>
      <c r="B154" s="142"/>
      <c r="C154" s="142"/>
      <c r="D154" s="142"/>
      <c r="E154" s="142"/>
      <c r="F154" s="142"/>
      <c r="G154" s="142"/>
      <c r="H154" s="144"/>
      <c r="I154" s="380" t="str">
        <f t="shared" si="11"/>
        <v/>
      </c>
      <c r="J154" s="141"/>
      <c r="L154" s="69"/>
      <c r="M154" s="62"/>
      <c r="N154" s="62"/>
      <c r="O154" s="62"/>
      <c r="P154" s="62"/>
      <c r="Q154" s="62"/>
      <c r="R154" s="62"/>
      <c r="S154" s="62"/>
      <c r="T154" s="62"/>
      <c r="U154" s="62"/>
    </row>
    <row r="155" spans="1:21" s="68" customFormat="1">
      <c r="A155" s="141">
        <v>144</v>
      </c>
      <c r="B155" s="142"/>
      <c r="C155" s="142"/>
      <c r="D155" s="142"/>
      <c r="E155" s="142"/>
      <c r="F155" s="142"/>
      <c r="G155" s="142"/>
      <c r="H155" s="144"/>
      <c r="I155" s="380" t="str">
        <f t="shared" si="11"/>
        <v/>
      </c>
      <c r="J155" s="141"/>
      <c r="L155" s="69"/>
      <c r="M155" s="62"/>
      <c r="N155" s="62"/>
      <c r="O155" s="62"/>
      <c r="P155" s="62"/>
      <c r="Q155" s="62"/>
      <c r="R155" s="62"/>
      <c r="S155" s="62"/>
      <c r="T155" s="62"/>
      <c r="U155" s="62"/>
    </row>
    <row r="156" spans="1:21" s="68" customFormat="1">
      <c r="A156" s="141">
        <v>145</v>
      </c>
      <c r="B156" s="142"/>
      <c r="C156" s="142"/>
      <c r="D156" s="142"/>
      <c r="E156" s="142"/>
      <c r="F156" s="142"/>
      <c r="G156" s="142"/>
      <c r="H156" s="144"/>
      <c r="I156" s="380" t="str">
        <f t="shared" si="11"/>
        <v/>
      </c>
      <c r="J156" s="141"/>
      <c r="L156" s="69"/>
      <c r="M156" s="62"/>
      <c r="N156" s="62"/>
      <c r="O156" s="62"/>
      <c r="P156" s="62"/>
      <c r="Q156" s="62"/>
      <c r="R156" s="62"/>
      <c r="S156" s="62"/>
      <c r="T156" s="62"/>
      <c r="U156" s="62"/>
    </row>
    <row r="157" spans="1:21" s="68" customFormat="1">
      <c r="A157" s="141">
        <v>146</v>
      </c>
      <c r="B157" s="142"/>
      <c r="C157" s="142"/>
      <c r="D157" s="142"/>
      <c r="E157" s="142"/>
      <c r="F157" s="142"/>
      <c r="G157" s="142"/>
      <c r="H157" s="144"/>
      <c r="I157" s="380" t="str">
        <f t="shared" si="11"/>
        <v/>
      </c>
      <c r="J157" s="141"/>
      <c r="L157" s="69"/>
      <c r="M157" s="62"/>
      <c r="N157" s="62"/>
      <c r="O157" s="62"/>
      <c r="P157" s="62"/>
      <c r="Q157" s="62"/>
      <c r="R157" s="62"/>
      <c r="S157" s="62"/>
      <c r="T157" s="62"/>
      <c r="U157" s="62"/>
    </row>
    <row r="158" spans="1:21" s="68" customFormat="1">
      <c r="A158" s="141">
        <v>147</v>
      </c>
      <c r="B158" s="142"/>
      <c r="C158" s="142"/>
      <c r="D158" s="142"/>
      <c r="E158" s="142"/>
      <c r="F158" s="142"/>
      <c r="G158" s="142"/>
      <c r="H158" s="144"/>
      <c r="I158" s="380" t="str">
        <f t="shared" si="11"/>
        <v/>
      </c>
      <c r="J158" s="141"/>
      <c r="L158" s="69"/>
      <c r="M158" s="62"/>
      <c r="N158" s="62"/>
      <c r="O158" s="62"/>
      <c r="P158" s="62"/>
      <c r="Q158" s="62"/>
      <c r="R158" s="62"/>
      <c r="S158" s="62"/>
      <c r="T158" s="62"/>
      <c r="U158" s="62"/>
    </row>
    <row r="159" spans="1:21" s="68" customFormat="1">
      <c r="A159" s="141">
        <v>148</v>
      </c>
      <c r="B159" s="142"/>
      <c r="C159" s="142"/>
      <c r="D159" s="142"/>
      <c r="E159" s="142"/>
      <c r="F159" s="142"/>
      <c r="G159" s="142"/>
      <c r="H159" s="144"/>
      <c r="I159" s="380" t="str">
        <f t="shared" si="11"/>
        <v/>
      </c>
      <c r="J159" s="141"/>
      <c r="L159" s="69"/>
      <c r="M159" s="62"/>
      <c r="N159" s="62"/>
      <c r="O159" s="62"/>
      <c r="P159" s="62"/>
      <c r="Q159" s="62"/>
      <c r="R159" s="62"/>
      <c r="S159" s="62"/>
      <c r="T159" s="62"/>
      <c r="U159" s="62"/>
    </row>
    <row r="160" spans="1:21" s="68" customFormat="1">
      <c r="A160" s="141">
        <v>149</v>
      </c>
      <c r="B160" s="142"/>
      <c r="C160" s="142"/>
      <c r="D160" s="142"/>
      <c r="E160" s="142"/>
      <c r="F160" s="142"/>
      <c r="G160" s="142"/>
      <c r="H160" s="144"/>
      <c r="I160" s="380" t="str">
        <f t="shared" si="11"/>
        <v/>
      </c>
      <c r="J160" s="141"/>
      <c r="L160" s="69"/>
      <c r="M160" s="62"/>
      <c r="N160" s="62"/>
      <c r="O160" s="62"/>
      <c r="P160" s="62"/>
      <c r="Q160" s="62"/>
      <c r="R160" s="62"/>
      <c r="S160" s="62"/>
      <c r="T160" s="62"/>
      <c r="U160" s="62"/>
    </row>
    <row r="161" spans="1:21" s="68" customFormat="1">
      <c r="A161" s="141">
        <v>150</v>
      </c>
      <c r="B161" s="142"/>
      <c r="C161" s="142"/>
      <c r="D161" s="142"/>
      <c r="E161" s="142"/>
      <c r="F161" s="142"/>
      <c r="G161" s="142"/>
      <c r="H161" s="144"/>
      <c r="I161" s="380" t="str">
        <f t="shared" si="11"/>
        <v/>
      </c>
      <c r="J161" s="141"/>
      <c r="L161" s="69"/>
      <c r="M161" s="62"/>
      <c r="N161" s="62"/>
      <c r="O161" s="62"/>
      <c r="P161" s="62"/>
      <c r="Q161" s="62"/>
      <c r="R161" s="62"/>
      <c r="S161" s="62"/>
      <c r="T161" s="62"/>
      <c r="U161" s="62"/>
    </row>
    <row r="162" spans="1:21" s="68" customFormat="1">
      <c r="A162" s="141">
        <v>151</v>
      </c>
      <c r="B162" s="142"/>
      <c r="C162" s="142"/>
      <c r="D162" s="142"/>
      <c r="E162" s="142"/>
      <c r="F162" s="142"/>
      <c r="G162" s="142"/>
      <c r="H162" s="144"/>
      <c r="I162" s="380" t="str">
        <f t="shared" si="11"/>
        <v/>
      </c>
      <c r="J162" s="141"/>
      <c r="L162" s="69"/>
      <c r="M162" s="62"/>
      <c r="N162" s="62"/>
      <c r="O162" s="62"/>
      <c r="P162" s="62"/>
      <c r="Q162" s="62"/>
      <c r="R162" s="62"/>
      <c r="S162" s="62"/>
      <c r="T162" s="62"/>
      <c r="U162" s="62"/>
    </row>
    <row r="163" spans="1:21" s="68" customFormat="1">
      <c r="A163" s="141">
        <v>152</v>
      </c>
      <c r="B163" s="142"/>
      <c r="C163" s="142"/>
      <c r="D163" s="142"/>
      <c r="E163" s="142"/>
      <c r="F163" s="142"/>
      <c r="G163" s="142"/>
      <c r="H163" s="144"/>
      <c r="I163" s="380" t="str">
        <f t="shared" si="11"/>
        <v/>
      </c>
      <c r="J163" s="141"/>
      <c r="L163" s="69"/>
      <c r="M163" s="62"/>
      <c r="N163" s="62"/>
      <c r="O163" s="62"/>
      <c r="P163" s="62"/>
      <c r="Q163" s="62"/>
      <c r="R163" s="62"/>
      <c r="S163" s="62"/>
      <c r="T163" s="62"/>
      <c r="U163" s="62"/>
    </row>
    <row r="164" spans="1:21" s="68" customFormat="1">
      <c r="A164" s="141">
        <v>153</v>
      </c>
      <c r="B164" s="142"/>
      <c r="C164" s="142"/>
      <c r="D164" s="142"/>
      <c r="E164" s="142"/>
      <c r="F164" s="142"/>
      <c r="G164" s="142"/>
      <c r="H164" s="144"/>
      <c r="I164" s="380" t="str">
        <f t="shared" si="11"/>
        <v/>
      </c>
      <c r="J164" s="141"/>
      <c r="L164" s="69"/>
      <c r="M164" s="62"/>
      <c r="N164" s="62"/>
      <c r="O164" s="62"/>
      <c r="P164" s="62"/>
      <c r="Q164" s="62"/>
      <c r="R164" s="62"/>
      <c r="S164" s="62"/>
      <c r="T164" s="62"/>
      <c r="U164" s="62"/>
    </row>
    <row r="165" spans="1:21" s="68" customFormat="1">
      <c r="A165" s="141">
        <v>154</v>
      </c>
      <c r="B165" s="142"/>
      <c r="C165" s="142"/>
      <c r="D165" s="142"/>
      <c r="E165" s="142"/>
      <c r="F165" s="142"/>
      <c r="G165" s="142"/>
      <c r="H165" s="144"/>
      <c r="I165" s="380" t="str">
        <f t="shared" si="11"/>
        <v/>
      </c>
      <c r="J165" s="141"/>
      <c r="L165" s="69"/>
      <c r="M165" s="62"/>
      <c r="N165" s="62"/>
      <c r="O165" s="62"/>
      <c r="P165" s="62"/>
      <c r="Q165" s="62"/>
      <c r="R165" s="62"/>
      <c r="S165" s="62"/>
      <c r="T165" s="62"/>
      <c r="U165" s="62"/>
    </row>
    <row r="166" spans="1:21" s="68" customFormat="1">
      <c r="A166" s="141">
        <v>155</v>
      </c>
      <c r="B166" s="142"/>
      <c r="C166" s="142"/>
      <c r="D166" s="142"/>
      <c r="E166" s="142"/>
      <c r="F166" s="142"/>
      <c r="G166" s="142"/>
      <c r="H166" s="144"/>
      <c r="I166" s="380" t="str">
        <f t="shared" si="11"/>
        <v/>
      </c>
      <c r="J166" s="141"/>
      <c r="L166" s="69"/>
      <c r="M166" s="62"/>
      <c r="N166" s="62"/>
      <c r="O166" s="62"/>
      <c r="P166" s="62"/>
      <c r="Q166" s="62"/>
      <c r="R166" s="62"/>
      <c r="S166" s="62"/>
      <c r="T166" s="62"/>
      <c r="U166" s="62"/>
    </row>
    <row r="167" spans="1:21" s="68" customFormat="1">
      <c r="A167" s="141">
        <v>156</v>
      </c>
      <c r="B167" s="142"/>
      <c r="C167" s="142"/>
      <c r="D167" s="142"/>
      <c r="E167" s="142"/>
      <c r="F167" s="142"/>
      <c r="G167" s="142"/>
      <c r="H167" s="144"/>
      <c r="I167" s="380" t="str">
        <f t="shared" si="11"/>
        <v/>
      </c>
      <c r="J167" s="141"/>
      <c r="L167" s="69"/>
      <c r="M167" s="62"/>
      <c r="N167" s="62"/>
      <c r="O167" s="62"/>
      <c r="P167" s="62"/>
      <c r="Q167" s="62"/>
      <c r="R167" s="62"/>
      <c r="S167" s="62"/>
      <c r="T167" s="62"/>
      <c r="U167" s="62"/>
    </row>
    <row r="168" spans="1:21" s="68" customFormat="1">
      <c r="A168" s="141">
        <v>157</v>
      </c>
      <c r="B168" s="142"/>
      <c r="C168" s="142"/>
      <c r="D168" s="142"/>
      <c r="E168" s="142"/>
      <c r="F168" s="142"/>
      <c r="G168" s="142"/>
      <c r="H168" s="144"/>
      <c r="I168" s="380" t="str">
        <f t="shared" si="11"/>
        <v/>
      </c>
      <c r="J168" s="141"/>
      <c r="L168" s="69"/>
      <c r="M168" s="62"/>
      <c r="N168" s="62"/>
      <c r="O168" s="62"/>
      <c r="P168" s="62"/>
      <c r="Q168" s="62"/>
      <c r="R168" s="62"/>
      <c r="S168" s="62"/>
      <c r="T168" s="62"/>
      <c r="U168" s="62"/>
    </row>
    <row r="169" spans="1:21" s="68" customFormat="1">
      <c r="A169" s="141">
        <v>158</v>
      </c>
      <c r="B169" s="142"/>
      <c r="C169" s="142"/>
      <c r="D169" s="142"/>
      <c r="E169" s="142"/>
      <c r="F169" s="142"/>
      <c r="G169" s="142"/>
      <c r="H169" s="144"/>
      <c r="I169" s="380" t="str">
        <f t="shared" si="11"/>
        <v/>
      </c>
      <c r="J169" s="141"/>
      <c r="L169" s="69"/>
      <c r="M169" s="62"/>
      <c r="N169" s="62"/>
      <c r="O169" s="62"/>
      <c r="P169" s="62"/>
      <c r="Q169" s="62"/>
      <c r="R169" s="62"/>
      <c r="S169" s="62"/>
      <c r="T169" s="62"/>
      <c r="U169" s="62"/>
    </row>
    <row r="170" spans="1:21" s="68" customFormat="1">
      <c r="A170" s="141">
        <v>159</v>
      </c>
      <c r="B170" s="142"/>
      <c r="C170" s="142"/>
      <c r="D170" s="142"/>
      <c r="E170" s="142"/>
      <c r="F170" s="142"/>
      <c r="G170" s="142"/>
      <c r="H170" s="144"/>
      <c r="I170" s="380" t="str">
        <f t="shared" si="11"/>
        <v/>
      </c>
      <c r="J170" s="141"/>
      <c r="L170" s="69"/>
      <c r="M170" s="62"/>
      <c r="N170" s="62"/>
      <c r="O170" s="62"/>
      <c r="P170" s="62"/>
      <c r="Q170" s="62"/>
      <c r="R170" s="62"/>
      <c r="S170" s="62"/>
      <c r="T170" s="62"/>
      <c r="U170" s="62"/>
    </row>
    <row r="171" spans="1:21" s="68" customFormat="1">
      <c r="A171" s="141">
        <v>160</v>
      </c>
      <c r="B171" s="142"/>
      <c r="C171" s="142"/>
      <c r="D171" s="142"/>
      <c r="E171" s="142"/>
      <c r="F171" s="142"/>
      <c r="G171" s="142"/>
      <c r="H171" s="144"/>
      <c r="I171" s="380" t="str">
        <f t="shared" si="11"/>
        <v/>
      </c>
      <c r="J171" s="141"/>
      <c r="L171" s="69"/>
      <c r="M171" s="62"/>
      <c r="N171" s="62"/>
      <c r="O171" s="62"/>
      <c r="P171" s="62"/>
      <c r="Q171" s="62"/>
      <c r="R171" s="62"/>
      <c r="S171" s="62"/>
      <c r="T171" s="62"/>
      <c r="U171" s="62"/>
    </row>
    <row r="172" spans="1:21" s="68" customFormat="1">
      <c r="A172" s="141">
        <v>161</v>
      </c>
      <c r="B172" s="142"/>
      <c r="C172" s="142"/>
      <c r="D172" s="142"/>
      <c r="E172" s="142"/>
      <c r="F172" s="142"/>
      <c r="G172" s="142"/>
      <c r="H172" s="144"/>
      <c r="I172" s="380" t="str">
        <f t="shared" si="11"/>
        <v/>
      </c>
      <c r="J172" s="141"/>
      <c r="L172" s="69"/>
      <c r="M172" s="62"/>
      <c r="N172" s="62"/>
      <c r="O172" s="62"/>
      <c r="P172" s="62"/>
      <c r="Q172" s="62"/>
      <c r="R172" s="62"/>
      <c r="S172" s="62"/>
      <c r="T172" s="62"/>
      <c r="U172" s="62"/>
    </row>
    <row r="173" spans="1:21" s="68" customFormat="1">
      <c r="A173" s="141">
        <v>162</v>
      </c>
      <c r="B173" s="142"/>
      <c r="C173" s="142"/>
      <c r="D173" s="142"/>
      <c r="E173" s="142"/>
      <c r="F173" s="142"/>
      <c r="G173" s="142"/>
      <c r="H173" s="144"/>
      <c r="I173" s="380" t="str">
        <f t="shared" si="11"/>
        <v/>
      </c>
      <c r="J173" s="141"/>
      <c r="L173" s="69"/>
      <c r="M173" s="62"/>
      <c r="N173" s="62"/>
      <c r="O173" s="62"/>
      <c r="P173" s="62"/>
      <c r="Q173" s="62"/>
      <c r="R173" s="62"/>
      <c r="S173" s="62"/>
      <c r="T173" s="62"/>
      <c r="U173" s="62"/>
    </row>
    <row r="174" spans="1:21" s="68" customFormat="1">
      <c r="A174" s="141">
        <v>163</v>
      </c>
      <c r="B174" s="142"/>
      <c r="C174" s="142"/>
      <c r="D174" s="142"/>
      <c r="E174" s="142"/>
      <c r="F174" s="142"/>
      <c r="G174" s="142"/>
      <c r="H174" s="144"/>
      <c r="I174" s="380" t="str">
        <f t="shared" si="11"/>
        <v/>
      </c>
      <c r="J174" s="141"/>
      <c r="L174" s="69"/>
      <c r="M174" s="62"/>
      <c r="N174" s="62"/>
      <c r="O174" s="62"/>
      <c r="P174" s="62"/>
      <c r="Q174" s="62"/>
      <c r="R174" s="62"/>
      <c r="S174" s="62"/>
      <c r="T174" s="62"/>
      <c r="U174" s="62"/>
    </row>
    <row r="175" spans="1:21" s="68" customFormat="1">
      <c r="A175" s="141">
        <v>164</v>
      </c>
      <c r="B175" s="142"/>
      <c r="C175" s="142"/>
      <c r="D175" s="142"/>
      <c r="E175" s="142"/>
      <c r="F175" s="142"/>
      <c r="G175" s="142"/>
      <c r="H175" s="144"/>
      <c r="I175" s="380" t="str">
        <f t="shared" si="11"/>
        <v/>
      </c>
      <c r="J175" s="141"/>
      <c r="L175" s="69"/>
      <c r="M175" s="62"/>
      <c r="N175" s="62"/>
      <c r="O175" s="62"/>
      <c r="P175" s="62"/>
      <c r="Q175" s="62"/>
      <c r="R175" s="62"/>
      <c r="S175" s="62"/>
      <c r="T175" s="62"/>
      <c r="U175" s="62"/>
    </row>
    <row r="176" spans="1:21" s="68" customFormat="1">
      <c r="A176" s="141">
        <v>165</v>
      </c>
      <c r="B176" s="142"/>
      <c r="C176" s="142"/>
      <c r="D176" s="142"/>
      <c r="E176" s="142"/>
      <c r="F176" s="142"/>
      <c r="G176" s="142"/>
      <c r="H176" s="144"/>
      <c r="I176" s="380" t="str">
        <f t="shared" si="11"/>
        <v/>
      </c>
      <c r="J176" s="141"/>
      <c r="L176" s="69"/>
      <c r="M176" s="62"/>
      <c r="N176" s="62"/>
      <c r="O176" s="62"/>
      <c r="P176" s="62"/>
      <c r="Q176" s="62"/>
      <c r="R176" s="62"/>
      <c r="S176" s="62"/>
      <c r="T176" s="62"/>
      <c r="U176" s="62"/>
    </row>
    <row r="177" spans="1:21" s="68" customFormat="1">
      <c r="A177" s="141">
        <v>166</v>
      </c>
      <c r="B177" s="142"/>
      <c r="C177" s="142"/>
      <c r="D177" s="142"/>
      <c r="E177" s="142"/>
      <c r="F177" s="142"/>
      <c r="G177" s="142"/>
      <c r="H177" s="144"/>
      <c r="I177" s="380" t="str">
        <f t="shared" si="11"/>
        <v/>
      </c>
      <c r="J177" s="141"/>
      <c r="L177" s="69"/>
      <c r="M177" s="62"/>
      <c r="N177" s="62"/>
      <c r="O177" s="62"/>
      <c r="P177" s="62"/>
      <c r="Q177" s="62"/>
      <c r="R177" s="62"/>
      <c r="S177" s="62"/>
      <c r="T177" s="62"/>
      <c r="U177" s="62"/>
    </row>
    <row r="178" spans="1:21" s="68" customFormat="1">
      <c r="A178" s="141">
        <v>167</v>
      </c>
      <c r="B178" s="142"/>
      <c r="C178" s="142"/>
      <c r="D178" s="142"/>
      <c r="E178" s="142"/>
      <c r="F178" s="142"/>
      <c r="G178" s="142"/>
      <c r="H178" s="144"/>
      <c r="I178" s="380" t="str">
        <f t="shared" si="11"/>
        <v/>
      </c>
      <c r="J178" s="141"/>
      <c r="L178" s="69"/>
      <c r="M178" s="62"/>
      <c r="N178" s="62"/>
      <c r="O178" s="62"/>
      <c r="P178" s="62"/>
      <c r="Q178" s="62"/>
      <c r="R178" s="62"/>
      <c r="S178" s="62"/>
      <c r="T178" s="62"/>
      <c r="U178" s="62"/>
    </row>
    <row r="179" spans="1:21" s="68" customFormat="1">
      <c r="A179" s="141">
        <v>168</v>
      </c>
      <c r="B179" s="142"/>
      <c r="C179" s="142"/>
      <c r="D179" s="142"/>
      <c r="E179" s="142"/>
      <c r="F179" s="142"/>
      <c r="G179" s="142"/>
      <c r="H179" s="144"/>
      <c r="I179" s="380" t="str">
        <f t="shared" si="11"/>
        <v/>
      </c>
      <c r="J179" s="141"/>
      <c r="L179" s="69"/>
      <c r="M179" s="62"/>
      <c r="N179" s="62"/>
      <c r="O179" s="62"/>
      <c r="P179" s="62"/>
      <c r="Q179" s="62"/>
      <c r="R179" s="62"/>
      <c r="S179" s="62"/>
      <c r="T179" s="62"/>
      <c r="U179" s="62"/>
    </row>
    <row r="180" spans="1:21" s="68" customFormat="1">
      <c r="A180" s="141">
        <v>169</v>
      </c>
      <c r="B180" s="142"/>
      <c r="C180" s="142"/>
      <c r="D180" s="142"/>
      <c r="E180" s="142"/>
      <c r="F180" s="142"/>
      <c r="G180" s="142"/>
      <c r="H180" s="144"/>
      <c r="I180" s="380" t="str">
        <f t="shared" si="11"/>
        <v/>
      </c>
      <c r="J180" s="141"/>
      <c r="L180" s="69"/>
      <c r="M180" s="62"/>
      <c r="N180" s="62"/>
      <c r="O180" s="62"/>
      <c r="P180" s="62"/>
      <c r="Q180" s="62"/>
      <c r="R180" s="62"/>
      <c r="S180" s="62"/>
      <c r="T180" s="62"/>
      <c r="U180" s="62"/>
    </row>
    <row r="181" spans="1:21" s="68" customFormat="1">
      <c r="A181" s="141">
        <v>170</v>
      </c>
      <c r="B181" s="142"/>
      <c r="C181" s="142"/>
      <c r="D181" s="142"/>
      <c r="E181" s="142"/>
      <c r="F181" s="142"/>
      <c r="G181" s="142"/>
      <c r="H181" s="144"/>
      <c r="I181" s="380" t="str">
        <f t="shared" si="11"/>
        <v/>
      </c>
      <c r="J181" s="141"/>
      <c r="L181" s="69"/>
      <c r="M181" s="62"/>
      <c r="N181" s="62"/>
      <c r="O181" s="62"/>
      <c r="P181" s="62"/>
      <c r="Q181" s="62"/>
      <c r="R181" s="62"/>
      <c r="S181" s="62"/>
      <c r="T181" s="62"/>
      <c r="U181" s="62"/>
    </row>
    <row r="182" spans="1:21" s="68" customFormat="1">
      <c r="A182" s="141">
        <v>171</v>
      </c>
      <c r="B182" s="142"/>
      <c r="C182" s="142"/>
      <c r="D182" s="142"/>
      <c r="E182" s="142"/>
      <c r="F182" s="142"/>
      <c r="G182" s="142"/>
      <c r="H182" s="144"/>
      <c r="I182" s="380" t="str">
        <f t="shared" si="11"/>
        <v/>
      </c>
      <c r="J182" s="141"/>
      <c r="L182" s="69"/>
      <c r="M182" s="62"/>
      <c r="N182" s="62"/>
      <c r="O182" s="62"/>
      <c r="P182" s="62"/>
      <c r="Q182" s="62"/>
      <c r="R182" s="62"/>
      <c r="S182" s="62"/>
      <c r="T182" s="62"/>
      <c r="U182" s="62"/>
    </row>
    <row r="183" spans="1:21" s="68" customFormat="1">
      <c r="A183" s="141">
        <v>172</v>
      </c>
      <c r="B183" s="142"/>
      <c r="C183" s="142"/>
      <c r="D183" s="142"/>
      <c r="E183" s="142"/>
      <c r="F183" s="142"/>
      <c r="G183" s="142"/>
      <c r="H183" s="144"/>
      <c r="I183" s="380" t="str">
        <f t="shared" si="11"/>
        <v/>
      </c>
      <c r="J183" s="141"/>
      <c r="L183" s="69"/>
      <c r="M183" s="62"/>
      <c r="N183" s="62"/>
      <c r="O183" s="62"/>
      <c r="P183" s="62"/>
      <c r="Q183" s="62"/>
      <c r="R183" s="62"/>
      <c r="S183" s="62"/>
      <c r="T183" s="62"/>
      <c r="U183" s="62"/>
    </row>
    <row r="184" spans="1:21" s="68" customFormat="1">
      <c r="A184" s="141">
        <v>173</v>
      </c>
      <c r="B184" s="142"/>
      <c r="C184" s="142"/>
      <c r="D184" s="142"/>
      <c r="E184" s="142"/>
      <c r="F184" s="142"/>
      <c r="G184" s="142"/>
      <c r="H184" s="144"/>
      <c r="I184" s="380" t="str">
        <f t="shared" si="11"/>
        <v/>
      </c>
      <c r="J184" s="141"/>
      <c r="L184" s="69"/>
      <c r="M184" s="62"/>
      <c r="N184" s="62"/>
      <c r="O184" s="62"/>
      <c r="P184" s="62"/>
      <c r="Q184" s="62"/>
      <c r="R184" s="62"/>
      <c r="S184" s="62"/>
      <c r="T184" s="62"/>
      <c r="U184" s="62"/>
    </row>
    <row r="185" spans="1:21" s="68" customFormat="1">
      <c r="A185" s="141">
        <v>174</v>
      </c>
      <c r="B185" s="142"/>
      <c r="C185" s="142"/>
      <c r="D185" s="142"/>
      <c r="E185" s="142"/>
      <c r="F185" s="142"/>
      <c r="G185" s="142"/>
      <c r="H185" s="144"/>
      <c r="I185" s="380" t="str">
        <f t="shared" si="11"/>
        <v/>
      </c>
      <c r="J185" s="141"/>
      <c r="L185" s="69"/>
      <c r="M185" s="62"/>
      <c r="N185" s="62"/>
      <c r="O185" s="62"/>
      <c r="P185" s="62"/>
      <c r="Q185" s="62"/>
      <c r="R185" s="62"/>
      <c r="S185" s="62"/>
      <c r="T185" s="62"/>
      <c r="U185" s="62"/>
    </row>
    <row r="186" spans="1:21" s="68" customFormat="1">
      <c r="A186" s="141">
        <v>175</v>
      </c>
      <c r="B186" s="142"/>
      <c r="C186" s="142"/>
      <c r="D186" s="142"/>
      <c r="E186" s="142"/>
      <c r="F186" s="142"/>
      <c r="G186" s="142"/>
      <c r="H186" s="144"/>
      <c r="I186" s="380" t="str">
        <f t="shared" si="11"/>
        <v/>
      </c>
      <c r="J186" s="141"/>
      <c r="L186" s="69"/>
      <c r="M186" s="62"/>
      <c r="N186" s="62"/>
      <c r="O186" s="62"/>
      <c r="P186" s="62"/>
      <c r="Q186" s="62"/>
      <c r="R186" s="62"/>
      <c r="S186" s="62"/>
      <c r="T186" s="62"/>
      <c r="U186" s="62"/>
    </row>
    <row r="187" spans="1:21" s="68" customFormat="1">
      <c r="A187" s="141">
        <v>176</v>
      </c>
      <c r="B187" s="142"/>
      <c r="C187" s="142"/>
      <c r="D187" s="142"/>
      <c r="E187" s="142"/>
      <c r="F187" s="142"/>
      <c r="G187" s="142"/>
      <c r="H187" s="144"/>
      <c r="I187" s="380" t="str">
        <f t="shared" si="11"/>
        <v/>
      </c>
      <c r="J187" s="141"/>
      <c r="L187" s="69"/>
      <c r="M187" s="62"/>
      <c r="N187" s="62"/>
      <c r="O187" s="62"/>
      <c r="P187" s="62"/>
      <c r="Q187" s="62"/>
      <c r="R187" s="62"/>
      <c r="S187" s="62"/>
      <c r="T187" s="62"/>
      <c r="U187" s="62"/>
    </row>
    <row r="188" spans="1:21" s="68" customFormat="1">
      <c r="A188" s="141">
        <v>177</v>
      </c>
      <c r="B188" s="142"/>
      <c r="C188" s="142"/>
      <c r="D188" s="142"/>
      <c r="E188" s="142"/>
      <c r="F188" s="142"/>
      <c r="G188" s="142"/>
      <c r="H188" s="144"/>
      <c r="I188" s="380" t="str">
        <f t="shared" si="11"/>
        <v/>
      </c>
      <c r="J188" s="141"/>
      <c r="L188" s="69"/>
      <c r="M188" s="62"/>
      <c r="N188" s="62"/>
      <c r="O188" s="62"/>
      <c r="P188" s="62"/>
      <c r="Q188" s="62"/>
      <c r="R188" s="62"/>
      <c r="S188" s="62"/>
      <c r="T188" s="62"/>
      <c r="U188" s="62"/>
    </row>
    <row r="189" spans="1:21" s="68" customFormat="1">
      <c r="A189" s="141">
        <v>178</v>
      </c>
      <c r="B189" s="142"/>
      <c r="C189" s="142"/>
      <c r="D189" s="142"/>
      <c r="E189" s="142"/>
      <c r="F189" s="142"/>
      <c r="G189" s="142"/>
      <c r="H189" s="144"/>
      <c r="I189" s="380" t="str">
        <f t="shared" si="11"/>
        <v/>
      </c>
      <c r="J189" s="141"/>
      <c r="L189" s="69"/>
      <c r="M189" s="62"/>
      <c r="N189" s="62"/>
      <c r="O189" s="62"/>
      <c r="P189" s="62"/>
      <c r="Q189" s="62"/>
      <c r="R189" s="62"/>
      <c r="S189" s="62"/>
      <c r="T189" s="62"/>
      <c r="U189" s="62"/>
    </row>
    <row r="190" spans="1:21" s="68" customFormat="1">
      <c r="A190" s="141">
        <v>179</v>
      </c>
      <c r="B190" s="142"/>
      <c r="C190" s="142"/>
      <c r="D190" s="142"/>
      <c r="E190" s="142"/>
      <c r="F190" s="142"/>
      <c r="G190" s="142"/>
      <c r="H190" s="144"/>
      <c r="I190" s="380" t="str">
        <f t="shared" si="11"/>
        <v/>
      </c>
      <c r="J190" s="141"/>
      <c r="L190" s="69"/>
      <c r="M190" s="62"/>
      <c r="N190" s="62"/>
      <c r="O190" s="62"/>
      <c r="P190" s="62"/>
      <c r="Q190" s="62"/>
      <c r="R190" s="62"/>
      <c r="S190" s="62"/>
      <c r="T190" s="62"/>
      <c r="U190" s="62"/>
    </row>
    <row r="191" spans="1:21" s="68" customFormat="1">
      <c r="A191" s="141">
        <v>180</v>
      </c>
      <c r="B191" s="142"/>
      <c r="C191" s="142"/>
      <c r="D191" s="142"/>
      <c r="E191" s="142"/>
      <c r="F191" s="142"/>
      <c r="G191" s="142"/>
      <c r="H191" s="144"/>
      <c r="I191" s="380" t="str">
        <f t="shared" si="11"/>
        <v/>
      </c>
      <c r="J191" s="141"/>
      <c r="L191" s="69"/>
      <c r="M191" s="62"/>
      <c r="N191" s="62"/>
      <c r="O191" s="62"/>
      <c r="P191" s="62"/>
      <c r="Q191" s="62"/>
      <c r="R191" s="62"/>
      <c r="S191" s="62"/>
      <c r="T191" s="62"/>
      <c r="U191" s="62"/>
    </row>
    <row r="192" spans="1:21" s="68" customFormat="1">
      <c r="A192" s="141">
        <v>181</v>
      </c>
      <c r="B192" s="142"/>
      <c r="C192" s="142"/>
      <c r="D192" s="142"/>
      <c r="E192" s="142"/>
      <c r="F192" s="142"/>
      <c r="G192" s="142"/>
      <c r="H192" s="144"/>
      <c r="I192" s="380" t="str">
        <f t="shared" si="11"/>
        <v/>
      </c>
      <c r="J192" s="141"/>
      <c r="L192" s="69"/>
      <c r="M192" s="62"/>
      <c r="N192" s="62"/>
      <c r="O192" s="62"/>
      <c r="P192" s="62"/>
      <c r="Q192" s="62"/>
      <c r="R192" s="62"/>
      <c r="S192" s="62"/>
      <c r="T192" s="62"/>
      <c r="U192" s="62"/>
    </row>
    <row r="193" spans="1:21" s="68" customFormat="1">
      <c r="A193" s="141">
        <v>182</v>
      </c>
      <c r="B193" s="142"/>
      <c r="C193" s="142"/>
      <c r="D193" s="142"/>
      <c r="E193" s="142"/>
      <c r="F193" s="142"/>
      <c r="G193" s="142"/>
      <c r="H193" s="144"/>
      <c r="I193" s="380" t="str">
        <f t="shared" si="11"/>
        <v/>
      </c>
      <c r="J193" s="141"/>
      <c r="L193" s="69"/>
      <c r="M193" s="62"/>
      <c r="N193" s="62"/>
      <c r="O193" s="62"/>
      <c r="P193" s="62"/>
      <c r="Q193" s="62"/>
      <c r="R193" s="62"/>
      <c r="S193" s="62"/>
      <c r="T193" s="62"/>
      <c r="U193" s="62"/>
    </row>
    <row r="194" spans="1:21" s="68" customFormat="1">
      <c r="A194" s="141">
        <v>183</v>
      </c>
      <c r="B194" s="142"/>
      <c r="C194" s="142"/>
      <c r="D194" s="142"/>
      <c r="E194" s="142"/>
      <c r="F194" s="142"/>
      <c r="G194" s="142"/>
      <c r="H194" s="144"/>
      <c r="I194" s="380" t="str">
        <f t="shared" si="11"/>
        <v/>
      </c>
      <c r="J194" s="141"/>
      <c r="L194" s="69"/>
      <c r="M194" s="62"/>
      <c r="N194" s="62"/>
      <c r="O194" s="62"/>
      <c r="P194" s="62"/>
      <c r="Q194" s="62"/>
      <c r="R194" s="62"/>
      <c r="S194" s="62"/>
      <c r="T194" s="62"/>
      <c r="U194" s="62"/>
    </row>
    <row r="195" spans="1:21" s="68" customFormat="1">
      <c r="A195" s="141">
        <v>184</v>
      </c>
      <c r="B195" s="142"/>
      <c r="C195" s="142"/>
      <c r="D195" s="142"/>
      <c r="E195" s="142"/>
      <c r="F195" s="142"/>
      <c r="G195" s="142"/>
      <c r="H195" s="144"/>
      <c r="I195" s="380" t="str">
        <f t="shared" si="11"/>
        <v/>
      </c>
      <c r="J195" s="141"/>
      <c r="L195" s="69"/>
      <c r="M195" s="62"/>
      <c r="N195" s="62"/>
      <c r="O195" s="62"/>
      <c r="P195" s="62"/>
      <c r="Q195" s="62"/>
      <c r="R195" s="62"/>
      <c r="S195" s="62"/>
      <c r="T195" s="62"/>
      <c r="U195" s="62"/>
    </row>
    <row r="196" spans="1:21" s="68" customFormat="1">
      <c r="A196" s="141">
        <v>185</v>
      </c>
      <c r="B196" s="142"/>
      <c r="C196" s="142"/>
      <c r="D196" s="142"/>
      <c r="E196" s="142"/>
      <c r="F196" s="142"/>
      <c r="G196" s="142"/>
      <c r="H196" s="144"/>
      <c r="I196" s="380" t="str">
        <f t="shared" si="11"/>
        <v/>
      </c>
      <c r="J196" s="141"/>
      <c r="L196" s="69"/>
      <c r="M196" s="62"/>
      <c r="N196" s="62"/>
      <c r="O196" s="62"/>
      <c r="P196" s="62"/>
      <c r="Q196" s="62"/>
      <c r="R196" s="62"/>
      <c r="S196" s="62"/>
      <c r="T196" s="62"/>
      <c r="U196" s="62"/>
    </row>
    <row r="197" spans="1:21" s="68" customFormat="1">
      <c r="A197" s="141">
        <v>186</v>
      </c>
      <c r="B197" s="142"/>
      <c r="C197" s="142"/>
      <c r="D197" s="142"/>
      <c r="E197" s="142"/>
      <c r="F197" s="142"/>
      <c r="G197" s="142"/>
      <c r="H197" s="144"/>
      <c r="I197" s="380" t="str">
        <f t="shared" si="11"/>
        <v/>
      </c>
      <c r="J197" s="141"/>
      <c r="L197" s="69"/>
      <c r="M197" s="62"/>
      <c r="N197" s="62"/>
      <c r="O197" s="62"/>
      <c r="P197" s="62"/>
      <c r="Q197" s="62"/>
      <c r="R197" s="62"/>
      <c r="S197" s="62"/>
      <c r="T197" s="62"/>
      <c r="U197" s="62"/>
    </row>
    <row r="198" spans="1:21" s="68" customFormat="1">
      <c r="A198" s="141">
        <v>187</v>
      </c>
      <c r="B198" s="142"/>
      <c r="C198" s="142"/>
      <c r="D198" s="142"/>
      <c r="E198" s="142"/>
      <c r="F198" s="142"/>
      <c r="G198" s="142"/>
      <c r="H198" s="144"/>
      <c r="I198" s="380" t="str">
        <f t="shared" si="11"/>
        <v/>
      </c>
      <c r="J198" s="141"/>
      <c r="L198" s="69"/>
      <c r="M198" s="62"/>
      <c r="N198" s="62"/>
      <c r="O198" s="62"/>
      <c r="P198" s="62"/>
      <c r="Q198" s="62"/>
      <c r="R198" s="62"/>
      <c r="S198" s="62"/>
      <c r="T198" s="62"/>
      <c r="U198" s="62"/>
    </row>
    <row r="199" spans="1:21" s="68" customFormat="1">
      <c r="A199" s="141">
        <v>188</v>
      </c>
      <c r="B199" s="142"/>
      <c r="C199" s="142"/>
      <c r="D199" s="142"/>
      <c r="E199" s="142"/>
      <c r="F199" s="142"/>
      <c r="G199" s="142"/>
      <c r="H199" s="144"/>
      <c r="I199" s="380" t="str">
        <f t="shared" si="11"/>
        <v/>
      </c>
      <c r="J199" s="141"/>
      <c r="L199" s="69"/>
      <c r="M199" s="62"/>
      <c r="N199" s="62"/>
      <c r="O199" s="62"/>
      <c r="P199" s="62"/>
      <c r="Q199" s="62"/>
      <c r="R199" s="62"/>
      <c r="S199" s="62"/>
      <c r="T199" s="62"/>
      <c r="U199" s="62"/>
    </row>
    <row r="200" spans="1:21" s="68" customFormat="1">
      <c r="A200" s="141">
        <v>189</v>
      </c>
      <c r="B200" s="142"/>
      <c r="C200" s="142"/>
      <c r="D200" s="142"/>
      <c r="E200" s="142"/>
      <c r="F200" s="142"/>
      <c r="G200" s="142"/>
      <c r="H200" s="144"/>
      <c r="I200" s="380" t="str">
        <f t="shared" si="11"/>
        <v/>
      </c>
      <c r="J200" s="141"/>
      <c r="L200" s="69"/>
      <c r="M200" s="62"/>
      <c r="N200" s="62"/>
      <c r="O200" s="62"/>
      <c r="P200" s="62"/>
      <c r="Q200" s="62"/>
      <c r="R200" s="62"/>
      <c r="S200" s="62"/>
      <c r="T200" s="62"/>
      <c r="U200" s="62"/>
    </row>
    <row r="201" spans="1:21" s="68" customFormat="1">
      <c r="A201" s="141">
        <v>190</v>
      </c>
      <c r="B201" s="142"/>
      <c r="C201" s="142"/>
      <c r="D201" s="142"/>
      <c r="E201" s="142"/>
      <c r="F201" s="142"/>
      <c r="G201" s="142"/>
      <c r="H201" s="144"/>
      <c r="I201" s="380" t="str">
        <f t="shared" si="11"/>
        <v/>
      </c>
      <c r="J201" s="141"/>
      <c r="L201" s="69"/>
      <c r="M201" s="62"/>
      <c r="N201" s="62"/>
      <c r="O201" s="62"/>
      <c r="P201" s="62"/>
      <c r="Q201" s="62"/>
      <c r="R201" s="62"/>
      <c r="S201" s="62"/>
      <c r="T201" s="62"/>
      <c r="U201" s="62"/>
    </row>
    <row r="202" spans="1:21" s="68" customFormat="1">
      <c r="A202" s="141">
        <v>191</v>
      </c>
      <c r="B202" s="142"/>
      <c r="C202" s="142"/>
      <c r="D202" s="142"/>
      <c r="E202" s="142"/>
      <c r="F202" s="142"/>
      <c r="G202" s="142"/>
      <c r="H202" s="144"/>
      <c r="I202" s="380" t="str">
        <f t="shared" si="11"/>
        <v/>
      </c>
      <c r="J202" s="141"/>
      <c r="L202" s="69"/>
      <c r="M202" s="62"/>
      <c r="N202" s="62"/>
      <c r="O202" s="62"/>
      <c r="P202" s="62"/>
      <c r="Q202" s="62"/>
      <c r="R202" s="62"/>
      <c r="S202" s="62"/>
      <c r="T202" s="62"/>
      <c r="U202" s="62"/>
    </row>
    <row r="203" spans="1:21" s="68" customFormat="1">
      <c r="A203" s="141">
        <v>192</v>
      </c>
      <c r="B203" s="142"/>
      <c r="C203" s="142"/>
      <c r="D203" s="142"/>
      <c r="E203" s="142"/>
      <c r="F203" s="142"/>
      <c r="G203" s="142"/>
      <c r="H203" s="144"/>
      <c r="I203" s="380" t="str">
        <f t="shared" si="11"/>
        <v/>
      </c>
      <c r="J203" s="141"/>
      <c r="L203" s="69"/>
      <c r="M203" s="62"/>
      <c r="N203" s="62"/>
      <c r="O203" s="62"/>
      <c r="P203" s="62"/>
      <c r="Q203" s="62"/>
      <c r="R203" s="62"/>
      <c r="S203" s="62"/>
      <c r="T203" s="62"/>
      <c r="U203" s="62"/>
    </row>
    <row r="204" spans="1:21" s="68" customFormat="1">
      <c r="A204" s="141">
        <v>193</v>
      </c>
      <c r="B204" s="142"/>
      <c r="C204" s="142"/>
      <c r="D204" s="142"/>
      <c r="E204" s="142"/>
      <c r="F204" s="142"/>
      <c r="G204" s="142"/>
      <c r="H204" s="144"/>
      <c r="I204" s="380" t="str">
        <f t="shared" ref="I204:I261" si="12">IF(OR($B204="",$C204="",$H204&lt;an_initial,$H204&gt;an_final,$L204=FALSE),"",K204*(IF(D204="X",100,0) + IF(E204="X",50,0) + IF(F204="X",200,0) + IF(G204="X",150,0) ))</f>
        <v/>
      </c>
      <c r="J204" s="141"/>
      <c r="L204" s="69"/>
      <c r="M204" s="62"/>
      <c r="N204" s="62"/>
      <c r="O204" s="62"/>
      <c r="P204" s="62"/>
      <c r="Q204" s="62"/>
      <c r="R204" s="62"/>
      <c r="S204" s="62"/>
      <c r="T204" s="62"/>
      <c r="U204" s="62"/>
    </row>
    <row r="205" spans="1:21" s="68" customFormat="1">
      <c r="A205" s="141">
        <v>194</v>
      </c>
      <c r="B205" s="142"/>
      <c r="C205" s="142"/>
      <c r="D205" s="142"/>
      <c r="E205" s="142"/>
      <c r="F205" s="142"/>
      <c r="G205" s="142"/>
      <c r="H205" s="144"/>
      <c r="I205" s="380" t="str">
        <f t="shared" si="12"/>
        <v/>
      </c>
      <c r="J205" s="141"/>
      <c r="L205" s="69"/>
      <c r="M205" s="62"/>
      <c r="N205" s="62"/>
      <c r="O205" s="62"/>
      <c r="P205" s="62"/>
      <c r="Q205" s="62"/>
      <c r="R205" s="62"/>
      <c r="S205" s="62"/>
      <c r="T205" s="62"/>
      <c r="U205" s="62"/>
    </row>
    <row r="206" spans="1:21" s="68" customFormat="1">
      <c r="A206" s="141">
        <v>195</v>
      </c>
      <c r="B206" s="142"/>
      <c r="C206" s="142"/>
      <c r="D206" s="142"/>
      <c r="E206" s="142"/>
      <c r="F206" s="142"/>
      <c r="G206" s="142"/>
      <c r="H206" s="144"/>
      <c r="I206" s="380" t="str">
        <f t="shared" si="12"/>
        <v/>
      </c>
      <c r="J206" s="141"/>
      <c r="L206" s="69"/>
      <c r="M206" s="62"/>
      <c r="N206" s="62"/>
      <c r="O206" s="62"/>
      <c r="P206" s="62"/>
      <c r="Q206" s="62"/>
      <c r="R206" s="62"/>
      <c r="S206" s="62"/>
      <c r="T206" s="62"/>
      <c r="U206" s="62"/>
    </row>
    <row r="207" spans="1:21" s="68" customFormat="1">
      <c r="A207" s="141">
        <v>196</v>
      </c>
      <c r="B207" s="142"/>
      <c r="C207" s="142"/>
      <c r="D207" s="142"/>
      <c r="E207" s="142"/>
      <c r="F207" s="142"/>
      <c r="G207" s="142"/>
      <c r="H207" s="144"/>
      <c r="I207" s="380" t="str">
        <f t="shared" si="12"/>
        <v/>
      </c>
      <c r="J207" s="141"/>
      <c r="L207" s="69"/>
      <c r="M207" s="62"/>
      <c r="N207" s="62"/>
      <c r="O207" s="62"/>
      <c r="P207" s="62"/>
      <c r="Q207" s="62"/>
      <c r="R207" s="62"/>
      <c r="S207" s="62"/>
      <c r="T207" s="62"/>
      <c r="U207" s="62"/>
    </row>
    <row r="208" spans="1:21" s="68" customFormat="1">
      <c r="A208" s="141">
        <v>197</v>
      </c>
      <c r="B208" s="142"/>
      <c r="C208" s="142"/>
      <c r="D208" s="142"/>
      <c r="E208" s="142"/>
      <c r="F208" s="142"/>
      <c r="G208" s="142"/>
      <c r="H208" s="144"/>
      <c r="I208" s="380" t="str">
        <f t="shared" si="12"/>
        <v/>
      </c>
      <c r="J208" s="141"/>
      <c r="L208" s="69"/>
      <c r="M208" s="62"/>
      <c r="N208" s="62"/>
      <c r="O208" s="62"/>
      <c r="P208" s="62"/>
      <c r="Q208" s="62"/>
      <c r="R208" s="62"/>
      <c r="S208" s="62"/>
      <c r="T208" s="62"/>
      <c r="U208" s="62"/>
    </row>
    <row r="209" spans="1:21" s="68" customFormat="1">
      <c r="A209" s="141">
        <v>198</v>
      </c>
      <c r="B209" s="142"/>
      <c r="C209" s="142"/>
      <c r="D209" s="142"/>
      <c r="E209" s="142"/>
      <c r="F209" s="142"/>
      <c r="G209" s="142"/>
      <c r="H209" s="144"/>
      <c r="I209" s="380" t="str">
        <f t="shared" si="12"/>
        <v/>
      </c>
      <c r="J209" s="141"/>
      <c r="L209" s="69"/>
      <c r="M209" s="62"/>
      <c r="N209" s="62"/>
      <c r="O209" s="62"/>
      <c r="P209" s="62"/>
      <c r="Q209" s="62"/>
      <c r="R209" s="62"/>
      <c r="S209" s="62"/>
      <c r="T209" s="62"/>
      <c r="U209" s="62"/>
    </row>
    <row r="210" spans="1:21" s="68" customFormat="1">
      <c r="A210" s="141">
        <v>199</v>
      </c>
      <c r="B210" s="142"/>
      <c r="C210" s="142"/>
      <c r="D210" s="142"/>
      <c r="E210" s="142"/>
      <c r="F210" s="142"/>
      <c r="G210" s="142"/>
      <c r="H210" s="144"/>
      <c r="I210" s="380" t="str">
        <f t="shared" si="12"/>
        <v/>
      </c>
      <c r="J210" s="141"/>
      <c r="L210" s="69"/>
      <c r="M210" s="62"/>
      <c r="N210" s="62"/>
      <c r="O210" s="62"/>
      <c r="P210" s="62"/>
      <c r="Q210" s="62"/>
      <c r="R210" s="62"/>
      <c r="S210" s="62"/>
      <c r="T210" s="62"/>
      <c r="U210" s="62"/>
    </row>
    <row r="211" spans="1:21" s="68" customFormat="1">
      <c r="A211" s="141">
        <v>200</v>
      </c>
      <c r="B211" s="142"/>
      <c r="C211" s="142"/>
      <c r="D211" s="142"/>
      <c r="E211" s="142"/>
      <c r="F211" s="142"/>
      <c r="G211" s="142"/>
      <c r="H211" s="144"/>
      <c r="I211" s="380" t="str">
        <f t="shared" si="12"/>
        <v/>
      </c>
      <c r="J211" s="141"/>
      <c r="L211" s="69"/>
      <c r="M211" s="62"/>
      <c r="N211" s="62"/>
      <c r="O211" s="62"/>
      <c r="P211" s="62"/>
      <c r="Q211" s="62"/>
      <c r="R211" s="62"/>
      <c r="S211" s="62"/>
      <c r="T211" s="62"/>
      <c r="U211" s="62"/>
    </row>
    <row r="212" spans="1:21" s="68" customFormat="1">
      <c r="A212" s="141">
        <v>201</v>
      </c>
      <c r="B212" s="142"/>
      <c r="C212" s="142"/>
      <c r="D212" s="142"/>
      <c r="E212" s="142"/>
      <c r="F212" s="142"/>
      <c r="G212" s="142"/>
      <c r="H212" s="144"/>
      <c r="I212" s="380" t="str">
        <f t="shared" si="12"/>
        <v/>
      </c>
      <c r="J212" s="141"/>
      <c r="L212" s="69"/>
      <c r="M212" s="62"/>
      <c r="N212" s="62"/>
      <c r="O212" s="62"/>
      <c r="P212" s="62"/>
      <c r="Q212" s="62"/>
      <c r="R212" s="62"/>
      <c r="S212" s="62"/>
      <c r="T212" s="62"/>
      <c r="U212" s="62"/>
    </row>
    <row r="213" spans="1:21" s="68" customFormat="1">
      <c r="A213" s="141">
        <v>202</v>
      </c>
      <c r="B213" s="142"/>
      <c r="C213" s="142"/>
      <c r="D213" s="142"/>
      <c r="E213" s="142"/>
      <c r="F213" s="142"/>
      <c r="G213" s="142"/>
      <c r="H213" s="144"/>
      <c r="I213" s="380" t="str">
        <f t="shared" si="12"/>
        <v/>
      </c>
      <c r="J213" s="141"/>
      <c r="L213" s="69"/>
      <c r="M213" s="62"/>
      <c r="N213" s="62"/>
      <c r="O213" s="62"/>
      <c r="P213" s="62"/>
      <c r="Q213" s="62"/>
      <c r="R213" s="62"/>
      <c r="S213" s="62"/>
      <c r="T213" s="62"/>
      <c r="U213" s="62"/>
    </row>
    <row r="214" spans="1:21" s="68" customFormat="1">
      <c r="A214" s="141">
        <v>203</v>
      </c>
      <c r="B214" s="142"/>
      <c r="C214" s="142"/>
      <c r="D214" s="142"/>
      <c r="E214" s="142"/>
      <c r="F214" s="142"/>
      <c r="G214" s="142"/>
      <c r="H214" s="144"/>
      <c r="I214" s="380" t="str">
        <f t="shared" si="12"/>
        <v/>
      </c>
      <c r="J214" s="141"/>
      <c r="L214" s="69"/>
      <c r="M214" s="62"/>
      <c r="N214" s="62"/>
      <c r="O214" s="62"/>
      <c r="P214" s="62"/>
      <c r="Q214" s="62"/>
      <c r="R214" s="62"/>
      <c r="S214" s="62"/>
      <c r="T214" s="62"/>
      <c r="U214" s="62"/>
    </row>
    <row r="215" spans="1:21" s="68" customFormat="1">
      <c r="A215" s="141">
        <v>204</v>
      </c>
      <c r="B215" s="142"/>
      <c r="C215" s="142"/>
      <c r="D215" s="142"/>
      <c r="E215" s="142"/>
      <c r="F215" s="142"/>
      <c r="G215" s="142"/>
      <c r="H215" s="144"/>
      <c r="I215" s="380" t="str">
        <f t="shared" si="12"/>
        <v/>
      </c>
      <c r="J215" s="141"/>
      <c r="L215" s="69"/>
      <c r="M215" s="62"/>
      <c r="N215" s="62"/>
      <c r="O215" s="62"/>
      <c r="P215" s="62"/>
      <c r="Q215" s="62"/>
      <c r="R215" s="62"/>
      <c r="S215" s="62"/>
      <c r="T215" s="62"/>
      <c r="U215" s="62"/>
    </row>
    <row r="216" spans="1:21" s="68" customFormat="1">
      <c r="A216" s="141">
        <v>205</v>
      </c>
      <c r="B216" s="142"/>
      <c r="C216" s="142"/>
      <c r="D216" s="142"/>
      <c r="E216" s="142"/>
      <c r="F216" s="142"/>
      <c r="G216" s="142"/>
      <c r="H216" s="144"/>
      <c r="I216" s="380" t="str">
        <f t="shared" si="12"/>
        <v/>
      </c>
      <c r="J216" s="141"/>
      <c r="L216" s="69"/>
      <c r="M216" s="62"/>
      <c r="N216" s="62"/>
      <c r="O216" s="62"/>
      <c r="P216" s="62"/>
      <c r="Q216" s="62"/>
      <c r="R216" s="62"/>
      <c r="S216" s="62"/>
      <c r="T216" s="62"/>
      <c r="U216" s="62"/>
    </row>
    <row r="217" spans="1:21" s="68" customFormat="1">
      <c r="A217" s="141">
        <v>206</v>
      </c>
      <c r="B217" s="142"/>
      <c r="C217" s="142"/>
      <c r="D217" s="142"/>
      <c r="E217" s="142"/>
      <c r="F217" s="142"/>
      <c r="G217" s="142"/>
      <c r="H217" s="144"/>
      <c r="I217" s="380" t="str">
        <f t="shared" si="12"/>
        <v/>
      </c>
      <c r="J217" s="141"/>
      <c r="L217" s="69"/>
      <c r="M217" s="62"/>
      <c r="N217" s="62"/>
      <c r="O217" s="62"/>
      <c r="P217" s="62"/>
      <c r="Q217" s="62"/>
      <c r="R217" s="62"/>
      <c r="S217" s="62"/>
      <c r="T217" s="62"/>
      <c r="U217" s="62"/>
    </row>
    <row r="218" spans="1:21" s="68" customFormat="1">
      <c r="A218" s="141">
        <v>207</v>
      </c>
      <c r="B218" s="142"/>
      <c r="C218" s="142"/>
      <c r="D218" s="142"/>
      <c r="E218" s="142"/>
      <c r="F218" s="142"/>
      <c r="G218" s="142"/>
      <c r="H218" s="144"/>
      <c r="I218" s="380" t="str">
        <f t="shared" si="12"/>
        <v/>
      </c>
      <c r="J218" s="141"/>
      <c r="L218" s="69"/>
      <c r="M218" s="62"/>
      <c r="N218" s="62"/>
      <c r="O218" s="62"/>
      <c r="P218" s="62"/>
      <c r="Q218" s="62"/>
      <c r="R218" s="62"/>
      <c r="S218" s="62"/>
      <c r="T218" s="62"/>
      <c r="U218" s="62"/>
    </row>
    <row r="219" spans="1:21" s="68" customFormat="1">
      <c r="A219" s="141">
        <v>208</v>
      </c>
      <c r="B219" s="142"/>
      <c r="C219" s="142"/>
      <c r="D219" s="142"/>
      <c r="E219" s="142"/>
      <c r="F219" s="142"/>
      <c r="G219" s="142"/>
      <c r="H219" s="144"/>
      <c r="I219" s="380" t="str">
        <f t="shared" si="12"/>
        <v/>
      </c>
      <c r="J219" s="141"/>
      <c r="L219" s="69"/>
      <c r="M219" s="62"/>
      <c r="N219" s="62"/>
      <c r="O219" s="62"/>
      <c r="P219" s="62"/>
      <c r="Q219" s="62"/>
      <c r="R219" s="62"/>
      <c r="S219" s="62"/>
      <c r="T219" s="62"/>
      <c r="U219" s="62"/>
    </row>
    <row r="220" spans="1:21" s="68" customFormat="1">
      <c r="A220" s="141">
        <v>209</v>
      </c>
      <c r="B220" s="142"/>
      <c r="C220" s="142"/>
      <c r="D220" s="142"/>
      <c r="E220" s="142"/>
      <c r="F220" s="142"/>
      <c r="G220" s="142"/>
      <c r="H220" s="144"/>
      <c r="I220" s="380" t="str">
        <f t="shared" si="12"/>
        <v/>
      </c>
      <c r="J220" s="141"/>
      <c r="L220" s="69"/>
      <c r="M220" s="62"/>
      <c r="N220" s="62"/>
      <c r="O220" s="62"/>
      <c r="P220" s="62"/>
      <c r="Q220" s="62"/>
      <c r="R220" s="62"/>
      <c r="S220" s="62"/>
      <c r="T220" s="62"/>
      <c r="U220" s="62"/>
    </row>
    <row r="221" spans="1:21" s="68" customFormat="1">
      <c r="A221" s="141">
        <v>210</v>
      </c>
      <c r="B221" s="142"/>
      <c r="C221" s="142"/>
      <c r="D221" s="142"/>
      <c r="E221" s="142"/>
      <c r="F221" s="142"/>
      <c r="G221" s="142"/>
      <c r="H221" s="144"/>
      <c r="I221" s="380" t="str">
        <f t="shared" si="12"/>
        <v/>
      </c>
      <c r="J221" s="141"/>
      <c r="L221" s="69"/>
      <c r="M221" s="62"/>
      <c r="N221" s="62"/>
      <c r="O221" s="62"/>
      <c r="P221" s="62"/>
      <c r="Q221" s="62"/>
      <c r="R221" s="62"/>
      <c r="S221" s="62"/>
      <c r="T221" s="62"/>
      <c r="U221" s="62"/>
    </row>
    <row r="222" spans="1:21" s="68" customFormat="1">
      <c r="A222" s="141">
        <v>211</v>
      </c>
      <c r="B222" s="142"/>
      <c r="C222" s="142"/>
      <c r="D222" s="142"/>
      <c r="E222" s="142"/>
      <c r="F222" s="142"/>
      <c r="G222" s="142"/>
      <c r="H222" s="144"/>
      <c r="I222" s="380" t="str">
        <f t="shared" si="12"/>
        <v/>
      </c>
      <c r="J222" s="141"/>
      <c r="L222" s="69"/>
      <c r="M222" s="62"/>
      <c r="N222" s="62"/>
      <c r="O222" s="62"/>
      <c r="P222" s="62"/>
      <c r="Q222" s="62"/>
      <c r="R222" s="62"/>
      <c r="S222" s="62"/>
      <c r="T222" s="62"/>
      <c r="U222" s="62"/>
    </row>
    <row r="223" spans="1:21" s="68" customFormat="1">
      <c r="A223" s="141">
        <v>212</v>
      </c>
      <c r="B223" s="142"/>
      <c r="C223" s="142"/>
      <c r="D223" s="142"/>
      <c r="E223" s="142"/>
      <c r="F223" s="142"/>
      <c r="G223" s="142"/>
      <c r="H223" s="144"/>
      <c r="I223" s="380" t="str">
        <f t="shared" si="12"/>
        <v/>
      </c>
      <c r="J223" s="141"/>
      <c r="L223" s="69"/>
      <c r="M223" s="62"/>
      <c r="N223" s="62"/>
      <c r="O223" s="62"/>
      <c r="P223" s="62"/>
      <c r="Q223" s="62"/>
      <c r="R223" s="62"/>
      <c r="S223" s="62"/>
      <c r="T223" s="62"/>
      <c r="U223" s="62"/>
    </row>
    <row r="224" spans="1:21" s="68" customFormat="1">
      <c r="A224" s="141">
        <v>213</v>
      </c>
      <c r="B224" s="142"/>
      <c r="C224" s="142"/>
      <c r="D224" s="142"/>
      <c r="E224" s="142"/>
      <c r="F224" s="142"/>
      <c r="G224" s="142"/>
      <c r="H224" s="144"/>
      <c r="I224" s="380" t="str">
        <f t="shared" si="12"/>
        <v/>
      </c>
      <c r="J224" s="141"/>
      <c r="L224" s="69"/>
      <c r="M224" s="62"/>
      <c r="N224" s="62"/>
      <c r="O224" s="62"/>
      <c r="P224" s="62"/>
      <c r="Q224" s="62"/>
      <c r="R224" s="62"/>
      <c r="S224" s="62"/>
      <c r="T224" s="62"/>
      <c r="U224" s="62"/>
    </row>
    <row r="225" spans="1:21" s="68" customFormat="1">
      <c r="A225" s="141">
        <v>214</v>
      </c>
      <c r="B225" s="142"/>
      <c r="C225" s="142"/>
      <c r="D225" s="142"/>
      <c r="E225" s="142"/>
      <c r="F225" s="142"/>
      <c r="G225" s="142"/>
      <c r="H225" s="144"/>
      <c r="I225" s="380" t="str">
        <f t="shared" si="12"/>
        <v/>
      </c>
      <c r="J225" s="141"/>
      <c r="L225" s="69"/>
      <c r="M225" s="62"/>
      <c r="N225" s="62"/>
      <c r="O225" s="62"/>
      <c r="P225" s="62"/>
      <c r="Q225" s="62"/>
      <c r="R225" s="62"/>
      <c r="S225" s="62"/>
      <c r="T225" s="62"/>
      <c r="U225" s="62"/>
    </row>
    <row r="226" spans="1:21" s="68" customFormat="1">
      <c r="A226" s="141">
        <v>215</v>
      </c>
      <c r="B226" s="142"/>
      <c r="C226" s="142"/>
      <c r="D226" s="142"/>
      <c r="E226" s="142"/>
      <c r="F226" s="142"/>
      <c r="G226" s="142"/>
      <c r="H226" s="144"/>
      <c r="I226" s="380" t="str">
        <f t="shared" si="12"/>
        <v/>
      </c>
      <c r="J226" s="141"/>
      <c r="L226" s="69"/>
      <c r="M226" s="62"/>
      <c r="N226" s="62"/>
      <c r="O226" s="62"/>
      <c r="P226" s="62"/>
      <c r="Q226" s="62"/>
      <c r="R226" s="62"/>
      <c r="S226" s="62"/>
      <c r="T226" s="62"/>
      <c r="U226" s="62"/>
    </row>
    <row r="227" spans="1:21" s="68" customFormat="1">
      <c r="A227" s="141">
        <v>216</v>
      </c>
      <c r="B227" s="142"/>
      <c r="C227" s="142"/>
      <c r="D227" s="142"/>
      <c r="E227" s="142"/>
      <c r="F227" s="142"/>
      <c r="G227" s="142"/>
      <c r="H227" s="144"/>
      <c r="I227" s="380" t="str">
        <f t="shared" si="12"/>
        <v/>
      </c>
      <c r="J227" s="141"/>
      <c r="L227" s="69"/>
      <c r="M227" s="62"/>
      <c r="N227" s="62"/>
      <c r="O227" s="62"/>
      <c r="P227" s="62"/>
      <c r="Q227" s="62"/>
      <c r="R227" s="62"/>
      <c r="S227" s="62"/>
      <c r="T227" s="62"/>
      <c r="U227" s="62"/>
    </row>
    <row r="228" spans="1:21" s="68" customFormat="1">
      <c r="A228" s="141">
        <v>217</v>
      </c>
      <c r="B228" s="142"/>
      <c r="C228" s="142"/>
      <c r="D228" s="142"/>
      <c r="E228" s="142"/>
      <c r="F228" s="142"/>
      <c r="G228" s="142"/>
      <c r="H228" s="144"/>
      <c r="I228" s="380" t="str">
        <f t="shared" si="12"/>
        <v/>
      </c>
      <c r="J228" s="141"/>
      <c r="L228" s="69"/>
      <c r="M228" s="62"/>
      <c r="N228" s="62"/>
      <c r="O228" s="62"/>
      <c r="P228" s="62"/>
      <c r="Q228" s="62"/>
      <c r="R228" s="62"/>
      <c r="S228" s="62"/>
      <c r="T228" s="62"/>
      <c r="U228" s="62"/>
    </row>
    <row r="229" spans="1:21" s="68" customFormat="1">
      <c r="A229" s="141">
        <v>218</v>
      </c>
      <c r="B229" s="142"/>
      <c r="C229" s="142"/>
      <c r="D229" s="142"/>
      <c r="E229" s="142"/>
      <c r="F229" s="142"/>
      <c r="G229" s="142"/>
      <c r="H229" s="144"/>
      <c r="I229" s="380" t="str">
        <f t="shared" si="12"/>
        <v/>
      </c>
      <c r="J229" s="141"/>
      <c r="L229" s="69"/>
      <c r="M229" s="62"/>
      <c r="N229" s="62"/>
      <c r="O229" s="62"/>
      <c r="P229" s="62"/>
      <c r="Q229" s="62"/>
      <c r="R229" s="62"/>
      <c r="S229" s="62"/>
      <c r="T229" s="62"/>
      <c r="U229" s="62"/>
    </row>
    <row r="230" spans="1:21" s="68" customFormat="1">
      <c r="A230" s="141">
        <v>219</v>
      </c>
      <c r="B230" s="142"/>
      <c r="C230" s="142"/>
      <c r="D230" s="142"/>
      <c r="E230" s="142"/>
      <c r="F230" s="142"/>
      <c r="G230" s="142"/>
      <c r="H230" s="144"/>
      <c r="I230" s="380" t="str">
        <f t="shared" si="12"/>
        <v/>
      </c>
      <c r="J230" s="141"/>
      <c r="L230" s="69"/>
      <c r="M230" s="62"/>
      <c r="N230" s="62"/>
      <c r="O230" s="62"/>
      <c r="P230" s="62"/>
      <c r="Q230" s="62"/>
      <c r="R230" s="62"/>
      <c r="S230" s="62"/>
      <c r="T230" s="62"/>
      <c r="U230" s="62"/>
    </row>
    <row r="231" spans="1:21" s="68" customFormat="1">
      <c r="A231" s="141">
        <v>220</v>
      </c>
      <c r="B231" s="142"/>
      <c r="C231" s="142"/>
      <c r="D231" s="142"/>
      <c r="E231" s="142"/>
      <c r="F231" s="142"/>
      <c r="G231" s="142"/>
      <c r="H231" s="144"/>
      <c r="I231" s="380" t="str">
        <f t="shared" si="12"/>
        <v/>
      </c>
      <c r="J231" s="141"/>
      <c r="L231" s="69"/>
      <c r="M231" s="62"/>
      <c r="N231" s="62"/>
      <c r="O231" s="62"/>
      <c r="P231" s="62"/>
      <c r="Q231" s="62"/>
      <c r="R231" s="62"/>
      <c r="S231" s="62"/>
      <c r="T231" s="62"/>
      <c r="U231" s="62"/>
    </row>
    <row r="232" spans="1:21" s="68" customFormat="1">
      <c r="A232" s="141">
        <v>221</v>
      </c>
      <c r="B232" s="142"/>
      <c r="C232" s="142"/>
      <c r="D232" s="142"/>
      <c r="E232" s="142"/>
      <c r="F232" s="142"/>
      <c r="G232" s="142"/>
      <c r="H232" s="144"/>
      <c r="I232" s="380" t="str">
        <f t="shared" si="12"/>
        <v/>
      </c>
      <c r="J232" s="141"/>
      <c r="L232" s="69"/>
      <c r="M232" s="62"/>
      <c r="N232" s="62"/>
      <c r="O232" s="62"/>
      <c r="P232" s="62"/>
      <c r="Q232" s="62"/>
      <c r="R232" s="62"/>
      <c r="S232" s="62"/>
      <c r="T232" s="62"/>
      <c r="U232" s="62"/>
    </row>
    <row r="233" spans="1:21" s="68" customFormat="1">
      <c r="A233" s="141">
        <v>222</v>
      </c>
      <c r="B233" s="142"/>
      <c r="C233" s="142"/>
      <c r="D233" s="142"/>
      <c r="E233" s="142"/>
      <c r="F233" s="142"/>
      <c r="G233" s="142"/>
      <c r="H233" s="144"/>
      <c r="I233" s="380" t="str">
        <f t="shared" si="12"/>
        <v/>
      </c>
      <c r="J233" s="141"/>
      <c r="L233" s="69"/>
      <c r="M233" s="62"/>
      <c r="N233" s="62"/>
      <c r="O233" s="62"/>
      <c r="P233" s="62"/>
      <c r="Q233" s="62"/>
      <c r="R233" s="62"/>
      <c r="S233" s="62"/>
      <c r="T233" s="62"/>
      <c r="U233" s="62"/>
    </row>
    <row r="234" spans="1:21" s="68" customFormat="1">
      <c r="A234" s="141">
        <v>223</v>
      </c>
      <c r="B234" s="142"/>
      <c r="C234" s="142"/>
      <c r="D234" s="142"/>
      <c r="E234" s="142"/>
      <c r="F234" s="142"/>
      <c r="G234" s="142"/>
      <c r="H234" s="144"/>
      <c r="I234" s="380" t="str">
        <f t="shared" si="12"/>
        <v/>
      </c>
      <c r="J234" s="141"/>
      <c r="L234" s="69"/>
      <c r="M234" s="62"/>
      <c r="N234" s="62"/>
      <c r="O234" s="62"/>
      <c r="P234" s="62"/>
      <c r="Q234" s="62"/>
      <c r="R234" s="62"/>
      <c r="S234" s="62"/>
      <c r="T234" s="62"/>
      <c r="U234" s="62"/>
    </row>
    <row r="235" spans="1:21" s="68" customFormat="1">
      <c r="A235" s="141">
        <v>224</v>
      </c>
      <c r="B235" s="142"/>
      <c r="C235" s="142"/>
      <c r="D235" s="142"/>
      <c r="E235" s="142"/>
      <c r="F235" s="142"/>
      <c r="G235" s="142"/>
      <c r="H235" s="144"/>
      <c r="I235" s="380" t="str">
        <f t="shared" si="12"/>
        <v/>
      </c>
      <c r="J235" s="141"/>
      <c r="L235" s="69"/>
      <c r="M235" s="62"/>
      <c r="N235" s="62"/>
      <c r="O235" s="62"/>
      <c r="P235" s="62"/>
      <c r="Q235" s="62"/>
      <c r="R235" s="62"/>
      <c r="S235" s="62"/>
      <c r="T235" s="62"/>
      <c r="U235" s="62"/>
    </row>
    <row r="236" spans="1:21" s="68" customFormat="1">
      <c r="A236" s="141">
        <v>225</v>
      </c>
      <c r="B236" s="142"/>
      <c r="C236" s="142"/>
      <c r="D236" s="142"/>
      <c r="E236" s="142"/>
      <c r="F236" s="142"/>
      <c r="G236" s="142"/>
      <c r="H236" s="144"/>
      <c r="I236" s="380" t="str">
        <f t="shared" si="12"/>
        <v/>
      </c>
      <c r="J236" s="141"/>
      <c r="L236" s="69"/>
      <c r="M236" s="62"/>
      <c r="N236" s="62"/>
      <c r="O236" s="62"/>
      <c r="P236" s="62"/>
      <c r="Q236" s="62"/>
      <c r="R236" s="62"/>
      <c r="S236" s="62"/>
      <c r="T236" s="62"/>
      <c r="U236" s="62"/>
    </row>
    <row r="237" spans="1:21" s="68" customFormat="1">
      <c r="A237" s="141">
        <v>226</v>
      </c>
      <c r="B237" s="142"/>
      <c r="C237" s="142"/>
      <c r="D237" s="142"/>
      <c r="E237" s="142"/>
      <c r="F237" s="142"/>
      <c r="G237" s="142"/>
      <c r="H237" s="144"/>
      <c r="I237" s="380" t="str">
        <f t="shared" si="12"/>
        <v/>
      </c>
      <c r="J237" s="141"/>
      <c r="L237" s="69"/>
      <c r="M237" s="62"/>
      <c r="N237" s="62"/>
      <c r="O237" s="62"/>
      <c r="P237" s="62"/>
      <c r="Q237" s="62"/>
      <c r="R237" s="62"/>
      <c r="S237" s="62"/>
      <c r="T237" s="62"/>
      <c r="U237" s="62"/>
    </row>
    <row r="238" spans="1:21" s="68" customFormat="1">
      <c r="A238" s="141">
        <v>227</v>
      </c>
      <c r="B238" s="142"/>
      <c r="C238" s="142"/>
      <c r="D238" s="142"/>
      <c r="E238" s="142"/>
      <c r="F238" s="142"/>
      <c r="G238" s="142"/>
      <c r="H238" s="144"/>
      <c r="I238" s="380" t="str">
        <f t="shared" si="12"/>
        <v/>
      </c>
      <c r="J238" s="141"/>
      <c r="L238" s="69"/>
      <c r="M238" s="62"/>
      <c r="N238" s="62"/>
      <c r="O238" s="62"/>
      <c r="P238" s="62"/>
      <c r="Q238" s="62"/>
      <c r="R238" s="62"/>
      <c r="S238" s="62"/>
      <c r="T238" s="62"/>
      <c r="U238" s="62"/>
    </row>
    <row r="239" spans="1:21" s="68" customFormat="1">
      <c r="A239" s="141">
        <v>228</v>
      </c>
      <c r="B239" s="142"/>
      <c r="C239" s="142"/>
      <c r="D239" s="142"/>
      <c r="E239" s="142"/>
      <c r="F239" s="142"/>
      <c r="G239" s="142"/>
      <c r="H239" s="144"/>
      <c r="I239" s="380" t="str">
        <f t="shared" si="12"/>
        <v/>
      </c>
      <c r="J239" s="141"/>
      <c r="L239" s="69"/>
      <c r="M239" s="62"/>
      <c r="N239" s="62"/>
      <c r="O239" s="62"/>
      <c r="P239" s="62"/>
      <c r="Q239" s="62"/>
      <c r="R239" s="62"/>
      <c r="S239" s="62"/>
      <c r="T239" s="62"/>
      <c r="U239" s="62"/>
    </row>
    <row r="240" spans="1:21" s="68" customFormat="1">
      <c r="A240" s="141">
        <v>229</v>
      </c>
      <c r="B240" s="142"/>
      <c r="C240" s="142"/>
      <c r="D240" s="142"/>
      <c r="E240" s="142"/>
      <c r="F240" s="142"/>
      <c r="G240" s="142"/>
      <c r="H240" s="144"/>
      <c r="I240" s="380" t="str">
        <f t="shared" si="12"/>
        <v/>
      </c>
      <c r="J240" s="141"/>
      <c r="L240" s="69"/>
      <c r="M240" s="62"/>
      <c r="N240" s="62"/>
      <c r="O240" s="62"/>
      <c r="P240" s="62"/>
      <c r="Q240" s="62"/>
      <c r="R240" s="62"/>
      <c r="S240" s="62"/>
      <c r="T240" s="62"/>
      <c r="U240" s="62"/>
    </row>
    <row r="241" spans="1:21" s="68" customFormat="1">
      <c r="A241" s="141">
        <v>230</v>
      </c>
      <c r="B241" s="142"/>
      <c r="C241" s="142"/>
      <c r="D241" s="142"/>
      <c r="E241" s="142"/>
      <c r="F241" s="142"/>
      <c r="G241" s="142"/>
      <c r="H241" s="144"/>
      <c r="I241" s="380" t="str">
        <f t="shared" si="12"/>
        <v/>
      </c>
      <c r="J241" s="141"/>
      <c r="L241" s="69"/>
      <c r="M241" s="62"/>
      <c r="N241" s="62"/>
      <c r="O241" s="62"/>
      <c r="P241" s="62"/>
      <c r="Q241" s="62"/>
      <c r="R241" s="62"/>
      <c r="S241" s="62"/>
      <c r="T241" s="62"/>
      <c r="U241" s="62"/>
    </row>
    <row r="242" spans="1:21" s="68" customFormat="1">
      <c r="A242" s="141">
        <v>231</v>
      </c>
      <c r="B242" s="142"/>
      <c r="C242" s="142"/>
      <c r="D242" s="142"/>
      <c r="E242" s="142"/>
      <c r="F242" s="142"/>
      <c r="G242" s="142"/>
      <c r="H242" s="144"/>
      <c r="I242" s="380" t="str">
        <f t="shared" si="12"/>
        <v/>
      </c>
      <c r="J242" s="141"/>
      <c r="L242" s="69"/>
      <c r="M242" s="62"/>
      <c r="N242" s="62"/>
      <c r="O242" s="62"/>
      <c r="P242" s="62"/>
      <c r="Q242" s="62"/>
      <c r="R242" s="62"/>
      <c r="S242" s="62"/>
      <c r="T242" s="62"/>
      <c r="U242" s="62"/>
    </row>
    <row r="243" spans="1:21" s="68" customFormat="1">
      <c r="A243" s="141">
        <v>232</v>
      </c>
      <c r="B243" s="142"/>
      <c r="C243" s="142"/>
      <c r="D243" s="142"/>
      <c r="E243" s="142"/>
      <c r="F243" s="142"/>
      <c r="G243" s="142"/>
      <c r="H243" s="144"/>
      <c r="I243" s="380" t="str">
        <f t="shared" si="12"/>
        <v/>
      </c>
      <c r="J243" s="141"/>
      <c r="L243" s="69"/>
      <c r="M243" s="62"/>
      <c r="N243" s="62"/>
      <c r="O243" s="62"/>
      <c r="P243" s="62"/>
      <c r="Q243" s="62"/>
      <c r="R243" s="62"/>
      <c r="S243" s="62"/>
      <c r="T243" s="62"/>
      <c r="U243" s="62"/>
    </row>
    <row r="244" spans="1:21" s="68" customFormat="1">
      <c r="A244" s="141">
        <v>233</v>
      </c>
      <c r="B244" s="142"/>
      <c r="C244" s="142"/>
      <c r="D244" s="142"/>
      <c r="E244" s="142"/>
      <c r="F244" s="142"/>
      <c r="G244" s="142"/>
      <c r="H244" s="144"/>
      <c r="I244" s="380" t="str">
        <f t="shared" si="12"/>
        <v/>
      </c>
      <c r="J244" s="141"/>
      <c r="L244" s="69"/>
      <c r="M244" s="62"/>
      <c r="N244" s="62"/>
      <c r="O244" s="62"/>
      <c r="P244" s="62"/>
      <c r="Q244" s="62"/>
      <c r="R244" s="62"/>
      <c r="S244" s="62"/>
      <c r="T244" s="62"/>
      <c r="U244" s="62"/>
    </row>
    <row r="245" spans="1:21" s="68" customFormat="1">
      <c r="A245" s="141">
        <v>234</v>
      </c>
      <c r="B245" s="142"/>
      <c r="C245" s="142"/>
      <c r="D245" s="142"/>
      <c r="E245" s="142"/>
      <c r="F245" s="142"/>
      <c r="G245" s="142"/>
      <c r="H245" s="144"/>
      <c r="I245" s="380" t="str">
        <f t="shared" si="12"/>
        <v/>
      </c>
      <c r="J245" s="141"/>
      <c r="L245" s="69"/>
      <c r="M245" s="62"/>
      <c r="N245" s="62"/>
      <c r="O245" s="62"/>
      <c r="P245" s="62"/>
      <c r="Q245" s="62"/>
      <c r="R245" s="62"/>
      <c r="S245" s="62"/>
      <c r="T245" s="62"/>
      <c r="U245" s="62"/>
    </row>
    <row r="246" spans="1:21" s="68" customFormat="1">
      <c r="A246" s="141">
        <v>235</v>
      </c>
      <c r="B246" s="142"/>
      <c r="C246" s="142"/>
      <c r="D246" s="142"/>
      <c r="E246" s="142"/>
      <c r="F246" s="142"/>
      <c r="G246" s="142"/>
      <c r="H246" s="144"/>
      <c r="I246" s="380" t="str">
        <f t="shared" si="12"/>
        <v/>
      </c>
      <c r="J246" s="141"/>
      <c r="L246" s="69"/>
      <c r="M246" s="62"/>
      <c r="N246" s="62"/>
      <c r="O246" s="62"/>
      <c r="P246" s="62"/>
      <c r="Q246" s="62"/>
      <c r="R246" s="62"/>
      <c r="S246" s="62"/>
      <c r="T246" s="62"/>
      <c r="U246" s="62"/>
    </row>
    <row r="247" spans="1:21" s="68" customFormat="1">
      <c r="A247" s="141">
        <v>236</v>
      </c>
      <c r="B247" s="142"/>
      <c r="C247" s="142"/>
      <c r="D247" s="142"/>
      <c r="E247" s="142"/>
      <c r="F247" s="142"/>
      <c r="G247" s="142"/>
      <c r="H247" s="144"/>
      <c r="I247" s="380" t="str">
        <f t="shared" si="12"/>
        <v/>
      </c>
      <c r="J247" s="141"/>
      <c r="L247" s="69"/>
      <c r="M247" s="62"/>
      <c r="N247" s="62"/>
      <c r="O247" s="62"/>
      <c r="P247" s="62"/>
      <c r="Q247" s="62"/>
      <c r="R247" s="62"/>
      <c r="S247" s="62"/>
      <c r="T247" s="62"/>
      <c r="U247" s="62"/>
    </row>
    <row r="248" spans="1:21" s="68" customFormat="1">
      <c r="A248" s="141">
        <v>237</v>
      </c>
      <c r="B248" s="142"/>
      <c r="C248" s="142"/>
      <c r="D248" s="142"/>
      <c r="E248" s="142"/>
      <c r="F248" s="142"/>
      <c r="G248" s="142"/>
      <c r="H248" s="144"/>
      <c r="I248" s="380" t="str">
        <f t="shared" si="12"/>
        <v/>
      </c>
      <c r="J248" s="141"/>
      <c r="L248" s="69"/>
      <c r="M248" s="62"/>
      <c r="N248" s="62"/>
      <c r="O248" s="62"/>
      <c r="P248" s="62"/>
      <c r="Q248" s="62"/>
      <c r="R248" s="62"/>
      <c r="S248" s="62"/>
      <c r="T248" s="62"/>
      <c r="U248" s="62"/>
    </row>
    <row r="249" spans="1:21" s="68" customFormat="1">
      <c r="A249" s="141">
        <v>238</v>
      </c>
      <c r="B249" s="142"/>
      <c r="C249" s="142"/>
      <c r="D249" s="142"/>
      <c r="E249" s="142"/>
      <c r="F249" s="142"/>
      <c r="G249" s="142"/>
      <c r="H249" s="144"/>
      <c r="I249" s="380" t="str">
        <f t="shared" si="12"/>
        <v/>
      </c>
      <c r="J249" s="141"/>
      <c r="L249" s="69"/>
      <c r="M249" s="62"/>
      <c r="N249" s="62"/>
      <c r="O249" s="62"/>
      <c r="P249" s="62"/>
      <c r="Q249" s="62"/>
      <c r="R249" s="62"/>
      <c r="S249" s="62"/>
      <c r="T249" s="62"/>
      <c r="U249" s="62"/>
    </row>
    <row r="250" spans="1:21" s="68" customFormat="1">
      <c r="A250" s="141">
        <v>239</v>
      </c>
      <c r="B250" s="142"/>
      <c r="C250" s="142"/>
      <c r="D250" s="142"/>
      <c r="E250" s="142"/>
      <c r="F250" s="142"/>
      <c r="G250" s="142"/>
      <c r="H250" s="144"/>
      <c r="I250" s="380" t="str">
        <f t="shared" si="12"/>
        <v/>
      </c>
      <c r="J250" s="141"/>
      <c r="L250" s="69"/>
      <c r="M250" s="62"/>
      <c r="N250" s="62"/>
      <c r="O250" s="62"/>
      <c r="P250" s="62"/>
      <c r="Q250" s="62"/>
      <c r="R250" s="62"/>
      <c r="S250" s="62"/>
      <c r="T250" s="62"/>
      <c r="U250" s="62"/>
    </row>
    <row r="251" spans="1:21" s="68" customFormat="1">
      <c r="A251" s="141">
        <v>240</v>
      </c>
      <c r="B251" s="142"/>
      <c r="C251" s="142"/>
      <c r="D251" s="142"/>
      <c r="E251" s="142"/>
      <c r="F251" s="142"/>
      <c r="G251" s="142"/>
      <c r="H251" s="144"/>
      <c r="I251" s="380" t="str">
        <f t="shared" si="12"/>
        <v/>
      </c>
      <c r="J251" s="141"/>
      <c r="L251" s="69"/>
      <c r="M251" s="62"/>
      <c r="N251" s="62"/>
      <c r="O251" s="62"/>
      <c r="P251" s="62"/>
      <c r="Q251" s="62"/>
      <c r="R251" s="62"/>
      <c r="S251" s="62"/>
      <c r="T251" s="62"/>
      <c r="U251" s="62"/>
    </row>
    <row r="252" spans="1:21" s="68" customFormat="1">
      <c r="A252" s="141">
        <v>241</v>
      </c>
      <c r="B252" s="142"/>
      <c r="C252" s="142"/>
      <c r="D252" s="142"/>
      <c r="E252" s="142"/>
      <c r="F252" s="142"/>
      <c r="G252" s="142"/>
      <c r="H252" s="144"/>
      <c r="I252" s="380" t="str">
        <f t="shared" si="12"/>
        <v/>
      </c>
      <c r="J252" s="141"/>
      <c r="L252" s="69"/>
      <c r="M252" s="62"/>
      <c r="N252" s="62"/>
      <c r="O252" s="62"/>
      <c r="P252" s="62"/>
      <c r="Q252" s="62"/>
      <c r="R252" s="62"/>
      <c r="S252" s="62"/>
      <c r="T252" s="62"/>
      <c r="U252" s="62"/>
    </row>
    <row r="253" spans="1:21" s="68" customFormat="1">
      <c r="A253" s="141">
        <v>242</v>
      </c>
      <c r="B253" s="142"/>
      <c r="C253" s="142"/>
      <c r="D253" s="142"/>
      <c r="E253" s="142"/>
      <c r="F253" s="142"/>
      <c r="G253" s="142"/>
      <c r="H253" s="144"/>
      <c r="I253" s="380" t="str">
        <f t="shared" si="12"/>
        <v/>
      </c>
      <c r="J253" s="141"/>
      <c r="L253" s="69"/>
      <c r="M253" s="62"/>
      <c r="N253" s="62"/>
      <c r="O253" s="62"/>
      <c r="P253" s="62"/>
      <c r="Q253" s="62"/>
      <c r="R253" s="62"/>
      <c r="S253" s="62"/>
      <c r="T253" s="62"/>
      <c r="U253" s="62"/>
    </row>
    <row r="254" spans="1:21" s="68" customFormat="1">
      <c r="A254" s="141">
        <v>243</v>
      </c>
      <c r="B254" s="142"/>
      <c r="C254" s="142"/>
      <c r="D254" s="142"/>
      <c r="E254" s="142"/>
      <c r="F254" s="142"/>
      <c r="G254" s="142"/>
      <c r="H254" s="144"/>
      <c r="I254" s="380" t="str">
        <f t="shared" si="12"/>
        <v/>
      </c>
      <c r="J254" s="141"/>
      <c r="L254" s="69"/>
      <c r="M254" s="62"/>
      <c r="N254" s="62"/>
      <c r="O254" s="62"/>
      <c r="P254" s="62"/>
      <c r="Q254" s="62"/>
      <c r="R254" s="62"/>
      <c r="S254" s="62"/>
      <c r="T254" s="62"/>
      <c r="U254" s="62"/>
    </row>
    <row r="255" spans="1:21" s="68" customFormat="1">
      <c r="A255" s="141">
        <v>244</v>
      </c>
      <c r="B255" s="142"/>
      <c r="C255" s="142"/>
      <c r="D255" s="142"/>
      <c r="E255" s="142"/>
      <c r="F255" s="142"/>
      <c r="G255" s="142"/>
      <c r="H255" s="144"/>
      <c r="I255" s="380" t="str">
        <f t="shared" si="12"/>
        <v/>
      </c>
      <c r="J255" s="141"/>
      <c r="L255" s="69"/>
      <c r="M255" s="62"/>
      <c r="N255" s="62"/>
      <c r="O255" s="62"/>
      <c r="P255" s="62"/>
      <c r="Q255" s="62"/>
      <c r="R255" s="62"/>
      <c r="S255" s="62"/>
      <c r="T255" s="62"/>
      <c r="U255" s="62"/>
    </row>
    <row r="256" spans="1:21" s="68" customFormat="1">
      <c r="A256" s="141">
        <v>245</v>
      </c>
      <c r="B256" s="142"/>
      <c r="C256" s="142"/>
      <c r="D256" s="142"/>
      <c r="E256" s="142"/>
      <c r="F256" s="142"/>
      <c r="G256" s="142"/>
      <c r="H256" s="144"/>
      <c r="I256" s="380" t="str">
        <f t="shared" si="12"/>
        <v/>
      </c>
      <c r="J256" s="141"/>
      <c r="L256" s="69"/>
      <c r="M256" s="62"/>
      <c r="N256" s="62"/>
      <c r="O256" s="62"/>
      <c r="P256" s="62"/>
      <c r="Q256" s="62"/>
      <c r="R256" s="62"/>
      <c r="S256" s="62"/>
      <c r="T256" s="62"/>
      <c r="U256" s="62"/>
    </row>
    <row r="257" spans="1:21" s="68" customFormat="1">
      <c r="A257" s="141">
        <v>246</v>
      </c>
      <c r="B257" s="142"/>
      <c r="C257" s="142"/>
      <c r="D257" s="142"/>
      <c r="E257" s="142"/>
      <c r="F257" s="142"/>
      <c r="G257" s="142"/>
      <c r="H257" s="144"/>
      <c r="I257" s="380" t="str">
        <f t="shared" si="12"/>
        <v/>
      </c>
      <c r="J257" s="141"/>
      <c r="L257" s="69"/>
      <c r="M257" s="62"/>
      <c r="N257" s="62"/>
      <c r="O257" s="62"/>
      <c r="P257" s="62"/>
      <c r="Q257" s="62"/>
      <c r="R257" s="62"/>
      <c r="S257" s="62"/>
      <c r="T257" s="62"/>
      <c r="U257" s="62"/>
    </row>
    <row r="258" spans="1:21" s="68" customFormat="1">
      <c r="A258" s="141">
        <v>247</v>
      </c>
      <c r="B258" s="142"/>
      <c r="C258" s="142"/>
      <c r="D258" s="142"/>
      <c r="E258" s="142"/>
      <c r="F258" s="142"/>
      <c r="G258" s="142"/>
      <c r="H258" s="144"/>
      <c r="I258" s="380" t="str">
        <f t="shared" si="12"/>
        <v/>
      </c>
      <c r="J258" s="141"/>
      <c r="L258" s="69"/>
      <c r="M258" s="62"/>
      <c r="N258" s="62"/>
      <c r="O258" s="62"/>
      <c r="P258" s="62"/>
      <c r="Q258" s="62"/>
      <c r="R258" s="62"/>
      <c r="S258" s="62"/>
      <c r="T258" s="62"/>
      <c r="U258" s="62"/>
    </row>
    <row r="259" spans="1:21" s="68" customFormat="1">
      <c r="A259" s="141">
        <v>248</v>
      </c>
      <c r="B259" s="142"/>
      <c r="C259" s="142"/>
      <c r="D259" s="142"/>
      <c r="E259" s="142"/>
      <c r="F259" s="142"/>
      <c r="G259" s="142"/>
      <c r="H259" s="144"/>
      <c r="I259" s="380" t="str">
        <f t="shared" si="12"/>
        <v/>
      </c>
      <c r="J259" s="141"/>
      <c r="L259" s="69"/>
      <c r="M259" s="62"/>
      <c r="N259" s="62"/>
      <c r="O259" s="62"/>
      <c r="P259" s="62"/>
      <c r="Q259" s="62"/>
      <c r="R259" s="62"/>
      <c r="S259" s="62"/>
      <c r="T259" s="62"/>
      <c r="U259" s="62"/>
    </row>
    <row r="260" spans="1:21" s="68" customFormat="1">
      <c r="A260" s="141">
        <v>249</v>
      </c>
      <c r="B260" s="142"/>
      <c r="C260" s="142"/>
      <c r="D260" s="142"/>
      <c r="E260" s="142"/>
      <c r="F260" s="142"/>
      <c r="G260" s="142"/>
      <c r="H260" s="144"/>
      <c r="I260" s="380" t="str">
        <f t="shared" si="12"/>
        <v/>
      </c>
      <c r="J260" s="141"/>
      <c r="L260" s="69"/>
      <c r="M260" s="62"/>
      <c r="N260" s="62"/>
      <c r="O260" s="62"/>
      <c r="P260" s="62"/>
      <c r="Q260" s="62"/>
      <c r="R260" s="62"/>
      <c r="S260" s="62"/>
      <c r="T260" s="62"/>
      <c r="U260" s="62"/>
    </row>
    <row r="261" spans="1:21" s="68" customFormat="1">
      <c r="A261" s="141">
        <v>250</v>
      </c>
      <c r="B261" s="142"/>
      <c r="C261" s="142"/>
      <c r="D261" s="142"/>
      <c r="E261" s="142"/>
      <c r="F261" s="142"/>
      <c r="G261" s="142"/>
      <c r="H261" s="144"/>
      <c r="I261" s="380" t="str">
        <f t="shared" si="12"/>
        <v/>
      </c>
      <c r="J261" s="141"/>
      <c r="L261" s="69"/>
      <c r="M261" s="62"/>
      <c r="N261" s="62"/>
      <c r="O261" s="62"/>
      <c r="P261" s="62"/>
      <c r="Q261" s="62"/>
      <c r="R261" s="62"/>
      <c r="S261" s="62"/>
      <c r="T261" s="62"/>
      <c r="U261" s="62"/>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D15" sqref="D15"/>
    </sheetView>
  </sheetViews>
  <sheetFormatPr defaultColWidth="9.109375" defaultRowHeight="15.6"/>
  <cols>
    <col min="1" max="1" width="5.6640625" style="58" customWidth="1"/>
    <col min="2" max="3" width="35.6640625" style="62" customWidth="1"/>
    <col min="4" max="4" width="10.6640625" style="67" customWidth="1"/>
    <col min="5" max="6" width="17.6640625" style="62" customWidth="1"/>
    <col min="7" max="7" width="10.6640625" style="68" hidden="1" customWidth="1"/>
    <col min="8" max="8" width="9.109375" style="69" hidden="1" customWidth="1"/>
    <col min="9" max="9" width="9.109375" style="62" hidden="1" customWidth="1"/>
    <col min="10" max="18" width="9.109375" style="62" customWidth="1"/>
    <col min="19" max="16384" width="9.109375" style="62"/>
  </cols>
  <sheetData>
    <row r="1" spans="1:9" s="58" customFormat="1">
      <c r="A1" s="57" t="s">
        <v>481</v>
      </c>
      <c r="D1" s="59"/>
      <c r="E1" s="61"/>
      <c r="F1" s="48"/>
      <c r="G1" s="60"/>
      <c r="H1" s="287"/>
    </row>
    <row r="2" spans="1:9" s="58" customFormat="1">
      <c r="A2" s="344" t="str">
        <f>IF(ISBLANK(facultate), IF(ISBLANK(departament),"","Departament " &amp; departament), "Facultatea " &amp; facultate)</f>
        <v>Facultatea Construcții</v>
      </c>
      <c r="D2" s="59"/>
      <c r="E2" s="61"/>
      <c r="F2" s="48"/>
      <c r="G2" s="60"/>
      <c r="H2" s="287"/>
    </row>
    <row r="3" spans="1:9" s="58" customFormat="1">
      <c r="A3" s="344" t="str">
        <f>IF(ISBLANK(departament),"","Departamentul " &amp; departament)</f>
        <v>Departamentul Căi de Comunicație Terestre, Fundații și Cadastru</v>
      </c>
      <c r="D3" s="59"/>
      <c r="E3" s="61"/>
      <c r="F3" s="48"/>
      <c r="G3" s="60"/>
      <c r="H3" s="287"/>
    </row>
    <row r="4" spans="1:9">
      <c r="A4" s="531" t="s">
        <v>782</v>
      </c>
      <c r="B4" s="531"/>
      <c r="C4" s="531"/>
      <c r="D4" s="531"/>
      <c r="E4" s="531"/>
      <c r="F4" s="422"/>
      <c r="G4" s="224"/>
      <c r="H4" s="289"/>
    </row>
    <row r="5" spans="1:9">
      <c r="A5" s="531" t="s">
        <v>776</v>
      </c>
      <c r="B5" s="531"/>
      <c r="C5" s="531"/>
      <c r="D5" s="531"/>
      <c r="E5" s="531"/>
      <c r="F5" s="422"/>
      <c r="G5" s="224"/>
    </row>
    <row r="6" spans="1:9" ht="13.5" customHeight="1">
      <c r="D6" s="62"/>
      <c r="E6" s="345"/>
      <c r="F6" s="345" t="str">
        <f>CONCATENATE(functie," ",nume_candidat)</f>
        <v>Șef de lucrări Halbac-Cotoara-Zamfir Rares</v>
      </c>
    </row>
    <row r="7" spans="1:9" ht="18.75" customHeight="1">
      <c r="A7" s="529" t="s">
        <v>336</v>
      </c>
      <c r="B7" s="529" t="s">
        <v>452</v>
      </c>
      <c r="C7" s="529" t="s">
        <v>778</v>
      </c>
      <c r="D7" s="539" t="s">
        <v>2</v>
      </c>
      <c r="E7" s="529" t="s">
        <v>542</v>
      </c>
      <c r="F7" s="539" t="s">
        <v>1098</v>
      </c>
      <c r="G7" s="529" t="s">
        <v>4</v>
      </c>
      <c r="H7" s="550" t="s">
        <v>539</v>
      </c>
      <c r="I7" s="536" t="s">
        <v>549</v>
      </c>
    </row>
    <row r="8" spans="1:9" ht="18.75" customHeight="1">
      <c r="A8" s="546"/>
      <c r="B8" s="546"/>
      <c r="C8" s="546"/>
      <c r="D8" s="540"/>
      <c r="E8" s="546"/>
      <c r="F8" s="540"/>
      <c r="G8" s="546"/>
      <c r="H8" s="551"/>
      <c r="I8" s="536"/>
    </row>
    <row r="9" spans="1:9" ht="18.75" customHeight="1">
      <c r="A9" s="546"/>
      <c r="B9" s="546"/>
      <c r="C9" s="546"/>
      <c r="D9" s="540"/>
      <c r="E9" s="530"/>
      <c r="F9" s="540"/>
      <c r="G9" s="530"/>
      <c r="H9" s="551"/>
      <c r="I9" s="536"/>
    </row>
    <row r="10" spans="1:9" ht="18.75" customHeight="1">
      <c r="A10" s="530"/>
      <c r="B10" s="530"/>
      <c r="C10" s="530"/>
      <c r="D10" s="541"/>
      <c r="E10" s="346" t="str">
        <f>CONCATENATE("ultimii ",durata_evaluare," ani")</f>
        <v>ultimii 5 ani</v>
      </c>
      <c r="F10" s="541"/>
      <c r="G10" s="346" t="str">
        <f>CONCATENATE("ultimii                                  ",durata_evaluare," ani")</f>
        <v>ultimii                                  5 ani</v>
      </c>
      <c r="H10" s="552"/>
      <c r="I10" s="536"/>
    </row>
    <row r="11" spans="1:9">
      <c r="A11" s="86"/>
      <c r="B11" s="63"/>
      <c r="C11" s="63"/>
      <c r="D11" s="28"/>
      <c r="E11" s="146">
        <f>SUMIF(E12:E1012,"&gt;0")</f>
        <v>30</v>
      </c>
      <c r="F11" s="434"/>
      <c r="G11" s="4">
        <f t="shared" ref="G11" si="0">SUMIF(G12:G110,"&gt;0")</f>
        <v>3</v>
      </c>
      <c r="H11" s="296"/>
    </row>
    <row r="12" spans="1:9" ht="62.4">
      <c r="A12" s="35">
        <v>1</v>
      </c>
      <c r="B12" s="7" t="s">
        <v>1252</v>
      </c>
      <c r="C12" s="7" t="s">
        <v>1253</v>
      </c>
      <c r="D12" s="218">
        <v>2019</v>
      </c>
      <c r="E12" s="16">
        <f t="shared" ref="E12:E75" si="1">IF(OR($B12="",$C12="",$D12&lt;an_initial,$D12&gt;an_final),"",G12*10)</f>
        <v>10</v>
      </c>
      <c r="F12" s="35"/>
      <c r="G12" s="56">
        <f t="shared" ref="G12:G43" si="2">IF(OR($B12="",$C12="",$D12="",$D12&gt;an_final),"",IF($D12&gt;=an_initial,1,""))</f>
        <v>1</v>
      </c>
      <c r="H12" s="347" t="b">
        <f t="shared" ref="H12:H75" si="3">IF(nume_candidat="",FALSE,ISNUMBER(SEARCH(nume_candidat,$B12)))</f>
        <v>0</v>
      </c>
      <c r="I12" s="348">
        <f t="shared" ref="I12:I43" si="4">LEN(B12)-LEN(SUBSTITUTE(B12,",",""))+1</f>
        <v>1</v>
      </c>
    </row>
    <row r="13" spans="1:9" ht="31.2">
      <c r="A13" s="35">
        <v>2</v>
      </c>
      <c r="B13" s="7" t="s">
        <v>1254</v>
      </c>
      <c r="C13" s="7" t="s">
        <v>1255</v>
      </c>
      <c r="D13" s="218">
        <v>2020</v>
      </c>
      <c r="E13" s="16">
        <f t="shared" si="1"/>
        <v>10</v>
      </c>
      <c r="F13" s="35"/>
      <c r="G13" s="56">
        <f t="shared" si="2"/>
        <v>1</v>
      </c>
      <c r="H13" s="347" t="b">
        <f t="shared" si="3"/>
        <v>0</v>
      </c>
      <c r="I13" s="348">
        <f t="shared" si="4"/>
        <v>1</v>
      </c>
    </row>
    <row r="14" spans="1:9" ht="31.2">
      <c r="A14" s="35">
        <v>3</v>
      </c>
      <c r="B14" s="7" t="s">
        <v>1256</v>
      </c>
      <c r="C14" s="7" t="s">
        <v>1257</v>
      </c>
      <c r="D14" s="218">
        <v>2020</v>
      </c>
      <c r="E14" s="16">
        <f t="shared" si="1"/>
        <v>10</v>
      </c>
      <c r="F14" s="35"/>
      <c r="G14" s="56">
        <f t="shared" si="2"/>
        <v>1</v>
      </c>
      <c r="H14" s="347" t="b">
        <f t="shared" si="3"/>
        <v>0</v>
      </c>
      <c r="I14" s="348">
        <f t="shared" si="4"/>
        <v>1</v>
      </c>
    </row>
    <row r="15" spans="1:9">
      <c r="A15" s="35">
        <v>4</v>
      </c>
      <c r="B15" s="6"/>
      <c r="C15" s="6"/>
      <c r="D15" s="214"/>
      <c r="E15" s="16" t="str">
        <f t="shared" si="1"/>
        <v/>
      </c>
      <c r="F15" s="35"/>
      <c r="G15" s="56" t="str">
        <f t="shared" si="2"/>
        <v/>
      </c>
      <c r="H15" s="347" t="b">
        <f t="shared" si="3"/>
        <v>0</v>
      </c>
      <c r="I15" s="348">
        <f t="shared" si="4"/>
        <v>1</v>
      </c>
    </row>
    <row r="16" spans="1:9">
      <c r="A16" s="35">
        <v>5</v>
      </c>
      <c r="B16" s="6"/>
      <c r="C16" s="6"/>
      <c r="D16" s="214"/>
      <c r="E16" s="16" t="str">
        <f t="shared" si="1"/>
        <v/>
      </c>
      <c r="F16" s="35"/>
      <c r="G16" s="56" t="str">
        <f t="shared" si="2"/>
        <v/>
      </c>
      <c r="H16" s="347" t="b">
        <f t="shared" si="3"/>
        <v>0</v>
      </c>
      <c r="I16" s="348">
        <f t="shared" si="4"/>
        <v>1</v>
      </c>
    </row>
    <row r="17" spans="1:9">
      <c r="A17" s="35">
        <v>6</v>
      </c>
      <c r="B17" s="6"/>
      <c r="C17" s="6"/>
      <c r="D17" s="214"/>
      <c r="E17" s="16" t="str">
        <f t="shared" si="1"/>
        <v/>
      </c>
      <c r="F17" s="35"/>
      <c r="G17" s="56" t="str">
        <f t="shared" si="2"/>
        <v/>
      </c>
      <c r="H17" s="347" t="b">
        <f t="shared" si="3"/>
        <v>0</v>
      </c>
      <c r="I17" s="348">
        <f t="shared" si="4"/>
        <v>1</v>
      </c>
    </row>
    <row r="18" spans="1:9">
      <c r="A18" s="35">
        <v>7</v>
      </c>
      <c r="B18" s="6"/>
      <c r="C18" s="6"/>
      <c r="D18" s="214"/>
      <c r="E18" s="16" t="str">
        <f t="shared" si="1"/>
        <v/>
      </c>
      <c r="F18" s="35"/>
      <c r="G18" s="56" t="str">
        <f t="shared" si="2"/>
        <v/>
      </c>
      <c r="H18" s="347" t="b">
        <f t="shared" si="3"/>
        <v>0</v>
      </c>
      <c r="I18" s="348">
        <f t="shared" si="4"/>
        <v>1</v>
      </c>
    </row>
    <row r="19" spans="1:9">
      <c r="A19" s="35">
        <v>8</v>
      </c>
      <c r="B19" s="6"/>
      <c r="C19" s="6"/>
      <c r="D19" s="214"/>
      <c r="E19" s="16" t="str">
        <f t="shared" si="1"/>
        <v/>
      </c>
      <c r="F19" s="35"/>
      <c r="G19" s="56" t="str">
        <f t="shared" si="2"/>
        <v/>
      </c>
      <c r="H19" s="347" t="b">
        <f t="shared" si="3"/>
        <v>0</v>
      </c>
      <c r="I19" s="348">
        <f t="shared" si="4"/>
        <v>1</v>
      </c>
    </row>
    <row r="20" spans="1:9">
      <c r="A20" s="35">
        <v>9</v>
      </c>
      <c r="B20" s="6"/>
      <c r="C20" s="6"/>
      <c r="D20" s="214"/>
      <c r="E20" s="16" t="str">
        <f t="shared" si="1"/>
        <v/>
      </c>
      <c r="F20" s="35"/>
      <c r="G20" s="56" t="str">
        <f t="shared" si="2"/>
        <v/>
      </c>
      <c r="H20" s="347" t="b">
        <f t="shared" si="3"/>
        <v>0</v>
      </c>
      <c r="I20" s="348">
        <f t="shared" si="4"/>
        <v>1</v>
      </c>
    </row>
    <row r="21" spans="1:9">
      <c r="A21" s="35">
        <v>10</v>
      </c>
      <c r="B21" s="6"/>
      <c r="C21" s="6"/>
      <c r="D21" s="214"/>
      <c r="E21" s="16" t="str">
        <f t="shared" si="1"/>
        <v/>
      </c>
      <c r="F21" s="35"/>
      <c r="G21" s="56" t="str">
        <f t="shared" si="2"/>
        <v/>
      </c>
      <c r="H21" s="347" t="b">
        <f t="shared" si="3"/>
        <v>0</v>
      </c>
      <c r="I21" s="348">
        <f t="shared" si="4"/>
        <v>1</v>
      </c>
    </row>
    <row r="22" spans="1:9">
      <c r="A22" s="35">
        <v>11</v>
      </c>
      <c r="B22" s="6"/>
      <c r="C22" s="6"/>
      <c r="D22" s="214"/>
      <c r="E22" s="16" t="str">
        <f t="shared" si="1"/>
        <v/>
      </c>
      <c r="F22" s="35"/>
      <c r="G22" s="56" t="str">
        <f t="shared" si="2"/>
        <v/>
      </c>
      <c r="H22" s="347" t="b">
        <f t="shared" si="3"/>
        <v>0</v>
      </c>
      <c r="I22" s="348">
        <f t="shared" si="4"/>
        <v>1</v>
      </c>
    </row>
    <row r="23" spans="1:9">
      <c r="A23" s="35">
        <v>12</v>
      </c>
      <c r="B23" s="6"/>
      <c r="C23" s="6"/>
      <c r="D23" s="214"/>
      <c r="E23" s="16" t="str">
        <f t="shared" si="1"/>
        <v/>
      </c>
      <c r="F23" s="35"/>
      <c r="G23" s="56" t="str">
        <f t="shared" si="2"/>
        <v/>
      </c>
      <c r="H23" s="347" t="b">
        <f t="shared" si="3"/>
        <v>0</v>
      </c>
      <c r="I23" s="348">
        <f t="shared" si="4"/>
        <v>1</v>
      </c>
    </row>
    <row r="24" spans="1:9">
      <c r="A24" s="35">
        <v>13</v>
      </c>
      <c r="B24" s="6"/>
      <c r="C24" s="6"/>
      <c r="D24" s="214"/>
      <c r="E24" s="16" t="str">
        <f t="shared" si="1"/>
        <v/>
      </c>
      <c r="F24" s="35"/>
      <c r="G24" s="56" t="str">
        <f t="shared" si="2"/>
        <v/>
      </c>
      <c r="H24" s="347" t="b">
        <f t="shared" si="3"/>
        <v>0</v>
      </c>
      <c r="I24" s="348">
        <f t="shared" si="4"/>
        <v>1</v>
      </c>
    </row>
    <row r="25" spans="1:9">
      <c r="A25" s="35">
        <v>14</v>
      </c>
      <c r="B25" s="6"/>
      <c r="C25" s="6"/>
      <c r="D25" s="214"/>
      <c r="E25" s="16" t="str">
        <f t="shared" si="1"/>
        <v/>
      </c>
      <c r="F25" s="35"/>
      <c r="G25" s="56" t="str">
        <f t="shared" si="2"/>
        <v/>
      </c>
      <c r="H25" s="347" t="b">
        <f t="shared" si="3"/>
        <v>0</v>
      </c>
      <c r="I25" s="348">
        <f t="shared" si="4"/>
        <v>1</v>
      </c>
    </row>
    <row r="26" spans="1:9">
      <c r="A26" s="35">
        <v>15</v>
      </c>
      <c r="B26" s="6"/>
      <c r="C26" s="6"/>
      <c r="D26" s="214"/>
      <c r="E26" s="16" t="str">
        <f t="shared" si="1"/>
        <v/>
      </c>
      <c r="F26" s="35"/>
      <c r="G26" s="56" t="str">
        <f t="shared" si="2"/>
        <v/>
      </c>
      <c r="H26" s="347" t="b">
        <f t="shared" si="3"/>
        <v>0</v>
      </c>
      <c r="I26" s="348">
        <f t="shared" si="4"/>
        <v>1</v>
      </c>
    </row>
    <row r="27" spans="1:9">
      <c r="A27" s="35">
        <v>16</v>
      </c>
      <c r="B27" s="6"/>
      <c r="C27" s="6"/>
      <c r="D27" s="214"/>
      <c r="E27" s="16" t="str">
        <f t="shared" si="1"/>
        <v/>
      </c>
      <c r="F27" s="35"/>
      <c r="G27" s="56" t="str">
        <f t="shared" si="2"/>
        <v/>
      </c>
      <c r="H27" s="347" t="b">
        <f t="shared" si="3"/>
        <v>0</v>
      </c>
      <c r="I27" s="348">
        <f t="shared" si="4"/>
        <v>1</v>
      </c>
    </row>
    <row r="28" spans="1:9">
      <c r="A28" s="35">
        <v>17</v>
      </c>
      <c r="B28" s="6"/>
      <c r="C28" s="6"/>
      <c r="D28" s="214"/>
      <c r="E28" s="16" t="str">
        <f t="shared" si="1"/>
        <v/>
      </c>
      <c r="F28" s="35"/>
      <c r="G28" s="56" t="str">
        <f t="shared" si="2"/>
        <v/>
      </c>
      <c r="H28" s="347" t="b">
        <f t="shared" si="3"/>
        <v>0</v>
      </c>
      <c r="I28" s="348">
        <f t="shared" si="4"/>
        <v>1</v>
      </c>
    </row>
    <row r="29" spans="1:9">
      <c r="A29" s="35">
        <v>18</v>
      </c>
      <c r="B29" s="6"/>
      <c r="C29" s="6"/>
      <c r="D29" s="214"/>
      <c r="E29" s="16" t="str">
        <f t="shared" si="1"/>
        <v/>
      </c>
      <c r="F29" s="35"/>
      <c r="G29" s="56" t="str">
        <f t="shared" si="2"/>
        <v/>
      </c>
      <c r="H29" s="347" t="b">
        <f t="shared" si="3"/>
        <v>0</v>
      </c>
      <c r="I29" s="348">
        <f t="shared" si="4"/>
        <v>1</v>
      </c>
    </row>
    <row r="30" spans="1:9">
      <c r="A30" s="35">
        <v>19</v>
      </c>
      <c r="B30" s="6"/>
      <c r="C30" s="6"/>
      <c r="D30" s="214"/>
      <c r="E30" s="16" t="str">
        <f t="shared" si="1"/>
        <v/>
      </c>
      <c r="F30" s="35"/>
      <c r="G30" s="56" t="str">
        <f t="shared" si="2"/>
        <v/>
      </c>
      <c r="H30" s="347" t="b">
        <f t="shared" si="3"/>
        <v>0</v>
      </c>
      <c r="I30" s="348">
        <f t="shared" si="4"/>
        <v>1</v>
      </c>
    </row>
    <row r="31" spans="1:9">
      <c r="A31" s="35">
        <v>20</v>
      </c>
      <c r="B31" s="6"/>
      <c r="C31" s="6"/>
      <c r="D31" s="214"/>
      <c r="E31" s="16" t="str">
        <f t="shared" si="1"/>
        <v/>
      </c>
      <c r="F31" s="35"/>
      <c r="G31" s="56" t="str">
        <f t="shared" si="2"/>
        <v/>
      </c>
      <c r="H31" s="347" t="b">
        <f t="shared" si="3"/>
        <v>0</v>
      </c>
      <c r="I31" s="348">
        <f t="shared" si="4"/>
        <v>1</v>
      </c>
    </row>
    <row r="32" spans="1:9">
      <c r="A32" s="35">
        <v>21</v>
      </c>
      <c r="B32" s="6"/>
      <c r="C32" s="6"/>
      <c r="D32" s="214"/>
      <c r="E32" s="16" t="str">
        <f t="shared" si="1"/>
        <v/>
      </c>
      <c r="F32" s="35"/>
      <c r="G32" s="56" t="str">
        <f t="shared" si="2"/>
        <v/>
      </c>
      <c r="H32" s="347" t="b">
        <f t="shared" si="3"/>
        <v>0</v>
      </c>
      <c r="I32" s="348">
        <f t="shared" si="4"/>
        <v>1</v>
      </c>
    </row>
    <row r="33" spans="1:9">
      <c r="A33" s="35">
        <v>22</v>
      </c>
      <c r="B33" s="6"/>
      <c r="C33" s="6"/>
      <c r="D33" s="214"/>
      <c r="E33" s="16" t="str">
        <f t="shared" si="1"/>
        <v/>
      </c>
      <c r="F33" s="35"/>
      <c r="G33" s="56" t="str">
        <f t="shared" si="2"/>
        <v/>
      </c>
      <c r="H33" s="347" t="b">
        <f t="shared" si="3"/>
        <v>0</v>
      </c>
      <c r="I33" s="348">
        <f t="shared" si="4"/>
        <v>1</v>
      </c>
    </row>
    <row r="34" spans="1:9">
      <c r="A34" s="35">
        <v>23</v>
      </c>
      <c r="B34" s="6"/>
      <c r="C34" s="6"/>
      <c r="D34" s="214"/>
      <c r="E34" s="16" t="str">
        <f t="shared" si="1"/>
        <v/>
      </c>
      <c r="F34" s="35"/>
      <c r="G34" s="56" t="str">
        <f t="shared" si="2"/>
        <v/>
      </c>
      <c r="H34" s="347" t="b">
        <f t="shared" si="3"/>
        <v>0</v>
      </c>
      <c r="I34" s="348">
        <f t="shared" si="4"/>
        <v>1</v>
      </c>
    </row>
    <row r="35" spans="1:9">
      <c r="A35" s="35">
        <v>24</v>
      </c>
      <c r="B35" s="6"/>
      <c r="C35" s="6"/>
      <c r="D35" s="214"/>
      <c r="E35" s="16" t="str">
        <f t="shared" si="1"/>
        <v/>
      </c>
      <c r="F35" s="35"/>
      <c r="G35" s="56" t="str">
        <f t="shared" si="2"/>
        <v/>
      </c>
      <c r="H35" s="347" t="b">
        <f t="shared" si="3"/>
        <v>0</v>
      </c>
      <c r="I35" s="348">
        <f t="shared" si="4"/>
        <v>1</v>
      </c>
    </row>
    <row r="36" spans="1:9">
      <c r="A36" s="35">
        <v>25</v>
      </c>
      <c r="B36" s="6"/>
      <c r="C36" s="6"/>
      <c r="D36" s="214"/>
      <c r="E36" s="16" t="str">
        <f t="shared" si="1"/>
        <v/>
      </c>
      <c r="F36" s="35"/>
      <c r="G36" s="56" t="str">
        <f t="shared" si="2"/>
        <v/>
      </c>
      <c r="H36" s="347" t="b">
        <f t="shared" si="3"/>
        <v>0</v>
      </c>
      <c r="I36" s="348">
        <f t="shared" si="4"/>
        <v>1</v>
      </c>
    </row>
    <row r="37" spans="1:9">
      <c r="A37" s="35">
        <v>26</v>
      </c>
      <c r="B37" s="6"/>
      <c r="C37" s="6"/>
      <c r="D37" s="214"/>
      <c r="E37" s="16" t="str">
        <f t="shared" si="1"/>
        <v/>
      </c>
      <c r="F37" s="35"/>
      <c r="G37" s="56" t="str">
        <f t="shared" si="2"/>
        <v/>
      </c>
      <c r="H37" s="347" t="b">
        <f t="shared" si="3"/>
        <v>0</v>
      </c>
      <c r="I37" s="348">
        <f t="shared" si="4"/>
        <v>1</v>
      </c>
    </row>
    <row r="38" spans="1:9">
      <c r="A38" s="35">
        <v>27</v>
      </c>
      <c r="B38" s="6"/>
      <c r="C38" s="6"/>
      <c r="D38" s="214"/>
      <c r="E38" s="16" t="str">
        <f t="shared" si="1"/>
        <v/>
      </c>
      <c r="F38" s="35"/>
      <c r="G38" s="56" t="str">
        <f t="shared" si="2"/>
        <v/>
      </c>
      <c r="H38" s="347" t="b">
        <f t="shared" si="3"/>
        <v>0</v>
      </c>
      <c r="I38" s="348">
        <f t="shared" si="4"/>
        <v>1</v>
      </c>
    </row>
    <row r="39" spans="1:9">
      <c r="A39" s="35">
        <v>28</v>
      </c>
      <c r="B39" s="6"/>
      <c r="C39" s="6"/>
      <c r="D39" s="214"/>
      <c r="E39" s="16" t="str">
        <f t="shared" si="1"/>
        <v/>
      </c>
      <c r="F39" s="35"/>
      <c r="G39" s="56" t="str">
        <f t="shared" si="2"/>
        <v/>
      </c>
      <c r="H39" s="347" t="b">
        <f t="shared" si="3"/>
        <v>0</v>
      </c>
      <c r="I39" s="348">
        <f t="shared" si="4"/>
        <v>1</v>
      </c>
    </row>
    <row r="40" spans="1:9">
      <c r="A40" s="35">
        <v>29</v>
      </c>
      <c r="B40" s="6"/>
      <c r="C40" s="6"/>
      <c r="D40" s="214"/>
      <c r="E40" s="16" t="str">
        <f t="shared" si="1"/>
        <v/>
      </c>
      <c r="F40" s="35"/>
      <c r="G40" s="56" t="str">
        <f t="shared" si="2"/>
        <v/>
      </c>
      <c r="H40" s="347" t="b">
        <f t="shared" si="3"/>
        <v>0</v>
      </c>
      <c r="I40" s="348">
        <f t="shared" si="4"/>
        <v>1</v>
      </c>
    </row>
    <row r="41" spans="1:9">
      <c r="A41" s="35">
        <v>30</v>
      </c>
      <c r="B41" s="6"/>
      <c r="C41" s="6"/>
      <c r="D41" s="214"/>
      <c r="E41" s="16" t="str">
        <f t="shared" si="1"/>
        <v/>
      </c>
      <c r="F41" s="35"/>
      <c r="G41" s="56" t="str">
        <f t="shared" si="2"/>
        <v/>
      </c>
      <c r="H41" s="347" t="b">
        <f t="shared" si="3"/>
        <v>0</v>
      </c>
      <c r="I41" s="348">
        <f t="shared" si="4"/>
        <v>1</v>
      </c>
    </row>
    <row r="42" spans="1:9">
      <c r="A42" s="35">
        <v>31</v>
      </c>
      <c r="B42" s="6"/>
      <c r="C42" s="6"/>
      <c r="D42" s="214"/>
      <c r="E42" s="16" t="str">
        <f t="shared" si="1"/>
        <v/>
      </c>
      <c r="F42" s="35"/>
      <c r="G42" s="56" t="str">
        <f t="shared" si="2"/>
        <v/>
      </c>
      <c r="H42" s="347" t="b">
        <f t="shared" si="3"/>
        <v>0</v>
      </c>
      <c r="I42" s="348">
        <f t="shared" si="4"/>
        <v>1</v>
      </c>
    </row>
    <row r="43" spans="1:9">
      <c r="A43" s="35">
        <v>32</v>
      </c>
      <c r="B43" s="6"/>
      <c r="C43" s="6"/>
      <c r="D43" s="214"/>
      <c r="E43" s="16" t="str">
        <f t="shared" si="1"/>
        <v/>
      </c>
      <c r="F43" s="35"/>
      <c r="G43" s="56" t="str">
        <f t="shared" si="2"/>
        <v/>
      </c>
      <c r="H43" s="347" t="b">
        <f t="shared" si="3"/>
        <v>0</v>
      </c>
      <c r="I43" s="348">
        <f t="shared" si="4"/>
        <v>1</v>
      </c>
    </row>
    <row r="44" spans="1:9">
      <c r="A44" s="35">
        <v>33</v>
      </c>
      <c r="B44" s="6"/>
      <c r="C44" s="6"/>
      <c r="D44" s="214"/>
      <c r="E44" s="16" t="str">
        <f t="shared" si="1"/>
        <v/>
      </c>
      <c r="F44" s="35"/>
      <c r="G44" s="56" t="str">
        <f t="shared" ref="G44:G75" si="5">IF(OR($B44="",$C44="",$D44="",$D44&gt;an_final),"",IF($D44&gt;=an_initial,1,""))</f>
        <v/>
      </c>
      <c r="H44" s="347" t="b">
        <f t="shared" si="3"/>
        <v>0</v>
      </c>
      <c r="I44" s="348">
        <f t="shared" ref="I44:I75" si="6">LEN(B44)-LEN(SUBSTITUTE(B44,",",""))+1</f>
        <v>1</v>
      </c>
    </row>
    <row r="45" spans="1:9">
      <c r="A45" s="35">
        <v>34</v>
      </c>
      <c r="B45" s="6"/>
      <c r="C45" s="6"/>
      <c r="D45" s="214"/>
      <c r="E45" s="16" t="str">
        <f t="shared" si="1"/>
        <v/>
      </c>
      <c r="F45" s="35"/>
      <c r="G45" s="56" t="str">
        <f t="shared" si="5"/>
        <v/>
      </c>
      <c r="H45" s="347" t="b">
        <f t="shared" si="3"/>
        <v>0</v>
      </c>
      <c r="I45" s="348">
        <f t="shared" si="6"/>
        <v>1</v>
      </c>
    </row>
    <row r="46" spans="1:9">
      <c r="A46" s="35">
        <v>35</v>
      </c>
      <c r="B46" s="6"/>
      <c r="C46" s="6"/>
      <c r="D46" s="214"/>
      <c r="E46" s="16" t="str">
        <f t="shared" si="1"/>
        <v/>
      </c>
      <c r="F46" s="35"/>
      <c r="G46" s="56" t="str">
        <f t="shared" si="5"/>
        <v/>
      </c>
      <c r="H46" s="347" t="b">
        <f t="shared" si="3"/>
        <v>0</v>
      </c>
      <c r="I46" s="348">
        <f t="shared" si="6"/>
        <v>1</v>
      </c>
    </row>
    <row r="47" spans="1:9">
      <c r="A47" s="35">
        <v>36</v>
      </c>
      <c r="B47" s="6"/>
      <c r="C47" s="6"/>
      <c r="D47" s="214"/>
      <c r="E47" s="16" t="str">
        <f t="shared" si="1"/>
        <v/>
      </c>
      <c r="F47" s="35"/>
      <c r="G47" s="56" t="str">
        <f t="shared" si="5"/>
        <v/>
      </c>
      <c r="H47" s="347" t="b">
        <f t="shared" si="3"/>
        <v>0</v>
      </c>
      <c r="I47" s="348">
        <f t="shared" si="6"/>
        <v>1</v>
      </c>
    </row>
    <row r="48" spans="1:9">
      <c r="A48" s="35">
        <v>37</v>
      </c>
      <c r="B48" s="6"/>
      <c r="C48" s="6"/>
      <c r="D48" s="214"/>
      <c r="E48" s="16" t="str">
        <f t="shared" si="1"/>
        <v/>
      </c>
      <c r="F48" s="35"/>
      <c r="G48" s="56" t="str">
        <f t="shared" si="5"/>
        <v/>
      </c>
      <c r="H48" s="347" t="b">
        <f t="shared" si="3"/>
        <v>0</v>
      </c>
      <c r="I48" s="348">
        <f t="shared" si="6"/>
        <v>1</v>
      </c>
    </row>
    <row r="49" spans="1:9">
      <c r="A49" s="35">
        <v>38</v>
      </c>
      <c r="B49" s="6"/>
      <c r="C49" s="6"/>
      <c r="D49" s="214"/>
      <c r="E49" s="16" t="str">
        <f t="shared" si="1"/>
        <v/>
      </c>
      <c r="F49" s="35"/>
      <c r="G49" s="56" t="str">
        <f t="shared" si="5"/>
        <v/>
      </c>
      <c r="H49" s="347" t="b">
        <f t="shared" si="3"/>
        <v>0</v>
      </c>
      <c r="I49" s="348">
        <f t="shared" si="6"/>
        <v>1</v>
      </c>
    </row>
    <row r="50" spans="1:9">
      <c r="A50" s="35">
        <v>39</v>
      </c>
      <c r="B50" s="6"/>
      <c r="C50" s="6"/>
      <c r="D50" s="214"/>
      <c r="E50" s="16" t="str">
        <f t="shared" si="1"/>
        <v/>
      </c>
      <c r="F50" s="35"/>
      <c r="G50" s="56" t="str">
        <f t="shared" si="5"/>
        <v/>
      </c>
      <c r="H50" s="347" t="b">
        <f t="shared" si="3"/>
        <v>0</v>
      </c>
      <c r="I50" s="348">
        <f t="shared" si="6"/>
        <v>1</v>
      </c>
    </row>
    <row r="51" spans="1:9">
      <c r="A51" s="35">
        <v>40</v>
      </c>
      <c r="B51" s="6"/>
      <c r="C51" s="6"/>
      <c r="D51" s="214"/>
      <c r="E51" s="16" t="str">
        <f t="shared" si="1"/>
        <v/>
      </c>
      <c r="F51" s="35"/>
      <c r="G51" s="56" t="str">
        <f t="shared" si="5"/>
        <v/>
      </c>
      <c r="H51" s="347" t="b">
        <f t="shared" si="3"/>
        <v>0</v>
      </c>
      <c r="I51" s="348">
        <f t="shared" si="6"/>
        <v>1</v>
      </c>
    </row>
    <row r="52" spans="1:9">
      <c r="A52" s="35">
        <v>41</v>
      </c>
      <c r="B52" s="6"/>
      <c r="C52" s="6"/>
      <c r="D52" s="214"/>
      <c r="E52" s="16" t="str">
        <f t="shared" si="1"/>
        <v/>
      </c>
      <c r="F52" s="35"/>
      <c r="G52" s="56" t="str">
        <f t="shared" si="5"/>
        <v/>
      </c>
      <c r="H52" s="347" t="b">
        <f t="shared" si="3"/>
        <v>0</v>
      </c>
      <c r="I52" s="348">
        <f t="shared" si="6"/>
        <v>1</v>
      </c>
    </row>
    <row r="53" spans="1:9">
      <c r="A53" s="35">
        <v>42</v>
      </c>
      <c r="B53" s="6"/>
      <c r="C53" s="6"/>
      <c r="D53" s="214"/>
      <c r="E53" s="16" t="str">
        <f t="shared" si="1"/>
        <v/>
      </c>
      <c r="F53" s="35"/>
      <c r="G53" s="56" t="str">
        <f t="shared" si="5"/>
        <v/>
      </c>
      <c r="H53" s="347" t="b">
        <f t="shared" si="3"/>
        <v>0</v>
      </c>
      <c r="I53" s="348">
        <f t="shared" si="6"/>
        <v>1</v>
      </c>
    </row>
    <row r="54" spans="1:9">
      <c r="A54" s="35">
        <v>43</v>
      </c>
      <c r="B54" s="6"/>
      <c r="C54" s="6"/>
      <c r="D54" s="214"/>
      <c r="E54" s="16" t="str">
        <f t="shared" si="1"/>
        <v/>
      </c>
      <c r="F54" s="35"/>
      <c r="G54" s="56" t="str">
        <f t="shared" si="5"/>
        <v/>
      </c>
      <c r="H54" s="347" t="b">
        <f t="shared" si="3"/>
        <v>0</v>
      </c>
      <c r="I54" s="348">
        <f t="shared" si="6"/>
        <v>1</v>
      </c>
    </row>
    <row r="55" spans="1:9">
      <c r="A55" s="35">
        <v>44</v>
      </c>
      <c r="B55" s="6"/>
      <c r="C55" s="6"/>
      <c r="D55" s="214"/>
      <c r="E55" s="16" t="str">
        <f t="shared" si="1"/>
        <v/>
      </c>
      <c r="F55" s="35"/>
      <c r="G55" s="56" t="str">
        <f t="shared" si="5"/>
        <v/>
      </c>
      <c r="H55" s="347" t="b">
        <f t="shared" si="3"/>
        <v>0</v>
      </c>
      <c r="I55" s="348">
        <f t="shared" si="6"/>
        <v>1</v>
      </c>
    </row>
    <row r="56" spans="1:9">
      <c r="A56" s="35">
        <v>45</v>
      </c>
      <c r="B56" s="6"/>
      <c r="C56" s="6"/>
      <c r="D56" s="214"/>
      <c r="E56" s="16" t="str">
        <f t="shared" si="1"/>
        <v/>
      </c>
      <c r="F56" s="35"/>
      <c r="G56" s="56" t="str">
        <f t="shared" si="5"/>
        <v/>
      </c>
      <c r="H56" s="347" t="b">
        <f t="shared" si="3"/>
        <v>0</v>
      </c>
      <c r="I56" s="348">
        <f t="shared" si="6"/>
        <v>1</v>
      </c>
    </row>
    <row r="57" spans="1:9">
      <c r="A57" s="35">
        <v>46</v>
      </c>
      <c r="B57" s="6"/>
      <c r="C57" s="6"/>
      <c r="D57" s="214"/>
      <c r="E57" s="16" t="str">
        <f t="shared" si="1"/>
        <v/>
      </c>
      <c r="F57" s="35"/>
      <c r="G57" s="56" t="str">
        <f t="shared" si="5"/>
        <v/>
      </c>
      <c r="H57" s="347" t="b">
        <f t="shared" si="3"/>
        <v>0</v>
      </c>
      <c r="I57" s="348">
        <f t="shared" si="6"/>
        <v>1</v>
      </c>
    </row>
    <row r="58" spans="1:9">
      <c r="A58" s="35">
        <v>47</v>
      </c>
      <c r="B58" s="6"/>
      <c r="C58" s="6"/>
      <c r="D58" s="214"/>
      <c r="E58" s="16" t="str">
        <f t="shared" si="1"/>
        <v/>
      </c>
      <c r="F58" s="35"/>
      <c r="G58" s="56" t="str">
        <f t="shared" si="5"/>
        <v/>
      </c>
      <c r="H58" s="347" t="b">
        <f t="shared" si="3"/>
        <v>0</v>
      </c>
      <c r="I58" s="348">
        <f t="shared" si="6"/>
        <v>1</v>
      </c>
    </row>
    <row r="59" spans="1:9">
      <c r="A59" s="35">
        <v>48</v>
      </c>
      <c r="B59" s="6"/>
      <c r="C59" s="6"/>
      <c r="D59" s="214"/>
      <c r="E59" s="16" t="str">
        <f t="shared" si="1"/>
        <v/>
      </c>
      <c r="F59" s="35"/>
      <c r="G59" s="56" t="str">
        <f t="shared" si="5"/>
        <v/>
      </c>
      <c r="H59" s="347" t="b">
        <f t="shared" si="3"/>
        <v>0</v>
      </c>
      <c r="I59" s="348">
        <f t="shared" si="6"/>
        <v>1</v>
      </c>
    </row>
    <row r="60" spans="1:9">
      <c r="A60" s="35">
        <v>49</v>
      </c>
      <c r="B60" s="6"/>
      <c r="C60" s="6"/>
      <c r="D60" s="214"/>
      <c r="E60" s="16" t="str">
        <f t="shared" si="1"/>
        <v/>
      </c>
      <c r="F60" s="35"/>
      <c r="G60" s="56" t="str">
        <f t="shared" si="5"/>
        <v/>
      </c>
      <c r="H60" s="347" t="b">
        <f t="shared" si="3"/>
        <v>0</v>
      </c>
      <c r="I60" s="348">
        <f t="shared" si="6"/>
        <v>1</v>
      </c>
    </row>
    <row r="61" spans="1:9">
      <c r="A61" s="35">
        <v>50</v>
      </c>
      <c r="B61" s="6"/>
      <c r="C61" s="6"/>
      <c r="D61" s="214"/>
      <c r="E61" s="16" t="str">
        <f t="shared" si="1"/>
        <v/>
      </c>
      <c r="F61" s="35"/>
      <c r="G61" s="56" t="str">
        <f t="shared" si="5"/>
        <v/>
      </c>
      <c r="H61" s="347" t="b">
        <f t="shared" si="3"/>
        <v>0</v>
      </c>
      <c r="I61" s="348">
        <f t="shared" si="6"/>
        <v>1</v>
      </c>
    </row>
    <row r="62" spans="1:9">
      <c r="A62" s="35">
        <v>51</v>
      </c>
      <c r="B62" s="6"/>
      <c r="C62" s="6"/>
      <c r="D62" s="214"/>
      <c r="E62" s="16" t="str">
        <f t="shared" si="1"/>
        <v/>
      </c>
      <c r="F62" s="35"/>
      <c r="G62" s="56" t="str">
        <f t="shared" si="5"/>
        <v/>
      </c>
      <c r="H62" s="347" t="b">
        <f t="shared" si="3"/>
        <v>0</v>
      </c>
      <c r="I62" s="348">
        <f t="shared" si="6"/>
        <v>1</v>
      </c>
    </row>
    <row r="63" spans="1:9">
      <c r="A63" s="35">
        <v>52</v>
      </c>
      <c r="B63" s="6"/>
      <c r="C63" s="6"/>
      <c r="D63" s="214"/>
      <c r="E63" s="16" t="str">
        <f t="shared" si="1"/>
        <v/>
      </c>
      <c r="F63" s="35"/>
      <c r="G63" s="56" t="str">
        <f t="shared" si="5"/>
        <v/>
      </c>
      <c r="H63" s="347" t="b">
        <f t="shared" si="3"/>
        <v>0</v>
      </c>
      <c r="I63" s="348">
        <f t="shared" si="6"/>
        <v>1</v>
      </c>
    </row>
    <row r="64" spans="1:9">
      <c r="A64" s="35">
        <v>53</v>
      </c>
      <c r="B64" s="6"/>
      <c r="C64" s="6"/>
      <c r="D64" s="214"/>
      <c r="E64" s="16" t="str">
        <f t="shared" si="1"/>
        <v/>
      </c>
      <c r="F64" s="35"/>
      <c r="G64" s="56" t="str">
        <f t="shared" si="5"/>
        <v/>
      </c>
      <c r="H64" s="347" t="b">
        <f t="shared" si="3"/>
        <v>0</v>
      </c>
      <c r="I64" s="348">
        <f t="shared" si="6"/>
        <v>1</v>
      </c>
    </row>
    <row r="65" spans="1:9">
      <c r="A65" s="35">
        <v>54</v>
      </c>
      <c r="B65" s="6"/>
      <c r="C65" s="6"/>
      <c r="D65" s="214"/>
      <c r="E65" s="16" t="str">
        <f t="shared" si="1"/>
        <v/>
      </c>
      <c r="F65" s="35"/>
      <c r="G65" s="56" t="str">
        <f t="shared" si="5"/>
        <v/>
      </c>
      <c r="H65" s="347" t="b">
        <f t="shared" si="3"/>
        <v>0</v>
      </c>
      <c r="I65" s="348">
        <f t="shared" si="6"/>
        <v>1</v>
      </c>
    </row>
    <row r="66" spans="1:9">
      <c r="A66" s="35">
        <v>55</v>
      </c>
      <c r="B66" s="6"/>
      <c r="C66" s="6"/>
      <c r="D66" s="214"/>
      <c r="E66" s="16" t="str">
        <f t="shared" si="1"/>
        <v/>
      </c>
      <c r="F66" s="35"/>
      <c r="G66" s="56" t="str">
        <f t="shared" si="5"/>
        <v/>
      </c>
      <c r="H66" s="347" t="b">
        <f t="shared" si="3"/>
        <v>0</v>
      </c>
      <c r="I66" s="348">
        <f t="shared" si="6"/>
        <v>1</v>
      </c>
    </row>
    <row r="67" spans="1:9">
      <c r="A67" s="35">
        <v>56</v>
      </c>
      <c r="B67" s="6"/>
      <c r="C67" s="6"/>
      <c r="D67" s="214"/>
      <c r="E67" s="16" t="str">
        <f t="shared" si="1"/>
        <v/>
      </c>
      <c r="F67" s="35"/>
      <c r="G67" s="56" t="str">
        <f t="shared" si="5"/>
        <v/>
      </c>
      <c r="H67" s="347" t="b">
        <f t="shared" si="3"/>
        <v>0</v>
      </c>
      <c r="I67" s="348">
        <f t="shared" si="6"/>
        <v>1</v>
      </c>
    </row>
    <row r="68" spans="1:9">
      <c r="A68" s="35">
        <v>57</v>
      </c>
      <c r="B68" s="6"/>
      <c r="C68" s="6"/>
      <c r="D68" s="214"/>
      <c r="E68" s="16" t="str">
        <f t="shared" si="1"/>
        <v/>
      </c>
      <c r="F68" s="35"/>
      <c r="G68" s="56" t="str">
        <f t="shared" si="5"/>
        <v/>
      </c>
      <c r="H68" s="347" t="b">
        <f t="shared" si="3"/>
        <v>0</v>
      </c>
      <c r="I68" s="348">
        <f t="shared" si="6"/>
        <v>1</v>
      </c>
    </row>
    <row r="69" spans="1:9">
      <c r="A69" s="35">
        <v>58</v>
      </c>
      <c r="B69" s="6"/>
      <c r="C69" s="6"/>
      <c r="D69" s="214"/>
      <c r="E69" s="16" t="str">
        <f t="shared" si="1"/>
        <v/>
      </c>
      <c r="F69" s="35"/>
      <c r="G69" s="56" t="str">
        <f t="shared" si="5"/>
        <v/>
      </c>
      <c r="H69" s="347" t="b">
        <f t="shared" si="3"/>
        <v>0</v>
      </c>
      <c r="I69" s="348">
        <f t="shared" si="6"/>
        <v>1</v>
      </c>
    </row>
    <row r="70" spans="1:9">
      <c r="A70" s="35">
        <v>59</v>
      </c>
      <c r="B70" s="6"/>
      <c r="C70" s="6"/>
      <c r="D70" s="214"/>
      <c r="E70" s="16" t="str">
        <f t="shared" si="1"/>
        <v/>
      </c>
      <c r="F70" s="35"/>
      <c r="G70" s="56" t="str">
        <f t="shared" si="5"/>
        <v/>
      </c>
      <c r="H70" s="347" t="b">
        <f t="shared" si="3"/>
        <v>0</v>
      </c>
      <c r="I70" s="348">
        <f t="shared" si="6"/>
        <v>1</v>
      </c>
    </row>
    <row r="71" spans="1:9">
      <c r="A71" s="35">
        <v>60</v>
      </c>
      <c r="B71" s="6"/>
      <c r="C71" s="6"/>
      <c r="D71" s="214"/>
      <c r="E71" s="16" t="str">
        <f t="shared" si="1"/>
        <v/>
      </c>
      <c r="F71" s="35"/>
      <c r="G71" s="56" t="str">
        <f t="shared" si="5"/>
        <v/>
      </c>
      <c r="H71" s="347" t="b">
        <f t="shared" si="3"/>
        <v>0</v>
      </c>
      <c r="I71" s="348">
        <f t="shared" si="6"/>
        <v>1</v>
      </c>
    </row>
    <row r="72" spans="1:9">
      <c r="A72" s="35">
        <v>61</v>
      </c>
      <c r="B72" s="6"/>
      <c r="C72" s="6"/>
      <c r="D72" s="214"/>
      <c r="E72" s="16" t="str">
        <f t="shared" si="1"/>
        <v/>
      </c>
      <c r="F72" s="35"/>
      <c r="G72" s="56" t="str">
        <f t="shared" si="5"/>
        <v/>
      </c>
      <c r="H72" s="347" t="b">
        <f t="shared" si="3"/>
        <v>0</v>
      </c>
      <c r="I72" s="348">
        <f t="shared" si="6"/>
        <v>1</v>
      </c>
    </row>
    <row r="73" spans="1:9">
      <c r="A73" s="35">
        <v>62</v>
      </c>
      <c r="B73" s="6"/>
      <c r="C73" s="6"/>
      <c r="D73" s="214"/>
      <c r="E73" s="16" t="str">
        <f t="shared" si="1"/>
        <v/>
      </c>
      <c r="F73" s="35"/>
      <c r="G73" s="56" t="str">
        <f t="shared" si="5"/>
        <v/>
      </c>
      <c r="H73" s="347" t="b">
        <f t="shared" si="3"/>
        <v>0</v>
      </c>
      <c r="I73" s="348">
        <f t="shared" si="6"/>
        <v>1</v>
      </c>
    </row>
    <row r="74" spans="1:9">
      <c r="A74" s="35">
        <v>63</v>
      </c>
      <c r="B74" s="6"/>
      <c r="C74" s="6"/>
      <c r="D74" s="214"/>
      <c r="E74" s="16" t="str">
        <f t="shared" si="1"/>
        <v/>
      </c>
      <c r="F74" s="35"/>
      <c r="G74" s="56" t="str">
        <f t="shared" si="5"/>
        <v/>
      </c>
      <c r="H74" s="347" t="b">
        <f t="shared" si="3"/>
        <v>0</v>
      </c>
      <c r="I74" s="348">
        <f t="shared" si="6"/>
        <v>1</v>
      </c>
    </row>
    <row r="75" spans="1:9">
      <c r="A75" s="35">
        <v>64</v>
      </c>
      <c r="B75" s="6"/>
      <c r="C75" s="6"/>
      <c r="D75" s="214"/>
      <c r="E75" s="16" t="str">
        <f t="shared" si="1"/>
        <v/>
      </c>
      <c r="F75" s="35"/>
      <c r="G75" s="56" t="str">
        <f t="shared" si="5"/>
        <v/>
      </c>
      <c r="H75" s="347" t="b">
        <f t="shared" si="3"/>
        <v>0</v>
      </c>
      <c r="I75" s="348">
        <f t="shared" si="6"/>
        <v>1</v>
      </c>
    </row>
    <row r="76" spans="1:9">
      <c r="A76" s="35">
        <v>65</v>
      </c>
      <c r="B76" s="6"/>
      <c r="C76" s="6"/>
      <c r="D76" s="214"/>
      <c r="E76" s="16" t="str">
        <f t="shared" ref="E76:E139" si="7">IF(OR($B76="",$C76="",$D76&lt;an_initial,$D76&gt;an_final),"",G76*10)</f>
        <v/>
      </c>
      <c r="F76" s="35"/>
      <c r="G76" s="56" t="str">
        <f t="shared" ref="G76:G110" si="8">IF(OR($B76="",$C76="",$D76="",$D76&gt;an_final),"",IF($D76&gt;=an_initial,1,""))</f>
        <v/>
      </c>
      <c r="H76" s="347" t="b">
        <f t="shared" ref="H76:H110" si="9">IF(nume_candidat="",FALSE,ISNUMBER(SEARCH(nume_candidat,$B76)))</f>
        <v>0</v>
      </c>
      <c r="I76" s="348">
        <f t="shared" ref="I76:I110" si="10">LEN(B76)-LEN(SUBSTITUTE(B76,",",""))+1</f>
        <v>1</v>
      </c>
    </row>
    <row r="77" spans="1:9">
      <c r="A77" s="35">
        <v>66</v>
      </c>
      <c r="B77" s="6"/>
      <c r="C77" s="6"/>
      <c r="D77" s="214"/>
      <c r="E77" s="16" t="str">
        <f t="shared" si="7"/>
        <v/>
      </c>
      <c r="F77" s="35"/>
      <c r="G77" s="56" t="str">
        <f t="shared" si="8"/>
        <v/>
      </c>
      <c r="H77" s="347" t="b">
        <f t="shared" si="9"/>
        <v>0</v>
      </c>
      <c r="I77" s="348">
        <f t="shared" si="10"/>
        <v>1</v>
      </c>
    </row>
    <row r="78" spans="1:9">
      <c r="A78" s="35">
        <v>67</v>
      </c>
      <c r="B78" s="6"/>
      <c r="C78" s="6"/>
      <c r="D78" s="214"/>
      <c r="E78" s="16" t="str">
        <f t="shared" si="7"/>
        <v/>
      </c>
      <c r="F78" s="35"/>
      <c r="G78" s="56" t="str">
        <f t="shared" si="8"/>
        <v/>
      </c>
      <c r="H78" s="347" t="b">
        <f t="shared" si="9"/>
        <v>0</v>
      </c>
      <c r="I78" s="348">
        <f t="shared" si="10"/>
        <v>1</v>
      </c>
    </row>
    <row r="79" spans="1:9">
      <c r="A79" s="35">
        <v>68</v>
      </c>
      <c r="B79" s="6"/>
      <c r="C79" s="6"/>
      <c r="D79" s="214"/>
      <c r="E79" s="16" t="str">
        <f t="shared" si="7"/>
        <v/>
      </c>
      <c r="F79" s="35"/>
      <c r="G79" s="56" t="str">
        <f t="shared" si="8"/>
        <v/>
      </c>
      <c r="H79" s="347" t="b">
        <f t="shared" si="9"/>
        <v>0</v>
      </c>
      <c r="I79" s="348">
        <f t="shared" si="10"/>
        <v>1</v>
      </c>
    </row>
    <row r="80" spans="1:9">
      <c r="A80" s="35">
        <v>69</v>
      </c>
      <c r="B80" s="6"/>
      <c r="C80" s="6"/>
      <c r="D80" s="214"/>
      <c r="E80" s="16" t="str">
        <f t="shared" si="7"/>
        <v/>
      </c>
      <c r="F80" s="35"/>
      <c r="G80" s="56" t="str">
        <f t="shared" si="8"/>
        <v/>
      </c>
      <c r="H80" s="347" t="b">
        <f t="shared" si="9"/>
        <v>0</v>
      </c>
      <c r="I80" s="348">
        <f t="shared" si="10"/>
        <v>1</v>
      </c>
    </row>
    <row r="81" spans="1:9">
      <c r="A81" s="35">
        <v>70</v>
      </c>
      <c r="B81" s="6"/>
      <c r="C81" s="6"/>
      <c r="D81" s="214"/>
      <c r="E81" s="16" t="str">
        <f t="shared" si="7"/>
        <v/>
      </c>
      <c r="F81" s="35"/>
      <c r="G81" s="56" t="str">
        <f t="shared" si="8"/>
        <v/>
      </c>
      <c r="H81" s="347" t="b">
        <f t="shared" si="9"/>
        <v>0</v>
      </c>
      <c r="I81" s="348">
        <f t="shared" si="10"/>
        <v>1</v>
      </c>
    </row>
    <row r="82" spans="1:9">
      <c r="A82" s="35">
        <v>71</v>
      </c>
      <c r="B82" s="6"/>
      <c r="C82" s="6"/>
      <c r="D82" s="214"/>
      <c r="E82" s="16" t="str">
        <f t="shared" si="7"/>
        <v/>
      </c>
      <c r="F82" s="35"/>
      <c r="G82" s="56" t="str">
        <f t="shared" si="8"/>
        <v/>
      </c>
      <c r="H82" s="347" t="b">
        <f t="shared" si="9"/>
        <v>0</v>
      </c>
      <c r="I82" s="348">
        <f t="shared" si="10"/>
        <v>1</v>
      </c>
    </row>
    <row r="83" spans="1:9">
      <c r="A83" s="35">
        <v>72</v>
      </c>
      <c r="B83" s="6"/>
      <c r="C83" s="6"/>
      <c r="D83" s="214"/>
      <c r="E83" s="16" t="str">
        <f t="shared" si="7"/>
        <v/>
      </c>
      <c r="F83" s="35"/>
      <c r="G83" s="56" t="str">
        <f t="shared" si="8"/>
        <v/>
      </c>
      <c r="H83" s="347" t="b">
        <f t="shared" si="9"/>
        <v>0</v>
      </c>
      <c r="I83" s="348">
        <f t="shared" si="10"/>
        <v>1</v>
      </c>
    </row>
    <row r="84" spans="1:9">
      <c r="A84" s="35">
        <v>73</v>
      </c>
      <c r="B84" s="6"/>
      <c r="C84" s="6"/>
      <c r="D84" s="214"/>
      <c r="E84" s="16" t="str">
        <f t="shared" si="7"/>
        <v/>
      </c>
      <c r="F84" s="35"/>
      <c r="G84" s="56" t="str">
        <f t="shared" si="8"/>
        <v/>
      </c>
      <c r="H84" s="347" t="b">
        <f t="shared" si="9"/>
        <v>0</v>
      </c>
      <c r="I84" s="348">
        <f t="shared" si="10"/>
        <v>1</v>
      </c>
    </row>
    <row r="85" spans="1:9">
      <c r="A85" s="35">
        <v>74</v>
      </c>
      <c r="B85" s="6"/>
      <c r="C85" s="6"/>
      <c r="D85" s="214"/>
      <c r="E85" s="16" t="str">
        <f t="shared" si="7"/>
        <v/>
      </c>
      <c r="F85" s="35"/>
      <c r="G85" s="56" t="str">
        <f t="shared" si="8"/>
        <v/>
      </c>
      <c r="H85" s="347" t="b">
        <f t="shared" si="9"/>
        <v>0</v>
      </c>
      <c r="I85" s="348">
        <f t="shared" si="10"/>
        <v>1</v>
      </c>
    </row>
    <row r="86" spans="1:9">
      <c r="A86" s="35">
        <v>75</v>
      </c>
      <c r="B86" s="6"/>
      <c r="C86" s="6"/>
      <c r="D86" s="214"/>
      <c r="E86" s="16" t="str">
        <f t="shared" si="7"/>
        <v/>
      </c>
      <c r="F86" s="35"/>
      <c r="G86" s="56" t="str">
        <f t="shared" si="8"/>
        <v/>
      </c>
      <c r="H86" s="347" t="b">
        <f t="shared" si="9"/>
        <v>0</v>
      </c>
      <c r="I86" s="348">
        <f t="shared" si="10"/>
        <v>1</v>
      </c>
    </row>
    <row r="87" spans="1:9">
      <c r="A87" s="35">
        <v>76</v>
      </c>
      <c r="B87" s="6"/>
      <c r="C87" s="6"/>
      <c r="D87" s="214"/>
      <c r="E87" s="16" t="str">
        <f t="shared" si="7"/>
        <v/>
      </c>
      <c r="F87" s="35"/>
      <c r="G87" s="56" t="str">
        <f t="shared" si="8"/>
        <v/>
      </c>
      <c r="H87" s="347" t="b">
        <f t="shared" si="9"/>
        <v>0</v>
      </c>
      <c r="I87" s="348">
        <f t="shared" si="10"/>
        <v>1</v>
      </c>
    </row>
    <row r="88" spans="1:9">
      <c r="A88" s="35">
        <v>77</v>
      </c>
      <c r="B88" s="6"/>
      <c r="C88" s="6"/>
      <c r="D88" s="214"/>
      <c r="E88" s="16" t="str">
        <f t="shared" si="7"/>
        <v/>
      </c>
      <c r="F88" s="35"/>
      <c r="G88" s="56" t="str">
        <f t="shared" si="8"/>
        <v/>
      </c>
      <c r="H88" s="347" t="b">
        <f t="shared" si="9"/>
        <v>0</v>
      </c>
      <c r="I88" s="348">
        <f t="shared" si="10"/>
        <v>1</v>
      </c>
    </row>
    <row r="89" spans="1:9">
      <c r="A89" s="35">
        <v>78</v>
      </c>
      <c r="B89" s="6"/>
      <c r="C89" s="6"/>
      <c r="D89" s="214"/>
      <c r="E89" s="16" t="str">
        <f t="shared" si="7"/>
        <v/>
      </c>
      <c r="F89" s="35"/>
      <c r="G89" s="56" t="str">
        <f t="shared" si="8"/>
        <v/>
      </c>
      <c r="H89" s="347" t="b">
        <f t="shared" si="9"/>
        <v>0</v>
      </c>
      <c r="I89" s="348">
        <f t="shared" si="10"/>
        <v>1</v>
      </c>
    </row>
    <row r="90" spans="1:9">
      <c r="A90" s="35">
        <v>79</v>
      </c>
      <c r="B90" s="6"/>
      <c r="C90" s="6"/>
      <c r="D90" s="214"/>
      <c r="E90" s="16" t="str">
        <f t="shared" si="7"/>
        <v/>
      </c>
      <c r="F90" s="35"/>
      <c r="G90" s="56" t="str">
        <f t="shared" si="8"/>
        <v/>
      </c>
      <c r="H90" s="347" t="b">
        <f t="shared" si="9"/>
        <v>0</v>
      </c>
      <c r="I90" s="348">
        <f t="shared" si="10"/>
        <v>1</v>
      </c>
    </row>
    <row r="91" spans="1:9">
      <c r="A91" s="35">
        <v>80</v>
      </c>
      <c r="B91" s="6"/>
      <c r="C91" s="6"/>
      <c r="D91" s="214"/>
      <c r="E91" s="16" t="str">
        <f t="shared" si="7"/>
        <v/>
      </c>
      <c r="F91" s="35"/>
      <c r="G91" s="56" t="str">
        <f t="shared" si="8"/>
        <v/>
      </c>
      <c r="H91" s="347" t="b">
        <f t="shared" si="9"/>
        <v>0</v>
      </c>
      <c r="I91" s="348">
        <f t="shared" si="10"/>
        <v>1</v>
      </c>
    </row>
    <row r="92" spans="1:9">
      <c r="A92" s="35">
        <v>81</v>
      </c>
      <c r="B92" s="6"/>
      <c r="C92" s="6"/>
      <c r="D92" s="214"/>
      <c r="E92" s="16" t="str">
        <f t="shared" si="7"/>
        <v/>
      </c>
      <c r="F92" s="35"/>
      <c r="G92" s="56" t="str">
        <f t="shared" si="8"/>
        <v/>
      </c>
      <c r="H92" s="347" t="b">
        <f t="shared" si="9"/>
        <v>0</v>
      </c>
      <c r="I92" s="348">
        <f t="shared" si="10"/>
        <v>1</v>
      </c>
    </row>
    <row r="93" spans="1:9">
      <c r="A93" s="35">
        <v>82</v>
      </c>
      <c r="B93" s="6"/>
      <c r="C93" s="6"/>
      <c r="D93" s="214"/>
      <c r="E93" s="16" t="str">
        <f t="shared" si="7"/>
        <v/>
      </c>
      <c r="F93" s="35"/>
      <c r="G93" s="56" t="str">
        <f t="shared" si="8"/>
        <v/>
      </c>
      <c r="H93" s="347" t="b">
        <f t="shared" si="9"/>
        <v>0</v>
      </c>
      <c r="I93" s="348">
        <f t="shared" si="10"/>
        <v>1</v>
      </c>
    </row>
    <row r="94" spans="1:9">
      <c r="A94" s="35">
        <v>83</v>
      </c>
      <c r="B94" s="6"/>
      <c r="C94" s="6"/>
      <c r="D94" s="214"/>
      <c r="E94" s="16" t="str">
        <f t="shared" si="7"/>
        <v/>
      </c>
      <c r="F94" s="35"/>
      <c r="G94" s="56" t="str">
        <f t="shared" si="8"/>
        <v/>
      </c>
      <c r="H94" s="347" t="b">
        <f t="shared" si="9"/>
        <v>0</v>
      </c>
      <c r="I94" s="348">
        <f t="shared" si="10"/>
        <v>1</v>
      </c>
    </row>
    <row r="95" spans="1:9">
      <c r="A95" s="35">
        <v>84</v>
      </c>
      <c r="B95" s="6"/>
      <c r="C95" s="6"/>
      <c r="D95" s="214"/>
      <c r="E95" s="16" t="str">
        <f t="shared" si="7"/>
        <v/>
      </c>
      <c r="F95" s="35"/>
      <c r="G95" s="56" t="str">
        <f t="shared" si="8"/>
        <v/>
      </c>
      <c r="H95" s="347" t="b">
        <f t="shared" si="9"/>
        <v>0</v>
      </c>
      <c r="I95" s="348">
        <f t="shared" si="10"/>
        <v>1</v>
      </c>
    </row>
    <row r="96" spans="1:9">
      <c r="A96" s="35">
        <v>85</v>
      </c>
      <c r="B96" s="6"/>
      <c r="C96" s="6"/>
      <c r="D96" s="214"/>
      <c r="E96" s="16" t="str">
        <f t="shared" si="7"/>
        <v/>
      </c>
      <c r="F96" s="35"/>
      <c r="G96" s="56" t="str">
        <f t="shared" si="8"/>
        <v/>
      </c>
      <c r="H96" s="347" t="b">
        <f t="shared" si="9"/>
        <v>0</v>
      </c>
      <c r="I96" s="348">
        <f t="shared" si="10"/>
        <v>1</v>
      </c>
    </row>
    <row r="97" spans="1:9">
      <c r="A97" s="35">
        <v>86</v>
      </c>
      <c r="B97" s="6"/>
      <c r="C97" s="6"/>
      <c r="D97" s="214"/>
      <c r="E97" s="16" t="str">
        <f t="shared" si="7"/>
        <v/>
      </c>
      <c r="F97" s="35"/>
      <c r="G97" s="56" t="str">
        <f t="shared" si="8"/>
        <v/>
      </c>
      <c r="H97" s="347" t="b">
        <f t="shared" si="9"/>
        <v>0</v>
      </c>
      <c r="I97" s="348">
        <f t="shared" si="10"/>
        <v>1</v>
      </c>
    </row>
    <row r="98" spans="1:9">
      <c r="A98" s="35">
        <v>87</v>
      </c>
      <c r="B98" s="6"/>
      <c r="C98" s="6"/>
      <c r="D98" s="214"/>
      <c r="E98" s="16" t="str">
        <f t="shared" si="7"/>
        <v/>
      </c>
      <c r="F98" s="35"/>
      <c r="G98" s="56" t="str">
        <f t="shared" si="8"/>
        <v/>
      </c>
      <c r="H98" s="347" t="b">
        <f t="shared" si="9"/>
        <v>0</v>
      </c>
      <c r="I98" s="348">
        <f t="shared" si="10"/>
        <v>1</v>
      </c>
    </row>
    <row r="99" spans="1:9">
      <c r="A99" s="35">
        <v>88</v>
      </c>
      <c r="B99" s="6"/>
      <c r="C99" s="6"/>
      <c r="D99" s="214"/>
      <c r="E99" s="16" t="str">
        <f t="shared" si="7"/>
        <v/>
      </c>
      <c r="F99" s="35"/>
      <c r="G99" s="56" t="str">
        <f t="shared" si="8"/>
        <v/>
      </c>
      <c r="H99" s="347" t="b">
        <f t="shared" si="9"/>
        <v>0</v>
      </c>
      <c r="I99" s="348">
        <f t="shared" si="10"/>
        <v>1</v>
      </c>
    </row>
    <row r="100" spans="1:9">
      <c r="A100" s="35">
        <v>89</v>
      </c>
      <c r="B100" s="6"/>
      <c r="C100" s="6"/>
      <c r="D100" s="214"/>
      <c r="E100" s="16" t="str">
        <f t="shared" si="7"/>
        <v/>
      </c>
      <c r="F100" s="35"/>
      <c r="G100" s="56" t="str">
        <f t="shared" si="8"/>
        <v/>
      </c>
      <c r="H100" s="347" t="b">
        <f t="shared" si="9"/>
        <v>0</v>
      </c>
      <c r="I100" s="348">
        <f t="shared" si="10"/>
        <v>1</v>
      </c>
    </row>
    <row r="101" spans="1:9">
      <c r="A101" s="35">
        <v>90</v>
      </c>
      <c r="B101" s="6"/>
      <c r="C101" s="6"/>
      <c r="D101" s="214"/>
      <c r="E101" s="16" t="str">
        <f t="shared" si="7"/>
        <v/>
      </c>
      <c r="F101" s="35"/>
      <c r="G101" s="56" t="str">
        <f t="shared" si="8"/>
        <v/>
      </c>
      <c r="H101" s="347" t="b">
        <f t="shared" si="9"/>
        <v>0</v>
      </c>
      <c r="I101" s="348">
        <f t="shared" si="10"/>
        <v>1</v>
      </c>
    </row>
    <row r="102" spans="1:9">
      <c r="A102" s="35">
        <v>91</v>
      </c>
      <c r="B102" s="6"/>
      <c r="C102" s="6"/>
      <c r="D102" s="214"/>
      <c r="E102" s="16" t="str">
        <f t="shared" si="7"/>
        <v/>
      </c>
      <c r="F102" s="35"/>
      <c r="G102" s="56" t="str">
        <f t="shared" si="8"/>
        <v/>
      </c>
      <c r="H102" s="347" t="b">
        <f t="shared" si="9"/>
        <v>0</v>
      </c>
      <c r="I102" s="348">
        <f t="shared" si="10"/>
        <v>1</v>
      </c>
    </row>
    <row r="103" spans="1:9">
      <c r="A103" s="35">
        <v>92</v>
      </c>
      <c r="B103" s="6"/>
      <c r="C103" s="6"/>
      <c r="D103" s="214"/>
      <c r="E103" s="16" t="str">
        <f t="shared" si="7"/>
        <v/>
      </c>
      <c r="F103" s="35"/>
      <c r="G103" s="56" t="str">
        <f t="shared" si="8"/>
        <v/>
      </c>
      <c r="H103" s="347" t="b">
        <f t="shared" si="9"/>
        <v>0</v>
      </c>
      <c r="I103" s="348">
        <f t="shared" si="10"/>
        <v>1</v>
      </c>
    </row>
    <row r="104" spans="1:9">
      <c r="A104" s="35">
        <v>93</v>
      </c>
      <c r="B104" s="6"/>
      <c r="C104" s="6"/>
      <c r="D104" s="214"/>
      <c r="E104" s="16" t="str">
        <f t="shared" si="7"/>
        <v/>
      </c>
      <c r="F104" s="35"/>
      <c r="G104" s="56" t="str">
        <f t="shared" si="8"/>
        <v/>
      </c>
      <c r="H104" s="347" t="b">
        <f t="shared" si="9"/>
        <v>0</v>
      </c>
      <c r="I104" s="348">
        <f t="shared" si="10"/>
        <v>1</v>
      </c>
    </row>
    <row r="105" spans="1:9">
      <c r="A105" s="35">
        <v>94</v>
      </c>
      <c r="B105" s="6"/>
      <c r="C105" s="6"/>
      <c r="D105" s="214"/>
      <c r="E105" s="16" t="str">
        <f t="shared" si="7"/>
        <v/>
      </c>
      <c r="F105" s="35"/>
      <c r="G105" s="56" t="str">
        <f t="shared" si="8"/>
        <v/>
      </c>
      <c r="H105" s="347" t="b">
        <f t="shared" si="9"/>
        <v>0</v>
      </c>
      <c r="I105" s="348">
        <f t="shared" si="10"/>
        <v>1</v>
      </c>
    </row>
    <row r="106" spans="1:9">
      <c r="A106" s="35">
        <v>95</v>
      </c>
      <c r="B106" s="6"/>
      <c r="C106" s="6"/>
      <c r="D106" s="214"/>
      <c r="E106" s="16" t="str">
        <f t="shared" si="7"/>
        <v/>
      </c>
      <c r="F106" s="35"/>
      <c r="G106" s="56" t="str">
        <f t="shared" si="8"/>
        <v/>
      </c>
      <c r="H106" s="347" t="b">
        <f t="shared" si="9"/>
        <v>0</v>
      </c>
      <c r="I106" s="348">
        <f t="shared" si="10"/>
        <v>1</v>
      </c>
    </row>
    <row r="107" spans="1:9">
      <c r="A107" s="35">
        <v>96</v>
      </c>
      <c r="B107" s="6"/>
      <c r="C107" s="6"/>
      <c r="D107" s="214"/>
      <c r="E107" s="16" t="str">
        <f t="shared" si="7"/>
        <v/>
      </c>
      <c r="F107" s="35"/>
      <c r="G107" s="56" t="str">
        <f t="shared" si="8"/>
        <v/>
      </c>
      <c r="H107" s="347" t="b">
        <f t="shared" si="9"/>
        <v>0</v>
      </c>
      <c r="I107" s="348">
        <f t="shared" si="10"/>
        <v>1</v>
      </c>
    </row>
    <row r="108" spans="1:9">
      <c r="A108" s="35">
        <v>97</v>
      </c>
      <c r="B108" s="6"/>
      <c r="C108" s="6"/>
      <c r="D108" s="214"/>
      <c r="E108" s="16" t="str">
        <f t="shared" si="7"/>
        <v/>
      </c>
      <c r="F108" s="35"/>
      <c r="G108" s="56" t="str">
        <f t="shared" si="8"/>
        <v/>
      </c>
      <c r="H108" s="347" t="b">
        <f t="shared" si="9"/>
        <v>0</v>
      </c>
      <c r="I108" s="348">
        <f t="shared" si="10"/>
        <v>1</v>
      </c>
    </row>
    <row r="109" spans="1:9">
      <c r="A109" s="35">
        <v>98</v>
      </c>
      <c r="B109" s="6"/>
      <c r="C109" s="6"/>
      <c r="D109" s="214"/>
      <c r="E109" s="16" t="str">
        <f t="shared" si="7"/>
        <v/>
      </c>
      <c r="F109" s="35"/>
      <c r="G109" s="56" t="str">
        <f t="shared" si="8"/>
        <v/>
      </c>
      <c r="H109" s="347" t="b">
        <f t="shared" si="9"/>
        <v>0</v>
      </c>
      <c r="I109" s="348">
        <f t="shared" si="10"/>
        <v>1</v>
      </c>
    </row>
    <row r="110" spans="1:9">
      <c r="A110" s="141">
        <v>99</v>
      </c>
      <c r="B110" s="6"/>
      <c r="C110" s="6"/>
      <c r="D110" s="214"/>
      <c r="E110" s="16" t="str">
        <f t="shared" si="7"/>
        <v/>
      </c>
      <c r="F110" s="141"/>
      <c r="G110" s="56" t="str">
        <f t="shared" si="8"/>
        <v/>
      </c>
      <c r="H110" s="347" t="b">
        <f t="shared" si="9"/>
        <v>0</v>
      </c>
      <c r="I110" s="348">
        <f t="shared" si="10"/>
        <v>1</v>
      </c>
    </row>
    <row r="111" spans="1:9">
      <c r="A111" s="141">
        <v>100</v>
      </c>
      <c r="B111" s="142"/>
      <c r="C111" s="142"/>
      <c r="D111" s="144"/>
      <c r="E111" s="16" t="str">
        <f t="shared" si="7"/>
        <v/>
      </c>
      <c r="F111" s="141"/>
    </row>
    <row r="112" spans="1:9">
      <c r="A112" s="141">
        <v>101</v>
      </c>
      <c r="B112" s="142"/>
      <c r="C112" s="142"/>
      <c r="D112" s="144"/>
      <c r="E112" s="16" t="str">
        <f t="shared" si="7"/>
        <v/>
      </c>
      <c r="F112" s="141"/>
    </row>
    <row r="113" spans="1:17">
      <c r="A113" s="141">
        <v>102</v>
      </c>
      <c r="B113" s="142"/>
      <c r="C113" s="142"/>
      <c r="D113" s="144"/>
      <c r="E113" s="16" t="str">
        <f t="shared" si="7"/>
        <v/>
      </c>
      <c r="F113" s="141"/>
    </row>
    <row r="114" spans="1:17">
      <c r="A114" s="141">
        <v>103</v>
      </c>
      <c r="B114" s="142"/>
      <c r="C114" s="142"/>
      <c r="D114" s="144"/>
      <c r="E114" s="16" t="str">
        <f t="shared" si="7"/>
        <v/>
      </c>
      <c r="F114" s="141"/>
    </row>
    <row r="115" spans="1:17" s="68" customFormat="1">
      <c r="A115" s="141">
        <v>104</v>
      </c>
      <c r="B115" s="142"/>
      <c r="C115" s="142"/>
      <c r="D115" s="144"/>
      <c r="E115" s="16" t="str">
        <f t="shared" si="7"/>
        <v/>
      </c>
      <c r="F115" s="141"/>
      <c r="H115" s="69"/>
      <c r="I115" s="62"/>
      <c r="J115" s="62"/>
      <c r="K115" s="62"/>
      <c r="L115" s="62"/>
      <c r="M115" s="62"/>
      <c r="N115" s="62"/>
      <c r="O115" s="62"/>
      <c r="P115" s="62"/>
      <c r="Q115" s="62"/>
    </row>
    <row r="116" spans="1:17" s="68" customFormat="1">
      <c r="A116" s="141">
        <v>105</v>
      </c>
      <c r="B116" s="142"/>
      <c r="C116" s="142"/>
      <c r="D116" s="144"/>
      <c r="E116" s="16" t="str">
        <f t="shared" si="7"/>
        <v/>
      </c>
      <c r="F116" s="141"/>
      <c r="H116" s="69"/>
      <c r="I116" s="62"/>
      <c r="J116" s="62"/>
      <c r="K116" s="62"/>
      <c r="L116" s="62"/>
      <c r="M116" s="62"/>
      <c r="N116" s="62"/>
      <c r="O116" s="62"/>
      <c r="P116" s="62"/>
      <c r="Q116" s="62"/>
    </row>
    <row r="117" spans="1:17" s="68" customFormat="1">
      <c r="A117" s="141">
        <v>106</v>
      </c>
      <c r="B117" s="142"/>
      <c r="C117" s="142"/>
      <c r="D117" s="144"/>
      <c r="E117" s="16" t="str">
        <f t="shared" si="7"/>
        <v/>
      </c>
      <c r="F117" s="141"/>
      <c r="H117" s="69"/>
      <c r="I117" s="62"/>
      <c r="J117" s="62"/>
      <c r="K117" s="62"/>
      <c r="L117" s="62"/>
      <c r="M117" s="62"/>
      <c r="N117" s="62"/>
      <c r="O117" s="62"/>
      <c r="P117" s="62"/>
      <c r="Q117" s="62"/>
    </row>
    <row r="118" spans="1:17" s="68" customFormat="1">
      <c r="A118" s="141">
        <v>107</v>
      </c>
      <c r="B118" s="142"/>
      <c r="C118" s="142"/>
      <c r="D118" s="144"/>
      <c r="E118" s="16" t="str">
        <f t="shared" si="7"/>
        <v/>
      </c>
      <c r="F118" s="141"/>
      <c r="H118" s="69"/>
      <c r="I118" s="62"/>
      <c r="J118" s="62"/>
      <c r="K118" s="62"/>
      <c r="L118" s="62"/>
      <c r="M118" s="62"/>
      <c r="N118" s="62"/>
      <c r="O118" s="62"/>
      <c r="P118" s="62"/>
      <c r="Q118" s="62"/>
    </row>
    <row r="119" spans="1:17" s="68" customFormat="1">
      <c r="A119" s="141">
        <v>108</v>
      </c>
      <c r="B119" s="142"/>
      <c r="C119" s="142"/>
      <c r="D119" s="144"/>
      <c r="E119" s="16" t="str">
        <f t="shared" si="7"/>
        <v/>
      </c>
      <c r="F119" s="141"/>
      <c r="H119" s="69"/>
      <c r="I119" s="62"/>
      <c r="J119" s="62"/>
      <c r="K119" s="62"/>
      <c r="L119" s="62"/>
      <c r="M119" s="62"/>
      <c r="N119" s="62"/>
      <c r="O119" s="62"/>
      <c r="P119" s="62"/>
      <c r="Q119" s="62"/>
    </row>
    <row r="120" spans="1:17" s="68" customFormat="1">
      <c r="A120" s="141">
        <v>109</v>
      </c>
      <c r="B120" s="142"/>
      <c r="C120" s="142"/>
      <c r="D120" s="144"/>
      <c r="E120" s="16" t="str">
        <f t="shared" si="7"/>
        <v/>
      </c>
      <c r="F120" s="141"/>
      <c r="H120" s="69"/>
      <c r="I120" s="62"/>
      <c r="J120" s="62"/>
      <c r="K120" s="62"/>
      <c r="L120" s="62"/>
      <c r="M120" s="62"/>
      <c r="N120" s="62"/>
      <c r="O120" s="62"/>
      <c r="P120" s="62"/>
      <c r="Q120" s="62"/>
    </row>
    <row r="121" spans="1:17" s="68" customFormat="1">
      <c r="A121" s="141">
        <v>110</v>
      </c>
      <c r="B121" s="142"/>
      <c r="C121" s="142"/>
      <c r="D121" s="144"/>
      <c r="E121" s="16" t="str">
        <f t="shared" si="7"/>
        <v/>
      </c>
      <c r="F121" s="141"/>
      <c r="H121" s="69"/>
      <c r="I121" s="62"/>
      <c r="J121" s="62"/>
      <c r="K121" s="62"/>
      <c r="L121" s="62"/>
      <c r="M121" s="62"/>
      <c r="N121" s="62"/>
      <c r="O121" s="62"/>
      <c r="P121" s="62"/>
      <c r="Q121" s="62"/>
    </row>
    <row r="122" spans="1:17" s="68" customFormat="1">
      <c r="A122" s="141">
        <v>111</v>
      </c>
      <c r="B122" s="142"/>
      <c r="C122" s="142"/>
      <c r="D122" s="144"/>
      <c r="E122" s="16" t="str">
        <f t="shared" si="7"/>
        <v/>
      </c>
      <c r="F122" s="141"/>
      <c r="H122" s="69"/>
      <c r="I122" s="62"/>
      <c r="J122" s="62"/>
      <c r="K122" s="62"/>
      <c r="L122" s="62"/>
      <c r="M122" s="62"/>
      <c r="N122" s="62"/>
      <c r="O122" s="62"/>
      <c r="P122" s="62"/>
      <c r="Q122" s="62"/>
    </row>
    <row r="123" spans="1:17" s="68" customFormat="1">
      <c r="A123" s="141">
        <v>112</v>
      </c>
      <c r="B123" s="142"/>
      <c r="C123" s="142"/>
      <c r="D123" s="144"/>
      <c r="E123" s="16" t="str">
        <f t="shared" si="7"/>
        <v/>
      </c>
      <c r="F123" s="141"/>
      <c r="H123" s="69"/>
      <c r="I123" s="62"/>
      <c r="J123" s="62"/>
      <c r="K123" s="62"/>
      <c r="L123" s="62"/>
      <c r="M123" s="62"/>
      <c r="N123" s="62"/>
      <c r="O123" s="62"/>
      <c r="P123" s="62"/>
      <c r="Q123" s="62"/>
    </row>
    <row r="124" spans="1:17" s="68" customFormat="1">
      <c r="A124" s="141">
        <v>113</v>
      </c>
      <c r="B124" s="142"/>
      <c r="C124" s="142"/>
      <c r="D124" s="144"/>
      <c r="E124" s="16" t="str">
        <f t="shared" si="7"/>
        <v/>
      </c>
      <c r="F124" s="141"/>
      <c r="H124" s="69"/>
      <c r="I124" s="62"/>
      <c r="J124" s="62"/>
      <c r="K124" s="62"/>
      <c r="L124" s="62"/>
      <c r="M124" s="62"/>
      <c r="N124" s="62"/>
      <c r="O124" s="62"/>
      <c r="P124" s="62"/>
      <c r="Q124" s="62"/>
    </row>
    <row r="125" spans="1:17" s="68" customFormat="1">
      <c r="A125" s="141">
        <v>114</v>
      </c>
      <c r="B125" s="142"/>
      <c r="C125" s="142"/>
      <c r="D125" s="144"/>
      <c r="E125" s="16" t="str">
        <f t="shared" si="7"/>
        <v/>
      </c>
      <c r="F125" s="141"/>
      <c r="H125" s="69"/>
      <c r="I125" s="62"/>
      <c r="J125" s="62"/>
      <c r="K125" s="62"/>
      <c r="L125" s="62"/>
      <c r="M125" s="62"/>
      <c r="N125" s="62"/>
      <c r="O125" s="62"/>
      <c r="P125" s="62"/>
      <c r="Q125" s="62"/>
    </row>
    <row r="126" spans="1:17" s="68" customFormat="1">
      <c r="A126" s="141">
        <v>115</v>
      </c>
      <c r="B126" s="142"/>
      <c r="C126" s="142"/>
      <c r="D126" s="144"/>
      <c r="E126" s="16" t="str">
        <f t="shared" si="7"/>
        <v/>
      </c>
      <c r="F126" s="141"/>
      <c r="H126" s="69"/>
      <c r="I126" s="62"/>
      <c r="J126" s="62"/>
      <c r="K126" s="62"/>
      <c r="L126" s="62"/>
      <c r="M126" s="62"/>
      <c r="N126" s="62"/>
      <c r="O126" s="62"/>
      <c r="P126" s="62"/>
      <c r="Q126" s="62"/>
    </row>
    <row r="127" spans="1:17" s="68" customFormat="1">
      <c r="A127" s="141">
        <v>116</v>
      </c>
      <c r="B127" s="142"/>
      <c r="C127" s="142"/>
      <c r="D127" s="144"/>
      <c r="E127" s="16" t="str">
        <f t="shared" si="7"/>
        <v/>
      </c>
      <c r="F127" s="141"/>
      <c r="H127" s="69"/>
      <c r="I127" s="62"/>
      <c r="J127" s="62"/>
      <c r="K127" s="62"/>
      <c r="L127" s="62"/>
      <c r="M127" s="62"/>
      <c r="N127" s="62"/>
      <c r="O127" s="62"/>
      <c r="P127" s="62"/>
      <c r="Q127" s="62"/>
    </row>
    <row r="128" spans="1:17" s="68" customFormat="1">
      <c r="A128" s="141">
        <v>117</v>
      </c>
      <c r="B128" s="142"/>
      <c r="C128" s="142"/>
      <c r="D128" s="144"/>
      <c r="E128" s="16" t="str">
        <f t="shared" si="7"/>
        <v/>
      </c>
      <c r="F128" s="141"/>
      <c r="H128" s="69"/>
      <c r="I128" s="62"/>
      <c r="J128" s="62"/>
      <c r="K128" s="62"/>
      <c r="L128" s="62"/>
      <c r="M128" s="62"/>
      <c r="N128" s="62"/>
      <c r="O128" s="62"/>
      <c r="P128" s="62"/>
      <c r="Q128" s="62"/>
    </row>
    <row r="129" spans="1:17" s="68" customFormat="1">
      <c r="A129" s="141">
        <v>118</v>
      </c>
      <c r="B129" s="142"/>
      <c r="C129" s="142"/>
      <c r="D129" s="144"/>
      <c r="E129" s="16" t="str">
        <f t="shared" si="7"/>
        <v/>
      </c>
      <c r="F129" s="141"/>
      <c r="H129" s="69"/>
      <c r="I129" s="62"/>
      <c r="J129" s="62"/>
      <c r="K129" s="62"/>
      <c r="L129" s="62"/>
      <c r="M129" s="62"/>
      <c r="N129" s="62"/>
      <c r="O129" s="62"/>
      <c r="P129" s="62"/>
      <c r="Q129" s="62"/>
    </row>
    <row r="130" spans="1:17" s="68" customFormat="1">
      <c r="A130" s="141">
        <v>119</v>
      </c>
      <c r="B130" s="142"/>
      <c r="C130" s="142"/>
      <c r="D130" s="144"/>
      <c r="E130" s="16" t="str">
        <f t="shared" si="7"/>
        <v/>
      </c>
      <c r="F130" s="141"/>
      <c r="H130" s="69"/>
      <c r="I130" s="62"/>
      <c r="J130" s="62"/>
      <c r="K130" s="62"/>
      <c r="L130" s="62"/>
      <c r="M130" s="62"/>
      <c r="N130" s="62"/>
      <c r="O130" s="62"/>
      <c r="P130" s="62"/>
      <c r="Q130" s="62"/>
    </row>
    <row r="131" spans="1:17" s="68" customFormat="1">
      <c r="A131" s="141">
        <v>120</v>
      </c>
      <c r="B131" s="142"/>
      <c r="C131" s="142"/>
      <c r="D131" s="144"/>
      <c r="E131" s="16" t="str">
        <f t="shared" si="7"/>
        <v/>
      </c>
      <c r="F131" s="141"/>
      <c r="H131" s="69"/>
      <c r="I131" s="62"/>
      <c r="J131" s="62"/>
      <c r="K131" s="62"/>
      <c r="L131" s="62"/>
      <c r="M131" s="62"/>
      <c r="N131" s="62"/>
      <c r="O131" s="62"/>
      <c r="P131" s="62"/>
      <c r="Q131" s="62"/>
    </row>
    <row r="132" spans="1:17" s="68" customFormat="1">
      <c r="A132" s="141">
        <v>121</v>
      </c>
      <c r="B132" s="142"/>
      <c r="C132" s="142"/>
      <c r="D132" s="144"/>
      <c r="E132" s="16" t="str">
        <f t="shared" si="7"/>
        <v/>
      </c>
      <c r="F132" s="141"/>
      <c r="H132" s="69"/>
      <c r="I132" s="62"/>
      <c r="J132" s="62"/>
      <c r="K132" s="62"/>
      <c r="L132" s="62"/>
      <c r="M132" s="62"/>
      <c r="N132" s="62"/>
      <c r="O132" s="62"/>
      <c r="P132" s="62"/>
      <c r="Q132" s="62"/>
    </row>
    <row r="133" spans="1:17" s="68" customFormat="1">
      <c r="A133" s="141">
        <v>122</v>
      </c>
      <c r="B133" s="142"/>
      <c r="C133" s="142"/>
      <c r="D133" s="144"/>
      <c r="E133" s="16" t="str">
        <f t="shared" si="7"/>
        <v/>
      </c>
      <c r="F133" s="141"/>
      <c r="H133" s="69"/>
      <c r="I133" s="62"/>
      <c r="J133" s="62"/>
      <c r="K133" s="62"/>
      <c r="L133" s="62"/>
      <c r="M133" s="62"/>
      <c r="N133" s="62"/>
      <c r="O133" s="62"/>
      <c r="P133" s="62"/>
      <c r="Q133" s="62"/>
    </row>
    <row r="134" spans="1:17" s="68" customFormat="1">
      <c r="A134" s="141">
        <v>123</v>
      </c>
      <c r="B134" s="142"/>
      <c r="C134" s="142"/>
      <c r="D134" s="144"/>
      <c r="E134" s="16" t="str">
        <f t="shared" si="7"/>
        <v/>
      </c>
      <c r="F134" s="141"/>
      <c r="H134" s="69"/>
      <c r="I134" s="62"/>
      <c r="J134" s="62"/>
      <c r="K134" s="62"/>
      <c r="L134" s="62"/>
      <c r="M134" s="62"/>
      <c r="N134" s="62"/>
      <c r="O134" s="62"/>
      <c r="P134" s="62"/>
      <c r="Q134" s="62"/>
    </row>
    <row r="135" spans="1:17" s="68" customFormat="1">
      <c r="A135" s="141">
        <v>124</v>
      </c>
      <c r="B135" s="142"/>
      <c r="C135" s="142"/>
      <c r="D135" s="144"/>
      <c r="E135" s="16" t="str">
        <f t="shared" si="7"/>
        <v/>
      </c>
      <c r="F135" s="141"/>
      <c r="H135" s="69"/>
      <c r="I135" s="62"/>
      <c r="J135" s="62"/>
      <c r="K135" s="62"/>
      <c r="L135" s="62"/>
      <c r="M135" s="62"/>
      <c r="N135" s="62"/>
      <c r="O135" s="62"/>
      <c r="P135" s="62"/>
      <c r="Q135" s="62"/>
    </row>
    <row r="136" spans="1:17" s="68" customFormat="1">
      <c r="A136" s="141">
        <v>125</v>
      </c>
      <c r="B136" s="142"/>
      <c r="C136" s="142"/>
      <c r="D136" s="144"/>
      <c r="E136" s="16" t="str">
        <f t="shared" si="7"/>
        <v/>
      </c>
      <c r="F136" s="141"/>
      <c r="H136" s="69"/>
      <c r="I136" s="62"/>
      <c r="J136" s="62"/>
      <c r="K136" s="62"/>
      <c r="L136" s="62"/>
      <c r="M136" s="62"/>
      <c r="N136" s="62"/>
      <c r="O136" s="62"/>
      <c r="P136" s="62"/>
      <c r="Q136" s="62"/>
    </row>
    <row r="137" spans="1:17" s="68" customFormat="1">
      <c r="A137" s="141">
        <v>126</v>
      </c>
      <c r="B137" s="142"/>
      <c r="C137" s="142"/>
      <c r="D137" s="144"/>
      <c r="E137" s="16" t="str">
        <f t="shared" si="7"/>
        <v/>
      </c>
      <c r="F137" s="141"/>
      <c r="H137" s="69"/>
      <c r="I137" s="62"/>
      <c r="J137" s="62"/>
      <c r="K137" s="62"/>
      <c r="L137" s="62"/>
      <c r="M137" s="62"/>
      <c r="N137" s="62"/>
      <c r="O137" s="62"/>
      <c r="P137" s="62"/>
      <c r="Q137" s="62"/>
    </row>
    <row r="138" spans="1:17" s="68" customFormat="1">
      <c r="A138" s="141">
        <v>127</v>
      </c>
      <c r="B138" s="142"/>
      <c r="C138" s="142"/>
      <c r="D138" s="144"/>
      <c r="E138" s="16" t="str">
        <f t="shared" si="7"/>
        <v/>
      </c>
      <c r="F138" s="141"/>
      <c r="H138" s="69"/>
      <c r="I138" s="62"/>
      <c r="J138" s="62"/>
      <c r="K138" s="62"/>
      <c r="L138" s="62"/>
      <c r="M138" s="62"/>
      <c r="N138" s="62"/>
      <c r="O138" s="62"/>
      <c r="P138" s="62"/>
      <c r="Q138" s="62"/>
    </row>
    <row r="139" spans="1:17" s="68" customFormat="1">
      <c r="A139" s="141">
        <v>128</v>
      </c>
      <c r="B139" s="142"/>
      <c r="C139" s="142"/>
      <c r="D139" s="144"/>
      <c r="E139" s="16" t="str">
        <f t="shared" si="7"/>
        <v/>
      </c>
      <c r="F139" s="141"/>
      <c r="H139" s="69"/>
      <c r="I139" s="62"/>
      <c r="J139" s="62"/>
      <c r="K139" s="62"/>
      <c r="L139" s="62"/>
      <c r="M139" s="62"/>
      <c r="N139" s="62"/>
      <c r="O139" s="62"/>
      <c r="P139" s="62"/>
      <c r="Q139" s="62"/>
    </row>
    <row r="140" spans="1:17" s="68" customFormat="1">
      <c r="A140" s="141">
        <v>129</v>
      </c>
      <c r="B140" s="142"/>
      <c r="C140" s="142"/>
      <c r="D140" s="144"/>
      <c r="E140" s="16" t="str">
        <f t="shared" ref="E140:E203" si="11">IF(OR($B140="",$C140="",$D140&lt;an_initial,$D140&gt;an_final),"",G140*10)</f>
        <v/>
      </c>
      <c r="F140" s="141"/>
      <c r="H140" s="69"/>
      <c r="I140" s="62"/>
      <c r="J140" s="62"/>
      <c r="K140" s="62"/>
      <c r="L140" s="62"/>
      <c r="M140" s="62"/>
      <c r="N140" s="62"/>
      <c r="O140" s="62"/>
      <c r="P140" s="62"/>
      <c r="Q140" s="62"/>
    </row>
    <row r="141" spans="1:17" s="68" customFormat="1">
      <c r="A141" s="141">
        <v>130</v>
      </c>
      <c r="B141" s="142"/>
      <c r="C141" s="142"/>
      <c r="D141" s="144"/>
      <c r="E141" s="16" t="str">
        <f t="shared" si="11"/>
        <v/>
      </c>
      <c r="F141" s="141"/>
      <c r="H141" s="69"/>
      <c r="I141" s="62"/>
      <c r="J141" s="62"/>
      <c r="K141" s="62"/>
      <c r="L141" s="62"/>
      <c r="M141" s="62"/>
      <c r="N141" s="62"/>
      <c r="O141" s="62"/>
      <c r="P141" s="62"/>
      <c r="Q141" s="62"/>
    </row>
    <row r="142" spans="1:17" s="68" customFormat="1">
      <c r="A142" s="141">
        <v>131</v>
      </c>
      <c r="B142" s="142"/>
      <c r="C142" s="142"/>
      <c r="D142" s="144"/>
      <c r="E142" s="16" t="str">
        <f t="shared" si="11"/>
        <v/>
      </c>
      <c r="F142" s="141"/>
      <c r="H142" s="69"/>
      <c r="I142" s="62"/>
      <c r="J142" s="62"/>
      <c r="K142" s="62"/>
      <c r="L142" s="62"/>
      <c r="M142" s="62"/>
      <c r="N142" s="62"/>
      <c r="O142" s="62"/>
      <c r="P142" s="62"/>
      <c r="Q142" s="62"/>
    </row>
    <row r="143" spans="1:17" s="68" customFormat="1">
      <c r="A143" s="141">
        <v>132</v>
      </c>
      <c r="B143" s="142"/>
      <c r="C143" s="142"/>
      <c r="D143" s="144"/>
      <c r="E143" s="16" t="str">
        <f t="shared" si="11"/>
        <v/>
      </c>
      <c r="F143" s="141"/>
      <c r="H143" s="69"/>
      <c r="I143" s="62"/>
      <c r="J143" s="62"/>
      <c r="K143" s="62"/>
      <c r="L143" s="62"/>
      <c r="M143" s="62"/>
      <c r="N143" s="62"/>
      <c r="O143" s="62"/>
      <c r="P143" s="62"/>
      <c r="Q143" s="62"/>
    </row>
    <row r="144" spans="1:17" s="68" customFormat="1">
      <c r="A144" s="141">
        <v>133</v>
      </c>
      <c r="B144" s="142"/>
      <c r="C144" s="142"/>
      <c r="D144" s="144"/>
      <c r="E144" s="16" t="str">
        <f t="shared" si="11"/>
        <v/>
      </c>
      <c r="F144" s="141"/>
      <c r="H144" s="69"/>
      <c r="I144" s="62"/>
      <c r="J144" s="62"/>
      <c r="K144" s="62"/>
      <c r="L144" s="62"/>
      <c r="M144" s="62"/>
      <c r="N144" s="62"/>
      <c r="O144" s="62"/>
      <c r="P144" s="62"/>
      <c r="Q144" s="62"/>
    </row>
    <row r="145" spans="1:17" s="68" customFormat="1">
      <c r="A145" s="141">
        <v>134</v>
      </c>
      <c r="B145" s="142"/>
      <c r="C145" s="142"/>
      <c r="D145" s="144"/>
      <c r="E145" s="16" t="str">
        <f t="shared" si="11"/>
        <v/>
      </c>
      <c r="F145" s="141"/>
      <c r="H145" s="69"/>
      <c r="I145" s="62"/>
      <c r="J145" s="62"/>
      <c r="K145" s="62"/>
      <c r="L145" s="62"/>
      <c r="M145" s="62"/>
      <c r="N145" s="62"/>
      <c r="O145" s="62"/>
      <c r="P145" s="62"/>
      <c r="Q145" s="62"/>
    </row>
    <row r="146" spans="1:17" s="68" customFormat="1">
      <c r="A146" s="141">
        <v>135</v>
      </c>
      <c r="B146" s="142"/>
      <c r="C146" s="142"/>
      <c r="D146" s="144"/>
      <c r="E146" s="16" t="str">
        <f t="shared" si="11"/>
        <v/>
      </c>
      <c r="F146" s="141"/>
      <c r="H146" s="69"/>
      <c r="I146" s="62"/>
      <c r="J146" s="62"/>
      <c r="K146" s="62"/>
      <c r="L146" s="62"/>
      <c r="M146" s="62"/>
      <c r="N146" s="62"/>
      <c r="O146" s="62"/>
      <c r="P146" s="62"/>
      <c r="Q146" s="62"/>
    </row>
    <row r="147" spans="1:17" s="68" customFormat="1">
      <c r="A147" s="141">
        <v>136</v>
      </c>
      <c r="B147" s="142"/>
      <c r="C147" s="142"/>
      <c r="D147" s="144"/>
      <c r="E147" s="16" t="str">
        <f t="shared" si="11"/>
        <v/>
      </c>
      <c r="F147" s="141"/>
      <c r="H147" s="69"/>
      <c r="I147" s="62"/>
      <c r="J147" s="62"/>
      <c r="K147" s="62"/>
      <c r="L147" s="62"/>
      <c r="M147" s="62"/>
      <c r="N147" s="62"/>
      <c r="O147" s="62"/>
      <c r="P147" s="62"/>
      <c r="Q147" s="62"/>
    </row>
    <row r="148" spans="1:17" s="68" customFormat="1">
      <c r="A148" s="141">
        <v>137</v>
      </c>
      <c r="B148" s="142"/>
      <c r="C148" s="142"/>
      <c r="D148" s="144"/>
      <c r="E148" s="16" t="str">
        <f t="shared" si="11"/>
        <v/>
      </c>
      <c r="F148" s="141"/>
      <c r="H148" s="69"/>
      <c r="I148" s="62"/>
      <c r="J148" s="62"/>
      <c r="K148" s="62"/>
      <c r="L148" s="62"/>
      <c r="M148" s="62"/>
      <c r="N148" s="62"/>
      <c r="O148" s="62"/>
      <c r="P148" s="62"/>
      <c r="Q148" s="62"/>
    </row>
    <row r="149" spans="1:17" s="68" customFormat="1">
      <c r="A149" s="141">
        <v>138</v>
      </c>
      <c r="B149" s="142"/>
      <c r="C149" s="142"/>
      <c r="D149" s="144"/>
      <c r="E149" s="16" t="str">
        <f t="shared" si="11"/>
        <v/>
      </c>
      <c r="F149" s="141"/>
      <c r="H149" s="69"/>
      <c r="I149" s="62"/>
      <c r="J149" s="62"/>
      <c r="K149" s="62"/>
      <c r="L149" s="62"/>
      <c r="M149" s="62"/>
      <c r="N149" s="62"/>
      <c r="O149" s="62"/>
      <c r="P149" s="62"/>
      <c r="Q149" s="62"/>
    </row>
    <row r="150" spans="1:17" s="68" customFormat="1">
      <c r="A150" s="141">
        <v>139</v>
      </c>
      <c r="B150" s="142"/>
      <c r="C150" s="142"/>
      <c r="D150" s="144"/>
      <c r="E150" s="16" t="str">
        <f t="shared" si="11"/>
        <v/>
      </c>
      <c r="F150" s="141"/>
      <c r="H150" s="69"/>
      <c r="I150" s="62"/>
      <c r="J150" s="62"/>
      <c r="K150" s="62"/>
      <c r="L150" s="62"/>
      <c r="M150" s="62"/>
      <c r="N150" s="62"/>
      <c r="O150" s="62"/>
      <c r="P150" s="62"/>
      <c r="Q150" s="62"/>
    </row>
    <row r="151" spans="1:17" s="68" customFormat="1">
      <c r="A151" s="141">
        <v>140</v>
      </c>
      <c r="B151" s="142"/>
      <c r="C151" s="142"/>
      <c r="D151" s="144"/>
      <c r="E151" s="16" t="str">
        <f t="shared" si="11"/>
        <v/>
      </c>
      <c r="F151" s="141"/>
      <c r="H151" s="69"/>
      <c r="I151" s="62"/>
      <c r="J151" s="62"/>
      <c r="K151" s="62"/>
      <c r="L151" s="62"/>
      <c r="M151" s="62"/>
      <c r="N151" s="62"/>
      <c r="O151" s="62"/>
      <c r="P151" s="62"/>
      <c r="Q151" s="62"/>
    </row>
    <row r="152" spans="1:17" s="68" customFormat="1">
      <c r="A152" s="141">
        <v>141</v>
      </c>
      <c r="B152" s="142"/>
      <c r="C152" s="142"/>
      <c r="D152" s="144"/>
      <c r="E152" s="16" t="str">
        <f t="shared" si="11"/>
        <v/>
      </c>
      <c r="F152" s="141"/>
      <c r="H152" s="69"/>
      <c r="I152" s="62"/>
      <c r="J152" s="62"/>
      <c r="K152" s="62"/>
      <c r="L152" s="62"/>
      <c r="M152" s="62"/>
      <c r="N152" s="62"/>
      <c r="O152" s="62"/>
      <c r="P152" s="62"/>
      <c r="Q152" s="62"/>
    </row>
    <row r="153" spans="1:17" s="68" customFormat="1">
      <c r="A153" s="141">
        <v>142</v>
      </c>
      <c r="B153" s="142"/>
      <c r="C153" s="142"/>
      <c r="D153" s="144"/>
      <c r="E153" s="16" t="str">
        <f t="shared" si="11"/>
        <v/>
      </c>
      <c r="F153" s="141"/>
      <c r="H153" s="69"/>
      <c r="I153" s="62"/>
      <c r="J153" s="62"/>
      <c r="K153" s="62"/>
      <c r="L153" s="62"/>
      <c r="M153" s="62"/>
      <c r="N153" s="62"/>
      <c r="O153" s="62"/>
      <c r="P153" s="62"/>
      <c r="Q153" s="62"/>
    </row>
    <row r="154" spans="1:17" s="68" customFormat="1">
      <c r="A154" s="141">
        <v>143</v>
      </c>
      <c r="B154" s="142"/>
      <c r="C154" s="142"/>
      <c r="D154" s="144"/>
      <c r="E154" s="16" t="str">
        <f t="shared" si="11"/>
        <v/>
      </c>
      <c r="F154" s="141"/>
      <c r="H154" s="69"/>
      <c r="I154" s="62"/>
      <c r="J154" s="62"/>
      <c r="K154" s="62"/>
      <c r="L154" s="62"/>
      <c r="M154" s="62"/>
      <c r="N154" s="62"/>
      <c r="O154" s="62"/>
      <c r="P154" s="62"/>
      <c r="Q154" s="62"/>
    </row>
    <row r="155" spans="1:17" s="68" customFormat="1">
      <c r="A155" s="141">
        <v>144</v>
      </c>
      <c r="B155" s="142"/>
      <c r="C155" s="142"/>
      <c r="D155" s="144"/>
      <c r="E155" s="16" t="str">
        <f t="shared" si="11"/>
        <v/>
      </c>
      <c r="F155" s="141"/>
      <c r="H155" s="69"/>
      <c r="I155" s="62"/>
      <c r="J155" s="62"/>
      <c r="K155" s="62"/>
      <c r="L155" s="62"/>
      <c r="M155" s="62"/>
      <c r="N155" s="62"/>
      <c r="O155" s="62"/>
      <c r="P155" s="62"/>
      <c r="Q155" s="62"/>
    </row>
    <row r="156" spans="1:17" s="68" customFormat="1">
      <c r="A156" s="141">
        <v>145</v>
      </c>
      <c r="B156" s="142"/>
      <c r="C156" s="142"/>
      <c r="D156" s="144"/>
      <c r="E156" s="16" t="str">
        <f t="shared" si="11"/>
        <v/>
      </c>
      <c r="F156" s="141"/>
      <c r="H156" s="69"/>
      <c r="I156" s="62"/>
      <c r="J156" s="62"/>
      <c r="K156" s="62"/>
      <c r="L156" s="62"/>
      <c r="M156" s="62"/>
      <c r="N156" s="62"/>
      <c r="O156" s="62"/>
      <c r="P156" s="62"/>
      <c r="Q156" s="62"/>
    </row>
    <row r="157" spans="1:17" s="68" customFormat="1">
      <c r="A157" s="141">
        <v>146</v>
      </c>
      <c r="B157" s="142"/>
      <c r="C157" s="142"/>
      <c r="D157" s="144"/>
      <c r="E157" s="16" t="str">
        <f t="shared" si="11"/>
        <v/>
      </c>
      <c r="F157" s="141"/>
      <c r="H157" s="69"/>
      <c r="I157" s="62"/>
      <c r="J157" s="62"/>
      <c r="K157" s="62"/>
      <c r="L157" s="62"/>
      <c r="M157" s="62"/>
      <c r="N157" s="62"/>
      <c r="O157" s="62"/>
      <c r="P157" s="62"/>
      <c r="Q157" s="62"/>
    </row>
    <row r="158" spans="1:17" s="68" customFormat="1">
      <c r="A158" s="141">
        <v>147</v>
      </c>
      <c r="B158" s="142"/>
      <c r="C158" s="142"/>
      <c r="D158" s="144"/>
      <c r="E158" s="16" t="str">
        <f t="shared" si="11"/>
        <v/>
      </c>
      <c r="F158" s="141"/>
      <c r="H158" s="69"/>
      <c r="I158" s="62"/>
      <c r="J158" s="62"/>
      <c r="K158" s="62"/>
      <c r="L158" s="62"/>
      <c r="M158" s="62"/>
      <c r="N158" s="62"/>
      <c r="O158" s="62"/>
      <c r="P158" s="62"/>
      <c r="Q158" s="62"/>
    </row>
    <row r="159" spans="1:17" s="68" customFormat="1">
      <c r="A159" s="141">
        <v>148</v>
      </c>
      <c r="B159" s="142"/>
      <c r="C159" s="142"/>
      <c r="D159" s="144"/>
      <c r="E159" s="16" t="str">
        <f t="shared" si="11"/>
        <v/>
      </c>
      <c r="F159" s="141"/>
      <c r="H159" s="69"/>
      <c r="I159" s="62"/>
      <c r="J159" s="62"/>
      <c r="K159" s="62"/>
      <c r="L159" s="62"/>
      <c r="M159" s="62"/>
      <c r="N159" s="62"/>
      <c r="O159" s="62"/>
      <c r="P159" s="62"/>
      <c r="Q159" s="62"/>
    </row>
    <row r="160" spans="1:17" s="68" customFormat="1">
      <c r="A160" s="141">
        <v>149</v>
      </c>
      <c r="B160" s="142"/>
      <c r="C160" s="142"/>
      <c r="D160" s="144"/>
      <c r="E160" s="16" t="str">
        <f t="shared" si="11"/>
        <v/>
      </c>
      <c r="F160" s="141"/>
      <c r="H160" s="69"/>
      <c r="I160" s="62"/>
      <c r="J160" s="62"/>
      <c r="K160" s="62"/>
      <c r="L160" s="62"/>
      <c r="M160" s="62"/>
      <c r="N160" s="62"/>
      <c r="O160" s="62"/>
      <c r="P160" s="62"/>
      <c r="Q160" s="62"/>
    </row>
    <row r="161" spans="1:17" s="68" customFormat="1">
      <c r="A161" s="141">
        <v>150</v>
      </c>
      <c r="B161" s="142"/>
      <c r="C161" s="142"/>
      <c r="D161" s="144"/>
      <c r="E161" s="16" t="str">
        <f t="shared" si="11"/>
        <v/>
      </c>
      <c r="F161" s="141"/>
      <c r="H161" s="69"/>
      <c r="I161" s="62"/>
      <c r="J161" s="62"/>
      <c r="K161" s="62"/>
      <c r="L161" s="62"/>
      <c r="M161" s="62"/>
      <c r="N161" s="62"/>
      <c r="O161" s="62"/>
      <c r="P161" s="62"/>
      <c r="Q161" s="62"/>
    </row>
    <row r="162" spans="1:17" s="68" customFormat="1">
      <c r="A162" s="141">
        <v>151</v>
      </c>
      <c r="B162" s="142"/>
      <c r="C162" s="142"/>
      <c r="D162" s="144"/>
      <c r="E162" s="16" t="str">
        <f t="shared" si="11"/>
        <v/>
      </c>
      <c r="F162" s="141"/>
      <c r="H162" s="69"/>
      <c r="I162" s="62"/>
      <c r="J162" s="62"/>
      <c r="K162" s="62"/>
      <c r="L162" s="62"/>
      <c r="M162" s="62"/>
      <c r="N162" s="62"/>
      <c r="O162" s="62"/>
      <c r="P162" s="62"/>
      <c r="Q162" s="62"/>
    </row>
    <row r="163" spans="1:17" s="68" customFormat="1">
      <c r="A163" s="141">
        <v>152</v>
      </c>
      <c r="B163" s="142"/>
      <c r="C163" s="142"/>
      <c r="D163" s="144"/>
      <c r="E163" s="16" t="str">
        <f t="shared" si="11"/>
        <v/>
      </c>
      <c r="F163" s="141"/>
      <c r="H163" s="69"/>
      <c r="I163" s="62"/>
      <c r="J163" s="62"/>
      <c r="K163" s="62"/>
      <c r="L163" s="62"/>
      <c r="M163" s="62"/>
      <c r="N163" s="62"/>
      <c r="O163" s="62"/>
      <c r="P163" s="62"/>
      <c r="Q163" s="62"/>
    </row>
    <row r="164" spans="1:17" s="68" customFormat="1">
      <c r="A164" s="141">
        <v>153</v>
      </c>
      <c r="B164" s="142"/>
      <c r="C164" s="142"/>
      <c r="D164" s="144"/>
      <c r="E164" s="16" t="str">
        <f t="shared" si="11"/>
        <v/>
      </c>
      <c r="F164" s="141"/>
      <c r="H164" s="69"/>
      <c r="I164" s="62"/>
      <c r="J164" s="62"/>
      <c r="K164" s="62"/>
      <c r="L164" s="62"/>
      <c r="M164" s="62"/>
      <c r="N164" s="62"/>
      <c r="O164" s="62"/>
      <c r="P164" s="62"/>
      <c r="Q164" s="62"/>
    </row>
    <row r="165" spans="1:17" s="68" customFormat="1">
      <c r="A165" s="141">
        <v>154</v>
      </c>
      <c r="B165" s="142"/>
      <c r="C165" s="142"/>
      <c r="D165" s="144"/>
      <c r="E165" s="16" t="str">
        <f t="shared" si="11"/>
        <v/>
      </c>
      <c r="F165" s="141"/>
      <c r="H165" s="69"/>
      <c r="I165" s="62"/>
      <c r="J165" s="62"/>
      <c r="K165" s="62"/>
      <c r="L165" s="62"/>
      <c r="M165" s="62"/>
      <c r="N165" s="62"/>
      <c r="O165" s="62"/>
      <c r="P165" s="62"/>
      <c r="Q165" s="62"/>
    </row>
    <row r="166" spans="1:17" s="68" customFormat="1">
      <c r="A166" s="141">
        <v>155</v>
      </c>
      <c r="B166" s="142"/>
      <c r="C166" s="142"/>
      <c r="D166" s="144"/>
      <c r="E166" s="16" t="str">
        <f t="shared" si="11"/>
        <v/>
      </c>
      <c r="F166" s="141"/>
      <c r="H166" s="69"/>
      <c r="I166" s="62"/>
      <c r="J166" s="62"/>
      <c r="K166" s="62"/>
      <c r="L166" s="62"/>
      <c r="M166" s="62"/>
      <c r="N166" s="62"/>
      <c r="O166" s="62"/>
      <c r="P166" s="62"/>
      <c r="Q166" s="62"/>
    </row>
    <row r="167" spans="1:17" s="68" customFormat="1">
      <c r="A167" s="141">
        <v>156</v>
      </c>
      <c r="B167" s="142"/>
      <c r="C167" s="142"/>
      <c r="D167" s="144"/>
      <c r="E167" s="16" t="str">
        <f t="shared" si="11"/>
        <v/>
      </c>
      <c r="F167" s="141"/>
      <c r="H167" s="69"/>
      <c r="I167" s="62"/>
      <c r="J167" s="62"/>
      <c r="K167" s="62"/>
      <c r="L167" s="62"/>
      <c r="M167" s="62"/>
      <c r="N167" s="62"/>
      <c r="O167" s="62"/>
      <c r="P167" s="62"/>
      <c r="Q167" s="62"/>
    </row>
    <row r="168" spans="1:17" s="68" customFormat="1">
      <c r="A168" s="141">
        <v>157</v>
      </c>
      <c r="B168" s="142"/>
      <c r="C168" s="142"/>
      <c r="D168" s="144"/>
      <c r="E168" s="16" t="str">
        <f t="shared" si="11"/>
        <v/>
      </c>
      <c r="F168" s="141"/>
      <c r="H168" s="69"/>
      <c r="I168" s="62"/>
      <c r="J168" s="62"/>
      <c r="K168" s="62"/>
      <c r="L168" s="62"/>
      <c r="M168" s="62"/>
      <c r="N168" s="62"/>
      <c r="O168" s="62"/>
      <c r="P168" s="62"/>
      <c r="Q168" s="62"/>
    </row>
    <row r="169" spans="1:17" s="68" customFormat="1">
      <c r="A169" s="141">
        <v>158</v>
      </c>
      <c r="B169" s="142"/>
      <c r="C169" s="142"/>
      <c r="D169" s="144"/>
      <c r="E169" s="16" t="str">
        <f t="shared" si="11"/>
        <v/>
      </c>
      <c r="F169" s="141"/>
      <c r="H169" s="69"/>
      <c r="I169" s="62"/>
      <c r="J169" s="62"/>
      <c r="K169" s="62"/>
      <c r="L169" s="62"/>
      <c r="M169" s="62"/>
      <c r="N169" s="62"/>
      <c r="O169" s="62"/>
      <c r="P169" s="62"/>
      <c r="Q169" s="62"/>
    </row>
    <row r="170" spans="1:17" s="68" customFormat="1">
      <c r="A170" s="141">
        <v>159</v>
      </c>
      <c r="B170" s="142"/>
      <c r="C170" s="142"/>
      <c r="D170" s="144"/>
      <c r="E170" s="16" t="str">
        <f t="shared" si="11"/>
        <v/>
      </c>
      <c r="F170" s="141"/>
      <c r="H170" s="69"/>
      <c r="I170" s="62"/>
      <c r="J170" s="62"/>
      <c r="K170" s="62"/>
      <c r="L170" s="62"/>
      <c r="M170" s="62"/>
      <c r="N170" s="62"/>
      <c r="O170" s="62"/>
      <c r="P170" s="62"/>
      <c r="Q170" s="62"/>
    </row>
    <row r="171" spans="1:17" s="68" customFormat="1">
      <c r="A171" s="141">
        <v>160</v>
      </c>
      <c r="B171" s="142"/>
      <c r="C171" s="142"/>
      <c r="D171" s="144"/>
      <c r="E171" s="16" t="str">
        <f t="shared" si="11"/>
        <v/>
      </c>
      <c r="F171" s="141"/>
      <c r="H171" s="69"/>
      <c r="I171" s="62"/>
      <c r="J171" s="62"/>
      <c r="K171" s="62"/>
      <c r="L171" s="62"/>
      <c r="M171" s="62"/>
      <c r="N171" s="62"/>
      <c r="O171" s="62"/>
      <c r="P171" s="62"/>
      <c r="Q171" s="62"/>
    </row>
    <row r="172" spans="1:17" s="68" customFormat="1">
      <c r="A172" s="141">
        <v>161</v>
      </c>
      <c r="B172" s="142"/>
      <c r="C172" s="142"/>
      <c r="D172" s="144"/>
      <c r="E172" s="16" t="str">
        <f t="shared" si="11"/>
        <v/>
      </c>
      <c r="F172" s="141"/>
      <c r="H172" s="69"/>
      <c r="I172" s="62"/>
      <c r="J172" s="62"/>
      <c r="K172" s="62"/>
      <c r="L172" s="62"/>
      <c r="M172" s="62"/>
      <c r="N172" s="62"/>
      <c r="O172" s="62"/>
      <c r="P172" s="62"/>
      <c r="Q172" s="62"/>
    </row>
    <row r="173" spans="1:17" s="68" customFormat="1">
      <c r="A173" s="141">
        <v>162</v>
      </c>
      <c r="B173" s="142"/>
      <c r="C173" s="142"/>
      <c r="D173" s="144"/>
      <c r="E173" s="16" t="str">
        <f t="shared" si="11"/>
        <v/>
      </c>
      <c r="F173" s="141"/>
      <c r="H173" s="69"/>
      <c r="I173" s="62"/>
      <c r="J173" s="62"/>
      <c r="K173" s="62"/>
      <c r="L173" s="62"/>
      <c r="M173" s="62"/>
      <c r="N173" s="62"/>
      <c r="O173" s="62"/>
      <c r="P173" s="62"/>
      <c r="Q173" s="62"/>
    </row>
    <row r="174" spans="1:17" s="68" customFormat="1">
      <c r="A174" s="141">
        <v>163</v>
      </c>
      <c r="B174" s="142"/>
      <c r="C174" s="142"/>
      <c r="D174" s="144"/>
      <c r="E174" s="16" t="str">
        <f t="shared" si="11"/>
        <v/>
      </c>
      <c r="F174" s="141"/>
      <c r="H174" s="69"/>
      <c r="I174" s="62"/>
      <c r="J174" s="62"/>
      <c r="K174" s="62"/>
      <c r="L174" s="62"/>
      <c r="M174" s="62"/>
      <c r="N174" s="62"/>
      <c r="O174" s="62"/>
      <c r="P174" s="62"/>
      <c r="Q174" s="62"/>
    </row>
    <row r="175" spans="1:17" s="68" customFormat="1">
      <c r="A175" s="141">
        <v>164</v>
      </c>
      <c r="B175" s="142"/>
      <c r="C175" s="142"/>
      <c r="D175" s="144"/>
      <c r="E175" s="16" t="str">
        <f t="shared" si="11"/>
        <v/>
      </c>
      <c r="F175" s="141"/>
      <c r="H175" s="69"/>
      <c r="I175" s="62"/>
      <c r="J175" s="62"/>
      <c r="K175" s="62"/>
      <c r="L175" s="62"/>
      <c r="M175" s="62"/>
      <c r="N175" s="62"/>
      <c r="O175" s="62"/>
      <c r="P175" s="62"/>
      <c r="Q175" s="62"/>
    </row>
    <row r="176" spans="1:17" s="68" customFormat="1">
      <c r="A176" s="141">
        <v>165</v>
      </c>
      <c r="B176" s="142"/>
      <c r="C176" s="142"/>
      <c r="D176" s="144"/>
      <c r="E176" s="16" t="str">
        <f t="shared" si="11"/>
        <v/>
      </c>
      <c r="F176" s="141"/>
      <c r="H176" s="69"/>
      <c r="I176" s="62"/>
      <c r="J176" s="62"/>
      <c r="K176" s="62"/>
      <c r="L176" s="62"/>
      <c r="M176" s="62"/>
      <c r="N176" s="62"/>
      <c r="O176" s="62"/>
      <c r="P176" s="62"/>
      <c r="Q176" s="62"/>
    </row>
    <row r="177" spans="1:17" s="68" customFormat="1">
      <c r="A177" s="141">
        <v>166</v>
      </c>
      <c r="B177" s="142"/>
      <c r="C177" s="142"/>
      <c r="D177" s="144"/>
      <c r="E177" s="16" t="str">
        <f t="shared" si="11"/>
        <v/>
      </c>
      <c r="F177" s="141"/>
      <c r="H177" s="69"/>
      <c r="I177" s="62"/>
      <c r="J177" s="62"/>
      <c r="K177" s="62"/>
      <c r="L177" s="62"/>
      <c r="M177" s="62"/>
      <c r="N177" s="62"/>
      <c r="O177" s="62"/>
      <c r="P177" s="62"/>
      <c r="Q177" s="62"/>
    </row>
    <row r="178" spans="1:17" s="68" customFormat="1">
      <c r="A178" s="141">
        <v>167</v>
      </c>
      <c r="B178" s="142"/>
      <c r="C178" s="142"/>
      <c r="D178" s="144"/>
      <c r="E178" s="16" t="str">
        <f t="shared" si="11"/>
        <v/>
      </c>
      <c r="F178" s="141"/>
      <c r="H178" s="69"/>
      <c r="I178" s="62"/>
      <c r="J178" s="62"/>
      <c r="K178" s="62"/>
      <c r="L178" s="62"/>
      <c r="M178" s="62"/>
      <c r="N178" s="62"/>
      <c r="O178" s="62"/>
      <c r="P178" s="62"/>
      <c r="Q178" s="62"/>
    </row>
    <row r="179" spans="1:17" s="68" customFormat="1">
      <c r="A179" s="141">
        <v>168</v>
      </c>
      <c r="B179" s="142"/>
      <c r="C179" s="142"/>
      <c r="D179" s="144"/>
      <c r="E179" s="16" t="str">
        <f t="shared" si="11"/>
        <v/>
      </c>
      <c r="F179" s="141"/>
      <c r="H179" s="69"/>
      <c r="I179" s="62"/>
      <c r="J179" s="62"/>
      <c r="K179" s="62"/>
      <c r="L179" s="62"/>
      <c r="M179" s="62"/>
      <c r="N179" s="62"/>
      <c r="O179" s="62"/>
      <c r="P179" s="62"/>
      <c r="Q179" s="62"/>
    </row>
    <row r="180" spans="1:17" s="68" customFormat="1">
      <c r="A180" s="141">
        <v>169</v>
      </c>
      <c r="B180" s="142"/>
      <c r="C180" s="142"/>
      <c r="D180" s="144"/>
      <c r="E180" s="16" t="str">
        <f t="shared" si="11"/>
        <v/>
      </c>
      <c r="F180" s="141"/>
      <c r="H180" s="69"/>
      <c r="I180" s="62"/>
      <c r="J180" s="62"/>
      <c r="K180" s="62"/>
      <c r="L180" s="62"/>
      <c r="M180" s="62"/>
      <c r="N180" s="62"/>
      <c r="O180" s="62"/>
      <c r="P180" s="62"/>
      <c r="Q180" s="62"/>
    </row>
    <row r="181" spans="1:17" s="68" customFormat="1">
      <c r="A181" s="141">
        <v>170</v>
      </c>
      <c r="B181" s="142"/>
      <c r="C181" s="142"/>
      <c r="D181" s="144"/>
      <c r="E181" s="16" t="str">
        <f t="shared" si="11"/>
        <v/>
      </c>
      <c r="F181" s="141"/>
      <c r="H181" s="69"/>
      <c r="I181" s="62"/>
      <c r="J181" s="62"/>
      <c r="K181" s="62"/>
      <c r="L181" s="62"/>
      <c r="M181" s="62"/>
      <c r="N181" s="62"/>
      <c r="O181" s="62"/>
      <c r="P181" s="62"/>
      <c r="Q181" s="62"/>
    </row>
    <row r="182" spans="1:17" s="68" customFormat="1">
      <c r="A182" s="141">
        <v>171</v>
      </c>
      <c r="B182" s="142"/>
      <c r="C182" s="142"/>
      <c r="D182" s="144"/>
      <c r="E182" s="16" t="str">
        <f t="shared" si="11"/>
        <v/>
      </c>
      <c r="F182" s="141"/>
      <c r="H182" s="69"/>
      <c r="I182" s="62"/>
      <c r="J182" s="62"/>
      <c r="K182" s="62"/>
      <c r="L182" s="62"/>
      <c r="M182" s="62"/>
      <c r="N182" s="62"/>
      <c r="O182" s="62"/>
      <c r="P182" s="62"/>
      <c r="Q182" s="62"/>
    </row>
    <row r="183" spans="1:17" s="68" customFormat="1">
      <c r="A183" s="141">
        <v>172</v>
      </c>
      <c r="B183" s="142"/>
      <c r="C183" s="142"/>
      <c r="D183" s="144"/>
      <c r="E183" s="16" t="str">
        <f t="shared" si="11"/>
        <v/>
      </c>
      <c r="F183" s="141"/>
      <c r="H183" s="69"/>
      <c r="I183" s="62"/>
      <c r="J183" s="62"/>
      <c r="K183" s="62"/>
      <c r="L183" s="62"/>
      <c r="M183" s="62"/>
      <c r="N183" s="62"/>
      <c r="O183" s="62"/>
      <c r="P183" s="62"/>
      <c r="Q183" s="62"/>
    </row>
    <row r="184" spans="1:17" s="68" customFormat="1">
      <c r="A184" s="141">
        <v>173</v>
      </c>
      <c r="B184" s="142"/>
      <c r="C184" s="142"/>
      <c r="D184" s="144"/>
      <c r="E184" s="16" t="str">
        <f t="shared" si="11"/>
        <v/>
      </c>
      <c r="F184" s="141"/>
      <c r="H184" s="69"/>
      <c r="I184" s="62"/>
      <c r="J184" s="62"/>
      <c r="K184" s="62"/>
      <c r="L184" s="62"/>
      <c r="M184" s="62"/>
      <c r="N184" s="62"/>
      <c r="O184" s="62"/>
      <c r="P184" s="62"/>
      <c r="Q184" s="62"/>
    </row>
    <row r="185" spans="1:17" s="68" customFormat="1">
      <c r="A185" s="141">
        <v>174</v>
      </c>
      <c r="B185" s="142"/>
      <c r="C185" s="142"/>
      <c r="D185" s="144"/>
      <c r="E185" s="16" t="str">
        <f t="shared" si="11"/>
        <v/>
      </c>
      <c r="F185" s="141"/>
      <c r="H185" s="69"/>
      <c r="I185" s="62"/>
      <c r="J185" s="62"/>
      <c r="K185" s="62"/>
      <c r="L185" s="62"/>
      <c r="M185" s="62"/>
      <c r="N185" s="62"/>
      <c r="O185" s="62"/>
      <c r="P185" s="62"/>
      <c r="Q185" s="62"/>
    </row>
    <row r="186" spans="1:17" s="68" customFormat="1">
      <c r="A186" s="141">
        <v>175</v>
      </c>
      <c r="B186" s="142"/>
      <c r="C186" s="142"/>
      <c r="D186" s="144"/>
      <c r="E186" s="16" t="str">
        <f t="shared" si="11"/>
        <v/>
      </c>
      <c r="F186" s="141"/>
      <c r="H186" s="69"/>
      <c r="I186" s="62"/>
      <c r="J186" s="62"/>
      <c r="K186" s="62"/>
      <c r="L186" s="62"/>
      <c r="M186" s="62"/>
      <c r="N186" s="62"/>
      <c r="O186" s="62"/>
      <c r="P186" s="62"/>
      <c r="Q186" s="62"/>
    </row>
    <row r="187" spans="1:17" s="68" customFormat="1">
      <c r="A187" s="141">
        <v>176</v>
      </c>
      <c r="B187" s="142"/>
      <c r="C187" s="142"/>
      <c r="D187" s="144"/>
      <c r="E187" s="16" t="str">
        <f t="shared" si="11"/>
        <v/>
      </c>
      <c r="F187" s="141"/>
      <c r="H187" s="69"/>
      <c r="I187" s="62"/>
      <c r="J187" s="62"/>
      <c r="K187" s="62"/>
      <c r="L187" s="62"/>
      <c r="M187" s="62"/>
      <c r="N187" s="62"/>
      <c r="O187" s="62"/>
      <c r="P187" s="62"/>
      <c r="Q187" s="62"/>
    </row>
    <row r="188" spans="1:17" s="68" customFormat="1">
      <c r="A188" s="141">
        <v>177</v>
      </c>
      <c r="B188" s="142"/>
      <c r="C188" s="142"/>
      <c r="D188" s="144"/>
      <c r="E188" s="16" t="str">
        <f t="shared" si="11"/>
        <v/>
      </c>
      <c r="F188" s="141"/>
      <c r="H188" s="69"/>
      <c r="I188" s="62"/>
      <c r="J188" s="62"/>
      <c r="K188" s="62"/>
      <c r="L188" s="62"/>
      <c r="M188" s="62"/>
      <c r="N188" s="62"/>
      <c r="O188" s="62"/>
      <c r="P188" s="62"/>
      <c r="Q188" s="62"/>
    </row>
    <row r="189" spans="1:17" s="68" customFormat="1">
      <c r="A189" s="141">
        <v>178</v>
      </c>
      <c r="B189" s="142"/>
      <c r="C189" s="142"/>
      <c r="D189" s="144"/>
      <c r="E189" s="16" t="str">
        <f t="shared" si="11"/>
        <v/>
      </c>
      <c r="F189" s="141"/>
      <c r="H189" s="69"/>
      <c r="I189" s="62"/>
      <c r="J189" s="62"/>
      <c r="K189" s="62"/>
      <c r="L189" s="62"/>
      <c r="M189" s="62"/>
      <c r="N189" s="62"/>
      <c r="O189" s="62"/>
      <c r="P189" s="62"/>
      <c r="Q189" s="62"/>
    </row>
    <row r="190" spans="1:17" s="68" customFormat="1">
      <c r="A190" s="141">
        <v>179</v>
      </c>
      <c r="B190" s="142"/>
      <c r="C190" s="142"/>
      <c r="D190" s="144"/>
      <c r="E190" s="16" t="str">
        <f t="shared" si="11"/>
        <v/>
      </c>
      <c r="F190" s="141"/>
      <c r="H190" s="69"/>
      <c r="I190" s="62"/>
      <c r="J190" s="62"/>
      <c r="K190" s="62"/>
      <c r="L190" s="62"/>
      <c r="M190" s="62"/>
      <c r="N190" s="62"/>
      <c r="O190" s="62"/>
      <c r="P190" s="62"/>
      <c r="Q190" s="62"/>
    </row>
    <row r="191" spans="1:17" s="68" customFormat="1">
      <c r="A191" s="141">
        <v>180</v>
      </c>
      <c r="B191" s="142"/>
      <c r="C191" s="142"/>
      <c r="D191" s="144"/>
      <c r="E191" s="16" t="str">
        <f t="shared" si="11"/>
        <v/>
      </c>
      <c r="F191" s="141"/>
      <c r="H191" s="69"/>
      <c r="I191" s="62"/>
      <c r="J191" s="62"/>
      <c r="K191" s="62"/>
      <c r="L191" s="62"/>
      <c r="M191" s="62"/>
      <c r="N191" s="62"/>
      <c r="O191" s="62"/>
      <c r="P191" s="62"/>
      <c r="Q191" s="62"/>
    </row>
    <row r="192" spans="1:17" s="68" customFormat="1">
      <c r="A192" s="141">
        <v>181</v>
      </c>
      <c r="B192" s="142"/>
      <c r="C192" s="142"/>
      <c r="D192" s="144"/>
      <c r="E192" s="16" t="str">
        <f t="shared" si="11"/>
        <v/>
      </c>
      <c r="F192" s="141"/>
      <c r="H192" s="69"/>
      <c r="I192" s="62"/>
      <c r="J192" s="62"/>
      <c r="K192" s="62"/>
      <c r="L192" s="62"/>
      <c r="M192" s="62"/>
      <c r="N192" s="62"/>
      <c r="O192" s="62"/>
      <c r="P192" s="62"/>
      <c r="Q192" s="62"/>
    </row>
    <row r="193" spans="1:17" s="68" customFormat="1">
      <c r="A193" s="141">
        <v>182</v>
      </c>
      <c r="B193" s="142"/>
      <c r="C193" s="142"/>
      <c r="D193" s="144"/>
      <c r="E193" s="16" t="str">
        <f t="shared" si="11"/>
        <v/>
      </c>
      <c r="F193" s="141"/>
      <c r="H193" s="69"/>
      <c r="I193" s="62"/>
      <c r="J193" s="62"/>
      <c r="K193" s="62"/>
      <c r="L193" s="62"/>
      <c r="M193" s="62"/>
      <c r="N193" s="62"/>
      <c r="O193" s="62"/>
      <c r="P193" s="62"/>
      <c r="Q193" s="62"/>
    </row>
    <row r="194" spans="1:17" s="68" customFormat="1">
      <c r="A194" s="141">
        <v>183</v>
      </c>
      <c r="B194" s="142"/>
      <c r="C194" s="142"/>
      <c r="D194" s="144"/>
      <c r="E194" s="16" t="str">
        <f t="shared" si="11"/>
        <v/>
      </c>
      <c r="F194" s="141"/>
      <c r="H194" s="69"/>
      <c r="I194" s="62"/>
      <c r="J194" s="62"/>
      <c r="K194" s="62"/>
      <c r="L194" s="62"/>
      <c r="M194" s="62"/>
      <c r="N194" s="62"/>
      <c r="O194" s="62"/>
      <c r="P194" s="62"/>
      <c r="Q194" s="62"/>
    </row>
    <row r="195" spans="1:17" s="68" customFormat="1">
      <c r="A195" s="141">
        <v>184</v>
      </c>
      <c r="B195" s="142"/>
      <c r="C195" s="142"/>
      <c r="D195" s="144"/>
      <c r="E195" s="16" t="str">
        <f t="shared" si="11"/>
        <v/>
      </c>
      <c r="F195" s="141"/>
      <c r="H195" s="69"/>
      <c r="I195" s="62"/>
      <c r="J195" s="62"/>
      <c r="K195" s="62"/>
      <c r="L195" s="62"/>
      <c r="M195" s="62"/>
      <c r="N195" s="62"/>
      <c r="O195" s="62"/>
      <c r="P195" s="62"/>
      <c r="Q195" s="62"/>
    </row>
    <row r="196" spans="1:17" s="68" customFormat="1">
      <c r="A196" s="141">
        <v>185</v>
      </c>
      <c r="B196" s="142"/>
      <c r="C196" s="142"/>
      <c r="D196" s="144"/>
      <c r="E196" s="16" t="str">
        <f t="shared" si="11"/>
        <v/>
      </c>
      <c r="F196" s="141"/>
      <c r="H196" s="69"/>
      <c r="I196" s="62"/>
      <c r="J196" s="62"/>
      <c r="K196" s="62"/>
      <c r="L196" s="62"/>
      <c r="M196" s="62"/>
      <c r="N196" s="62"/>
      <c r="O196" s="62"/>
      <c r="P196" s="62"/>
      <c r="Q196" s="62"/>
    </row>
    <row r="197" spans="1:17" s="68" customFormat="1">
      <c r="A197" s="141">
        <v>186</v>
      </c>
      <c r="B197" s="142"/>
      <c r="C197" s="142"/>
      <c r="D197" s="144"/>
      <c r="E197" s="16" t="str">
        <f t="shared" si="11"/>
        <v/>
      </c>
      <c r="F197" s="141"/>
      <c r="H197" s="69"/>
      <c r="I197" s="62"/>
      <c r="J197" s="62"/>
      <c r="K197" s="62"/>
      <c r="L197" s="62"/>
      <c r="M197" s="62"/>
      <c r="N197" s="62"/>
      <c r="O197" s="62"/>
      <c r="P197" s="62"/>
      <c r="Q197" s="62"/>
    </row>
    <row r="198" spans="1:17" s="68" customFormat="1">
      <c r="A198" s="141">
        <v>187</v>
      </c>
      <c r="B198" s="142"/>
      <c r="C198" s="142"/>
      <c r="D198" s="144"/>
      <c r="E198" s="16" t="str">
        <f t="shared" si="11"/>
        <v/>
      </c>
      <c r="F198" s="141"/>
      <c r="H198" s="69"/>
      <c r="I198" s="62"/>
      <c r="J198" s="62"/>
      <c r="K198" s="62"/>
      <c r="L198" s="62"/>
      <c r="M198" s="62"/>
      <c r="N198" s="62"/>
      <c r="O198" s="62"/>
      <c r="P198" s="62"/>
      <c r="Q198" s="62"/>
    </row>
    <row r="199" spans="1:17" s="68" customFormat="1">
      <c r="A199" s="141">
        <v>188</v>
      </c>
      <c r="B199" s="142"/>
      <c r="C199" s="142"/>
      <c r="D199" s="144"/>
      <c r="E199" s="16" t="str">
        <f t="shared" si="11"/>
        <v/>
      </c>
      <c r="F199" s="141"/>
      <c r="H199" s="69"/>
      <c r="I199" s="62"/>
      <c r="J199" s="62"/>
      <c r="K199" s="62"/>
      <c r="L199" s="62"/>
      <c r="M199" s="62"/>
      <c r="N199" s="62"/>
      <c r="O199" s="62"/>
      <c r="P199" s="62"/>
      <c r="Q199" s="62"/>
    </row>
    <row r="200" spans="1:17" s="68" customFormat="1">
      <c r="A200" s="141">
        <v>189</v>
      </c>
      <c r="B200" s="142"/>
      <c r="C200" s="142"/>
      <c r="D200" s="144"/>
      <c r="E200" s="16" t="str">
        <f t="shared" si="11"/>
        <v/>
      </c>
      <c r="F200" s="141"/>
      <c r="H200" s="69"/>
      <c r="I200" s="62"/>
      <c r="J200" s="62"/>
      <c r="K200" s="62"/>
      <c r="L200" s="62"/>
      <c r="M200" s="62"/>
      <c r="N200" s="62"/>
      <c r="O200" s="62"/>
      <c r="P200" s="62"/>
      <c r="Q200" s="62"/>
    </row>
    <row r="201" spans="1:17" s="68" customFormat="1">
      <c r="A201" s="141">
        <v>190</v>
      </c>
      <c r="B201" s="142"/>
      <c r="C201" s="142"/>
      <c r="D201" s="144"/>
      <c r="E201" s="16" t="str">
        <f t="shared" si="11"/>
        <v/>
      </c>
      <c r="F201" s="141"/>
      <c r="H201" s="69"/>
      <c r="I201" s="62"/>
      <c r="J201" s="62"/>
      <c r="K201" s="62"/>
      <c r="L201" s="62"/>
      <c r="M201" s="62"/>
      <c r="N201" s="62"/>
      <c r="O201" s="62"/>
      <c r="P201" s="62"/>
      <c r="Q201" s="62"/>
    </row>
    <row r="202" spans="1:17" s="68" customFormat="1">
      <c r="A202" s="141">
        <v>191</v>
      </c>
      <c r="B202" s="142"/>
      <c r="C202" s="142"/>
      <c r="D202" s="144"/>
      <c r="E202" s="16" t="str">
        <f t="shared" si="11"/>
        <v/>
      </c>
      <c r="F202" s="141"/>
      <c r="H202" s="69"/>
      <c r="I202" s="62"/>
      <c r="J202" s="62"/>
      <c r="K202" s="62"/>
      <c r="L202" s="62"/>
      <c r="M202" s="62"/>
      <c r="N202" s="62"/>
      <c r="O202" s="62"/>
      <c r="P202" s="62"/>
      <c r="Q202" s="62"/>
    </row>
    <row r="203" spans="1:17" s="68" customFormat="1">
      <c r="A203" s="141">
        <v>192</v>
      </c>
      <c r="B203" s="142"/>
      <c r="C203" s="142"/>
      <c r="D203" s="144"/>
      <c r="E203" s="16" t="str">
        <f t="shared" si="11"/>
        <v/>
      </c>
      <c r="F203" s="141"/>
      <c r="H203" s="69"/>
      <c r="I203" s="62"/>
      <c r="J203" s="62"/>
      <c r="K203" s="62"/>
      <c r="L203" s="62"/>
      <c r="M203" s="62"/>
      <c r="N203" s="62"/>
      <c r="O203" s="62"/>
      <c r="P203" s="62"/>
      <c r="Q203" s="62"/>
    </row>
    <row r="204" spans="1:17" s="68" customFormat="1">
      <c r="A204" s="141">
        <v>193</v>
      </c>
      <c r="B204" s="142"/>
      <c r="C204" s="142"/>
      <c r="D204" s="144"/>
      <c r="E204" s="16" t="str">
        <f t="shared" ref="E204:E261" si="12">IF(OR($B204="",$C204="",$D204&lt;an_initial,$D204&gt;an_final),"",G204*10)</f>
        <v/>
      </c>
      <c r="F204" s="141"/>
      <c r="H204" s="69"/>
      <c r="I204" s="62"/>
      <c r="J204" s="62"/>
      <c r="K204" s="62"/>
      <c r="L204" s="62"/>
      <c r="M204" s="62"/>
      <c r="N204" s="62"/>
      <c r="O204" s="62"/>
      <c r="P204" s="62"/>
      <c r="Q204" s="62"/>
    </row>
    <row r="205" spans="1:17" s="68" customFormat="1">
      <c r="A205" s="141">
        <v>194</v>
      </c>
      <c r="B205" s="142"/>
      <c r="C205" s="142"/>
      <c r="D205" s="144"/>
      <c r="E205" s="16" t="str">
        <f t="shared" si="12"/>
        <v/>
      </c>
      <c r="F205" s="141"/>
      <c r="H205" s="69"/>
      <c r="I205" s="62"/>
      <c r="J205" s="62"/>
      <c r="K205" s="62"/>
      <c r="L205" s="62"/>
      <c r="M205" s="62"/>
      <c r="N205" s="62"/>
      <c r="O205" s="62"/>
      <c r="P205" s="62"/>
      <c r="Q205" s="62"/>
    </row>
    <row r="206" spans="1:17" s="68" customFormat="1">
      <c r="A206" s="141">
        <v>195</v>
      </c>
      <c r="B206" s="142"/>
      <c r="C206" s="142"/>
      <c r="D206" s="144"/>
      <c r="E206" s="16" t="str">
        <f t="shared" si="12"/>
        <v/>
      </c>
      <c r="F206" s="141"/>
      <c r="H206" s="69"/>
      <c r="I206" s="62"/>
      <c r="J206" s="62"/>
      <c r="K206" s="62"/>
      <c r="L206" s="62"/>
      <c r="M206" s="62"/>
      <c r="N206" s="62"/>
      <c r="O206" s="62"/>
      <c r="P206" s="62"/>
      <c r="Q206" s="62"/>
    </row>
    <row r="207" spans="1:17" s="68" customFormat="1">
      <c r="A207" s="141">
        <v>196</v>
      </c>
      <c r="B207" s="142"/>
      <c r="C207" s="142"/>
      <c r="D207" s="144"/>
      <c r="E207" s="16" t="str">
        <f t="shared" si="12"/>
        <v/>
      </c>
      <c r="F207" s="141"/>
      <c r="H207" s="69"/>
      <c r="I207" s="62"/>
      <c r="J207" s="62"/>
      <c r="K207" s="62"/>
      <c r="L207" s="62"/>
      <c r="M207" s="62"/>
      <c r="N207" s="62"/>
      <c r="O207" s="62"/>
      <c r="P207" s="62"/>
      <c r="Q207" s="62"/>
    </row>
    <row r="208" spans="1:17" s="68" customFormat="1">
      <c r="A208" s="141">
        <v>197</v>
      </c>
      <c r="B208" s="142"/>
      <c r="C208" s="142"/>
      <c r="D208" s="144"/>
      <c r="E208" s="16" t="str">
        <f t="shared" si="12"/>
        <v/>
      </c>
      <c r="F208" s="141"/>
      <c r="H208" s="69"/>
      <c r="I208" s="62"/>
      <c r="J208" s="62"/>
      <c r="K208" s="62"/>
      <c r="L208" s="62"/>
      <c r="M208" s="62"/>
      <c r="N208" s="62"/>
      <c r="O208" s="62"/>
      <c r="P208" s="62"/>
      <c r="Q208" s="62"/>
    </row>
    <row r="209" spans="1:17" s="68" customFormat="1">
      <c r="A209" s="141">
        <v>198</v>
      </c>
      <c r="B209" s="142"/>
      <c r="C209" s="142"/>
      <c r="D209" s="144"/>
      <c r="E209" s="16" t="str">
        <f t="shared" si="12"/>
        <v/>
      </c>
      <c r="F209" s="141"/>
      <c r="H209" s="69"/>
      <c r="I209" s="62"/>
      <c r="J209" s="62"/>
      <c r="K209" s="62"/>
      <c r="L209" s="62"/>
      <c r="M209" s="62"/>
      <c r="N209" s="62"/>
      <c r="O209" s="62"/>
      <c r="P209" s="62"/>
      <c r="Q209" s="62"/>
    </row>
    <row r="210" spans="1:17" s="68" customFormat="1">
      <c r="A210" s="141">
        <v>199</v>
      </c>
      <c r="B210" s="142"/>
      <c r="C210" s="142"/>
      <c r="D210" s="144"/>
      <c r="E210" s="16" t="str">
        <f t="shared" si="12"/>
        <v/>
      </c>
      <c r="F210" s="141"/>
      <c r="H210" s="69"/>
      <c r="I210" s="62"/>
      <c r="J210" s="62"/>
      <c r="K210" s="62"/>
      <c r="L210" s="62"/>
      <c r="M210" s="62"/>
      <c r="N210" s="62"/>
      <c r="O210" s="62"/>
      <c r="P210" s="62"/>
      <c r="Q210" s="62"/>
    </row>
    <row r="211" spans="1:17" s="68" customFormat="1">
      <c r="A211" s="141">
        <v>200</v>
      </c>
      <c r="B211" s="142"/>
      <c r="C211" s="142"/>
      <c r="D211" s="144"/>
      <c r="E211" s="16" t="str">
        <f t="shared" si="12"/>
        <v/>
      </c>
      <c r="F211" s="141"/>
      <c r="H211" s="69"/>
      <c r="I211" s="62"/>
      <c r="J211" s="62"/>
      <c r="K211" s="62"/>
      <c r="L211" s="62"/>
      <c r="M211" s="62"/>
      <c r="N211" s="62"/>
      <c r="O211" s="62"/>
      <c r="P211" s="62"/>
      <c r="Q211" s="62"/>
    </row>
    <row r="212" spans="1:17" s="68" customFormat="1">
      <c r="A212" s="141">
        <v>201</v>
      </c>
      <c r="B212" s="142"/>
      <c r="C212" s="142"/>
      <c r="D212" s="144"/>
      <c r="E212" s="16" t="str">
        <f t="shared" si="12"/>
        <v/>
      </c>
      <c r="F212" s="141"/>
      <c r="H212" s="69"/>
      <c r="I212" s="62"/>
      <c r="J212" s="62"/>
      <c r="K212" s="62"/>
      <c r="L212" s="62"/>
      <c r="M212" s="62"/>
      <c r="N212" s="62"/>
      <c r="O212" s="62"/>
      <c r="P212" s="62"/>
      <c r="Q212" s="62"/>
    </row>
    <row r="213" spans="1:17" s="68" customFormat="1">
      <c r="A213" s="141">
        <v>202</v>
      </c>
      <c r="B213" s="142"/>
      <c r="C213" s="142"/>
      <c r="D213" s="144"/>
      <c r="E213" s="16" t="str">
        <f t="shared" si="12"/>
        <v/>
      </c>
      <c r="F213" s="141"/>
      <c r="H213" s="69"/>
      <c r="I213" s="62"/>
      <c r="J213" s="62"/>
      <c r="K213" s="62"/>
      <c r="L213" s="62"/>
      <c r="M213" s="62"/>
      <c r="N213" s="62"/>
      <c r="O213" s="62"/>
      <c r="P213" s="62"/>
      <c r="Q213" s="62"/>
    </row>
    <row r="214" spans="1:17" s="68" customFormat="1">
      <c r="A214" s="141">
        <v>203</v>
      </c>
      <c r="B214" s="142"/>
      <c r="C214" s="142"/>
      <c r="D214" s="144"/>
      <c r="E214" s="16" t="str">
        <f t="shared" si="12"/>
        <v/>
      </c>
      <c r="F214" s="141"/>
      <c r="H214" s="69"/>
      <c r="I214" s="62"/>
      <c r="J214" s="62"/>
      <c r="K214" s="62"/>
      <c r="L214" s="62"/>
      <c r="M214" s="62"/>
      <c r="N214" s="62"/>
      <c r="O214" s="62"/>
      <c r="P214" s="62"/>
      <c r="Q214" s="62"/>
    </row>
    <row r="215" spans="1:17" s="68" customFormat="1">
      <c r="A215" s="141">
        <v>204</v>
      </c>
      <c r="B215" s="142"/>
      <c r="C215" s="142"/>
      <c r="D215" s="144"/>
      <c r="E215" s="16" t="str">
        <f t="shared" si="12"/>
        <v/>
      </c>
      <c r="F215" s="141"/>
      <c r="H215" s="69"/>
      <c r="I215" s="62"/>
      <c r="J215" s="62"/>
      <c r="K215" s="62"/>
      <c r="L215" s="62"/>
      <c r="M215" s="62"/>
      <c r="N215" s="62"/>
      <c r="O215" s="62"/>
      <c r="P215" s="62"/>
      <c r="Q215" s="62"/>
    </row>
    <row r="216" spans="1:17" s="68" customFormat="1">
      <c r="A216" s="141">
        <v>205</v>
      </c>
      <c r="B216" s="142"/>
      <c r="C216" s="142"/>
      <c r="D216" s="144"/>
      <c r="E216" s="16" t="str">
        <f t="shared" si="12"/>
        <v/>
      </c>
      <c r="F216" s="141"/>
      <c r="H216" s="69"/>
      <c r="I216" s="62"/>
      <c r="J216" s="62"/>
      <c r="K216" s="62"/>
      <c r="L216" s="62"/>
      <c r="M216" s="62"/>
      <c r="N216" s="62"/>
      <c r="O216" s="62"/>
      <c r="P216" s="62"/>
      <c r="Q216" s="62"/>
    </row>
    <row r="217" spans="1:17" s="68" customFormat="1">
      <c r="A217" s="141">
        <v>206</v>
      </c>
      <c r="B217" s="142"/>
      <c r="C217" s="142"/>
      <c r="D217" s="144"/>
      <c r="E217" s="16" t="str">
        <f t="shared" si="12"/>
        <v/>
      </c>
      <c r="F217" s="141"/>
      <c r="H217" s="69"/>
      <c r="I217" s="62"/>
      <c r="J217" s="62"/>
      <c r="K217" s="62"/>
      <c r="L217" s="62"/>
      <c r="M217" s="62"/>
      <c r="N217" s="62"/>
      <c r="O217" s="62"/>
      <c r="P217" s="62"/>
      <c r="Q217" s="62"/>
    </row>
    <row r="218" spans="1:17" s="68" customFormat="1">
      <c r="A218" s="141">
        <v>207</v>
      </c>
      <c r="B218" s="142"/>
      <c r="C218" s="142"/>
      <c r="D218" s="144"/>
      <c r="E218" s="16" t="str">
        <f t="shared" si="12"/>
        <v/>
      </c>
      <c r="F218" s="141"/>
      <c r="H218" s="69"/>
      <c r="I218" s="62"/>
      <c r="J218" s="62"/>
      <c r="K218" s="62"/>
      <c r="L218" s="62"/>
      <c r="M218" s="62"/>
      <c r="N218" s="62"/>
      <c r="O218" s="62"/>
      <c r="P218" s="62"/>
      <c r="Q218" s="62"/>
    </row>
    <row r="219" spans="1:17" s="68" customFormat="1">
      <c r="A219" s="141">
        <v>208</v>
      </c>
      <c r="B219" s="142"/>
      <c r="C219" s="142"/>
      <c r="D219" s="144"/>
      <c r="E219" s="16" t="str">
        <f t="shared" si="12"/>
        <v/>
      </c>
      <c r="F219" s="141"/>
      <c r="H219" s="69"/>
      <c r="I219" s="62"/>
      <c r="J219" s="62"/>
      <c r="K219" s="62"/>
      <c r="L219" s="62"/>
      <c r="M219" s="62"/>
      <c r="N219" s="62"/>
      <c r="O219" s="62"/>
      <c r="P219" s="62"/>
      <c r="Q219" s="62"/>
    </row>
    <row r="220" spans="1:17" s="68" customFormat="1">
      <c r="A220" s="141">
        <v>209</v>
      </c>
      <c r="B220" s="142"/>
      <c r="C220" s="142"/>
      <c r="D220" s="144"/>
      <c r="E220" s="16" t="str">
        <f t="shared" si="12"/>
        <v/>
      </c>
      <c r="F220" s="141"/>
      <c r="H220" s="69"/>
      <c r="I220" s="62"/>
      <c r="J220" s="62"/>
      <c r="K220" s="62"/>
      <c r="L220" s="62"/>
      <c r="M220" s="62"/>
      <c r="N220" s="62"/>
      <c r="O220" s="62"/>
      <c r="P220" s="62"/>
      <c r="Q220" s="62"/>
    </row>
    <row r="221" spans="1:17" s="68" customFormat="1">
      <c r="A221" s="141">
        <v>210</v>
      </c>
      <c r="B221" s="142"/>
      <c r="C221" s="142"/>
      <c r="D221" s="144"/>
      <c r="E221" s="16" t="str">
        <f t="shared" si="12"/>
        <v/>
      </c>
      <c r="F221" s="141"/>
      <c r="H221" s="69"/>
      <c r="I221" s="62"/>
      <c r="J221" s="62"/>
      <c r="K221" s="62"/>
      <c r="L221" s="62"/>
      <c r="M221" s="62"/>
      <c r="N221" s="62"/>
      <c r="O221" s="62"/>
      <c r="P221" s="62"/>
      <c r="Q221" s="62"/>
    </row>
    <row r="222" spans="1:17" s="68" customFormat="1">
      <c r="A222" s="141">
        <v>211</v>
      </c>
      <c r="B222" s="142"/>
      <c r="C222" s="142"/>
      <c r="D222" s="144"/>
      <c r="E222" s="16" t="str">
        <f t="shared" si="12"/>
        <v/>
      </c>
      <c r="F222" s="141"/>
      <c r="H222" s="69"/>
      <c r="I222" s="62"/>
      <c r="J222" s="62"/>
      <c r="K222" s="62"/>
      <c r="L222" s="62"/>
      <c r="M222" s="62"/>
      <c r="N222" s="62"/>
      <c r="O222" s="62"/>
      <c r="P222" s="62"/>
      <c r="Q222" s="62"/>
    </row>
    <row r="223" spans="1:17" s="68" customFormat="1">
      <c r="A223" s="141">
        <v>212</v>
      </c>
      <c r="B223" s="142"/>
      <c r="C223" s="142"/>
      <c r="D223" s="144"/>
      <c r="E223" s="16" t="str">
        <f t="shared" si="12"/>
        <v/>
      </c>
      <c r="F223" s="141"/>
      <c r="H223" s="69"/>
      <c r="I223" s="62"/>
      <c r="J223" s="62"/>
      <c r="K223" s="62"/>
      <c r="L223" s="62"/>
      <c r="M223" s="62"/>
      <c r="N223" s="62"/>
      <c r="O223" s="62"/>
      <c r="P223" s="62"/>
      <c r="Q223" s="62"/>
    </row>
    <row r="224" spans="1:17" s="68" customFormat="1">
      <c r="A224" s="141">
        <v>213</v>
      </c>
      <c r="B224" s="142"/>
      <c r="C224" s="142"/>
      <c r="D224" s="144"/>
      <c r="E224" s="16" t="str">
        <f t="shared" si="12"/>
        <v/>
      </c>
      <c r="F224" s="141"/>
      <c r="H224" s="69"/>
      <c r="I224" s="62"/>
      <c r="J224" s="62"/>
      <c r="K224" s="62"/>
      <c r="L224" s="62"/>
      <c r="M224" s="62"/>
      <c r="N224" s="62"/>
      <c r="O224" s="62"/>
      <c r="P224" s="62"/>
      <c r="Q224" s="62"/>
    </row>
    <row r="225" spans="1:17" s="68" customFormat="1">
      <c r="A225" s="141">
        <v>214</v>
      </c>
      <c r="B225" s="142"/>
      <c r="C225" s="142"/>
      <c r="D225" s="144"/>
      <c r="E225" s="16" t="str">
        <f t="shared" si="12"/>
        <v/>
      </c>
      <c r="F225" s="141"/>
      <c r="H225" s="69"/>
      <c r="I225" s="62"/>
      <c r="J225" s="62"/>
      <c r="K225" s="62"/>
      <c r="L225" s="62"/>
      <c r="M225" s="62"/>
      <c r="N225" s="62"/>
      <c r="O225" s="62"/>
      <c r="P225" s="62"/>
      <c r="Q225" s="62"/>
    </row>
    <row r="226" spans="1:17" s="68" customFormat="1">
      <c r="A226" s="141">
        <v>215</v>
      </c>
      <c r="B226" s="142"/>
      <c r="C226" s="142"/>
      <c r="D226" s="144"/>
      <c r="E226" s="16" t="str">
        <f t="shared" si="12"/>
        <v/>
      </c>
      <c r="F226" s="141"/>
      <c r="H226" s="69"/>
      <c r="I226" s="62"/>
      <c r="J226" s="62"/>
      <c r="K226" s="62"/>
      <c r="L226" s="62"/>
      <c r="M226" s="62"/>
      <c r="N226" s="62"/>
      <c r="O226" s="62"/>
      <c r="P226" s="62"/>
      <c r="Q226" s="62"/>
    </row>
    <row r="227" spans="1:17" s="68" customFormat="1">
      <c r="A227" s="141">
        <v>216</v>
      </c>
      <c r="B227" s="142"/>
      <c r="C227" s="142"/>
      <c r="D227" s="144"/>
      <c r="E227" s="16" t="str">
        <f t="shared" si="12"/>
        <v/>
      </c>
      <c r="F227" s="141"/>
      <c r="H227" s="69"/>
      <c r="I227" s="62"/>
      <c r="J227" s="62"/>
      <c r="K227" s="62"/>
      <c r="L227" s="62"/>
      <c r="M227" s="62"/>
      <c r="N227" s="62"/>
      <c r="O227" s="62"/>
      <c r="P227" s="62"/>
      <c r="Q227" s="62"/>
    </row>
    <row r="228" spans="1:17" s="68" customFormat="1">
      <c r="A228" s="141">
        <v>217</v>
      </c>
      <c r="B228" s="142"/>
      <c r="C228" s="142"/>
      <c r="D228" s="144"/>
      <c r="E228" s="16" t="str">
        <f t="shared" si="12"/>
        <v/>
      </c>
      <c r="F228" s="141"/>
      <c r="H228" s="69"/>
      <c r="I228" s="62"/>
      <c r="J228" s="62"/>
      <c r="K228" s="62"/>
      <c r="L228" s="62"/>
      <c r="M228" s="62"/>
      <c r="N228" s="62"/>
      <c r="O228" s="62"/>
      <c r="P228" s="62"/>
      <c r="Q228" s="62"/>
    </row>
    <row r="229" spans="1:17" s="68" customFormat="1">
      <c r="A229" s="141">
        <v>218</v>
      </c>
      <c r="B229" s="142"/>
      <c r="C229" s="142"/>
      <c r="D229" s="144"/>
      <c r="E229" s="16" t="str">
        <f t="shared" si="12"/>
        <v/>
      </c>
      <c r="F229" s="141"/>
      <c r="H229" s="69"/>
      <c r="I229" s="62"/>
      <c r="J229" s="62"/>
      <c r="K229" s="62"/>
      <c r="L229" s="62"/>
      <c r="M229" s="62"/>
      <c r="N229" s="62"/>
      <c r="O229" s="62"/>
      <c r="P229" s="62"/>
      <c r="Q229" s="62"/>
    </row>
    <row r="230" spans="1:17" s="68" customFormat="1">
      <c r="A230" s="141">
        <v>219</v>
      </c>
      <c r="B230" s="142"/>
      <c r="C230" s="142"/>
      <c r="D230" s="144"/>
      <c r="E230" s="16" t="str">
        <f t="shared" si="12"/>
        <v/>
      </c>
      <c r="F230" s="141"/>
      <c r="H230" s="69"/>
      <c r="I230" s="62"/>
      <c r="J230" s="62"/>
      <c r="K230" s="62"/>
      <c r="L230" s="62"/>
      <c r="M230" s="62"/>
      <c r="N230" s="62"/>
      <c r="O230" s="62"/>
      <c r="P230" s="62"/>
      <c r="Q230" s="62"/>
    </row>
    <row r="231" spans="1:17" s="68" customFormat="1">
      <c r="A231" s="141">
        <v>220</v>
      </c>
      <c r="B231" s="142"/>
      <c r="C231" s="142"/>
      <c r="D231" s="144"/>
      <c r="E231" s="16" t="str">
        <f t="shared" si="12"/>
        <v/>
      </c>
      <c r="F231" s="141"/>
      <c r="H231" s="69"/>
      <c r="I231" s="62"/>
      <c r="J231" s="62"/>
      <c r="K231" s="62"/>
      <c r="L231" s="62"/>
      <c r="M231" s="62"/>
      <c r="N231" s="62"/>
      <c r="O231" s="62"/>
      <c r="P231" s="62"/>
      <c r="Q231" s="62"/>
    </row>
    <row r="232" spans="1:17" s="68" customFormat="1">
      <c r="A232" s="141">
        <v>221</v>
      </c>
      <c r="B232" s="142"/>
      <c r="C232" s="142"/>
      <c r="D232" s="144"/>
      <c r="E232" s="16" t="str">
        <f t="shared" si="12"/>
        <v/>
      </c>
      <c r="F232" s="141"/>
      <c r="H232" s="69"/>
      <c r="I232" s="62"/>
      <c r="J232" s="62"/>
      <c r="K232" s="62"/>
      <c r="L232" s="62"/>
      <c r="M232" s="62"/>
      <c r="N232" s="62"/>
      <c r="O232" s="62"/>
      <c r="P232" s="62"/>
      <c r="Q232" s="62"/>
    </row>
    <row r="233" spans="1:17" s="68" customFormat="1">
      <c r="A233" s="141">
        <v>222</v>
      </c>
      <c r="B233" s="142"/>
      <c r="C233" s="142"/>
      <c r="D233" s="144"/>
      <c r="E233" s="16" t="str">
        <f t="shared" si="12"/>
        <v/>
      </c>
      <c r="F233" s="141"/>
      <c r="H233" s="69"/>
      <c r="I233" s="62"/>
      <c r="J233" s="62"/>
      <c r="K233" s="62"/>
      <c r="L233" s="62"/>
      <c r="M233" s="62"/>
      <c r="N233" s="62"/>
      <c r="O233" s="62"/>
      <c r="P233" s="62"/>
      <c r="Q233" s="62"/>
    </row>
    <row r="234" spans="1:17" s="68" customFormat="1">
      <c r="A234" s="141">
        <v>223</v>
      </c>
      <c r="B234" s="142"/>
      <c r="C234" s="142"/>
      <c r="D234" s="144"/>
      <c r="E234" s="16" t="str">
        <f t="shared" si="12"/>
        <v/>
      </c>
      <c r="F234" s="141"/>
      <c r="H234" s="69"/>
      <c r="I234" s="62"/>
      <c r="J234" s="62"/>
      <c r="K234" s="62"/>
      <c r="L234" s="62"/>
      <c r="M234" s="62"/>
      <c r="N234" s="62"/>
      <c r="O234" s="62"/>
      <c r="P234" s="62"/>
      <c r="Q234" s="62"/>
    </row>
    <row r="235" spans="1:17" s="68" customFormat="1">
      <c r="A235" s="141">
        <v>224</v>
      </c>
      <c r="B235" s="142"/>
      <c r="C235" s="142"/>
      <c r="D235" s="144"/>
      <c r="E235" s="16" t="str">
        <f t="shared" si="12"/>
        <v/>
      </c>
      <c r="F235" s="141"/>
      <c r="H235" s="69"/>
      <c r="I235" s="62"/>
      <c r="J235" s="62"/>
      <c r="K235" s="62"/>
      <c r="L235" s="62"/>
      <c r="M235" s="62"/>
      <c r="N235" s="62"/>
      <c r="O235" s="62"/>
      <c r="P235" s="62"/>
      <c r="Q235" s="62"/>
    </row>
    <row r="236" spans="1:17" s="68" customFormat="1">
      <c r="A236" s="141">
        <v>225</v>
      </c>
      <c r="B236" s="142"/>
      <c r="C236" s="142"/>
      <c r="D236" s="144"/>
      <c r="E236" s="16" t="str">
        <f t="shared" si="12"/>
        <v/>
      </c>
      <c r="F236" s="141"/>
      <c r="H236" s="69"/>
      <c r="I236" s="62"/>
      <c r="J236" s="62"/>
      <c r="K236" s="62"/>
      <c r="L236" s="62"/>
      <c r="M236" s="62"/>
      <c r="N236" s="62"/>
      <c r="O236" s="62"/>
      <c r="P236" s="62"/>
      <c r="Q236" s="62"/>
    </row>
    <row r="237" spans="1:17" s="68" customFormat="1">
      <c r="A237" s="141">
        <v>226</v>
      </c>
      <c r="B237" s="142"/>
      <c r="C237" s="142"/>
      <c r="D237" s="144"/>
      <c r="E237" s="16" t="str">
        <f t="shared" si="12"/>
        <v/>
      </c>
      <c r="F237" s="141"/>
      <c r="H237" s="69"/>
      <c r="I237" s="62"/>
      <c r="J237" s="62"/>
      <c r="K237" s="62"/>
      <c r="L237" s="62"/>
      <c r="M237" s="62"/>
      <c r="N237" s="62"/>
      <c r="O237" s="62"/>
      <c r="P237" s="62"/>
      <c r="Q237" s="62"/>
    </row>
    <row r="238" spans="1:17" s="68" customFormat="1">
      <c r="A238" s="141">
        <v>227</v>
      </c>
      <c r="B238" s="142"/>
      <c r="C238" s="142"/>
      <c r="D238" s="144"/>
      <c r="E238" s="16" t="str">
        <f t="shared" si="12"/>
        <v/>
      </c>
      <c r="F238" s="141"/>
      <c r="H238" s="69"/>
      <c r="I238" s="62"/>
      <c r="J238" s="62"/>
      <c r="K238" s="62"/>
      <c r="L238" s="62"/>
      <c r="M238" s="62"/>
      <c r="N238" s="62"/>
      <c r="O238" s="62"/>
      <c r="P238" s="62"/>
      <c r="Q238" s="62"/>
    </row>
    <row r="239" spans="1:17" s="68" customFormat="1">
      <c r="A239" s="141">
        <v>228</v>
      </c>
      <c r="B239" s="142"/>
      <c r="C239" s="142"/>
      <c r="D239" s="144"/>
      <c r="E239" s="16" t="str">
        <f t="shared" si="12"/>
        <v/>
      </c>
      <c r="F239" s="141"/>
      <c r="H239" s="69"/>
      <c r="I239" s="62"/>
      <c r="J239" s="62"/>
      <c r="K239" s="62"/>
      <c r="L239" s="62"/>
      <c r="M239" s="62"/>
      <c r="N239" s="62"/>
      <c r="O239" s="62"/>
      <c r="P239" s="62"/>
      <c r="Q239" s="62"/>
    </row>
    <row r="240" spans="1:17" s="68" customFormat="1">
      <c r="A240" s="141">
        <v>229</v>
      </c>
      <c r="B240" s="142"/>
      <c r="C240" s="142"/>
      <c r="D240" s="144"/>
      <c r="E240" s="16" t="str">
        <f t="shared" si="12"/>
        <v/>
      </c>
      <c r="F240" s="141"/>
      <c r="H240" s="69"/>
      <c r="I240" s="62"/>
      <c r="J240" s="62"/>
      <c r="K240" s="62"/>
      <c r="L240" s="62"/>
      <c r="M240" s="62"/>
      <c r="N240" s="62"/>
      <c r="O240" s="62"/>
      <c r="P240" s="62"/>
      <c r="Q240" s="62"/>
    </row>
    <row r="241" spans="1:17" s="68" customFormat="1">
      <c r="A241" s="141">
        <v>230</v>
      </c>
      <c r="B241" s="142"/>
      <c r="C241" s="142"/>
      <c r="D241" s="144"/>
      <c r="E241" s="16" t="str">
        <f t="shared" si="12"/>
        <v/>
      </c>
      <c r="F241" s="141"/>
      <c r="H241" s="69"/>
      <c r="I241" s="62"/>
      <c r="J241" s="62"/>
      <c r="K241" s="62"/>
      <c r="L241" s="62"/>
      <c r="M241" s="62"/>
      <c r="N241" s="62"/>
      <c r="O241" s="62"/>
      <c r="P241" s="62"/>
      <c r="Q241" s="62"/>
    </row>
    <row r="242" spans="1:17" s="68" customFormat="1">
      <c r="A242" s="141">
        <v>231</v>
      </c>
      <c r="B242" s="142"/>
      <c r="C242" s="142"/>
      <c r="D242" s="144"/>
      <c r="E242" s="16" t="str">
        <f t="shared" si="12"/>
        <v/>
      </c>
      <c r="F242" s="141"/>
      <c r="H242" s="69"/>
      <c r="I242" s="62"/>
      <c r="J242" s="62"/>
      <c r="K242" s="62"/>
      <c r="L242" s="62"/>
      <c r="M242" s="62"/>
      <c r="N242" s="62"/>
      <c r="O242" s="62"/>
      <c r="P242" s="62"/>
      <c r="Q242" s="62"/>
    </row>
    <row r="243" spans="1:17" s="68" customFormat="1">
      <c r="A243" s="141">
        <v>232</v>
      </c>
      <c r="B243" s="142"/>
      <c r="C243" s="142"/>
      <c r="D243" s="144"/>
      <c r="E243" s="16" t="str">
        <f t="shared" si="12"/>
        <v/>
      </c>
      <c r="F243" s="141"/>
      <c r="H243" s="69"/>
      <c r="I243" s="62"/>
      <c r="J243" s="62"/>
      <c r="K243" s="62"/>
      <c r="L243" s="62"/>
      <c r="M243" s="62"/>
      <c r="N243" s="62"/>
      <c r="O243" s="62"/>
      <c r="P243" s="62"/>
      <c r="Q243" s="62"/>
    </row>
    <row r="244" spans="1:17" s="68" customFormat="1">
      <c r="A244" s="141">
        <v>233</v>
      </c>
      <c r="B244" s="142"/>
      <c r="C244" s="142"/>
      <c r="D244" s="144"/>
      <c r="E244" s="16" t="str">
        <f t="shared" si="12"/>
        <v/>
      </c>
      <c r="F244" s="141"/>
      <c r="H244" s="69"/>
      <c r="I244" s="62"/>
      <c r="J244" s="62"/>
      <c r="K244" s="62"/>
      <c r="L244" s="62"/>
      <c r="M244" s="62"/>
      <c r="N244" s="62"/>
      <c r="O244" s="62"/>
      <c r="P244" s="62"/>
      <c r="Q244" s="62"/>
    </row>
    <row r="245" spans="1:17" s="68" customFormat="1">
      <c r="A245" s="141">
        <v>234</v>
      </c>
      <c r="B245" s="142"/>
      <c r="C245" s="142"/>
      <c r="D245" s="144"/>
      <c r="E245" s="16" t="str">
        <f t="shared" si="12"/>
        <v/>
      </c>
      <c r="F245" s="141"/>
      <c r="H245" s="69"/>
      <c r="I245" s="62"/>
      <c r="J245" s="62"/>
      <c r="K245" s="62"/>
      <c r="L245" s="62"/>
      <c r="M245" s="62"/>
      <c r="N245" s="62"/>
      <c r="O245" s="62"/>
      <c r="P245" s="62"/>
      <c r="Q245" s="62"/>
    </row>
    <row r="246" spans="1:17" s="68" customFormat="1">
      <c r="A246" s="141">
        <v>235</v>
      </c>
      <c r="B246" s="142"/>
      <c r="C246" s="142"/>
      <c r="D246" s="144"/>
      <c r="E246" s="16" t="str">
        <f t="shared" si="12"/>
        <v/>
      </c>
      <c r="F246" s="141"/>
      <c r="H246" s="69"/>
      <c r="I246" s="62"/>
      <c r="J246" s="62"/>
      <c r="K246" s="62"/>
      <c r="L246" s="62"/>
      <c r="M246" s="62"/>
      <c r="N246" s="62"/>
      <c r="O246" s="62"/>
      <c r="P246" s="62"/>
      <c r="Q246" s="62"/>
    </row>
    <row r="247" spans="1:17" s="68" customFormat="1">
      <c r="A247" s="141">
        <v>236</v>
      </c>
      <c r="B247" s="142"/>
      <c r="C247" s="142"/>
      <c r="D247" s="144"/>
      <c r="E247" s="16" t="str">
        <f t="shared" si="12"/>
        <v/>
      </c>
      <c r="F247" s="141"/>
      <c r="H247" s="69"/>
      <c r="I247" s="62"/>
      <c r="J247" s="62"/>
      <c r="K247" s="62"/>
      <c r="L247" s="62"/>
      <c r="M247" s="62"/>
      <c r="N247" s="62"/>
      <c r="O247" s="62"/>
      <c r="P247" s="62"/>
      <c r="Q247" s="62"/>
    </row>
    <row r="248" spans="1:17" s="68" customFormat="1">
      <c r="A248" s="141">
        <v>237</v>
      </c>
      <c r="B248" s="142"/>
      <c r="C248" s="142"/>
      <c r="D248" s="144"/>
      <c r="E248" s="16" t="str">
        <f t="shared" si="12"/>
        <v/>
      </c>
      <c r="F248" s="141"/>
      <c r="H248" s="69"/>
      <c r="I248" s="62"/>
      <c r="J248" s="62"/>
      <c r="K248" s="62"/>
      <c r="L248" s="62"/>
      <c r="M248" s="62"/>
      <c r="N248" s="62"/>
      <c r="O248" s="62"/>
      <c r="P248" s="62"/>
      <c r="Q248" s="62"/>
    </row>
    <row r="249" spans="1:17" s="68" customFormat="1">
      <c r="A249" s="141">
        <v>238</v>
      </c>
      <c r="B249" s="142"/>
      <c r="C249" s="142"/>
      <c r="D249" s="144"/>
      <c r="E249" s="16" t="str">
        <f t="shared" si="12"/>
        <v/>
      </c>
      <c r="F249" s="141"/>
      <c r="H249" s="69"/>
      <c r="I249" s="62"/>
      <c r="J249" s="62"/>
      <c r="K249" s="62"/>
      <c r="L249" s="62"/>
      <c r="M249" s="62"/>
      <c r="N249" s="62"/>
      <c r="O249" s="62"/>
      <c r="P249" s="62"/>
      <c r="Q249" s="62"/>
    </row>
    <row r="250" spans="1:17" s="68" customFormat="1">
      <c r="A250" s="141">
        <v>239</v>
      </c>
      <c r="B250" s="142"/>
      <c r="C250" s="142"/>
      <c r="D250" s="144"/>
      <c r="E250" s="16" t="str">
        <f t="shared" si="12"/>
        <v/>
      </c>
      <c r="F250" s="141"/>
      <c r="H250" s="69"/>
      <c r="I250" s="62"/>
      <c r="J250" s="62"/>
      <c r="K250" s="62"/>
      <c r="L250" s="62"/>
      <c r="M250" s="62"/>
      <c r="N250" s="62"/>
      <c r="O250" s="62"/>
      <c r="P250" s="62"/>
      <c r="Q250" s="62"/>
    </row>
    <row r="251" spans="1:17" s="68" customFormat="1">
      <c r="A251" s="141">
        <v>240</v>
      </c>
      <c r="B251" s="142"/>
      <c r="C251" s="142"/>
      <c r="D251" s="144"/>
      <c r="E251" s="16" t="str">
        <f t="shared" si="12"/>
        <v/>
      </c>
      <c r="F251" s="141"/>
      <c r="H251" s="69"/>
      <c r="I251" s="62"/>
      <c r="J251" s="62"/>
      <c r="K251" s="62"/>
      <c r="L251" s="62"/>
      <c r="M251" s="62"/>
      <c r="N251" s="62"/>
      <c r="O251" s="62"/>
      <c r="P251" s="62"/>
      <c r="Q251" s="62"/>
    </row>
    <row r="252" spans="1:17" s="68" customFormat="1">
      <c r="A252" s="141">
        <v>241</v>
      </c>
      <c r="B252" s="142"/>
      <c r="C252" s="142"/>
      <c r="D252" s="144"/>
      <c r="E252" s="16" t="str">
        <f t="shared" si="12"/>
        <v/>
      </c>
      <c r="F252" s="141"/>
      <c r="H252" s="69"/>
      <c r="I252" s="62"/>
      <c r="J252" s="62"/>
      <c r="K252" s="62"/>
      <c r="L252" s="62"/>
      <c r="M252" s="62"/>
      <c r="N252" s="62"/>
      <c r="O252" s="62"/>
      <c r="P252" s="62"/>
      <c r="Q252" s="62"/>
    </row>
    <row r="253" spans="1:17" s="68" customFormat="1">
      <c r="A253" s="141">
        <v>242</v>
      </c>
      <c r="B253" s="142"/>
      <c r="C253" s="142"/>
      <c r="D253" s="144"/>
      <c r="E253" s="16" t="str">
        <f t="shared" si="12"/>
        <v/>
      </c>
      <c r="F253" s="141"/>
      <c r="H253" s="69"/>
      <c r="I253" s="62"/>
      <c r="J253" s="62"/>
      <c r="K253" s="62"/>
      <c r="L253" s="62"/>
      <c r="M253" s="62"/>
      <c r="N253" s="62"/>
      <c r="O253" s="62"/>
      <c r="P253" s="62"/>
      <c r="Q253" s="62"/>
    </row>
    <row r="254" spans="1:17" s="68" customFormat="1">
      <c r="A254" s="141">
        <v>243</v>
      </c>
      <c r="B254" s="142"/>
      <c r="C254" s="142"/>
      <c r="D254" s="144"/>
      <c r="E254" s="16" t="str">
        <f t="shared" si="12"/>
        <v/>
      </c>
      <c r="F254" s="141"/>
      <c r="H254" s="69"/>
      <c r="I254" s="62"/>
      <c r="J254" s="62"/>
      <c r="K254" s="62"/>
      <c r="L254" s="62"/>
      <c r="M254" s="62"/>
      <c r="N254" s="62"/>
      <c r="O254" s="62"/>
      <c r="P254" s="62"/>
      <c r="Q254" s="62"/>
    </row>
    <row r="255" spans="1:17" s="68" customFormat="1">
      <c r="A255" s="141">
        <v>244</v>
      </c>
      <c r="B255" s="142"/>
      <c r="C255" s="142"/>
      <c r="D255" s="144"/>
      <c r="E255" s="16" t="str">
        <f t="shared" si="12"/>
        <v/>
      </c>
      <c r="F255" s="141"/>
      <c r="H255" s="69"/>
      <c r="I255" s="62"/>
      <c r="J255" s="62"/>
      <c r="K255" s="62"/>
      <c r="L255" s="62"/>
      <c r="M255" s="62"/>
      <c r="N255" s="62"/>
      <c r="O255" s="62"/>
      <c r="P255" s="62"/>
      <c r="Q255" s="62"/>
    </row>
    <row r="256" spans="1:17" s="68" customFormat="1">
      <c r="A256" s="141">
        <v>245</v>
      </c>
      <c r="B256" s="142"/>
      <c r="C256" s="142"/>
      <c r="D256" s="144"/>
      <c r="E256" s="16" t="str">
        <f t="shared" si="12"/>
        <v/>
      </c>
      <c r="F256" s="141"/>
      <c r="H256" s="69"/>
      <c r="I256" s="62"/>
      <c r="J256" s="62"/>
      <c r="K256" s="62"/>
      <c r="L256" s="62"/>
      <c r="M256" s="62"/>
      <c r="N256" s="62"/>
      <c r="O256" s="62"/>
      <c r="P256" s="62"/>
      <c r="Q256" s="62"/>
    </row>
    <row r="257" spans="1:17" s="68" customFormat="1">
      <c r="A257" s="141">
        <v>246</v>
      </c>
      <c r="B257" s="142"/>
      <c r="C257" s="142"/>
      <c r="D257" s="144"/>
      <c r="E257" s="16" t="str">
        <f t="shared" si="12"/>
        <v/>
      </c>
      <c r="F257" s="141"/>
      <c r="H257" s="69"/>
      <c r="I257" s="62"/>
      <c r="J257" s="62"/>
      <c r="K257" s="62"/>
      <c r="L257" s="62"/>
      <c r="M257" s="62"/>
      <c r="N257" s="62"/>
      <c r="O257" s="62"/>
      <c r="P257" s="62"/>
      <c r="Q257" s="62"/>
    </row>
    <row r="258" spans="1:17" s="68" customFormat="1">
      <c r="A258" s="141">
        <v>247</v>
      </c>
      <c r="B258" s="142"/>
      <c r="C258" s="142"/>
      <c r="D258" s="144"/>
      <c r="E258" s="16" t="str">
        <f t="shared" si="12"/>
        <v/>
      </c>
      <c r="F258" s="141"/>
      <c r="H258" s="69"/>
      <c r="I258" s="62"/>
      <c r="J258" s="62"/>
      <c r="K258" s="62"/>
      <c r="L258" s="62"/>
      <c r="M258" s="62"/>
      <c r="N258" s="62"/>
      <c r="O258" s="62"/>
      <c r="P258" s="62"/>
      <c r="Q258" s="62"/>
    </row>
    <row r="259" spans="1:17" s="68" customFormat="1">
      <c r="A259" s="141">
        <v>248</v>
      </c>
      <c r="B259" s="142"/>
      <c r="C259" s="142"/>
      <c r="D259" s="144"/>
      <c r="E259" s="16" t="str">
        <f t="shared" si="12"/>
        <v/>
      </c>
      <c r="F259" s="141"/>
      <c r="H259" s="69"/>
      <c r="I259" s="62"/>
      <c r="J259" s="62"/>
      <c r="K259" s="62"/>
      <c r="L259" s="62"/>
      <c r="M259" s="62"/>
      <c r="N259" s="62"/>
      <c r="O259" s="62"/>
      <c r="P259" s="62"/>
      <c r="Q259" s="62"/>
    </row>
    <row r="260" spans="1:17" s="68" customFormat="1">
      <c r="A260" s="141">
        <v>249</v>
      </c>
      <c r="B260" s="142"/>
      <c r="C260" s="142"/>
      <c r="D260" s="144"/>
      <c r="E260" s="16" t="str">
        <f t="shared" si="12"/>
        <v/>
      </c>
      <c r="F260" s="141"/>
      <c r="H260" s="69"/>
      <c r="I260" s="62"/>
      <c r="J260" s="62"/>
      <c r="K260" s="62"/>
      <c r="L260" s="62"/>
      <c r="M260" s="62"/>
      <c r="N260" s="62"/>
      <c r="O260" s="62"/>
      <c r="P260" s="62"/>
      <c r="Q260" s="62"/>
    </row>
    <row r="261" spans="1:17" s="68" customFormat="1">
      <c r="A261" s="141">
        <v>250</v>
      </c>
      <c r="B261" s="142"/>
      <c r="C261" s="142"/>
      <c r="D261" s="144"/>
      <c r="E261" s="16" t="str">
        <f t="shared" si="12"/>
        <v/>
      </c>
      <c r="F261" s="141"/>
      <c r="H261" s="69"/>
      <c r="I261" s="62"/>
      <c r="J261" s="62"/>
      <c r="K261" s="62"/>
      <c r="L261" s="62"/>
      <c r="M261" s="62"/>
      <c r="N261" s="62"/>
      <c r="O261" s="62"/>
      <c r="P261" s="62"/>
      <c r="Q261" s="62"/>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B11" sqref="B11"/>
    </sheetView>
  </sheetViews>
  <sheetFormatPr defaultColWidth="9.109375" defaultRowHeight="14.4"/>
  <cols>
    <col min="1" max="1" width="5.6640625" style="47" customWidth="1"/>
    <col min="2" max="4" width="35.6640625" style="47" customWidth="1"/>
    <col min="5" max="5" width="10.6640625" style="47" customWidth="1"/>
    <col min="6" max="6" width="17.6640625" style="47" customWidth="1"/>
    <col min="7" max="16384" width="9.109375" style="47"/>
  </cols>
  <sheetData>
    <row r="1" spans="1:8" s="58" customFormat="1" ht="15.6">
      <c r="A1" s="57" t="s">
        <v>481</v>
      </c>
      <c r="E1" s="59"/>
      <c r="F1" s="61"/>
      <c r="G1" s="60"/>
      <c r="H1" s="287"/>
    </row>
    <row r="2" spans="1:8" s="58" customFormat="1" ht="15.6">
      <c r="A2" s="344" t="str">
        <f>IF(ISBLANK(facultate), IF(ISBLANK(departament),"","Departament " &amp; departament), "Facultatea " &amp; facultate)</f>
        <v>Facultatea Construcții</v>
      </c>
      <c r="E2" s="59"/>
      <c r="F2" s="61"/>
      <c r="G2" s="60"/>
      <c r="H2" s="287"/>
    </row>
    <row r="3" spans="1:8" s="58" customFormat="1" ht="15.6">
      <c r="A3" s="344" t="str">
        <f>IF(ISBLANK(departament),"","Departamentul " &amp; departament)</f>
        <v>Departamentul Căi de Comunicație Terestre, Fundații și Cadastru</v>
      </c>
      <c r="E3" s="59"/>
      <c r="F3" s="61"/>
      <c r="G3" s="60"/>
      <c r="H3" s="287"/>
    </row>
    <row r="4" spans="1:8" s="62" customFormat="1" ht="15.6">
      <c r="B4" s="288"/>
      <c r="C4" s="288" t="s">
        <v>782</v>
      </c>
      <c r="D4" s="288"/>
      <c r="E4" s="288"/>
      <c r="F4" s="288"/>
      <c r="G4" s="224"/>
      <c r="H4" s="289"/>
    </row>
    <row r="5" spans="1:8" s="62" customFormat="1" ht="15.6">
      <c r="B5" s="288"/>
      <c r="C5" s="288" t="s">
        <v>779</v>
      </c>
      <c r="D5" s="288"/>
      <c r="E5" s="288"/>
      <c r="F5" s="288"/>
      <c r="G5" s="224"/>
      <c r="H5" s="69"/>
    </row>
    <row r="6" spans="1:8" s="62" customFormat="1" ht="13.5" customHeight="1">
      <c r="A6" s="58"/>
      <c r="D6" s="345" t="str">
        <f>CONCATENATE(functie," ",nume_candidat)</f>
        <v>Șef de lucrări Halbac-Cotoara-Zamfir Rares</v>
      </c>
      <c r="G6" s="68"/>
      <c r="H6" s="69"/>
    </row>
    <row r="7" spans="1:8" ht="15" customHeight="1">
      <c r="B7" s="539" t="s">
        <v>815</v>
      </c>
      <c r="C7" s="539" t="s">
        <v>2</v>
      </c>
      <c r="D7" s="529" t="s">
        <v>542</v>
      </c>
    </row>
    <row r="8" spans="1:8" ht="15" customHeight="1">
      <c r="B8" s="540"/>
      <c r="C8" s="540"/>
      <c r="D8" s="546"/>
    </row>
    <row r="9" spans="1:8" ht="15" customHeight="1">
      <c r="B9" s="540"/>
      <c r="C9" s="540"/>
      <c r="D9" s="546"/>
    </row>
    <row r="10" spans="1:8" ht="15.75" customHeight="1">
      <c r="B10" s="541"/>
      <c r="C10" s="541"/>
      <c r="D10" s="530"/>
    </row>
    <row r="11" spans="1:8" ht="15.6">
      <c r="B11" s="35"/>
      <c r="C11" s="435">
        <v>2018</v>
      </c>
      <c r="D11" s="349" t="str">
        <f>IF( ISBLANK(B11), "", IF(IF(C11&lt;2018,B11*10,B11) &lt; 0, "Eroare punctaj negativ",  IF(IF(C11&lt;2018,B11*10,B11) &gt; 200, "Eroare depășire punctaj maxim",  IF(C11&lt;2018,B11*10,B11))))</f>
        <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E12" sqref="E12:E14"/>
    </sheetView>
  </sheetViews>
  <sheetFormatPr defaultColWidth="9.109375" defaultRowHeight="15.6"/>
  <cols>
    <col min="1" max="1" width="5.6640625" style="58" customWidth="1"/>
    <col min="2" max="2" width="45.33203125" style="62" customWidth="1"/>
    <col min="3" max="3" width="14.109375" style="62" bestFit="1" customWidth="1"/>
    <col min="4" max="4" width="30.88671875" style="62" bestFit="1" customWidth="1"/>
    <col min="5" max="5" width="10.6640625" style="67" customWidth="1"/>
    <col min="6" max="6" width="17.6640625" style="62" customWidth="1"/>
    <col min="7" max="7" width="10.6640625" style="68" hidden="1" customWidth="1"/>
    <col min="8" max="8" width="9.109375" style="69" hidden="1" customWidth="1"/>
    <col min="9" max="9" width="9.109375" style="62" hidden="1" customWidth="1"/>
    <col min="10" max="19" width="9.109375" style="62" customWidth="1"/>
    <col min="20" max="16384" width="9.109375" style="62"/>
  </cols>
  <sheetData>
    <row r="1" spans="1:9" s="58" customFormat="1">
      <c r="A1" s="57" t="s">
        <v>481</v>
      </c>
      <c r="E1" s="59"/>
      <c r="F1" s="61"/>
      <c r="G1" s="60"/>
      <c r="H1" s="287"/>
    </row>
    <row r="2" spans="1:9" s="58" customFormat="1">
      <c r="A2" s="344" t="str">
        <f>IF(ISBLANK(facultate), IF(ISBLANK(departament),"","Departament " &amp; departament), "Facultatea " &amp; facultate)</f>
        <v>Facultatea Construcții</v>
      </c>
      <c r="E2" s="59"/>
      <c r="F2" s="61"/>
      <c r="G2" s="60"/>
      <c r="H2" s="287"/>
    </row>
    <row r="3" spans="1:9" s="58" customFormat="1">
      <c r="A3" s="344" t="str">
        <f>IF(ISBLANK(departament),"","Departamentul " &amp; departament)</f>
        <v>Departamentul Căi de Comunicație Terestre, Fundații și Cadastru</v>
      </c>
      <c r="E3" s="59"/>
      <c r="F3" s="61"/>
      <c r="G3" s="60"/>
      <c r="H3" s="287"/>
    </row>
    <row r="4" spans="1:9">
      <c r="A4" s="531" t="s">
        <v>782</v>
      </c>
      <c r="B4" s="531"/>
      <c r="C4" s="531"/>
      <c r="D4" s="531"/>
      <c r="E4" s="531"/>
      <c r="F4" s="531"/>
      <c r="G4" s="224"/>
      <c r="H4" s="289"/>
    </row>
    <row r="5" spans="1:9">
      <c r="A5" s="531" t="s">
        <v>808</v>
      </c>
      <c r="B5" s="531"/>
      <c r="C5" s="531"/>
      <c r="D5" s="531"/>
      <c r="E5" s="531"/>
      <c r="F5" s="531"/>
      <c r="G5" s="224"/>
    </row>
    <row r="6" spans="1:9" ht="13.5" customHeight="1">
      <c r="E6" s="62"/>
      <c r="F6" s="345" t="str">
        <f>CONCATENATE(functie," ",nume_candidat)</f>
        <v>Șef de lucrări Halbac-Cotoara-Zamfir Rares</v>
      </c>
    </row>
    <row r="7" spans="1:9" ht="18.75" customHeight="1">
      <c r="A7" s="529" t="s">
        <v>336</v>
      </c>
      <c r="B7" s="539" t="s">
        <v>781</v>
      </c>
      <c r="C7" s="539" t="s">
        <v>780</v>
      </c>
      <c r="D7" s="539" t="s">
        <v>812</v>
      </c>
      <c r="E7" s="539" t="s">
        <v>2</v>
      </c>
      <c r="F7" s="529" t="s">
        <v>542</v>
      </c>
      <c r="G7" s="529" t="s">
        <v>4</v>
      </c>
      <c r="H7" s="550" t="s">
        <v>539</v>
      </c>
      <c r="I7" s="536" t="s">
        <v>549</v>
      </c>
    </row>
    <row r="8" spans="1:9" ht="18.75" customHeight="1">
      <c r="A8" s="546"/>
      <c r="B8" s="540"/>
      <c r="C8" s="540"/>
      <c r="D8" s="540"/>
      <c r="E8" s="540"/>
      <c r="F8" s="546"/>
      <c r="G8" s="546"/>
      <c r="H8" s="551"/>
      <c r="I8" s="536"/>
    </row>
    <row r="9" spans="1:9" ht="18.75" customHeight="1">
      <c r="A9" s="546"/>
      <c r="B9" s="540"/>
      <c r="C9" s="540"/>
      <c r="D9" s="540"/>
      <c r="E9" s="540"/>
      <c r="F9" s="530"/>
      <c r="G9" s="530"/>
      <c r="H9" s="551"/>
      <c r="I9" s="536"/>
    </row>
    <row r="10" spans="1:9" ht="18.75" customHeight="1">
      <c r="A10" s="530"/>
      <c r="B10" s="541"/>
      <c r="C10" s="541"/>
      <c r="D10" s="541"/>
      <c r="E10" s="541"/>
      <c r="F10" s="346" t="str">
        <f>CONCATENATE("ultimii ",durata_evaluare," ani")</f>
        <v>ultimii 5 ani</v>
      </c>
      <c r="G10" s="346" t="str">
        <f>CONCATENATE("ultimii                                  ",durata_evaluare," ani")</f>
        <v>ultimii                                  5 ani</v>
      </c>
      <c r="H10" s="552"/>
      <c r="I10" s="536"/>
    </row>
    <row r="11" spans="1:9">
      <c r="A11" s="86"/>
      <c r="B11" s="63"/>
      <c r="C11" s="63"/>
      <c r="D11" s="63"/>
      <c r="E11" s="28"/>
      <c r="F11" s="146">
        <f>SUMIF(F12:F1012,"&gt;0")</f>
        <v>0</v>
      </c>
      <c r="G11" s="4">
        <f t="shared" ref="G11" si="0">SUMIF(G12:G110,"&gt;0")</f>
        <v>0</v>
      </c>
      <c r="H11" s="296"/>
    </row>
    <row r="12" spans="1:9">
      <c r="A12" s="35">
        <v>1</v>
      </c>
      <c r="B12" s="7"/>
      <c r="C12" s="7"/>
      <c r="D12" s="7"/>
      <c r="E12" s="218"/>
      <c r="F12" s="16" t="str">
        <f t="shared" ref="F12:F75" si="1">IF(OR($B12="",$C12="",$E12&lt;an_initial,$E12&gt;an_final),"",G12 * (INDEX(i6punctaje, MATCH(C12,i6anvergură,0), MATCH(D12,i6rol,0) )) )</f>
        <v/>
      </c>
      <c r="G12" s="56" t="str">
        <f t="shared" ref="G12:G43" si="2">IF(OR($B12="",$C12="",$E12="",$E12&gt;an_final),"",IF($E12&gt;=an_initial,1,""))</f>
        <v/>
      </c>
      <c r="H12" s="347" t="b">
        <f t="shared" ref="H12:H75" si="3">IF(nume_candidat="",FALSE,ISNUMBER(SEARCH(nume_candidat,$B12)))</f>
        <v>0</v>
      </c>
      <c r="I12" s="348">
        <f t="shared" ref="I12:I43" si="4">LEN(B12)-LEN(SUBSTITUTE(B12,",",""))+1</f>
        <v>1</v>
      </c>
    </row>
    <row r="13" spans="1:9">
      <c r="A13" s="35">
        <v>2</v>
      </c>
      <c r="B13" s="7"/>
      <c r="C13" s="7"/>
      <c r="D13" s="7"/>
      <c r="E13" s="218"/>
      <c r="F13" s="16" t="str">
        <f t="shared" si="1"/>
        <v/>
      </c>
      <c r="G13" s="56" t="str">
        <f t="shared" si="2"/>
        <v/>
      </c>
      <c r="H13" s="347" t="b">
        <f t="shared" si="3"/>
        <v>0</v>
      </c>
      <c r="I13" s="348">
        <f t="shared" si="4"/>
        <v>1</v>
      </c>
    </row>
    <row r="14" spans="1:9">
      <c r="A14" s="35">
        <v>3</v>
      </c>
      <c r="B14" s="7"/>
      <c r="C14" s="7"/>
      <c r="D14" s="7"/>
      <c r="E14" s="218"/>
      <c r="F14" s="16" t="str">
        <f t="shared" si="1"/>
        <v/>
      </c>
      <c r="G14" s="56" t="str">
        <f t="shared" si="2"/>
        <v/>
      </c>
      <c r="H14" s="347" t="b">
        <f t="shared" si="3"/>
        <v>0</v>
      </c>
      <c r="I14" s="348">
        <f t="shared" si="4"/>
        <v>1</v>
      </c>
    </row>
    <row r="15" spans="1:9">
      <c r="A15" s="35">
        <v>4</v>
      </c>
      <c r="B15" s="6"/>
      <c r="C15" s="6"/>
      <c r="D15" s="6"/>
      <c r="E15" s="214"/>
      <c r="F15" s="16" t="str">
        <f t="shared" si="1"/>
        <v/>
      </c>
      <c r="G15" s="56" t="str">
        <f t="shared" si="2"/>
        <v/>
      </c>
      <c r="H15" s="347" t="b">
        <f t="shared" si="3"/>
        <v>0</v>
      </c>
      <c r="I15" s="348">
        <f t="shared" si="4"/>
        <v>1</v>
      </c>
    </row>
    <row r="16" spans="1:9">
      <c r="A16" s="35">
        <v>5</v>
      </c>
      <c r="B16" s="6"/>
      <c r="C16" s="6"/>
      <c r="D16" s="6"/>
      <c r="E16" s="214"/>
      <c r="F16" s="16" t="str">
        <f t="shared" si="1"/>
        <v/>
      </c>
      <c r="G16" s="56" t="str">
        <f t="shared" si="2"/>
        <v/>
      </c>
      <c r="H16" s="347" t="b">
        <f t="shared" si="3"/>
        <v>0</v>
      </c>
      <c r="I16" s="348">
        <f t="shared" si="4"/>
        <v>1</v>
      </c>
    </row>
    <row r="17" spans="1:9">
      <c r="A17" s="35">
        <v>6</v>
      </c>
      <c r="B17" s="6"/>
      <c r="C17" s="6"/>
      <c r="D17" s="6"/>
      <c r="E17" s="214"/>
      <c r="F17" s="16" t="str">
        <f t="shared" si="1"/>
        <v/>
      </c>
      <c r="G17" s="56" t="str">
        <f t="shared" si="2"/>
        <v/>
      </c>
      <c r="H17" s="347" t="b">
        <f t="shared" si="3"/>
        <v>0</v>
      </c>
      <c r="I17" s="348">
        <f t="shared" si="4"/>
        <v>1</v>
      </c>
    </row>
    <row r="18" spans="1:9">
      <c r="A18" s="35">
        <v>7</v>
      </c>
      <c r="B18" s="6"/>
      <c r="C18" s="6"/>
      <c r="D18" s="6"/>
      <c r="E18" s="214"/>
      <c r="F18" s="16" t="str">
        <f t="shared" si="1"/>
        <v/>
      </c>
      <c r="G18" s="56" t="str">
        <f t="shared" si="2"/>
        <v/>
      </c>
      <c r="H18" s="347" t="b">
        <f t="shared" si="3"/>
        <v>0</v>
      </c>
      <c r="I18" s="348">
        <f t="shared" si="4"/>
        <v>1</v>
      </c>
    </row>
    <row r="19" spans="1:9">
      <c r="A19" s="35">
        <v>8</v>
      </c>
      <c r="B19" s="6"/>
      <c r="C19" s="6"/>
      <c r="D19" s="6"/>
      <c r="E19" s="214"/>
      <c r="F19" s="16" t="str">
        <f t="shared" si="1"/>
        <v/>
      </c>
      <c r="G19" s="56" t="str">
        <f t="shared" si="2"/>
        <v/>
      </c>
      <c r="H19" s="347" t="b">
        <f t="shared" si="3"/>
        <v>0</v>
      </c>
      <c r="I19" s="348">
        <f t="shared" si="4"/>
        <v>1</v>
      </c>
    </row>
    <row r="20" spans="1:9">
      <c r="A20" s="35">
        <v>9</v>
      </c>
      <c r="B20" s="6"/>
      <c r="C20" s="6"/>
      <c r="D20" s="6"/>
      <c r="E20" s="214"/>
      <c r="F20" s="16" t="str">
        <f t="shared" si="1"/>
        <v/>
      </c>
      <c r="G20" s="56" t="str">
        <f t="shared" si="2"/>
        <v/>
      </c>
      <c r="H20" s="347" t="b">
        <f t="shared" si="3"/>
        <v>0</v>
      </c>
      <c r="I20" s="348">
        <f t="shared" si="4"/>
        <v>1</v>
      </c>
    </row>
    <row r="21" spans="1:9">
      <c r="A21" s="35">
        <v>10</v>
      </c>
      <c r="B21" s="6"/>
      <c r="C21" s="6"/>
      <c r="D21" s="6"/>
      <c r="E21" s="214"/>
      <c r="F21" s="16" t="str">
        <f t="shared" si="1"/>
        <v/>
      </c>
      <c r="G21" s="56" t="str">
        <f t="shared" si="2"/>
        <v/>
      </c>
      <c r="H21" s="347" t="b">
        <f t="shared" si="3"/>
        <v>0</v>
      </c>
      <c r="I21" s="348">
        <f t="shared" si="4"/>
        <v>1</v>
      </c>
    </row>
    <row r="22" spans="1:9">
      <c r="A22" s="35">
        <v>11</v>
      </c>
      <c r="B22" s="6"/>
      <c r="C22" s="6"/>
      <c r="D22" s="6"/>
      <c r="E22" s="214"/>
      <c r="F22" s="16" t="str">
        <f t="shared" si="1"/>
        <v/>
      </c>
      <c r="G22" s="56" t="str">
        <f t="shared" si="2"/>
        <v/>
      </c>
      <c r="H22" s="347" t="b">
        <f t="shared" si="3"/>
        <v>0</v>
      </c>
      <c r="I22" s="348">
        <f t="shared" si="4"/>
        <v>1</v>
      </c>
    </row>
    <row r="23" spans="1:9">
      <c r="A23" s="35">
        <v>12</v>
      </c>
      <c r="B23" s="6"/>
      <c r="C23" s="6"/>
      <c r="D23" s="6"/>
      <c r="E23" s="214"/>
      <c r="F23" s="16" t="str">
        <f t="shared" si="1"/>
        <v/>
      </c>
      <c r="G23" s="56" t="str">
        <f t="shared" si="2"/>
        <v/>
      </c>
      <c r="H23" s="347" t="b">
        <f t="shared" si="3"/>
        <v>0</v>
      </c>
      <c r="I23" s="348">
        <f t="shared" si="4"/>
        <v>1</v>
      </c>
    </row>
    <row r="24" spans="1:9">
      <c r="A24" s="35">
        <v>13</v>
      </c>
      <c r="B24" s="6"/>
      <c r="C24" s="6"/>
      <c r="D24" s="6"/>
      <c r="E24" s="214"/>
      <c r="F24" s="16" t="str">
        <f t="shared" si="1"/>
        <v/>
      </c>
      <c r="G24" s="56" t="str">
        <f t="shared" si="2"/>
        <v/>
      </c>
      <c r="H24" s="347" t="b">
        <f t="shared" si="3"/>
        <v>0</v>
      </c>
      <c r="I24" s="348">
        <f t="shared" si="4"/>
        <v>1</v>
      </c>
    </row>
    <row r="25" spans="1:9">
      <c r="A25" s="35">
        <v>14</v>
      </c>
      <c r="B25" s="6"/>
      <c r="C25" s="6"/>
      <c r="D25" s="6"/>
      <c r="E25" s="214"/>
      <c r="F25" s="16" t="str">
        <f t="shared" si="1"/>
        <v/>
      </c>
      <c r="G25" s="56" t="str">
        <f t="shared" si="2"/>
        <v/>
      </c>
      <c r="H25" s="347" t="b">
        <f t="shared" si="3"/>
        <v>0</v>
      </c>
      <c r="I25" s="348">
        <f t="shared" si="4"/>
        <v>1</v>
      </c>
    </row>
    <row r="26" spans="1:9">
      <c r="A26" s="35">
        <v>15</v>
      </c>
      <c r="B26" s="6"/>
      <c r="C26" s="6"/>
      <c r="D26" s="6"/>
      <c r="E26" s="214"/>
      <c r="F26" s="16" t="str">
        <f t="shared" si="1"/>
        <v/>
      </c>
      <c r="G26" s="56" t="str">
        <f t="shared" si="2"/>
        <v/>
      </c>
      <c r="H26" s="347" t="b">
        <f t="shared" si="3"/>
        <v>0</v>
      </c>
      <c r="I26" s="348">
        <f t="shared" si="4"/>
        <v>1</v>
      </c>
    </row>
    <row r="27" spans="1:9">
      <c r="A27" s="35">
        <v>16</v>
      </c>
      <c r="B27" s="6"/>
      <c r="C27" s="6"/>
      <c r="D27" s="6"/>
      <c r="E27" s="214"/>
      <c r="F27" s="16" t="str">
        <f t="shared" si="1"/>
        <v/>
      </c>
      <c r="G27" s="56" t="str">
        <f t="shared" si="2"/>
        <v/>
      </c>
      <c r="H27" s="347" t="b">
        <f t="shared" si="3"/>
        <v>0</v>
      </c>
      <c r="I27" s="348">
        <f t="shared" si="4"/>
        <v>1</v>
      </c>
    </row>
    <row r="28" spans="1:9">
      <c r="A28" s="35">
        <v>17</v>
      </c>
      <c r="B28" s="6"/>
      <c r="C28" s="6"/>
      <c r="D28" s="6"/>
      <c r="E28" s="214"/>
      <c r="F28" s="16" t="str">
        <f t="shared" si="1"/>
        <v/>
      </c>
      <c r="G28" s="56" t="str">
        <f t="shared" si="2"/>
        <v/>
      </c>
      <c r="H28" s="347" t="b">
        <f t="shared" si="3"/>
        <v>0</v>
      </c>
      <c r="I28" s="348">
        <f t="shared" si="4"/>
        <v>1</v>
      </c>
    </row>
    <row r="29" spans="1:9">
      <c r="A29" s="35">
        <v>18</v>
      </c>
      <c r="B29" s="6"/>
      <c r="C29" s="6"/>
      <c r="D29" s="6"/>
      <c r="E29" s="214"/>
      <c r="F29" s="16" t="str">
        <f t="shared" si="1"/>
        <v/>
      </c>
      <c r="G29" s="56" t="str">
        <f t="shared" si="2"/>
        <v/>
      </c>
      <c r="H29" s="347" t="b">
        <f t="shared" si="3"/>
        <v>0</v>
      </c>
      <c r="I29" s="348">
        <f t="shared" si="4"/>
        <v>1</v>
      </c>
    </row>
    <row r="30" spans="1:9">
      <c r="A30" s="35">
        <v>19</v>
      </c>
      <c r="B30" s="6"/>
      <c r="C30" s="6"/>
      <c r="D30" s="6"/>
      <c r="E30" s="214"/>
      <c r="F30" s="16" t="str">
        <f t="shared" si="1"/>
        <v/>
      </c>
      <c r="G30" s="56" t="str">
        <f t="shared" si="2"/>
        <v/>
      </c>
      <c r="H30" s="347" t="b">
        <f t="shared" si="3"/>
        <v>0</v>
      </c>
      <c r="I30" s="348">
        <f t="shared" si="4"/>
        <v>1</v>
      </c>
    </row>
    <row r="31" spans="1:9">
      <c r="A31" s="35">
        <v>20</v>
      </c>
      <c r="B31" s="6"/>
      <c r="C31" s="6"/>
      <c r="D31" s="6"/>
      <c r="E31" s="214"/>
      <c r="F31" s="16" t="str">
        <f t="shared" si="1"/>
        <v/>
      </c>
      <c r="G31" s="56" t="str">
        <f t="shared" si="2"/>
        <v/>
      </c>
      <c r="H31" s="347" t="b">
        <f t="shared" si="3"/>
        <v>0</v>
      </c>
      <c r="I31" s="348">
        <f t="shared" si="4"/>
        <v>1</v>
      </c>
    </row>
    <row r="32" spans="1:9">
      <c r="A32" s="35">
        <v>21</v>
      </c>
      <c r="B32" s="6"/>
      <c r="C32" s="6"/>
      <c r="D32" s="6"/>
      <c r="E32" s="214"/>
      <c r="F32" s="16" t="str">
        <f t="shared" si="1"/>
        <v/>
      </c>
      <c r="G32" s="56" t="str">
        <f t="shared" si="2"/>
        <v/>
      </c>
      <c r="H32" s="347" t="b">
        <f t="shared" si="3"/>
        <v>0</v>
      </c>
      <c r="I32" s="348">
        <f t="shared" si="4"/>
        <v>1</v>
      </c>
    </row>
    <row r="33" spans="1:9">
      <c r="A33" s="35">
        <v>22</v>
      </c>
      <c r="B33" s="6"/>
      <c r="C33" s="6"/>
      <c r="D33" s="6"/>
      <c r="E33" s="214"/>
      <c r="F33" s="16" t="str">
        <f t="shared" si="1"/>
        <v/>
      </c>
      <c r="G33" s="56" t="str">
        <f t="shared" si="2"/>
        <v/>
      </c>
      <c r="H33" s="347" t="b">
        <f t="shared" si="3"/>
        <v>0</v>
      </c>
      <c r="I33" s="348">
        <f t="shared" si="4"/>
        <v>1</v>
      </c>
    </row>
    <row r="34" spans="1:9">
      <c r="A34" s="35">
        <v>23</v>
      </c>
      <c r="B34" s="6"/>
      <c r="C34" s="6"/>
      <c r="D34" s="6"/>
      <c r="E34" s="214"/>
      <c r="F34" s="16" t="str">
        <f t="shared" si="1"/>
        <v/>
      </c>
      <c r="G34" s="56" t="str">
        <f t="shared" si="2"/>
        <v/>
      </c>
      <c r="H34" s="347" t="b">
        <f t="shared" si="3"/>
        <v>0</v>
      </c>
      <c r="I34" s="348">
        <f t="shared" si="4"/>
        <v>1</v>
      </c>
    </row>
    <row r="35" spans="1:9">
      <c r="A35" s="35">
        <v>24</v>
      </c>
      <c r="B35" s="6"/>
      <c r="C35" s="6"/>
      <c r="D35" s="6"/>
      <c r="E35" s="214"/>
      <c r="F35" s="16" t="str">
        <f t="shared" si="1"/>
        <v/>
      </c>
      <c r="G35" s="56" t="str">
        <f t="shared" si="2"/>
        <v/>
      </c>
      <c r="H35" s="347" t="b">
        <f t="shared" si="3"/>
        <v>0</v>
      </c>
      <c r="I35" s="348">
        <f t="shared" si="4"/>
        <v>1</v>
      </c>
    </row>
    <row r="36" spans="1:9">
      <c r="A36" s="35">
        <v>25</v>
      </c>
      <c r="B36" s="6"/>
      <c r="C36" s="6"/>
      <c r="D36" s="6"/>
      <c r="E36" s="214"/>
      <c r="F36" s="16" t="str">
        <f t="shared" si="1"/>
        <v/>
      </c>
      <c r="G36" s="56" t="str">
        <f t="shared" si="2"/>
        <v/>
      </c>
      <c r="H36" s="347" t="b">
        <f t="shared" si="3"/>
        <v>0</v>
      </c>
      <c r="I36" s="348">
        <f t="shared" si="4"/>
        <v>1</v>
      </c>
    </row>
    <row r="37" spans="1:9">
      <c r="A37" s="35">
        <v>26</v>
      </c>
      <c r="B37" s="6"/>
      <c r="C37" s="6"/>
      <c r="D37" s="6"/>
      <c r="E37" s="214"/>
      <c r="F37" s="16" t="str">
        <f t="shared" si="1"/>
        <v/>
      </c>
      <c r="G37" s="56" t="str">
        <f t="shared" si="2"/>
        <v/>
      </c>
      <c r="H37" s="347" t="b">
        <f t="shared" si="3"/>
        <v>0</v>
      </c>
      <c r="I37" s="348">
        <f t="shared" si="4"/>
        <v>1</v>
      </c>
    </row>
    <row r="38" spans="1:9">
      <c r="A38" s="35">
        <v>27</v>
      </c>
      <c r="B38" s="6"/>
      <c r="C38" s="6"/>
      <c r="D38" s="6"/>
      <c r="E38" s="214"/>
      <c r="F38" s="16" t="str">
        <f t="shared" si="1"/>
        <v/>
      </c>
      <c r="G38" s="56" t="str">
        <f t="shared" si="2"/>
        <v/>
      </c>
      <c r="H38" s="347" t="b">
        <f t="shared" si="3"/>
        <v>0</v>
      </c>
      <c r="I38" s="348">
        <f t="shared" si="4"/>
        <v>1</v>
      </c>
    </row>
    <row r="39" spans="1:9">
      <c r="A39" s="35">
        <v>28</v>
      </c>
      <c r="B39" s="6"/>
      <c r="C39" s="6"/>
      <c r="D39" s="6"/>
      <c r="E39" s="214"/>
      <c r="F39" s="16" t="str">
        <f t="shared" si="1"/>
        <v/>
      </c>
      <c r="G39" s="56" t="str">
        <f t="shared" si="2"/>
        <v/>
      </c>
      <c r="H39" s="347" t="b">
        <f t="shared" si="3"/>
        <v>0</v>
      </c>
      <c r="I39" s="348">
        <f t="shared" si="4"/>
        <v>1</v>
      </c>
    </row>
    <row r="40" spans="1:9">
      <c r="A40" s="35">
        <v>29</v>
      </c>
      <c r="B40" s="6"/>
      <c r="C40" s="6"/>
      <c r="D40" s="6"/>
      <c r="E40" s="214"/>
      <c r="F40" s="16" t="str">
        <f t="shared" si="1"/>
        <v/>
      </c>
      <c r="G40" s="56" t="str">
        <f t="shared" si="2"/>
        <v/>
      </c>
      <c r="H40" s="347" t="b">
        <f t="shared" si="3"/>
        <v>0</v>
      </c>
      <c r="I40" s="348">
        <f t="shared" si="4"/>
        <v>1</v>
      </c>
    </row>
    <row r="41" spans="1:9">
      <c r="A41" s="35">
        <v>30</v>
      </c>
      <c r="B41" s="6"/>
      <c r="C41" s="6"/>
      <c r="D41" s="6"/>
      <c r="E41" s="214"/>
      <c r="F41" s="16" t="str">
        <f t="shared" si="1"/>
        <v/>
      </c>
      <c r="G41" s="56" t="str">
        <f t="shared" si="2"/>
        <v/>
      </c>
      <c r="H41" s="347" t="b">
        <f t="shared" si="3"/>
        <v>0</v>
      </c>
      <c r="I41" s="348">
        <f t="shared" si="4"/>
        <v>1</v>
      </c>
    </row>
    <row r="42" spans="1:9">
      <c r="A42" s="35">
        <v>31</v>
      </c>
      <c r="B42" s="6"/>
      <c r="C42" s="6"/>
      <c r="D42" s="6"/>
      <c r="E42" s="214"/>
      <c r="F42" s="16" t="str">
        <f t="shared" si="1"/>
        <v/>
      </c>
      <c r="G42" s="56" t="str">
        <f t="shared" si="2"/>
        <v/>
      </c>
      <c r="H42" s="347" t="b">
        <f t="shared" si="3"/>
        <v>0</v>
      </c>
      <c r="I42" s="348">
        <f t="shared" si="4"/>
        <v>1</v>
      </c>
    </row>
    <row r="43" spans="1:9">
      <c r="A43" s="35">
        <v>32</v>
      </c>
      <c r="B43" s="6"/>
      <c r="C43" s="6"/>
      <c r="D43" s="6"/>
      <c r="E43" s="214"/>
      <c r="F43" s="16" t="str">
        <f t="shared" si="1"/>
        <v/>
      </c>
      <c r="G43" s="56" t="str">
        <f t="shared" si="2"/>
        <v/>
      </c>
      <c r="H43" s="347" t="b">
        <f t="shared" si="3"/>
        <v>0</v>
      </c>
      <c r="I43" s="348">
        <f t="shared" si="4"/>
        <v>1</v>
      </c>
    </row>
    <row r="44" spans="1:9">
      <c r="A44" s="35">
        <v>33</v>
      </c>
      <c r="B44" s="6"/>
      <c r="C44" s="6"/>
      <c r="D44" s="6"/>
      <c r="E44" s="214"/>
      <c r="F44" s="16" t="str">
        <f t="shared" si="1"/>
        <v/>
      </c>
      <c r="G44" s="56" t="str">
        <f t="shared" ref="G44:G75" si="5">IF(OR($B44="",$C44="",$E44="",$E44&gt;an_final),"",IF($E44&gt;=an_initial,1,""))</f>
        <v/>
      </c>
      <c r="H44" s="347" t="b">
        <f t="shared" si="3"/>
        <v>0</v>
      </c>
      <c r="I44" s="348">
        <f t="shared" ref="I44:I75" si="6">LEN(B44)-LEN(SUBSTITUTE(B44,",",""))+1</f>
        <v>1</v>
      </c>
    </row>
    <row r="45" spans="1:9">
      <c r="A45" s="35">
        <v>34</v>
      </c>
      <c r="B45" s="6"/>
      <c r="C45" s="6"/>
      <c r="D45" s="6"/>
      <c r="E45" s="214"/>
      <c r="F45" s="16" t="str">
        <f t="shared" si="1"/>
        <v/>
      </c>
      <c r="G45" s="56" t="str">
        <f t="shared" si="5"/>
        <v/>
      </c>
      <c r="H45" s="347" t="b">
        <f t="shared" si="3"/>
        <v>0</v>
      </c>
      <c r="I45" s="348">
        <f t="shared" si="6"/>
        <v>1</v>
      </c>
    </row>
    <row r="46" spans="1:9">
      <c r="A46" s="35">
        <v>35</v>
      </c>
      <c r="B46" s="6"/>
      <c r="C46" s="6"/>
      <c r="D46" s="6"/>
      <c r="E46" s="214"/>
      <c r="F46" s="16" t="str">
        <f t="shared" si="1"/>
        <v/>
      </c>
      <c r="G46" s="56" t="str">
        <f t="shared" si="5"/>
        <v/>
      </c>
      <c r="H46" s="347" t="b">
        <f t="shared" si="3"/>
        <v>0</v>
      </c>
      <c r="I46" s="348">
        <f t="shared" si="6"/>
        <v>1</v>
      </c>
    </row>
    <row r="47" spans="1:9">
      <c r="A47" s="35">
        <v>36</v>
      </c>
      <c r="B47" s="6"/>
      <c r="C47" s="6"/>
      <c r="D47" s="6"/>
      <c r="E47" s="214"/>
      <c r="F47" s="16" t="str">
        <f t="shared" si="1"/>
        <v/>
      </c>
      <c r="G47" s="56" t="str">
        <f t="shared" si="5"/>
        <v/>
      </c>
      <c r="H47" s="347" t="b">
        <f t="shared" si="3"/>
        <v>0</v>
      </c>
      <c r="I47" s="348">
        <f t="shared" si="6"/>
        <v>1</v>
      </c>
    </row>
    <row r="48" spans="1:9">
      <c r="A48" s="35">
        <v>37</v>
      </c>
      <c r="B48" s="6"/>
      <c r="C48" s="6"/>
      <c r="D48" s="6"/>
      <c r="E48" s="214"/>
      <c r="F48" s="16" t="str">
        <f t="shared" si="1"/>
        <v/>
      </c>
      <c r="G48" s="56" t="str">
        <f t="shared" si="5"/>
        <v/>
      </c>
      <c r="H48" s="347" t="b">
        <f t="shared" si="3"/>
        <v>0</v>
      </c>
      <c r="I48" s="348">
        <f t="shared" si="6"/>
        <v>1</v>
      </c>
    </row>
    <row r="49" spans="1:9">
      <c r="A49" s="35">
        <v>38</v>
      </c>
      <c r="B49" s="6"/>
      <c r="C49" s="6"/>
      <c r="D49" s="6"/>
      <c r="E49" s="214"/>
      <c r="F49" s="16" t="str">
        <f t="shared" si="1"/>
        <v/>
      </c>
      <c r="G49" s="56" t="str">
        <f t="shared" si="5"/>
        <v/>
      </c>
      <c r="H49" s="347" t="b">
        <f t="shared" si="3"/>
        <v>0</v>
      </c>
      <c r="I49" s="348">
        <f t="shared" si="6"/>
        <v>1</v>
      </c>
    </row>
    <row r="50" spans="1:9">
      <c r="A50" s="35">
        <v>39</v>
      </c>
      <c r="B50" s="6"/>
      <c r="C50" s="6"/>
      <c r="D50" s="6"/>
      <c r="E50" s="214"/>
      <c r="F50" s="16" t="str">
        <f t="shared" si="1"/>
        <v/>
      </c>
      <c r="G50" s="56" t="str">
        <f t="shared" si="5"/>
        <v/>
      </c>
      <c r="H50" s="347" t="b">
        <f t="shared" si="3"/>
        <v>0</v>
      </c>
      <c r="I50" s="348">
        <f t="shared" si="6"/>
        <v>1</v>
      </c>
    </row>
    <row r="51" spans="1:9">
      <c r="A51" s="35">
        <v>40</v>
      </c>
      <c r="B51" s="6"/>
      <c r="C51" s="6"/>
      <c r="D51" s="6"/>
      <c r="E51" s="214"/>
      <c r="F51" s="16" t="str">
        <f t="shared" si="1"/>
        <v/>
      </c>
      <c r="G51" s="56" t="str">
        <f t="shared" si="5"/>
        <v/>
      </c>
      <c r="H51" s="347" t="b">
        <f t="shared" si="3"/>
        <v>0</v>
      </c>
      <c r="I51" s="348">
        <f t="shared" si="6"/>
        <v>1</v>
      </c>
    </row>
    <row r="52" spans="1:9">
      <c r="A52" s="35">
        <v>41</v>
      </c>
      <c r="B52" s="6"/>
      <c r="C52" s="6"/>
      <c r="D52" s="6"/>
      <c r="E52" s="214"/>
      <c r="F52" s="16" t="str">
        <f t="shared" si="1"/>
        <v/>
      </c>
      <c r="G52" s="56" t="str">
        <f t="shared" si="5"/>
        <v/>
      </c>
      <c r="H52" s="347" t="b">
        <f t="shared" si="3"/>
        <v>0</v>
      </c>
      <c r="I52" s="348">
        <f t="shared" si="6"/>
        <v>1</v>
      </c>
    </row>
    <row r="53" spans="1:9">
      <c r="A53" s="35">
        <v>42</v>
      </c>
      <c r="B53" s="6"/>
      <c r="C53" s="6"/>
      <c r="D53" s="6"/>
      <c r="E53" s="214"/>
      <c r="F53" s="16" t="str">
        <f t="shared" si="1"/>
        <v/>
      </c>
      <c r="G53" s="56" t="str">
        <f t="shared" si="5"/>
        <v/>
      </c>
      <c r="H53" s="347" t="b">
        <f t="shared" si="3"/>
        <v>0</v>
      </c>
      <c r="I53" s="348">
        <f t="shared" si="6"/>
        <v>1</v>
      </c>
    </row>
    <row r="54" spans="1:9">
      <c r="A54" s="35">
        <v>43</v>
      </c>
      <c r="B54" s="6"/>
      <c r="C54" s="6"/>
      <c r="D54" s="6"/>
      <c r="E54" s="214"/>
      <c r="F54" s="16" t="str">
        <f t="shared" si="1"/>
        <v/>
      </c>
      <c r="G54" s="56" t="str">
        <f t="shared" si="5"/>
        <v/>
      </c>
      <c r="H54" s="347" t="b">
        <f t="shared" si="3"/>
        <v>0</v>
      </c>
      <c r="I54" s="348">
        <f t="shared" si="6"/>
        <v>1</v>
      </c>
    </row>
    <row r="55" spans="1:9">
      <c r="A55" s="35">
        <v>44</v>
      </c>
      <c r="B55" s="6"/>
      <c r="C55" s="6"/>
      <c r="D55" s="6"/>
      <c r="E55" s="214"/>
      <c r="F55" s="16" t="str">
        <f t="shared" si="1"/>
        <v/>
      </c>
      <c r="G55" s="56" t="str">
        <f t="shared" si="5"/>
        <v/>
      </c>
      <c r="H55" s="347" t="b">
        <f t="shared" si="3"/>
        <v>0</v>
      </c>
      <c r="I55" s="348">
        <f t="shared" si="6"/>
        <v>1</v>
      </c>
    </row>
    <row r="56" spans="1:9">
      <c r="A56" s="35">
        <v>45</v>
      </c>
      <c r="B56" s="6"/>
      <c r="C56" s="6"/>
      <c r="D56" s="6"/>
      <c r="E56" s="214"/>
      <c r="F56" s="16" t="str">
        <f t="shared" si="1"/>
        <v/>
      </c>
      <c r="G56" s="56" t="str">
        <f t="shared" si="5"/>
        <v/>
      </c>
      <c r="H56" s="347" t="b">
        <f t="shared" si="3"/>
        <v>0</v>
      </c>
      <c r="I56" s="348">
        <f t="shared" si="6"/>
        <v>1</v>
      </c>
    </row>
    <row r="57" spans="1:9">
      <c r="A57" s="35">
        <v>46</v>
      </c>
      <c r="B57" s="6"/>
      <c r="C57" s="6"/>
      <c r="D57" s="6"/>
      <c r="E57" s="214"/>
      <c r="F57" s="16" t="str">
        <f t="shared" si="1"/>
        <v/>
      </c>
      <c r="G57" s="56" t="str">
        <f t="shared" si="5"/>
        <v/>
      </c>
      <c r="H57" s="347" t="b">
        <f t="shared" si="3"/>
        <v>0</v>
      </c>
      <c r="I57" s="348">
        <f t="shared" si="6"/>
        <v>1</v>
      </c>
    </row>
    <row r="58" spans="1:9">
      <c r="A58" s="35">
        <v>47</v>
      </c>
      <c r="B58" s="6"/>
      <c r="C58" s="6"/>
      <c r="D58" s="6"/>
      <c r="E58" s="214"/>
      <c r="F58" s="16" t="str">
        <f t="shared" si="1"/>
        <v/>
      </c>
      <c r="G58" s="56" t="str">
        <f t="shared" si="5"/>
        <v/>
      </c>
      <c r="H58" s="347" t="b">
        <f t="shared" si="3"/>
        <v>0</v>
      </c>
      <c r="I58" s="348">
        <f t="shared" si="6"/>
        <v>1</v>
      </c>
    </row>
    <row r="59" spans="1:9">
      <c r="A59" s="35">
        <v>48</v>
      </c>
      <c r="B59" s="6"/>
      <c r="C59" s="6"/>
      <c r="D59" s="6"/>
      <c r="E59" s="214"/>
      <c r="F59" s="16" t="str">
        <f t="shared" si="1"/>
        <v/>
      </c>
      <c r="G59" s="56" t="str">
        <f t="shared" si="5"/>
        <v/>
      </c>
      <c r="H59" s="347" t="b">
        <f t="shared" si="3"/>
        <v>0</v>
      </c>
      <c r="I59" s="348">
        <f t="shared" si="6"/>
        <v>1</v>
      </c>
    </row>
    <row r="60" spans="1:9">
      <c r="A60" s="35">
        <v>49</v>
      </c>
      <c r="B60" s="6"/>
      <c r="C60" s="6"/>
      <c r="D60" s="6"/>
      <c r="E60" s="214"/>
      <c r="F60" s="16" t="str">
        <f t="shared" si="1"/>
        <v/>
      </c>
      <c r="G60" s="56" t="str">
        <f t="shared" si="5"/>
        <v/>
      </c>
      <c r="H60" s="347" t="b">
        <f t="shared" si="3"/>
        <v>0</v>
      </c>
      <c r="I60" s="348">
        <f t="shared" si="6"/>
        <v>1</v>
      </c>
    </row>
    <row r="61" spans="1:9">
      <c r="A61" s="35">
        <v>50</v>
      </c>
      <c r="B61" s="6"/>
      <c r="C61" s="6"/>
      <c r="D61" s="6"/>
      <c r="E61" s="214"/>
      <c r="F61" s="16" t="str">
        <f t="shared" si="1"/>
        <v/>
      </c>
      <c r="G61" s="56" t="str">
        <f t="shared" si="5"/>
        <v/>
      </c>
      <c r="H61" s="347" t="b">
        <f t="shared" si="3"/>
        <v>0</v>
      </c>
      <c r="I61" s="348">
        <f t="shared" si="6"/>
        <v>1</v>
      </c>
    </row>
    <row r="62" spans="1:9">
      <c r="A62" s="35">
        <v>51</v>
      </c>
      <c r="B62" s="6"/>
      <c r="C62" s="6"/>
      <c r="D62" s="6"/>
      <c r="E62" s="214"/>
      <c r="F62" s="16" t="str">
        <f t="shared" si="1"/>
        <v/>
      </c>
      <c r="G62" s="56" t="str">
        <f t="shared" si="5"/>
        <v/>
      </c>
      <c r="H62" s="347" t="b">
        <f t="shared" si="3"/>
        <v>0</v>
      </c>
      <c r="I62" s="348">
        <f t="shared" si="6"/>
        <v>1</v>
      </c>
    </row>
    <row r="63" spans="1:9">
      <c r="A63" s="35">
        <v>52</v>
      </c>
      <c r="B63" s="6"/>
      <c r="C63" s="6"/>
      <c r="D63" s="6"/>
      <c r="E63" s="214"/>
      <c r="F63" s="16" t="str">
        <f t="shared" si="1"/>
        <v/>
      </c>
      <c r="G63" s="56" t="str">
        <f t="shared" si="5"/>
        <v/>
      </c>
      <c r="H63" s="347" t="b">
        <f t="shared" si="3"/>
        <v>0</v>
      </c>
      <c r="I63" s="348">
        <f t="shared" si="6"/>
        <v>1</v>
      </c>
    </row>
    <row r="64" spans="1:9">
      <c r="A64" s="35">
        <v>53</v>
      </c>
      <c r="B64" s="6"/>
      <c r="C64" s="6"/>
      <c r="D64" s="6"/>
      <c r="E64" s="214"/>
      <c r="F64" s="16" t="str">
        <f t="shared" si="1"/>
        <v/>
      </c>
      <c r="G64" s="56" t="str">
        <f t="shared" si="5"/>
        <v/>
      </c>
      <c r="H64" s="347" t="b">
        <f t="shared" si="3"/>
        <v>0</v>
      </c>
      <c r="I64" s="348">
        <f t="shared" si="6"/>
        <v>1</v>
      </c>
    </row>
    <row r="65" spans="1:9">
      <c r="A65" s="35">
        <v>54</v>
      </c>
      <c r="B65" s="6"/>
      <c r="C65" s="6"/>
      <c r="D65" s="6"/>
      <c r="E65" s="214"/>
      <c r="F65" s="16" t="str">
        <f t="shared" si="1"/>
        <v/>
      </c>
      <c r="G65" s="56" t="str">
        <f t="shared" si="5"/>
        <v/>
      </c>
      <c r="H65" s="347" t="b">
        <f t="shared" si="3"/>
        <v>0</v>
      </c>
      <c r="I65" s="348">
        <f t="shared" si="6"/>
        <v>1</v>
      </c>
    </row>
    <row r="66" spans="1:9">
      <c r="A66" s="35">
        <v>55</v>
      </c>
      <c r="B66" s="6"/>
      <c r="C66" s="6"/>
      <c r="D66" s="6"/>
      <c r="E66" s="214"/>
      <c r="F66" s="16" t="str">
        <f t="shared" si="1"/>
        <v/>
      </c>
      <c r="G66" s="56" t="str">
        <f t="shared" si="5"/>
        <v/>
      </c>
      <c r="H66" s="347" t="b">
        <f t="shared" si="3"/>
        <v>0</v>
      </c>
      <c r="I66" s="348">
        <f t="shared" si="6"/>
        <v>1</v>
      </c>
    </row>
    <row r="67" spans="1:9">
      <c r="A67" s="35">
        <v>56</v>
      </c>
      <c r="B67" s="6"/>
      <c r="C67" s="6"/>
      <c r="D67" s="6"/>
      <c r="E67" s="214"/>
      <c r="F67" s="16" t="str">
        <f t="shared" si="1"/>
        <v/>
      </c>
      <c r="G67" s="56" t="str">
        <f t="shared" si="5"/>
        <v/>
      </c>
      <c r="H67" s="347" t="b">
        <f t="shared" si="3"/>
        <v>0</v>
      </c>
      <c r="I67" s="348">
        <f t="shared" si="6"/>
        <v>1</v>
      </c>
    </row>
    <row r="68" spans="1:9">
      <c r="A68" s="35">
        <v>57</v>
      </c>
      <c r="B68" s="6"/>
      <c r="C68" s="6"/>
      <c r="D68" s="6"/>
      <c r="E68" s="214"/>
      <c r="F68" s="16" t="str">
        <f t="shared" si="1"/>
        <v/>
      </c>
      <c r="G68" s="56" t="str">
        <f t="shared" si="5"/>
        <v/>
      </c>
      <c r="H68" s="347" t="b">
        <f t="shared" si="3"/>
        <v>0</v>
      </c>
      <c r="I68" s="348">
        <f t="shared" si="6"/>
        <v>1</v>
      </c>
    </row>
    <row r="69" spans="1:9">
      <c r="A69" s="35">
        <v>58</v>
      </c>
      <c r="B69" s="6"/>
      <c r="C69" s="6"/>
      <c r="D69" s="6"/>
      <c r="E69" s="214"/>
      <c r="F69" s="16" t="str">
        <f t="shared" si="1"/>
        <v/>
      </c>
      <c r="G69" s="56" t="str">
        <f t="shared" si="5"/>
        <v/>
      </c>
      <c r="H69" s="347" t="b">
        <f t="shared" si="3"/>
        <v>0</v>
      </c>
      <c r="I69" s="348">
        <f t="shared" si="6"/>
        <v>1</v>
      </c>
    </row>
    <row r="70" spans="1:9">
      <c r="A70" s="35">
        <v>59</v>
      </c>
      <c r="B70" s="6"/>
      <c r="C70" s="6"/>
      <c r="D70" s="6"/>
      <c r="E70" s="214"/>
      <c r="F70" s="16" t="str">
        <f t="shared" si="1"/>
        <v/>
      </c>
      <c r="G70" s="56" t="str">
        <f t="shared" si="5"/>
        <v/>
      </c>
      <c r="H70" s="347" t="b">
        <f t="shared" si="3"/>
        <v>0</v>
      </c>
      <c r="I70" s="348">
        <f t="shared" si="6"/>
        <v>1</v>
      </c>
    </row>
    <row r="71" spans="1:9">
      <c r="A71" s="35">
        <v>60</v>
      </c>
      <c r="B71" s="6"/>
      <c r="C71" s="6"/>
      <c r="D71" s="6"/>
      <c r="E71" s="214"/>
      <c r="F71" s="16" t="str">
        <f t="shared" si="1"/>
        <v/>
      </c>
      <c r="G71" s="56" t="str">
        <f t="shared" si="5"/>
        <v/>
      </c>
      <c r="H71" s="347" t="b">
        <f t="shared" si="3"/>
        <v>0</v>
      </c>
      <c r="I71" s="348">
        <f t="shared" si="6"/>
        <v>1</v>
      </c>
    </row>
    <row r="72" spans="1:9">
      <c r="A72" s="35">
        <v>61</v>
      </c>
      <c r="B72" s="6"/>
      <c r="C72" s="6"/>
      <c r="D72" s="6"/>
      <c r="E72" s="214"/>
      <c r="F72" s="16" t="str">
        <f t="shared" si="1"/>
        <v/>
      </c>
      <c r="G72" s="56" t="str">
        <f t="shared" si="5"/>
        <v/>
      </c>
      <c r="H72" s="347" t="b">
        <f t="shared" si="3"/>
        <v>0</v>
      </c>
      <c r="I72" s="348">
        <f t="shared" si="6"/>
        <v>1</v>
      </c>
    </row>
    <row r="73" spans="1:9">
      <c r="A73" s="35">
        <v>62</v>
      </c>
      <c r="B73" s="6"/>
      <c r="C73" s="6"/>
      <c r="D73" s="6"/>
      <c r="E73" s="214"/>
      <c r="F73" s="16" t="str">
        <f t="shared" si="1"/>
        <v/>
      </c>
      <c r="G73" s="56" t="str">
        <f t="shared" si="5"/>
        <v/>
      </c>
      <c r="H73" s="347" t="b">
        <f t="shared" si="3"/>
        <v>0</v>
      </c>
      <c r="I73" s="348">
        <f t="shared" si="6"/>
        <v>1</v>
      </c>
    </row>
    <row r="74" spans="1:9">
      <c r="A74" s="35">
        <v>63</v>
      </c>
      <c r="B74" s="6"/>
      <c r="C74" s="6"/>
      <c r="D74" s="6"/>
      <c r="E74" s="214"/>
      <c r="F74" s="16" t="str">
        <f t="shared" si="1"/>
        <v/>
      </c>
      <c r="G74" s="56" t="str">
        <f t="shared" si="5"/>
        <v/>
      </c>
      <c r="H74" s="347" t="b">
        <f t="shared" si="3"/>
        <v>0</v>
      </c>
      <c r="I74" s="348">
        <f t="shared" si="6"/>
        <v>1</v>
      </c>
    </row>
    <row r="75" spans="1:9">
      <c r="A75" s="35">
        <v>64</v>
      </c>
      <c r="B75" s="6"/>
      <c r="C75" s="6"/>
      <c r="D75" s="6"/>
      <c r="E75" s="214"/>
      <c r="F75" s="16" t="str">
        <f t="shared" si="1"/>
        <v/>
      </c>
      <c r="G75" s="56" t="str">
        <f t="shared" si="5"/>
        <v/>
      </c>
      <c r="H75" s="347" t="b">
        <f t="shared" si="3"/>
        <v>0</v>
      </c>
      <c r="I75" s="348">
        <f t="shared" si="6"/>
        <v>1</v>
      </c>
    </row>
    <row r="76" spans="1:9">
      <c r="A76" s="35">
        <v>65</v>
      </c>
      <c r="B76" s="6"/>
      <c r="C76" s="6"/>
      <c r="D76" s="6"/>
      <c r="E76" s="214"/>
      <c r="F76" s="16" t="str">
        <f t="shared" ref="F76:F139" si="7">IF(OR($B76="",$C76="",$E76&lt;an_initial,$E76&gt;an_final),"",G76 * (INDEX(i6punctaje, MATCH(C76,i6anvergură,0), MATCH(D76,i6rol,0) )) )</f>
        <v/>
      </c>
      <c r="G76" s="56" t="str">
        <f t="shared" ref="G76:G110" si="8">IF(OR($B76="",$C76="",$E76="",$E76&gt;an_final),"",IF($E76&gt;=an_initial,1,""))</f>
        <v/>
      </c>
      <c r="H76" s="347" t="b">
        <f t="shared" ref="H76:H110" si="9">IF(nume_candidat="",FALSE,ISNUMBER(SEARCH(nume_candidat,$B76)))</f>
        <v>0</v>
      </c>
      <c r="I76" s="348">
        <f t="shared" ref="I76:I110" si="10">LEN(B76)-LEN(SUBSTITUTE(B76,",",""))+1</f>
        <v>1</v>
      </c>
    </row>
    <row r="77" spans="1:9">
      <c r="A77" s="35">
        <v>66</v>
      </c>
      <c r="B77" s="6"/>
      <c r="C77" s="6"/>
      <c r="D77" s="6"/>
      <c r="E77" s="214"/>
      <c r="F77" s="16" t="str">
        <f t="shared" si="7"/>
        <v/>
      </c>
      <c r="G77" s="56" t="str">
        <f t="shared" si="8"/>
        <v/>
      </c>
      <c r="H77" s="347" t="b">
        <f t="shared" si="9"/>
        <v>0</v>
      </c>
      <c r="I77" s="348">
        <f t="shared" si="10"/>
        <v>1</v>
      </c>
    </row>
    <row r="78" spans="1:9">
      <c r="A78" s="35">
        <v>67</v>
      </c>
      <c r="B78" s="6"/>
      <c r="C78" s="6"/>
      <c r="D78" s="6"/>
      <c r="E78" s="214"/>
      <c r="F78" s="16" t="str">
        <f t="shared" si="7"/>
        <v/>
      </c>
      <c r="G78" s="56" t="str">
        <f t="shared" si="8"/>
        <v/>
      </c>
      <c r="H78" s="347" t="b">
        <f t="shared" si="9"/>
        <v>0</v>
      </c>
      <c r="I78" s="348">
        <f t="shared" si="10"/>
        <v>1</v>
      </c>
    </row>
    <row r="79" spans="1:9">
      <c r="A79" s="35">
        <v>68</v>
      </c>
      <c r="B79" s="6"/>
      <c r="C79" s="6"/>
      <c r="D79" s="6"/>
      <c r="E79" s="214"/>
      <c r="F79" s="16" t="str">
        <f t="shared" si="7"/>
        <v/>
      </c>
      <c r="G79" s="56" t="str">
        <f t="shared" si="8"/>
        <v/>
      </c>
      <c r="H79" s="347" t="b">
        <f t="shared" si="9"/>
        <v>0</v>
      </c>
      <c r="I79" s="348">
        <f t="shared" si="10"/>
        <v>1</v>
      </c>
    </row>
    <row r="80" spans="1:9">
      <c r="A80" s="35">
        <v>69</v>
      </c>
      <c r="B80" s="6"/>
      <c r="C80" s="6"/>
      <c r="D80" s="6"/>
      <c r="E80" s="214"/>
      <c r="F80" s="16" t="str">
        <f t="shared" si="7"/>
        <v/>
      </c>
      <c r="G80" s="56" t="str">
        <f t="shared" si="8"/>
        <v/>
      </c>
      <c r="H80" s="347" t="b">
        <f t="shared" si="9"/>
        <v>0</v>
      </c>
      <c r="I80" s="348">
        <f t="shared" si="10"/>
        <v>1</v>
      </c>
    </row>
    <row r="81" spans="1:9">
      <c r="A81" s="35">
        <v>70</v>
      </c>
      <c r="B81" s="6"/>
      <c r="C81" s="6"/>
      <c r="D81" s="6"/>
      <c r="E81" s="214"/>
      <c r="F81" s="16" t="str">
        <f t="shared" si="7"/>
        <v/>
      </c>
      <c r="G81" s="56" t="str">
        <f t="shared" si="8"/>
        <v/>
      </c>
      <c r="H81" s="347" t="b">
        <f t="shared" si="9"/>
        <v>0</v>
      </c>
      <c r="I81" s="348">
        <f t="shared" si="10"/>
        <v>1</v>
      </c>
    </row>
    <row r="82" spans="1:9">
      <c r="A82" s="35">
        <v>71</v>
      </c>
      <c r="B82" s="6"/>
      <c r="C82" s="6"/>
      <c r="D82" s="6"/>
      <c r="E82" s="214"/>
      <c r="F82" s="16" t="str">
        <f t="shared" si="7"/>
        <v/>
      </c>
      <c r="G82" s="56" t="str">
        <f t="shared" si="8"/>
        <v/>
      </c>
      <c r="H82" s="347" t="b">
        <f t="shared" si="9"/>
        <v>0</v>
      </c>
      <c r="I82" s="348">
        <f t="shared" si="10"/>
        <v>1</v>
      </c>
    </row>
    <row r="83" spans="1:9">
      <c r="A83" s="35">
        <v>72</v>
      </c>
      <c r="B83" s="6"/>
      <c r="C83" s="6"/>
      <c r="D83" s="6"/>
      <c r="E83" s="214"/>
      <c r="F83" s="16" t="str">
        <f t="shared" si="7"/>
        <v/>
      </c>
      <c r="G83" s="56" t="str">
        <f t="shared" si="8"/>
        <v/>
      </c>
      <c r="H83" s="347" t="b">
        <f t="shared" si="9"/>
        <v>0</v>
      </c>
      <c r="I83" s="348">
        <f t="shared" si="10"/>
        <v>1</v>
      </c>
    </row>
    <row r="84" spans="1:9">
      <c r="A84" s="35">
        <v>73</v>
      </c>
      <c r="B84" s="6"/>
      <c r="C84" s="6"/>
      <c r="D84" s="6"/>
      <c r="E84" s="214"/>
      <c r="F84" s="16" t="str">
        <f t="shared" si="7"/>
        <v/>
      </c>
      <c r="G84" s="56" t="str">
        <f t="shared" si="8"/>
        <v/>
      </c>
      <c r="H84" s="347" t="b">
        <f t="shared" si="9"/>
        <v>0</v>
      </c>
      <c r="I84" s="348">
        <f t="shared" si="10"/>
        <v>1</v>
      </c>
    </row>
    <row r="85" spans="1:9">
      <c r="A85" s="35">
        <v>74</v>
      </c>
      <c r="B85" s="6"/>
      <c r="C85" s="6"/>
      <c r="D85" s="6"/>
      <c r="E85" s="214"/>
      <c r="F85" s="16" t="str">
        <f t="shared" si="7"/>
        <v/>
      </c>
      <c r="G85" s="56" t="str">
        <f t="shared" si="8"/>
        <v/>
      </c>
      <c r="H85" s="347" t="b">
        <f t="shared" si="9"/>
        <v>0</v>
      </c>
      <c r="I85" s="348">
        <f t="shared" si="10"/>
        <v>1</v>
      </c>
    </row>
    <row r="86" spans="1:9">
      <c r="A86" s="35">
        <v>75</v>
      </c>
      <c r="B86" s="6"/>
      <c r="C86" s="6"/>
      <c r="D86" s="6"/>
      <c r="E86" s="214"/>
      <c r="F86" s="16" t="str">
        <f t="shared" si="7"/>
        <v/>
      </c>
      <c r="G86" s="56" t="str">
        <f t="shared" si="8"/>
        <v/>
      </c>
      <c r="H86" s="347" t="b">
        <f t="shared" si="9"/>
        <v>0</v>
      </c>
      <c r="I86" s="348">
        <f t="shared" si="10"/>
        <v>1</v>
      </c>
    </row>
    <row r="87" spans="1:9">
      <c r="A87" s="35">
        <v>76</v>
      </c>
      <c r="B87" s="6"/>
      <c r="C87" s="6"/>
      <c r="D87" s="6"/>
      <c r="E87" s="214"/>
      <c r="F87" s="16" t="str">
        <f t="shared" si="7"/>
        <v/>
      </c>
      <c r="G87" s="56" t="str">
        <f t="shared" si="8"/>
        <v/>
      </c>
      <c r="H87" s="347" t="b">
        <f t="shared" si="9"/>
        <v>0</v>
      </c>
      <c r="I87" s="348">
        <f t="shared" si="10"/>
        <v>1</v>
      </c>
    </row>
    <row r="88" spans="1:9">
      <c r="A88" s="35">
        <v>77</v>
      </c>
      <c r="B88" s="6"/>
      <c r="C88" s="6"/>
      <c r="D88" s="6"/>
      <c r="E88" s="214"/>
      <c r="F88" s="16" t="str">
        <f t="shared" si="7"/>
        <v/>
      </c>
      <c r="G88" s="56" t="str">
        <f t="shared" si="8"/>
        <v/>
      </c>
      <c r="H88" s="347" t="b">
        <f t="shared" si="9"/>
        <v>0</v>
      </c>
      <c r="I88" s="348">
        <f t="shared" si="10"/>
        <v>1</v>
      </c>
    </row>
    <row r="89" spans="1:9">
      <c r="A89" s="35">
        <v>78</v>
      </c>
      <c r="B89" s="6"/>
      <c r="C89" s="6"/>
      <c r="D89" s="6"/>
      <c r="E89" s="214"/>
      <c r="F89" s="16" t="str">
        <f t="shared" si="7"/>
        <v/>
      </c>
      <c r="G89" s="56" t="str">
        <f t="shared" si="8"/>
        <v/>
      </c>
      <c r="H89" s="347" t="b">
        <f t="shared" si="9"/>
        <v>0</v>
      </c>
      <c r="I89" s="348">
        <f t="shared" si="10"/>
        <v>1</v>
      </c>
    </row>
    <row r="90" spans="1:9">
      <c r="A90" s="35">
        <v>79</v>
      </c>
      <c r="B90" s="6"/>
      <c r="C90" s="6"/>
      <c r="D90" s="6"/>
      <c r="E90" s="214"/>
      <c r="F90" s="16" t="str">
        <f t="shared" si="7"/>
        <v/>
      </c>
      <c r="G90" s="56" t="str">
        <f t="shared" si="8"/>
        <v/>
      </c>
      <c r="H90" s="347" t="b">
        <f t="shared" si="9"/>
        <v>0</v>
      </c>
      <c r="I90" s="348">
        <f t="shared" si="10"/>
        <v>1</v>
      </c>
    </row>
    <row r="91" spans="1:9">
      <c r="A91" s="35">
        <v>80</v>
      </c>
      <c r="B91" s="6"/>
      <c r="C91" s="6"/>
      <c r="D91" s="6"/>
      <c r="E91" s="214"/>
      <c r="F91" s="16" t="str">
        <f t="shared" si="7"/>
        <v/>
      </c>
      <c r="G91" s="56" t="str">
        <f t="shared" si="8"/>
        <v/>
      </c>
      <c r="H91" s="347" t="b">
        <f t="shared" si="9"/>
        <v>0</v>
      </c>
      <c r="I91" s="348">
        <f t="shared" si="10"/>
        <v>1</v>
      </c>
    </row>
    <row r="92" spans="1:9">
      <c r="A92" s="35">
        <v>81</v>
      </c>
      <c r="B92" s="6"/>
      <c r="C92" s="6"/>
      <c r="D92" s="6"/>
      <c r="E92" s="214"/>
      <c r="F92" s="16" t="str">
        <f t="shared" si="7"/>
        <v/>
      </c>
      <c r="G92" s="56" t="str">
        <f t="shared" si="8"/>
        <v/>
      </c>
      <c r="H92" s="347" t="b">
        <f t="shared" si="9"/>
        <v>0</v>
      </c>
      <c r="I92" s="348">
        <f t="shared" si="10"/>
        <v>1</v>
      </c>
    </row>
    <row r="93" spans="1:9">
      <c r="A93" s="35">
        <v>82</v>
      </c>
      <c r="B93" s="6"/>
      <c r="C93" s="6"/>
      <c r="D93" s="6"/>
      <c r="E93" s="214"/>
      <c r="F93" s="16" t="str">
        <f t="shared" si="7"/>
        <v/>
      </c>
      <c r="G93" s="56" t="str">
        <f t="shared" si="8"/>
        <v/>
      </c>
      <c r="H93" s="347" t="b">
        <f t="shared" si="9"/>
        <v>0</v>
      </c>
      <c r="I93" s="348">
        <f t="shared" si="10"/>
        <v>1</v>
      </c>
    </row>
    <row r="94" spans="1:9">
      <c r="A94" s="35">
        <v>83</v>
      </c>
      <c r="B94" s="6"/>
      <c r="C94" s="6"/>
      <c r="D94" s="6"/>
      <c r="E94" s="214"/>
      <c r="F94" s="16" t="str">
        <f t="shared" si="7"/>
        <v/>
      </c>
      <c r="G94" s="56" t="str">
        <f t="shared" si="8"/>
        <v/>
      </c>
      <c r="H94" s="347" t="b">
        <f t="shared" si="9"/>
        <v>0</v>
      </c>
      <c r="I94" s="348">
        <f t="shared" si="10"/>
        <v>1</v>
      </c>
    </row>
    <row r="95" spans="1:9">
      <c r="A95" s="35">
        <v>84</v>
      </c>
      <c r="B95" s="6"/>
      <c r="C95" s="6"/>
      <c r="D95" s="6"/>
      <c r="E95" s="214"/>
      <c r="F95" s="16" t="str">
        <f t="shared" si="7"/>
        <v/>
      </c>
      <c r="G95" s="56" t="str">
        <f t="shared" si="8"/>
        <v/>
      </c>
      <c r="H95" s="347" t="b">
        <f t="shared" si="9"/>
        <v>0</v>
      </c>
      <c r="I95" s="348">
        <f t="shared" si="10"/>
        <v>1</v>
      </c>
    </row>
    <row r="96" spans="1:9">
      <c r="A96" s="35">
        <v>85</v>
      </c>
      <c r="B96" s="6"/>
      <c r="C96" s="6"/>
      <c r="D96" s="6"/>
      <c r="E96" s="214"/>
      <c r="F96" s="16" t="str">
        <f t="shared" si="7"/>
        <v/>
      </c>
      <c r="G96" s="56" t="str">
        <f t="shared" si="8"/>
        <v/>
      </c>
      <c r="H96" s="347" t="b">
        <f t="shared" si="9"/>
        <v>0</v>
      </c>
      <c r="I96" s="348">
        <f t="shared" si="10"/>
        <v>1</v>
      </c>
    </row>
    <row r="97" spans="1:9">
      <c r="A97" s="35">
        <v>86</v>
      </c>
      <c r="B97" s="6"/>
      <c r="C97" s="6"/>
      <c r="D97" s="6"/>
      <c r="E97" s="214"/>
      <c r="F97" s="16" t="str">
        <f t="shared" si="7"/>
        <v/>
      </c>
      <c r="G97" s="56" t="str">
        <f t="shared" si="8"/>
        <v/>
      </c>
      <c r="H97" s="347" t="b">
        <f t="shared" si="9"/>
        <v>0</v>
      </c>
      <c r="I97" s="348">
        <f t="shared" si="10"/>
        <v>1</v>
      </c>
    </row>
    <row r="98" spans="1:9">
      <c r="A98" s="35">
        <v>87</v>
      </c>
      <c r="B98" s="6"/>
      <c r="C98" s="6"/>
      <c r="D98" s="6"/>
      <c r="E98" s="214"/>
      <c r="F98" s="16" t="str">
        <f t="shared" si="7"/>
        <v/>
      </c>
      <c r="G98" s="56" t="str">
        <f t="shared" si="8"/>
        <v/>
      </c>
      <c r="H98" s="347" t="b">
        <f t="shared" si="9"/>
        <v>0</v>
      </c>
      <c r="I98" s="348">
        <f t="shared" si="10"/>
        <v>1</v>
      </c>
    </row>
    <row r="99" spans="1:9">
      <c r="A99" s="35">
        <v>88</v>
      </c>
      <c r="B99" s="6"/>
      <c r="C99" s="6"/>
      <c r="D99" s="6"/>
      <c r="E99" s="214"/>
      <c r="F99" s="16" t="str">
        <f t="shared" si="7"/>
        <v/>
      </c>
      <c r="G99" s="56" t="str">
        <f t="shared" si="8"/>
        <v/>
      </c>
      <c r="H99" s="347" t="b">
        <f t="shared" si="9"/>
        <v>0</v>
      </c>
      <c r="I99" s="348">
        <f t="shared" si="10"/>
        <v>1</v>
      </c>
    </row>
    <row r="100" spans="1:9">
      <c r="A100" s="35">
        <v>89</v>
      </c>
      <c r="B100" s="6"/>
      <c r="C100" s="6"/>
      <c r="D100" s="6"/>
      <c r="E100" s="214"/>
      <c r="F100" s="16" t="str">
        <f t="shared" si="7"/>
        <v/>
      </c>
      <c r="G100" s="56" t="str">
        <f t="shared" si="8"/>
        <v/>
      </c>
      <c r="H100" s="347" t="b">
        <f t="shared" si="9"/>
        <v>0</v>
      </c>
      <c r="I100" s="348">
        <f t="shared" si="10"/>
        <v>1</v>
      </c>
    </row>
    <row r="101" spans="1:9">
      <c r="A101" s="35">
        <v>90</v>
      </c>
      <c r="B101" s="6"/>
      <c r="C101" s="6"/>
      <c r="D101" s="6"/>
      <c r="E101" s="214"/>
      <c r="F101" s="16" t="str">
        <f t="shared" si="7"/>
        <v/>
      </c>
      <c r="G101" s="56" t="str">
        <f t="shared" si="8"/>
        <v/>
      </c>
      <c r="H101" s="347" t="b">
        <f t="shared" si="9"/>
        <v>0</v>
      </c>
      <c r="I101" s="348">
        <f t="shared" si="10"/>
        <v>1</v>
      </c>
    </row>
    <row r="102" spans="1:9">
      <c r="A102" s="35">
        <v>91</v>
      </c>
      <c r="B102" s="6"/>
      <c r="C102" s="6"/>
      <c r="D102" s="6"/>
      <c r="E102" s="214"/>
      <c r="F102" s="16" t="str">
        <f t="shared" si="7"/>
        <v/>
      </c>
      <c r="G102" s="56" t="str">
        <f t="shared" si="8"/>
        <v/>
      </c>
      <c r="H102" s="347" t="b">
        <f t="shared" si="9"/>
        <v>0</v>
      </c>
      <c r="I102" s="348">
        <f t="shared" si="10"/>
        <v>1</v>
      </c>
    </row>
    <row r="103" spans="1:9">
      <c r="A103" s="35">
        <v>92</v>
      </c>
      <c r="B103" s="6"/>
      <c r="C103" s="6"/>
      <c r="D103" s="6"/>
      <c r="E103" s="214"/>
      <c r="F103" s="16" t="str">
        <f t="shared" si="7"/>
        <v/>
      </c>
      <c r="G103" s="56" t="str">
        <f t="shared" si="8"/>
        <v/>
      </c>
      <c r="H103" s="347" t="b">
        <f t="shared" si="9"/>
        <v>0</v>
      </c>
      <c r="I103" s="348">
        <f t="shared" si="10"/>
        <v>1</v>
      </c>
    </row>
    <row r="104" spans="1:9">
      <c r="A104" s="35">
        <v>93</v>
      </c>
      <c r="B104" s="6"/>
      <c r="C104" s="6"/>
      <c r="D104" s="6"/>
      <c r="E104" s="214"/>
      <c r="F104" s="16" t="str">
        <f t="shared" si="7"/>
        <v/>
      </c>
      <c r="G104" s="56" t="str">
        <f t="shared" si="8"/>
        <v/>
      </c>
      <c r="H104" s="347" t="b">
        <f t="shared" si="9"/>
        <v>0</v>
      </c>
      <c r="I104" s="348">
        <f t="shared" si="10"/>
        <v>1</v>
      </c>
    </row>
    <row r="105" spans="1:9">
      <c r="A105" s="35">
        <v>94</v>
      </c>
      <c r="B105" s="6"/>
      <c r="C105" s="6"/>
      <c r="D105" s="6"/>
      <c r="E105" s="214"/>
      <c r="F105" s="16" t="str">
        <f t="shared" si="7"/>
        <v/>
      </c>
      <c r="G105" s="56" t="str">
        <f t="shared" si="8"/>
        <v/>
      </c>
      <c r="H105" s="347" t="b">
        <f t="shared" si="9"/>
        <v>0</v>
      </c>
      <c r="I105" s="348">
        <f t="shared" si="10"/>
        <v>1</v>
      </c>
    </row>
    <row r="106" spans="1:9">
      <c r="A106" s="35">
        <v>95</v>
      </c>
      <c r="B106" s="6"/>
      <c r="C106" s="6"/>
      <c r="D106" s="6"/>
      <c r="E106" s="214"/>
      <c r="F106" s="16" t="str">
        <f t="shared" si="7"/>
        <v/>
      </c>
      <c r="G106" s="56" t="str">
        <f t="shared" si="8"/>
        <v/>
      </c>
      <c r="H106" s="347" t="b">
        <f t="shared" si="9"/>
        <v>0</v>
      </c>
      <c r="I106" s="348">
        <f t="shared" si="10"/>
        <v>1</v>
      </c>
    </row>
    <row r="107" spans="1:9">
      <c r="A107" s="35">
        <v>96</v>
      </c>
      <c r="B107" s="6"/>
      <c r="C107" s="6"/>
      <c r="D107" s="6"/>
      <c r="E107" s="214"/>
      <c r="F107" s="16" t="str">
        <f t="shared" si="7"/>
        <v/>
      </c>
      <c r="G107" s="56" t="str">
        <f t="shared" si="8"/>
        <v/>
      </c>
      <c r="H107" s="347" t="b">
        <f t="shared" si="9"/>
        <v>0</v>
      </c>
      <c r="I107" s="348">
        <f t="shared" si="10"/>
        <v>1</v>
      </c>
    </row>
    <row r="108" spans="1:9">
      <c r="A108" s="35">
        <v>97</v>
      </c>
      <c r="B108" s="6"/>
      <c r="C108" s="6"/>
      <c r="D108" s="6"/>
      <c r="E108" s="214"/>
      <c r="F108" s="16" t="str">
        <f t="shared" si="7"/>
        <v/>
      </c>
      <c r="G108" s="56" t="str">
        <f t="shared" si="8"/>
        <v/>
      </c>
      <c r="H108" s="347" t="b">
        <f t="shared" si="9"/>
        <v>0</v>
      </c>
      <c r="I108" s="348">
        <f t="shared" si="10"/>
        <v>1</v>
      </c>
    </row>
    <row r="109" spans="1:9">
      <c r="A109" s="35">
        <v>98</v>
      </c>
      <c r="B109" s="6"/>
      <c r="C109" s="6"/>
      <c r="D109" s="6"/>
      <c r="E109" s="214"/>
      <c r="F109" s="16" t="str">
        <f t="shared" si="7"/>
        <v/>
      </c>
      <c r="G109" s="56" t="str">
        <f t="shared" si="8"/>
        <v/>
      </c>
      <c r="H109" s="347" t="b">
        <f t="shared" si="9"/>
        <v>0</v>
      </c>
      <c r="I109" s="348">
        <f t="shared" si="10"/>
        <v>1</v>
      </c>
    </row>
    <row r="110" spans="1:9">
      <c r="A110" s="141">
        <v>99</v>
      </c>
      <c r="B110" s="6"/>
      <c r="C110" s="6"/>
      <c r="D110" s="6"/>
      <c r="E110" s="214"/>
      <c r="F110" s="16" t="str">
        <f t="shared" si="7"/>
        <v/>
      </c>
      <c r="G110" s="56" t="str">
        <f t="shared" si="8"/>
        <v/>
      </c>
      <c r="H110" s="347" t="b">
        <f t="shared" si="9"/>
        <v>0</v>
      </c>
      <c r="I110" s="348">
        <f t="shared" si="10"/>
        <v>1</v>
      </c>
    </row>
    <row r="111" spans="1:9">
      <c r="A111" s="141">
        <v>100</v>
      </c>
      <c r="B111" s="142"/>
      <c r="C111" s="142"/>
      <c r="D111" s="142"/>
      <c r="E111" s="144"/>
      <c r="F111" s="16" t="str">
        <f t="shared" si="7"/>
        <v/>
      </c>
    </row>
    <row r="112" spans="1:9">
      <c r="A112" s="141">
        <v>101</v>
      </c>
      <c r="B112" s="142"/>
      <c r="C112" s="142"/>
      <c r="D112" s="142"/>
      <c r="E112" s="144"/>
      <c r="F112" s="16" t="str">
        <f t="shared" si="7"/>
        <v/>
      </c>
    </row>
    <row r="113" spans="1:18">
      <c r="A113" s="141">
        <v>102</v>
      </c>
      <c r="B113" s="142"/>
      <c r="C113" s="142"/>
      <c r="D113" s="142"/>
      <c r="E113" s="144"/>
      <c r="F113" s="16" t="str">
        <f t="shared" si="7"/>
        <v/>
      </c>
    </row>
    <row r="114" spans="1:18">
      <c r="A114" s="141">
        <v>103</v>
      </c>
      <c r="B114" s="142"/>
      <c r="C114" s="142"/>
      <c r="D114" s="142"/>
      <c r="E114" s="144"/>
      <c r="F114" s="16" t="str">
        <f t="shared" si="7"/>
        <v/>
      </c>
    </row>
    <row r="115" spans="1:18" s="68" customFormat="1">
      <c r="A115" s="141">
        <v>104</v>
      </c>
      <c r="B115" s="142"/>
      <c r="C115" s="142"/>
      <c r="D115" s="142"/>
      <c r="E115" s="144"/>
      <c r="F115" s="16" t="str">
        <f t="shared" si="7"/>
        <v/>
      </c>
      <c r="H115" s="69"/>
      <c r="I115" s="62"/>
      <c r="J115" s="62"/>
      <c r="K115" s="62"/>
      <c r="L115" s="62"/>
      <c r="M115" s="62"/>
      <c r="N115" s="62"/>
      <c r="O115" s="62"/>
      <c r="P115" s="62"/>
      <c r="Q115" s="62"/>
      <c r="R115" s="62"/>
    </row>
    <row r="116" spans="1:18" s="68" customFormat="1">
      <c r="A116" s="141">
        <v>105</v>
      </c>
      <c r="B116" s="142"/>
      <c r="C116" s="142"/>
      <c r="D116" s="142"/>
      <c r="E116" s="144"/>
      <c r="F116" s="16" t="str">
        <f t="shared" si="7"/>
        <v/>
      </c>
      <c r="H116" s="69"/>
      <c r="I116" s="62"/>
      <c r="J116" s="62"/>
      <c r="K116" s="62"/>
      <c r="L116" s="62"/>
      <c r="M116" s="62"/>
      <c r="N116" s="62"/>
      <c r="O116" s="62"/>
      <c r="P116" s="62"/>
      <c r="Q116" s="62"/>
      <c r="R116" s="62"/>
    </row>
    <row r="117" spans="1:18" s="68" customFormat="1">
      <c r="A117" s="141">
        <v>106</v>
      </c>
      <c r="B117" s="142"/>
      <c r="C117" s="142"/>
      <c r="D117" s="142"/>
      <c r="E117" s="144"/>
      <c r="F117" s="16" t="str">
        <f t="shared" si="7"/>
        <v/>
      </c>
      <c r="H117" s="69"/>
      <c r="I117" s="62"/>
      <c r="J117" s="62"/>
      <c r="K117" s="62"/>
      <c r="L117" s="62"/>
      <c r="M117" s="62"/>
      <c r="N117" s="62"/>
      <c r="O117" s="62"/>
      <c r="P117" s="62"/>
      <c r="Q117" s="62"/>
      <c r="R117" s="62"/>
    </row>
    <row r="118" spans="1:18" s="68" customFormat="1">
      <c r="A118" s="141">
        <v>107</v>
      </c>
      <c r="B118" s="142"/>
      <c r="C118" s="142"/>
      <c r="D118" s="142"/>
      <c r="E118" s="144"/>
      <c r="F118" s="16" t="str">
        <f t="shared" si="7"/>
        <v/>
      </c>
      <c r="H118" s="69"/>
      <c r="I118" s="62"/>
      <c r="J118" s="62"/>
      <c r="K118" s="62"/>
      <c r="L118" s="62"/>
      <c r="M118" s="62"/>
      <c r="N118" s="62"/>
      <c r="O118" s="62"/>
      <c r="P118" s="62"/>
      <c r="Q118" s="62"/>
      <c r="R118" s="62"/>
    </row>
    <row r="119" spans="1:18" s="68" customFormat="1">
      <c r="A119" s="141">
        <v>108</v>
      </c>
      <c r="B119" s="142"/>
      <c r="C119" s="142"/>
      <c r="D119" s="142"/>
      <c r="E119" s="144"/>
      <c r="F119" s="16" t="str">
        <f t="shared" si="7"/>
        <v/>
      </c>
      <c r="H119" s="69"/>
      <c r="I119" s="62"/>
      <c r="J119" s="62"/>
      <c r="K119" s="62"/>
      <c r="L119" s="62"/>
      <c r="M119" s="62"/>
      <c r="N119" s="62"/>
      <c r="O119" s="62"/>
      <c r="P119" s="62"/>
      <c r="Q119" s="62"/>
      <c r="R119" s="62"/>
    </row>
    <row r="120" spans="1:18" s="68" customFormat="1">
      <c r="A120" s="141">
        <v>109</v>
      </c>
      <c r="B120" s="142"/>
      <c r="C120" s="142"/>
      <c r="D120" s="142"/>
      <c r="E120" s="144"/>
      <c r="F120" s="16" t="str">
        <f t="shared" si="7"/>
        <v/>
      </c>
      <c r="H120" s="69"/>
      <c r="I120" s="62"/>
      <c r="J120" s="62"/>
      <c r="K120" s="62"/>
      <c r="L120" s="62"/>
      <c r="M120" s="62"/>
      <c r="N120" s="62"/>
      <c r="O120" s="62"/>
      <c r="P120" s="62"/>
      <c r="Q120" s="62"/>
      <c r="R120" s="62"/>
    </row>
    <row r="121" spans="1:18" s="68" customFormat="1">
      <c r="A121" s="141">
        <v>110</v>
      </c>
      <c r="B121" s="142"/>
      <c r="C121" s="142"/>
      <c r="D121" s="142"/>
      <c r="E121" s="144"/>
      <c r="F121" s="16" t="str">
        <f t="shared" si="7"/>
        <v/>
      </c>
      <c r="H121" s="69"/>
      <c r="I121" s="62"/>
      <c r="J121" s="62"/>
      <c r="K121" s="62"/>
      <c r="L121" s="62"/>
      <c r="M121" s="62"/>
      <c r="N121" s="62"/>
      <c r="O121" s="62"/>
      <c r="P121" s="62"/>
      <c r="Q121" s="62"/>
      <c r="R121" s="62"/>
    </row>
    <row r="122" spans="1:18" s="68" customFormat="1">
      <c r="A122" s="141">
        <v>111</v>
      </c>
      <c r="B122" s="142"/>
      <c r="C122" s="142"/>
      <c r="D122" s="142"/>
      <c r="E122" s="144"/>
      <c r="F122" s="16" t="str">
        <f t="shared" si="7"/>
        <v/>
      </c>
      <c r="H122" s="69"/>
      <c r="I122" s="62"/>
      <c r="J122" s="62"/>
      <c r="K122" s="62"/>
      <c r="L122" s="62"/>
      <c r="M122" s="62"/>
      <c r="N122" s="62"/>
      <c r="O122" s="62"/>
      <c r="P122" s="62"/>
      <c r="Q122" s="62"/>
      <c r="R122" s="62"/>
    </row>
    <row r="123" spans="1:18" s="68" customFormat="1">
      <c r="A123" s="141">
        <v>112</v>
      </c>
      <c r="B123" s="142"/>
      <c r="C123" s="142"/>
      <c r="D123" s="142"/>
      <c r="E123" s="144"/>
      <c r="F123" s="16" t="str">
        <f t="shared" si="7"/>
        <v/>
      </c>
      <c r="H123" s="69"/>
      <c r="I123" s="62"/>
      <c r="J123" s="62"/>
      <c r="K123" s="62"/>
      <c r="L123" s="62"/>
      <c r="M123" s="62"/>
      <c r="N123" s="62"/>
      <c r="O123" s="62"/>
      <c r="P123" s="62"/>
      <c r="Q123" s="62"/>
      <c r="R123" s="62"/>
    </row>
    <row r="124" spans="1:18" s="68" customFormat="1">
      <c r="A124" s="141">
        <v>113</v>
      </c>
      <c r="B124" s="142"/>
      <c r="C124" s="142"/>
      <c r="D124" s="142"/>
      <c r="E124" s="144"/>
      <c r="F124" s="16" t="str">
        <f t="shared" si="7"/>
        <v/>
      </c>
      <c r="H124" s="69"/>
      <c r="I124" s="62"/>
      <c r="J124" s="62"/>
      <c r="K124" s="62"/>
      <c r="L124" s="62"/>
      <c r="M124" s="62"/>
      <c r="N124" s="62"/>
      <c r="O124" s="62"/>
      <c r="P124" s="62"/>
      <c r="Q124" s="62"/>
      <c r="R124" s="62"/>
    </row>
    <row r="125" spans="1:18" s="68" customFormat="1">
      <c r="A125" s="141">
        <v>114</v>
      </c>
      <c r="B125" s="142"/>
      <c r="C125" s="142"/>
      <c r="D125" s="142"/>
      <c r="E125" s="144"/>
      <c r="F125" s="16" t="str">
        <f t="shared" si="7"/>
        <v/>
      </c>
      <c r="H125" s="69"/>
      <c r="I125" s="62"/>
      <c r="J125" s="62"/>
      <c r="K125" s="62"/>
      <c r="L125" s="62"/>
      <c r="M125" s="62"/>
      <c r="N125" s="62"/>
      <c r="O125" s="62"/>
      <c r="P125" s="62"/>
      <c r="Q125" s="62"/>
      <c r="R125" s="62"/>
    </row>
    <row r="126" spans="1:18" s="68" customFormat="1">
      <c r="A126" s="141">
        <v>115</v>
      </c>
      <c r="B126" s="142"/>
      <c r="C126" s="142"/>
      <c r="D126" s="142"/>
      <c r="E126" s="144"/>
      <c r="F126" s="16" t="str">
        <f t="shared" si="7"/>
        <v/>
      </c>
      <c r="H126" s="69"/>
      <c r="I126" s="62"/>
      <c r="J126" s="62"/>
      <c r="K126" s="62"/>
      <c r="L126" s="62"/>
      <c r="M126" s="62"/>
      <c r="N126" s="62"/>
      <c r="O126" s="62"/>
      <c r="P126" s="62"/>
      <c r="Q126" s="62"/>
      <c r="R126" s="62"/>
    </row>
    <row r="127" spans="1:18" s="68" customFormat="1">
      <c r="A127" s="141">
        <v>116</v>
      </c>
      <c r="B127" s="142"/>
      <c r="C127" s="142"/>
      <c r="D127" s="142"/>
      <c r="E127" s="144"/>
      <c r="F127" s="16" t="str">
        <f t="shared" si="7"/>
        <v/>
      </c>
      <c r="H127" s="69"/>
      <c r="I127" s="62"/>
      <c r="J127" s="62"/>
      <c r="K127" s="62"/>
      <c r="L127" s="62"/>
      <c r="M127" s="62"/>
      <c r="N127" s="62"/>
      <c r="O127" s="62"/>
      <c r="P127" s="62"/>
      <c r="Q127" s="62"/>
      <c r="R127" s="62"/>
    </row>
    <row r="128" spans="1:18" s="68" customFormat="1">
      <c r="A128" s="141">
        <v>117</v>
      </c>
      <c r="B128" s="142"/>
      <c r="C128" s="142"/>
      <c r="D128" s="142"/>
      <c r="E128" s="144"/>
      <c r="F128" s="16" t="str">
        <f t="shared" si="7"/>
        <v/>
      </c>
      <c r="H128" s="69"/>
      <c r="I128" s="62"/>
      <c r="J128" s="62"/>
      <c r="K128" s="62"/>
      <c r="L128" s="62"/>
      <c r="M128" s="62"/>
      <c r="N128" s="62"/>
      <c r="O128" s="62"/>
      <c r="P128" s="62"/>
      <c r="Q128" s="62"/>
      <c r="R128" s="62"/>
    </row>
    <row r="129" spans="1:18" s="68" customFormat="1">
      <c r="A129" s="141">
        <v>118</v>
      </c>
      <c r="B129" s="142"/>
      <c r="C129" s="142"/>
      <c r="D129" s="142"/>
      <c r="E129" s="144"/>
      <c r="F129" s="16" t="str">
        <f t="shared" si="7"/>
        <v/>
      </c>
      <c r="H129" s="69"/>
      <c r="I129" s="62"/>
      <c r="J129" s="62"/>
      <c r="K129" s="62"/>
      <c r="L129" s="62"/>
      <c r="M129" s="62"/>
      <c r="N129" s="62"/>
      <c r="O129" s="62"/>
      <c r="P129" s="62"/>
      <c r="Q129" s="62"/>
      <c r="R129" s="62"/>
    </row>
    <row r="130" spans="1:18" s="68" customFormat="1">
      <c r="A130" s="141">
        <v>119</v>
      </c>
      <c r="B130" s="142"/>
      <c r="C130" s="142"/>
      <c r="D130" s="142"/>
      <c r="E130" s="144"/>
      <c r="F130" s="16" t="str">
        <f t="shared" si="7"/>
        <v/>
      </c>
      <c r="H130" s="69"/>
      <c r="I130" s="62"/>
      <c r="J130" s="62"/>
      <c r="K130" s="62"/>
      <c r="L130" s="62"/>
      <c r="M130" s="62"/>
      <c r="N130" s="62"/>
      <c r="O130" s="62"/>
      <c r="P130" s="62"/>
      <c r="Q130" s="62"/>
      <c r="R130" s="62"/>
    </row>
    <row r="131" spans="1:18" s="68" customFormat="1">
      <c r="A131" s="141">
        <v>120</v>
      </c>
      <c r="B131" s="142"/>
      <c r="C131" s="142"/>
      <c r="D131" s="142"/>
      <c r="E131" s="144"/>
      <c r="F131" s="16" t="str">
        <f t="shared" si="7"/>
        <v/>
      </c>
      <c r="H131" s="69"/>
      <c r="I131" s="62"/>
      <c r="J131" s="62"/>
      <c r="K131" s="62"/>
      <c r="L131" s="62"/>
      <c r="M131" s="62"/>
      <c r="N131" s="62"/>
      <c r="O131" s="62"/>
      <c r="P131" s="62"/>
      <c r="Q131" s="62"/>
      <c r="R131" s="62"/>
    </row>
    <row r="132" spans="1:18" s="68" customFormat="1">
      <c r="A132" s="141">
        <v>121</v>
      </c>
      <c r="B132" s="142"/>
      <c r="C132" s="142"/>
      <c r="D132" s="142"/>
      <c r="E132" s="144"/>
      <c r="F132" s="16" t="str">
        <f t="shared" si="7"/>
        <v/>
      </c>
      <c r="H132" s="69"/>
      <c r="I132" s="62"/>
      <c r="J132" s="62"/>
      <c r="K132" s="62"/>
      <c r="L132" s="62"/>
      <c r="M132" s="62"/>
      <c r="N132" s="62"/>
      <c r="O132" s="62"/>
      <c r="P132" s="62"/>
      <c r="Q132" s="62"/>
      <c r="R132" s="62"/>
    </row>
    <row r="133" spans="1:18" s="68" customFormat="1">
      <c r="A133" s="141">
        <v>122</v>
      </c>
      <c r="B133" s="142"/>
      <c r="C133" s="142"/>
      <c r="D133" s="142"/>
      <c r="E133" s="144"/>
      <c r="F133" s="16" t="str">
        <f t="shared" si="7"/>
        <v/>
      </c>
      <c r="H133" s="69"/>
      <c r="I133" s="62"/>
      <c r="J133" s="62"/>
      <c r="K133" s="62"/>
      <c r="L133" s="62"/>
      <c r="M133" s="62"/>
      <c r="N133" s="62"/>
      <c r="O133" s="62"/>
      <c r="P133" s="62"/>
      <c r="Q133" s="62"/>
      <c r="R133" s="62"/>
    </row>
    <row r="134" spans="1:18" s="68" customFormat="1">
      <c r="A134" s="141">
        <v>123</v>
      </c>
      <c r="B134" s="142"/>
      <c r="C134" s="142"/>
      <c r="D134" s="142"/>
      <c r="E134" s="144"/>
      <c r="F134" s="16" t="str">
        <f t="shared" si="7"/>
        <v/>
      </c>
      <c r="H134" s="69"/>
      <c r="I134" s="62"/>
      <c r="J134" s="62"/>
      <c r="K134" s="62"/>
      <c r="L134" s="62"/>
      <c r="M134" s="62"/>
      <c r="N134" s="62"/>
      <c r="O134" s="62"/>
      <c r="P134" s="62"/>
      <c r="Q134" s="62"/>
      <c r="R134" s="62"/>
    </row>
    <row r="135" spans="1:18" s="68" customFormat="1">
      <c r="A135" s="141">
        <v>124</v>
      </c>
      <c r="B135" s="142"/>
      <c r="C135" s="142"/>
      <c r="D135" s="142"/>
      <c r="E135" s="144"/>
      <c r="F135" s="16" t="str">
        <f t="shared" si="7"/>
        <v/>
      </c>
      <c r="H135" s="69"/>
      <c r="I135" s="62"/>
      <c r="J135" s="62"/>
      <c r="K135" s="62"/>
      <c r="L135" s="62"/>
      <c r="M135" s="62"/>
      <c r="N135" s="62"/>
      <c r="O135" s="62"/>
      <c r="P135" s="62"/>
      <c r="Q135" s="62"/>
      <c r="R135" s="62"/>
    </row>
    <row r="136" spans="1:18" s="68" customFormat="1">
      <c r="A136" s="141">
        <v>125</v>
      </c>
      <c r="B136" s="142"/>
      <c r="C136" s="142"/>
      <c r="D136" s="142"/>
      <c r="E136" s="144"/>
      <c r="F136" s="16" t="str">
        <f t="shared" si="7"/>
        <v/>
      </c>
      <c r="H136" s="69"/>
      <c r="I136" s="62"/>
      <c r="J136" s="62"/>
      <c r="K136" s="62"/>
      <c r="L136" s="62"/>
      <c r="M136" s="62"/>
      <c r="N136" s="62"/>
      <c r="O136" s="62"/>
      <c r="P136" s="62"/>
      <c r="Q136" s="62"/>
      <c r="R136" s="62"/>
    </row>
    <row r="137" spans="1:18" s="68" customFormat="1">
      <c r="A137" s="141">
        <v>126</v>
      </c>
      <c r="B137" s="142"/>
      <c r="C137" s="142"/>
      <c r="D137" s="142"/>
      <c r="E137" s="144"/>
      <c r="F137" s="16" t="str">
        <f t="shared" si="7"/>
        <v/>
      </c>
      <c r="H137" s="69"/>
      <c r="I137" s="62"/>
      <c r="J137" s="62"/>
      <c r="K137" s="62"/>
      <c r="L137" s="62"/>
      <c r="M137" s="62"/>
      <c r="N137" s="62"/>
      <c r="O137" s="62"/>
      <c r="P137" s="62"/>
      <c r="Q137" s="62"/>
      <c r="R137" s="62"/>
    </row>
    <row r="138" spans="1:18" s="68" customFormat="1">
      <c r="A138" s="141">
        <v>127</v>
      </c>
      <c r="B138" s="142"/>
      <c r="C138" s="142"/>
      <c r="D138" s="142"/>
      <c r="E138" s="144"/>
      <c r="F138" s="16" t="str">
        <f t="shared" si="7"/>
        <v/>
      </c>
      <c r="H138" s="69"/>
      <c r="I138" s="62"/>
      <c r="J138" s="62"/>
      <c r="K138" s="62"/>
      <c r="L138" s="62"/>
      <c r="M138" s="62"/>
      <c r="N138" s="62"/>
      <c r="O138" s="62"/>
      <c r="P138" s="62"/>
      <c r="Q138" s="62"/>
      <c r="R138" s="62"/>
    </row>
    <row r="139" spans="1:18" s="68" customFormat="1">
      <c r="A139" s="141">
        <v>128</v>
      </c>
      <c r="B139" s="142"/>
      <c r="C139" s="142"/>
      <c r="D139" s="142"/>
      <c r="E139" s="144"/>
      <c r="F139" s="16" t="str">
        <f t="shared" si="7"/>
        <v/>
      </c>
      <c r="H139" s="69"/>
      <c r="I139" s="62"/>
      <c r="J139" s="62"/>
      <c r="K139" s="62"/>
      <c r="L139" s="62"/>
      <c r="M139" s="62"/>
      <c r="N139" s="62"/>
      <c r="O139" s="62"/>
      <c r="P139" s="62"/>
      <c r="Q139" s="62"/>
      <c r="R139" s="62"/>
    </row>
    <row r="140" spans="1:18" s="68" customFormat="1">
      <c r="A140" s="141">
        <v>129</v>
      </c>
      <c r="B140" s="142"/>
      <c r="C140" s="142"/>
      <c r="D140" s="142"/>
      <c r="E140" s="144"/>
      <c r="F140" s="16" t="str">
        <f t="shared" ref="F140:F203" si="11">IF(OR($B140="",$C140="",$E140&lt;an_initial,$E140&gt;an_final),"",G140 * (INDEX(i6punctaje, MATCH(C140,i6anvergură,0), MATCH(D140,i6rol,0) )) )</f>
        <v/>
      </c>
      <c r="H140" s="69"/>
      <c r="I140" s="62"/>
      <c r="J140" s="62"/>
      <c r="K140" s="62"/>
      <c r="L140" s="62"/>
      <c r="M140" s="62"/>
      <c r="N140" s="62"/>
      <c r="O140" s="62"/>
      <c r="P140" s="62"/>
      <c r="Q140" s="62"/>
      <c r="R140" s="62"/>
    </row>
    <row r="141" spans="1:18" s="68" customFormat="1">
      <c r="A141" s="141">
        <v>130</v>
      </c>
      <c r="B141" s="142"/>
      <c r="C141" s="142"/>
      <c r="D141" s="142"/>
      <c r="E141" s="144"/>
      <c r="F141" s="16" t="str">
        <f t="shared" si="11"/>
        <v/>
      </c>
      <c r="H141" s="69"/>
      <c r="I141" s="62"/>
      <c r="J141" s="62"/>
      <c r="K141" s="62"/>
      <c r="L141" s="62"/>
      <c r="M141" s="62"/>
      <c r="N141" s="62"/>
      <c r="O141" s="62"/>
      <c r="P141" s="62"/>
      <c r="Q141" s="62"/>
      <c r="R141" s="62"/>
    </row>
    <row r="142" spans="1:18" s="68" customFormat="1">
      <c r="A142" s="141">
        <v>131</v>
      </c>
      <c r="B142" s="142"/>
      <c r="C142" s="142"/>
      <c r="D142" s="142"/>
      <c r="E142" s="144"/>
      <c r="F142" s="16" t="str">
        <f t="shared" si="11"/>
        <v/>
      </c>
      <c r="H142" s="69"/>
      <c r="I142" s="62"/>
      <c r="J142" s="62"/>
      <c r="K142" s="62"/>
      <c r="L142" s="62"/>
      <c r="M142" s="62"/>
      <c r="N142" s="62"/>
      <c r="O142" s="62"/>
      <c r="P142" s="62"/>
      <c r="Q142" s="62"/>
      <c r="R142" s="62"/>
    </row>
    <row r="143" spans="1:18" s="68" customFormat="1">
      <c r="A143" s="141">
        <v>132</v>
      </c>
      <c r="B143" s="142"/>
      <c r="C143" s="142"/>
      <c r="D143" s="142"/>
      <c r="E143" s="144"/>
      <c r="F143" s="16" t="str">
        <f t="shared" si="11"/>
        <v/>
      </c>
      <c r="H143" s="69"/>
      <c r="I143" s="62"/>
      <c r="J143" s="62"/>
      <c r="K143" s="62"/>
      <c r="L143" s="62"/>
      <c r="M143" s="62"/>
      <c r="N143" s="62"/>
      <c r="O143" s="62"/>
      <c r="P143" s="62"/>
      <c r="Q143" s="62"/>
      <c r="R143" s="62"/>
    </row>
    <row r="144" spans="1:18" s="68" customFormat="1">
      <c r="A144" s="141">
        <v>133</v>
      </c>
      <c r="B144" s="142"/>
      <c r="C144" s="142"/>
      <c r="D144" s="142"/>
      <c r="E144" s="144"/>
      <c r="F144" s="16" t="str">
        <f t="shared" si="11"/>
        <v/>
      </c>
      <c r="H144" s="69"/>
      <c r="I144" s="62"/>
      <c r="J144" s="62"/>
      <c r="K144" s="62"/>
      <c r="L144" s="62"/>
      <c r="M144" s="62"/>
      <c r="N144" s="62"/>
      <c r="O144" s="62"/>
      <c r="P144" s="62"/>
      <c r="Q144" s="62"/>
      <c r="R144" s="62"/>
    </row>
    <row r="145" spans="1:18" s="68" customFormat="1">
      <c r="A145" s="141">
        <v>134</v>
      </c>
      <c r="B145" s="142"/>
      <c r="C145" s="142"/>
      <c r="D145" s="142"/>
      <c r="E145" s="144"/>
      <c r="F145" s="16" t="str">
        <f t="shared" si="11"/>
        <v/>
      </c>
      <c r="H145" s="69"/>
      <c r="I145" s="62"/>
      <c r="J145" s="62"/>
      <c r="K145" s="62"/>
      <c r="L145" s="62"/>
      <c r="M145" s="62"/>
      <c r="N145" s="62"/>
      <c r="O145" s="62"/>
      <c r="P145" s="62"/>
      <c r="Q145" s="62"/>
      <c r="R145" s="62"/>
    </row>
    <row r="146" spans="1:18" s="68" customFormat="1">
      <c r="A146" s="141">
        <v>135</v>
      </c>
      <c r="B146" s="142"/>
      <c r="C146" s="142"/>
      <c r="D146" s="142"/>
      <c r="E146" s="144"/>
      <c r="F146" s="16" t="str">
        <f t="shared" si="11"/>
        <v/>
      </c>
      <c r="H146" s="69"/>
      <c r="I146" s="62"/>
      <c r="J146" s="62"/>
      <c r="K146" s="62"/>
      <c r="L146" s="62"/>
      <c r="M146" s="62"/>
      <c r="N146" s="62"/>
      <c r="O146" s="62"/>
      <c r="P146" s="62"/>
      <c r="Q146" s="62"/>
      <c r="R146" s="62"/>
    </row>
    <row r="147" spans="1:18" s="68" customFormat="1">
      <c r="A147" s="141">
        <v>136</v>
      </c>
      <c r="B147" s="142"/>
      <c r="C147" s="142"/>
      <c r="D147" s="142"/>
      <c r="E147" s="144"/>
      <c r="F147" s="16" t="str">
        <f t="shared" si="11"/>
        <v/>
      </c>
      <c r="H147" s="69"/>
      <c r="I147" s="62"/>
      <c r="J147" s="62"/>
      <c r="K147" s="62"/>
      <c r="L147" s="62"/>
      <c r="M147" s="62"/>
      <c r="N147" s="62"/>
      <c r="O147" s="62"/>
      <c r="P147" s="62"/>
      <c r="Q147" s="62"/>
      <c r="R147" s="62"/>
    </row>
    <row r="148" spans="1:18" s="68" customFormat="1">
      <c r="A148" s="141">
        <v>137</v>
      </c>
      <c r="B148" s="142"/>
      <c r="C148" s="142"/>
      <c r="D148" s="142"/>
      <c r="E148" s="144"/>
      <c r="F148" s="16" t="str">
        <f t="shared" si="11"/>
        <v/>
      </c>
      <c r="H148" s="69"/>
      <c r="I148" s="62"/>
      <c r="J148" s="62"/>
      <c r="K148" s="62"/>
      <c r="L148" s="62"/>
      <c r="M148" s="62"/>
      <c r="N148" s="62"/>
      <c r="O148" s="62"/>
      <c r="P148" s="62"/>
      <c r="Q148" s="62"/>
      <c r="R148" s="62"/>
    </row>
    <row r="149" spans="1:18" s="68" customFormat="1">
      <c r="A149" s="141">
        <v>138</v>
      </c>
      <c r="B149" s="142"/>
      <c r="C149" s="142"/>
      <c r="D149" s="142"/>
      <c r="E149" s="144"/>
      <c r="F149" s="16" t="str">
        <f t="shared" si="11"/>
        <v/>
      </c>
      <c r="H149" s="69"/>
      <c r="I149" s="62"/>
      <c r="J149" s="62"/>
      <c r="K149" s="62"/>
      <c r="L149" s="62"/>
      <c r="M149" s="62"/>
      <c r="N149" s="62"/>
      <c r="O149" s="62"/>
      <c r="P149" s="62"/>
      <c r="Q149" s="62"/>
      <c r="R149" s="62"/>
    </row>
    <row r="150" spans="1:18" s="68" customFormat="1">
      <c r="A150" s="141">
        <v>139</v>
      </c>
      <c r="B150" s="142"/>
      <c r="C150" s="142"/>
      <c r="D150" s="142"/>
      <c r="E150" s="144"/>
      <c r="F150" s="16" t="str">
        <f t="shared" si="11"/>
        <v/>
      </c>
      <c r="H150" s="69"/>
      <c r="I150" s="62"/>
      <c r="J150" s="62"/>
      <c r="K150" s="62"/>
      <c r="L150" s="62"/>
      <c r="M150" s="62"/>
      <c r="N150" s="62"/>
      <c r="O150" s="62"/>
      <c r="P150" s="62"/>
      <c r="Q150" s="62"/>
      <c r="R150" s="62"/>
    </row>
    <row r="151" spans="1:18" s="68" customFormat="1">
      <c r="A151" s="141">
        <v>140</v>
      </c>
      <c r="B151" s="142"/>
      <c r="C151" s="142"/>
      <c r="D151" s="142"/>
      <c r="E151" s="144"/>
      <c r="F151" s="16" t="str">
        <f t="shared" si="11"/>
        <v/>
      </c>
      <c r="H151" s="69"/>
      <c r="I151" s="62"/>
      <c r="J151" s="62"/>
      <c r="K151" s="62"/>
      <c r="L151" s="62"/>
      <c r="M151" s="62"/>
      <c r="N151" s="62"/>
      <c r="O151" s="62"/>
      <c r="P151" s="62"/>
      <c r="Q151" s="62"/>
      <c r="R151" s="62"/>
    </row>
    <row r="152" spans="1:18" s="68" customFormat="1">
      <c r="A152" s="141">
        <v>141</v>
      </c>
      <c r="B152" s="142"/>
      <c r="C152" s="142"/>
      <c r="D152" s="142"/>
      <c r="E152" s="144"/>
      <c r="F152" s="16" t="str">
        <f t="shared" si="11"/>
        <v/>
      </c>
      <c r="H152" s="69"/>
      <c r="I152" s="62"/>
      <c r="J152" s="62"/>
      <c r="K152" s="62"/>
      <c r="L152" s="62"/>
      <c r="M152" s="62"/>
      <c r="N152" s="62"/>
      <c r="O152" s="62"/>
      <c r="P152" s="62"/>
      <c r="Q152" s="62"/>
      <c r="R152" s="62"/>
    </row>
    <row r="153" spans="1:18" s="68" customFormat="1">
      <c r="A153" s="141">
        <v>142</v>
      </c>
      <c r="B153" s="142"/>
      <c r="C153" s="142"/>
      <c r="D153" s="142"/>
      <c r="E153" s="144"/>
      <c r="F153" s="16" t="str">
        <f t="shared" si="11"/>
        <v/>
      </c>
      <c r="H153" s="69"/>
      <c r="I153" s="62"/>
      <c r="J153" s="62"/>
      <c r="K153" s="62"/>
      <c r="L153" s="62"/>
      <c r="M153" s="62"/>
      <c r="N153" s="62"/>
      <c r="O153" s="62"/>
      <c r="P153" s="62"/>
      <c r="Q153" s="62"/>
      <c r="R153" s="62"/>
    </row>
    <row r="154" spans="1:18" s="68" customFormat="1">
      <c r="A154" s="141">
        <v>143</v>
      </c>
      <c r="B154" s="142"/>
      <c r="C154" s="142"/>
      <c r="D154" s="142"/>
      <c r="E154" s="144"/>
      <c r="F154" s="16" t="str">
        <f t="shared" si="11"/>
        <v/>
      </c>
      <c r="H154" s="69"/>
      <c r="I154" s="62"/>
      <c r="J154" s="62"/>
      <c r="K154" s="62"/>
      <c r="L154" s="62"/>
      <c r="M154" s="62"/>
      <c r="N154" s="62"/>
      <c r="O154" s="62"/>
      <c r="P154" s="62"/>
      <c r="Q154" s="62"/>
      <c r="R154" s="62"/>
    </row>
    <row r="155" spans="1:18" s="68" customFormat="1">
      <c r="A155" s="141">
        <v>144</v>
      </c>
      <c r="B155" s="142"/>
      <c r="C155" s="142"/>
      <c r="D155" s="142"/>
      <c r="E155" s="144"/>
      <c r="F155" s="16" t="str">
        <f t="shared" si="11"/>
        <v/>
      </c>
      <c r="H155" s="69"/>
      <c r="I155" s="62"/>
      <c r="J155" s="62"/>
      <c r="K155" s="62"/>
      <c r="L155" s="62"/>
      <c r="M155" s="62"/>
      <c r="N155" s="62"/>
      <c r="O155" s="62"/>
      <c r="P155" s="62"/>
      <c r="Q155" s="62"/>
      <c r="R155" s="62"/>
    </row>
    <row r="156" spans="1:18" s="68" customFormat="1">
      <c r="A156" s="141">
        <v>145</v>
      </c>
      <c r="B156" s="142"/>
      <c r="C156" s="142"/>
      <c r="D156" s="142"/>
      <c r="E156" s="144"/>
      <c r="F156" s="16" t="str">
        <f t="shared" si="11"/>
        <v/>
      </c>
      <c r="H156" s="69"/>
      <c r="I156" s="62"/>
      <c r="J156" s="62"/>
      <c r="K156" s="62"/>
      <c r="L156" s="62"/>
      <c r="M156" s="62"/>
      <c r="N156" s="62"/>
      <c r="O156" s="62"/>
      <c r="P156" s="62"/>
      <c r="Q156" s="62"/>
      <c r="R156" s="62"/>
    </row>
    <row r="157" spans="1:18" s="68" customFormat="1">
      <c r="A157" s="141">
        <v>146</v>
      </c>
      <c r="B157" s="142"/>
      <c r="C157" s="142"/>
      <c r="D157" s="142"/>
      <c r="E157" s="144"/>
      <c r="F157" s="16" t="str">
        <f t="shared" si="11"/>
        <v/>
      </c>
      <c r="H157" s="69"/>
      <c r="I157" s="62"/>
      <c r="J157" s="62"/>
      <c r="K157" s="62"/>
      <c r="L157" s="62"/>
      <c r="M157" s="62"/>
      <c r="N157" s="62"/>
      <c r="O157" s="62"/>
      <c r="P157" s="62"/>
      <c r="Q157" s="62"/>
      <c r="R157" s="62"/>
    </row>
    <row r="158" spans="1:18" s="68" customFormat="1">
      <c r="A158" s="141">
        <v>147</v>
      </c>
      <c r="B158" s="142"/>
      <c r="C158" s="142"/>
      <c r="D158" s="142"/>
      <c r="E158" s="144"/>
      <c r="F158" s="16" t="str">
        <f t="shared" si="11"/>
        <v/>
      </c>
      <c r="H158" s="69"/>
      <c r="I158" s="62"/>
      <c r="J158" s="62"/>
      <c r="K158" s="62"/>
      <c r="L158" s="62"/>
      <c r="M158" s="62"/>
      <c r="N158" s="62"/>
      <c r="O158" s="62"/>
      <c r="P158" s="62"/>
      <c r="Q158" s="62"/>
      <c r="R158" s="62"/>
    </row>
    <row r="159" spans="1:18" s="68" customFormat="1">
      <c r="A159" s="141">
        <v>148</v>
      </c>
      <c r="B159" s="142"/>
      <c r="C159" s="142"/>
      <c r="D159" s="142"/>
      <c r="E159" s="144"/>
      <c r="F159" s="16" t="str">
        <f t="shared" si="11"/>
        <v/>
      </c>
      <c r="H159" s="69"/>
      <c r="I159" s="62"/>
      <c r="J159" s="62"/>
      <c r="K159" s="62"/>
      <c r="L159" s="62"/>
      <c r="M159" s="62"/>
      <c r="N159" s="62"/>
      <c r="O159" s="62"/>
      <c r="P159" s="62"/>
      <c r="Q159" s="62"/>
      <c r="R159" s="62"/>
    </row>
    <row r="160" spans="1:18" s="68" customFormat="1">
      <c r="A160" s="141">
        <v>149</v>
      </c>
      <c r="B160" s="142"/>
      <c r="C160" s="142"/>
      <c r="D160" s="142"/>
      <c r="E160" s="144"/>
      <c r="F160" s="16" t="str">
        <f t="shared" si="11"/>
        <v/>
      </c>
      <c r="H160" s="69"/>
      <c r="I160" s="62"/>
      <c r="J160" s="62"/>
      <c r="K160" s="62"/>
      <c r="L160" s="62"/>
      <c r="M160" s="62"/>
      <c r="N160" s="62"/>
      <c r="O160" s="62"/>
      <c r="P160" s="62"/>
      <c r="Q160" s="62"/>
      <c r="R160" s="62"/>
    </row>
    <row r="161" spans="1:18" s="68" customFormat="1">
      <c r="A161" s="141">
        <v>150</v>
      </c>
      <c r="B161" s="142"/>
      <c r="C161" s="142"/>
      <c r="D161" s="142"/>
      <c r="E161" s="144"/>
      <c r="F161" s="16" t="str">
        <f t="shared" si="11"/>
        <v/>
      </c>
      <c r="H161" s="69"/>
      <c r="I161" s="62"/>
      <c r="J161" s="62"/>
      <c r="K161" s="62"/>
      <c r="L161" s="62"/>
      <c r="M161" s="62"/>
      <c r="N161" s="62"/>
      <c r="O161" s="62"/>
      <c r="P161" s="62"/>
      <c r="Q161" s="62"/>
      <c r="R161" s="62"/>
    </row>
    <row r="162" spans="1:18" s="68" customFormat="1">
      <c r="A162" s="141">
        <v>151</v>
      </c>
      <c r="B162" s="142"/>
      <c r="C162" s="142"/>
      <c r="D162" s="142"/>
      <c r="E162" s="144"/>
      <c r="F162" s="16" t="str">
        <f t="shared" si="11"/>
        <v/>
      </c>
      <c r="H162" s="69"/>
      <c r="I162" s="62"/>
      <c r="J162" s="62"/>
      <c r="K162" s="62"/>
      <c r="L162" s="62"/>
      <c r="M162" s="62"/>
      <c r="N162" s="62"/>
      <c r="O162" s="62"/>
      <c r="P162" s="62"/>
      <c r="Q162" s="62"/>
      <c r="R162" s="62"/>
    </row>
    <row r="163" spans="1:18" s="68" customFormat="1">
      <c r="A163" s="141">
        <v>152</v>
      </c>
      <c r="B163" s="142"/>
      <c r="C163" s="142"/>
      <c r="D163" s="142"/>
      <c r="E163" s="144"/>
      <c r="F163" s="16" t="str">
        <f t="shared" si="11"/>
        <v/>
      </c>
      <c r="H163" s="69"/>
      <c r="I163" s="62"/>
      <c r="J163" s="62"/>
      <c r="K163" s="62"/>
      <c r="L163" s="62"/>
      <c r="M163" s="62"/>
      <c r="N163" s="62"/>
      <c r="O163" s="62"/>
      <c r="P163" s="62"/>
      <c r="Q163" s="62"/>
      <c r="R163" s="62"/>
    </row>
    <row r="164" spans="1:18" s="68" customFormat="1">
      <c r="A164" s="141">
        <v>153</v>
      </c>
      <c r="B164" s="142"/>
      <c r="C164" s="142"/>
      <c r="D164" s="142"/>
      <c r="E164" s="144"/>
      <c r="F164" s="16" t="str">
        <f t="shared" si="11"/>
        <v/>
      </c>
      <c r="H164" s="69"/>
      <c r="I164" s="62"/>
      <c r="J164" s="62"/>
      <c r="K164" s="62"/>
      <c r="L164" s="62"/>
      <c r="M164" s="62"/>
      <c r="N164" s="62"/>
      <c r="O164" s="62"/>
      <c r="P164" s="62"/>
      <c r="Q164" s="62"/>
      <c r="R164" s="62"/>
    </row>
    <row r="165" spans="1:18" s="68" customFormat="1">
      <c r="A165" s="141">
        <v>154</v>
      </c>
      <c r="B165" s="142"/>
      <c r="C165" s="142"/>
      <c r="D165" s="142"/>
      <c r="E165" s="144"/>
      <c r="F165" s="16" t="str">
        <f t="shared" si="11"/>
        <v/>
      </c>
      <c r="H165" s="69"/>
      <c r="I165" s="62"/>
      <c r="J165" s="62"/>
      <c r="K165" s="62"/>
      <c r="L165" s="62"/>
      <c r="M165" s="62"/>
      <c r="N165" s="62"/>
      <c r="O165" s="62"/>
      <c r="P165" s="62"/>
      <c r="Q165" s="62"/>
      <c r="R165" s="62"/>
    </row>
    <row r="166" spans="1:18" s="68" customFormat="1">
      <c r="A166" s="141">
        <v>155</v>
      </c>
      <c r="B166" s="142"/>
      <c r="C166" s="142"/>
      <c r="D166" s="142"/>
      <c r="E166" s="144"/>
      <c r="F166" s="16" t="str">
        <f t="shared" si="11"/>
        <v/>
      </c>
      <c r="H166" s="69"/>
      <c r="I166" s="62"/>
      <c r="J166" s="62"/>
      <c r="K166" s="62"/>
      <c r="L166" s="62"/>
      <c r="M166" s="62"/>
      <c r="N166" s="62"/>
      <c r="O166" s="62"/>
      <c r="P166" s="62"/>
      <c r="Q166" s="62"/>
      <c r="R166" s="62"/>
    </row>
    <row r="167" spans="1:18" s="68" customFormat="1">
      <c r="A167" s="141">
        <v>156</v>
      </c>
      <c r="B167" s="142"/>
      <c r="C167" s="142"/>
      <c r="D167" s="142"/>
      <c r="E167" s="144"/>
      <c r="F167" s="16" t="str">
        <f t="shared" si="11"/>
        <v/>
      </c>
      <c r="H167" s="69"/>
      <c r="I167" s="62"/>
      <c r="J167" s="62"/>
      <c r="K167" s="62"/>
      <c r="L167" s="62"/>
      <c r="M167" s="62"/>
      <c r="N167" s="62"/>
      <c r="O167" s="62"/>
      <c r="P167" s="62"/>
      <c r="Q167" s="62"/>
      <c r="R167" s="62"/>
    </row>
    <row r="168" spans="1:18" s="68" customFormat="1">
      <c r="A168" s="141">
        <v>157</v>
      </c>
      <c r="B168" s="142"/>
      <c r="C168" s="142"/>
      <c r="D168" s="142"/>
      <c r="E168" s="144"/>
      <c r="F168" s="16" t="str">
        <f t="shared" si="11"/>
        <v/>
      </c>
      <c r="H168" s="69"/>
      <c r="I168" s="62"/>
      <c r="J168" s="62"/>
      <c r="K168" s="62"/>
      <c r="L168" s="62"/>
      <c r="M168" s="62"/>
      <c r="N168" s="62"/>
      <c r="O168" s="62"/>
      <c r="P168" s="62"/>
      <c r="Q168" s="62"/>
      <c r="R168" s="62"/>
    </row>
    <row r="169" spans="1:18" s="68" customFormat="1">
      <c r="A169" s="141">
        <v>158</v>
      </c>
      <c r="B169" s="142"/>
      <c r="C169" s="142"/>
      <c r="D169" s="142"/>
      <c r="E169" s="144"/>
      <c r="F169" s="16" t="str">
        <f t="shared" si="11"/>
        <v/>
      </c>
      <c r="H169" s="69"/>
      <c r="I169" s="62"/>
      <c r="J169" s="62"/>
      <c r="K169" s="62"/>
      <c r="L169" s="62"/>
      <c r="M169" s="62"/>
      <c r="N169" s="62"/>
      <c r="O169" s="62"/>
      <c r="P169" s="62"/>
      <c r="Q169" s="62"/>
      <c r="R169" s="62"/>
    </row>
    <row r="170" spans="1:18" s="68" customFormat="1">
      <c r="A170" s="141">
        <v>159</v>
      </c>
      <c r="B170" s="142"/>
      <c r="C170" s="142"/>
      <c r="D170" s="142"/>
      <c r="E170" s="144"/>
      <c r="F170" s="16" t="str">
        <f t="shared" si="11"/>
        <v/>
      </c>
      <c r="H170" s="69"/>
      <c r="I170" s="62"/>
      <c r="J170" s="62"/>
      <c r="K170" s="62"/>
      <c r="L170" s="62"/>
      <c r="M170" s="62"/>
      <c r="N170" s="62"/>
      <c r="O170" s="62"/>
      <c r="P170" s="62"/>
      <c r="Q170" s="62"/>
      <c r="R170" s="62"/>
    </row>
    <row r="171" spans="1:18" s="68" customFormat="1">
      <c r="A171" s="141">
        <v>160</v>
      </c>
      <c r="B171" s="142"/>
      <c r="C171" s="142"/>
      <c r="D171" s="142"/>
      <c r="E171" s="144"/>
      <c r="F171" s="16" t="str">
        <f t="shared" si="11"/>
        <v/>
      </c>
      <c r="H171" s="69"/>
      <c r="I171" s="62"/>
      <c r="J171" s="62"/>
      <c r="K171" s="62"/>
      <c r="L171" s="62"/>
      <c r="M171" s="62"/>
      <c r="N171" s="62"/>
      <c r="O171" s="62"/>
      <c r="P171" s="62"/>
      <c r="Q171" s="62"/>
      <c r="R171" s="62"/>
    </row>
    <row r="172" spans="1:18" s="68" customFormat="1">
      <c r="A172" s="141">
        <v>161</v>
      </c>
      <c r="B172" s="142"/>
      <c r="C172" s="142"/>
      <c r="D172" s="142"/>
      <c r="E172" s="144"/>
      <c r="F172" s="16" t="str">
        <f t="shared" si="11"/>
        <v/>
      </c>
      <c r="H172" s="69"/>
      <c r="I172" s="62"/>
      <c r="J172" s="62"/>
      <c r="K172" s="62"/>
      <c r="L172" s="62"/>
      <c r="M172" s="62"/>
      <c r="N172" s="62"/>
      <c r="O172" s="62"/>
      <c r="P172" s="62"/>
      <c r="Q172" s="62"/>
      <c r="R172" s="62"/>
    </row>
    <row r="173" spans="1:18" s="68" customFormat="1">
      <c r="A173" s="141">
        <v>162</v>
      </c>
      <c r="B173" s="142"/>
      <c r="C173" s="142"/>
      <c r="D173" s="142"/>
      <c r="E173" s="144"/>
      <c r="F173" s="16" t="str">
        <f t="shared" si="11"/>
        <v/>
      </c>
      <c r="H173" s="69"/>
      <c r="I173" s="62"/>
      <c r="J173" s="62"/>
      <c r="K173" s="62"/>
      <c r="L173" s="62"/>
      <c r="M173" s="62"/>
      <c r="N173" s="62"/>
      <c r="O173" s="62"/>
      <c r="P173" s="62"/>
      <c r="Q173" s="62"/>
      <c r="R173" s="62"/>
    </row>
    <row r="174" spans="1:18" s="68" customFormat="1">
      <c r="A174" s="141">
        <v>163</v>
      </c>
      <c r="B174" s="142"/>
      <c r="C174" s="142"/>
      <c r="D174" s="142"/>
      <c r="E174" s="144"/>
      <c r="F174" s="16" t="str">
        <f t="shared" si="11"/>
        <v/>
      </c>
      <c r="H174" s="69"/>
      <c r="I174" s="62"/>
      <c r="J174" s="62"/>
      <c r="K174" s="62"/>
      <c r="L174" s="62"/>
      <c r="M174" s="62"/>
      <c r="N174" s="62"/>
      <c r="O174" s="62"/>
      <c r="P174" s="62"/>
      <c r="Q174" s="62"/>
      <c r="R174" s="62"/>
    </row>
    <row r="175" spans="1:18" s="68" customFormat="1">
      <c r="A175" s="141">
        <v>164</v>
      </c>
      <c r="B175" s="142"/>
      <c r="C175" s="142"/>
      <c r="D175" s="142"/>
      <c r="E175" s="144"/>
      <c r="F175" s="16" t="str">
        <f t="shared" si="11"/>
        <v/>
      </c>
      <c r="H175" s="69"/>
      <c r="I175" s="62"/>
      <c r="J175" s="62"/>
      <c r="K175" s="62"/>
      <c r="L175" s="62"/>
      <c r="M175" s="62"/>
      <c r="N175" s="62"/>
      <c r="O175" s="62"/>
      <c r="P175" s="62"/>
      <c r="Q175" s="62"/>
      <c r="R175" s="62"/>
    </row>
    <row r="176" spans="1:18" s="68" customFormat="1">
      <c r="A176" s="141">
        <v>165</v>
      </c>
      <c r="B176" s="142"/>
      <c r="C176" s="142"/>
      <c r="D176" s="142"/>
      <c r="E176" s="144"/>
      <c r="F176" s="16" t="str">
        <f t="shared" si="11"/>
        <v/>
      </c>
      <c r="H176" s="69"/>
      <c r="I176" s="62"/>
      <c r="J176" s="62"/>
      <c r="K176" s="62"/>
      <c r="L176" s="62"/>
      <c r="M176" s="62"/>
      <c r="N176" s="62"/>
      <c r="O176" s="62"/>
      <c r="P176" s="62"/>
      <c r="Q176" s="62"/>
      <c r="R176" s="62"/>
    </row>
    <row r="177" spans="1:18" s="68" customFormat="1">
      <c r="A177" s="141">
        <v>166</v>
      </c>
      <c r="B177" s="142"/>
      <c r="C177" s="142"/>
      <c r="D177" s="142"/>
      <c r="E177" s="144"/>
      <c r="F177" s="16" t="str">
        <f t="shared" si="11"/>
        <v/>
      </c>
      <c r="H177" s="69"/>
      <c r="I177" s="62"/>
      <c r="J177" s="62"/>
      <c r="K177" s="62"/>
      <c r="L177" s="62"/>
      <c r="M177" s="62"/>
      <c r="N177" s="62"/>
      <c r="O177" s="62"/>
      <c r="P177" s="62"/>
      <c r="Q177" s="62"/>
      <c r="R177" s="62"/>
    </row>
    <row r="178" spans="1:18" s="68" customFormat="1">
      <c r="A178" s="141">
        <v>167</v>
      </c>
      <c r="B178" s="142"/>
      <c r="C178" s="142"/>
      <c r="D178" s="142"/>
      <c r="E178" s="144"/>
      <c r="F178" s="16" t="str">
        <f t="shared" si="11"/>
        <v/>
      </c>
      <c r="H178" s="69"/>
      <c r="I178" s="62"/>
      <c r="J178" s="62"/>
      <c r="K178" s="62"/>
      <c r="L178" s="62"/>
      <c r="M178" s="62"/>
      <c r="N178" s="62"/>
      <c r="O178" s="62"/>
      <c r="P178" s="62"/>
      <c r="Q178" s="62"/>
      <c r="R178" s="62"/>
    </row>
    <row r="179" spans="1:18" s="68" customFormat="1">
      <c r="A179" s="141">
        <v>168</v>
      </c>
      <c r="B179" s="142"/>
      <c r="C179" s="142"/>
      <c r="D179" s="142"/>
      <c r="E179" s="144"/>
      <c r="F179" s="16" t="str">
        <f t="shared" si="11"/>
        <v/>
      </c>
      <c r="H179" s="69"/>
      <c r="I179" s="62"/>
      <c r="J179" s="62"/>
      <c r="K179" s="62"/>
      <c r="L179" s="62"/>
      <c r="M179" s="62"/>
      <c r="N179" s="62"/>
      <c r="O179" s="62"/>
      <c r="P179" s="62"/>
      <c r="Q179" s="62"/>
      <c r="R179" s="62"/>
    </row>
    <row r="180" spans="1:18" s="68" customFormat="1">
      <c r="A180" s="141">
        <v>169</v>
      </c>
      <c r="B180" s="142"/>
      <c r="C180" s="142"/>
      <c r="D180" s="142"/>
      <c r="E180" s="144"/>
      <c r="F180" s="16" t="str">
        <f t="shared" si="11"/>
        <v/>
      </c>
      <c r="H180" s="69"/>
      <c r="I180" s="62"/>
      <c r="J180" s="62"/>
      <c r="K180" s="62"/>
      <c r="L180" s="62"/>
      <c r="M180" s="62"/>
      <c r="N180" s="62"/>
      <c r="O180" s="62"/>
      <c r="P180" s="62"/>
      <c r="Q180" s="62"/>
      <c r="R180" s="62"/>
    </row>
    <row r="181" spans="1:18" s="68" customFormat="1">
      <c r="A181" s="141">
        <v>170</v>
      </c>
      <c r="B181" s="142"/>
      <c r="C181" s="142"/>
      <c r="D181" s="142"/>
      <c r="E181" s="144"/>
      <c r="F181" s="16" t="str">
        <f t="shared" si="11"/>
        <v/>
      </c>
      <c r="H181" s="69"/>
      <c r="I181" s="62"/>
      <c r="J181" s="62"/>
      <c r="K181" s="62"/>
      <c r="L181" s="62"/>
      <c r="M181" s="62"/>
      <c r="N181" s="62"/>
      <c r="O181" s="62"/>
      <c r="P181" s="62"/>
      <c r="Q181" s="62"/>
      <c r="R181" s="62"/>
    </row>
    <row r="182" spans="1:18" s="68" customFormat="1">
      <c r="A182" s="141">
        <v>171</v>
      </c>
      <c r="B182" s="142"/>
      <c r="C182" s="142"/>
      <c r="D182" s="142"/>
      <c r="E182" s="144"/>
      <c r="F182" s="16" t="str">
        <f t="shared" si="11"/>
        <v/>
      </c>
      <c r="H182" s="69"/>
      <c r="I182" s="62"/>
      <c r="J182" s="62"/>
      <c r="K182" s="62"/>
      <c r="L182" s="62"/>
      <c r="M182" s="62"/>
      <c r="N182" s="62"/>
      <c r="O182" s="62"/>
      <c r="P182" s="62"/>
      <c r="Q182" s="62"/>
      <c r="R182" s="62"/>
    </row>
    <row r="183" spans="1:18" s="68" customFormat="1">
      <c r="A183" s="141">
        <v>172</v>
      </c>
      <c r="B183" s="142"/>
      <c r="C183" s="142"/>
      <c r="D183" s="142"/>
      <c r="E183" s="144"/>
      <c r="F183" s="16" t="str">
        <f t="shared" si="11"/>
        <v/>
      </c>
      <c r="H183" s="69"/>
      <c r="I183" s="62"/>
      <c r="J183" s="62"/>
      <c r="K183" s="62"/>
      <c r="L183" s="62"/>
      <c r="M183" s="62"/>
      <c r="N183" s="62"/>
      <c r="O183" s="62"/>
      <c r="P183" s="62"/>
      <c r="Q183" s="62"/>
      <c r="R183" s="62"/>
    </row>
    <row r="184" spans="1:18" s="68" customFormat="1">
      <c r="A184" s="141">
        <v>173</v>
      </c>
      <c r="B184" s="142"/>
      <c r="C184" s="142"/>
      <c r="D184" s="142"/>
      <c r="E184" s="144"/>
      <c r="F184" s="16" t="str">
        <f t="shared" si="11"/>
        <v/>
      </c>
      <c r="H184" s="69"/>
      <c r="I184" s="62"/>
      <c r="J184" s="62"/>
      <c r="K184" s="62"/>
      <c r="L184" s="62"/>
      <c r="M184" s="62"/>
      <c r="N184" s="62"/>
      <c r="O184" s="62"/>
      <c r="P184" s="62"/>
      <c r="Q184" s="62"/>
      <c r="R184" s="62"/>
    </row>
    <row r="185" spans="1:18" s="68" customFormat="1">
      <c r="A185" s="141">
        <v>174</v>
      </c>
      <c r="B185" s="142"/>
      <c r="C185" s="142"/>
      <c r="D185" s="142"/>
      <c r="E185" s="144"/>
      <c r="F185" s="16" t="str">
        <f t="shared" si="11"/>
        <v/>
      </c>
      <c r="H185" s="69"/>
      <c r="I185" s="62"/>
      <c r="J185" s="62"/>
      <c r="K185" s="62"/>
      <c r="L185" s="62"/>
      <c r="M185" s="62"/>
      <c r="N185" s="62"/>
      <c r="O185" s="62"/>
      <c r="P185" s="62"/>
      <c r="Q185" s="62"/>
      <c r="R185" s="62"/>
    </row>
    <row r="186" spans="1:18" s="68" customFormat="1">
      <c r="A186" s="141">
        <v>175</v>
      </c>
      <c r="B186" s="142"/>
      <c r="C186" s="142"/>
      <c r="D186" s="142"/>
      <c r="E186" s="144"/>
      <c r="F186" s="16" t="str">
        <f t="shared" si="11"/>
        <v/>
      </c>
      <c r="H186" s="69"/>
      <c r="I186" s="62"/>
      <c r="J186" s="62"/>
      <c r="K186" s="62"/>
      <c r="L186" s="62"/>
      <c r="M186" s="62"/>
      <c r="N186" s="62"/>
      <c r="O186" s="62"/>
      <c r="P186" s="62"/>
      <c r="Q186" s="62"/>
      <c r="R186" s="62"/>
    </row>
    <row r="187" spans="1:18" s="68" customFormat="1">
      <c r="A187" s="141">
        <v>176</v>
      </c>
      <c r="B187" s="142"/>
      <c r="C187" s="142"/>
      <c r="D187" s="142"/>
      <c r="E187" s="144"/>
      <c r="F187" s="16" t="str">
        <f t="shared" si="11"/>
        <v/>
      </c>
      <c r="H187" s="69"/>
      <c r="I187" s="62"/>
      <c r="J187" s="62"/>
      <c r="K187" s="62"/>
      <c r="L187" s="62"/>
      <c r="M187" s="62"/>
      <c r="N187" s="62"/>
      <c r="O187" s="62"/>
      <c r="P187" s="62"/>
      <c r="Q187" s="62"/>
      <c r="R187" s="62"/>
    </row>
    <row r="188" spans="1:18" s="68" customFormat="1">
      <c r="A188" s="141">
        <v>177</v>
      </c>
      <c r="B188" s="142"/>
      <c r="C188" s="142"/>
      <c r="D188" s="142"/>
      <c r="E188" s="144"/>
      <c r="F188" s="16" t="str">
        <f t="shared" si="11"/>
        <v/>
      </c>
      <c r="H188" s="69"/>
      <c r="I188" s="62"/>
      <c r="J188" s="62"/>
      <c r="K188" s="62"/>
      <c r="L188" s="62"/>
      <c r="M188" s="62"/>
      <c r="N188" s="62"/>
      <c r="O188" s="62"/>
      <c r="P188" s="62"/>
      <c r="Q188" s="62"/>
      <c r="R188" s="62"/>
    </row>
    <row r="189" spans="1:18" s="68" customFormat="1">
      <c r="A189" s="141">
        <v>178</v>
      </c>
      <c r="B189" s="142"/>
      <c r="C189" s="142"/>
      <c r="D189" s="142"/>
      <c r="E189" s="144"/>
      <c r="F189" s="16" t="str">
        <f t="shared" si="11"/>
        <v/>
      </c>
      <c r="H189" s="69"/>
      <c r="I189" s="62"/>
      <c r="J189" s="62"/>
      <c r="K189" s="62"/>
      <c r="L189" s="62"/>
      <c r="M189" s="62"/>
      <c r="N189" s="62"/>
      <c r="O189" s="62"/>
      <c r="P189" s="62"/>
      <c r="Q189" s="62"/>
      <c r="R189" s="62"/>
    </row>
    <row r="190" spans="1:18" s="68" customFormat="1">
      <c r="A190" s="141">
        <v>179</v>
      </c>
      <c r="B190" s="142"/>
      <c r="C190" s="142"/>
      <c r="D190" s="142"/>
      <c r="E190" s="144"/>
      <c r="F190" s="16" t="str">
        <f t="shared" si="11"/>
        <v/>
      </c>
      <c r="H190" s="69"/>
      <c r="I190" s="62"/>
      <c r="J190" s="62"/>
      <c r="K190" s="62"/>
      <c r="L190" s="62"/>
      <c r="M190" s="62"/>
      <c r="N190" s="62"/>
      <c r="O190" s="62"/>
      <c r="P190" s="62"/>
      <c r="Q190" s="62"/>
      <c r="R190" s="62"/>
    </row>
    <row r="191" spans="1:18" s="68" customFormat="1">
      <c r="A191" s="141">
        <v>180</v>
      </c>
      <c r="B191" s="142"/>
      <c r="C191" s="142"/>
      <c r="D191" s="142"/>
      <c r="E191" s="144"/>
      <c r="F191" s="16" t="str">
        <f t="shared" si="11"/>
        <v/>
      </c>
      <c r="H191" s="69"/>
      <c r="I191" s="62"/>
      <c r="J191" s="62"/>
      <c r="K191" s="62"/>
      <c r="L191" s="62"/>
      <c r="M191" s="62"/>
      <c r="N191" s="62"/>
      <c r="O191" s="62"/>
      <c r="P191" s="62"/>
      <c r="Q191" s="62"/>
      <c r="R191" s="62"/>
    </row>
    <row r="192" spans="1:18" s="68" customFormat="1">
      <c r="A192" s="141">
        <v>181</v>
      </c>
      <c r="B192" s="142"/>
      <c r="C192" s="142"/>
      <c r="D192" s="142"/>
      <c r="E192" s="144"/>
      <c r="F192" s="16" t="str">
        <f t="shared" si="11"/>
        <v/>
      </c>
      <c r="H192" s="69"/>
      <c r="I192" s="62"/>
      <c r="J192" s="62"/>
      <c r="K192" s="62"/>
      <c r="L192" s="62"/>
      <c r="M192" s="62"/>
      <c r="N192" s="62"/>
      <c r="O192" s="62"/>
      <c r="P192" s="62"/>
      <c r="Q192" s="62"/>
      <c r="R192" s="62"/>
    </row>
    <row r="193" spans="1:18" s="68" customFormat="1">
      <c r="A193" s="141">
        <v>182</v>
      </c>
      <c r="B193" s="142"/>
      <c r="C193" s="142"/>
      <c r="D193" s="142"/>
      <c r="E193" s="144"/>
      <c r="F193" s="16" t="str">
        <f t="shared" si="11"/>
        <v/>
      </c>
      <c r="H193" s="69"/>
      <c r="I193" s="62"/>
      <c r="J193" s="62"/>
      <c r="K193" s="62"/>
      <c r="L193" s="62"/>
      <c r="M193" s="62"/>
      <c r="N193" s="62"/>
      <c r="O193" s="62"/>
      <c r="P193" s="62"/>
      <c r="Q193" s="62"/>
      <c r="R193" s="62"/>
    </row>
    <row r="194" spans="1:18" s="68" customFormat="1">
      <c r="A194" s="141">
        <v>183</v>
      </c>
      <c r="B194" s="142"/>
      <c r="C194" s="142"/>
      <c r="D194" s="142"/>
      <c r="E194" s="144"/>
      <c r="F194" s="16" t="str">
        <f t="shared" si="11"/>
        <v/>
      </c>
      <c r="H194" s="69"/>
      <c r="I194" s="62"/>
      <c r="J194" s="62"/>
      <c r="K194" s="62"/>
      <c r="L194" s="62"/>
      <c r="M194" s="62"/>
      <c r="N194" s="62"/>
      <c r="O194" s="62"/>
      <c r="P194" s="62"/>
      <c r="Q194" s="62"/>
      <c r="R194" s="62"/>
    </row>
    <row r="195" spans="1:18" s="68" customFormat="1">
      <c r="A195" s="141">
        <v>184</v>
      </c>
      <c r="B195" s="142"/>
      <c r="C195" s="142"/>
      <c r="D195" s="142"/>
      <c r="E195" s="144"/>
      <c r="F195" s="16" t="str">
        <f t="shared" si="11"/>
        <v/>
      </c>
      <c r="H195" s="69"/>
      <c r="I195" s="62"/>
      <c r="J195" s="62"/>
      <c r="K195" s="62"/>
      <c r="L195" s="62"/>
      <c r="M195" s="62"/>
      <c r="N195" s="62"/>
      <c r="O195" s="62"/>
      <c r="P195" s="62"/>
      <c r="Q195" s="62"/>
      <c r="R195" s="62"/>
    </row>
    <row r="196" spans="1:18" s="68" customFormat="1">
      <c r="A196" s="141">
        <v>185</v>
      </c>
      <c r="B196" s="142"/>
      <c r="C196" s="142"/>
      <c r="D196" s="142"/>
      <c r="E196" s="144"/>
      <c r="F196" s="16" t="str">
        <f t="shared" si="11"/>
        <v/>
      </c>
      <c r="H196" s="69"/>
      <c r="I196" s="62"/>
      <c r="J196" s="62"/>
      <c r="K196" s="62"/>
      <c r="L196" s="62"/>
      <c r="M196" s="62"/>
      <c r="N196" s="62"/>
      <c r="O196" s="62"/>
      <c r="P196" s="62"/>
      <c r="Q196" s="62"/>
      <c r="R196" s="62"/>
    </row>
    <row r="197" spans="1:18" s="68" customFormat="1">
      <c r="A197" s="141">
        <v>186</v>
      </c>
      <c r="B197" s="142"/>
      <c r="C197" s="142"/>
      <c r="D197" s="142"/>
      <c r="E197" s="144"/>
      <c r="F197" s="16" t="str">
        <f t="shared" si="11"/>
        <v/>
      </c>
      <c r="H197" s="69"/>
      <c r="I197" s="62"/>
      <c r="J197" s="62"/>
      <c r="K197" s="62"/>
      <c r="L197" s="62"/>
      <c r="M197" s="62"/>
      <c r="N197" s="62"/>
      <c r="O197" s="62"/>
      <c r="P197" s="62"/>
      <c r="Q197" s="62"/>
      <c r="R197" s="62"/>
    </row>
    <row r="198" spans="1:18" s="68" customFormat="1">
      <c r="A198" s="141">
        <v>187</v>
      </c>
      <c r="B198" s="142"/>
      <c r="C198" s="142"/>
      <c r="D198" s="142"/>
      <c r="E198" s="144"/>
      <c r="F198" s="16" t="str">
        <f t="shared" si="11"/>
        <v/>
      </c>
      <c r="H198" s="69"/>
      <c r="I198" s="62"/>
      <c r="J198" s="62"/>
      <c r="K198" s="62"/>
      <c r="L198" s="62"/>
      <c r="M198" s="62"/>
      <c r="N198" s="62"/>
      <c r="O198" s="62"/>
      <c r="P198" s="62"/>
      <c r="Q198" s="62"/>
      <c r="R198" s="62"/>
    </row>
    <row r="199" spans="1:18" s="68" customFormat="1">
      <c r="A199" s="141">
        <v>188</v>
      </c>
      <c r="B199" s="142"/>
      <c r="C199" s="142"/>
      <c r="D199" s="142"/>
      <c r="E199" s="144"/>
      <c r="F199" s="16" t="str">
        <f t="shared" si="11"/>
        <v/>
      </c>
      <c r="H199" s="69"/>
      <c r="I199" s="62"/>
      <c r="J199" s="62"/>
      <c r="K199" s="62"/>
      <c r="L199" s="62"/>
      <c r="M199" s="62"/>
      <c r="N199" s="62"/>
      <c r="O199" s="62"/>
      <c r="P199" s="62"/>
      <c r="Q199" s="62"/>
      <c r="R199" s="62"/>
    </row>
    <row r="200" spans="1:18" s="68" customFormat="1">
      <c r="A200" s="141">
        <v>189</v>
      </c>
      <c r="B200" s="142"/>
      <c r="C200" s="142"/>
      <c r="D200" s="142"/>
      <c r="E200" s="144"/>
      <c r="F200" s="16" t="str">
        <f t="shared" si="11"/>
        <v/>
      </c>
      <c r="H200" s="69"/>
      <c r="I200" s="62"/>
      <c r="J200" s="62"/>
      <c r="K200" s="62"/>
      <c r="L200" s="62"/>
      <c r="M200" s="62"/>
      <c r="N200" s="62"/>
      <c r="O200" s="62"/>
      <c r="P200" s="62"/>
      <c r="Q200" s="62"/>
      <c r="R200" s="62"/>
    </row>
    <row r="201" spans="1:18" s="68" customFormat="1">
      <c r="A201" s="141">
        <v>190</v>
      </c>
      <c r="B201" s="142"/>
      <c r="C201" s="142"/>
      <c r="D201" s="142"/>
      <c r="E201" s="144"/>
      <c r="F201" s="16" t="str">
        <f t="shared" si="11"/>
        <v/>
      </c>
      <c r="H201" s="69"/>
      <c r="I201" s="62"/>
      <c r="J201" s="62"/>
      <c r="K201" s="62"/>
      <c r="L201" s="62"/>
      <c r="M201" s="62"/>
      <c r="N201" s="62"/>
      <c r="O201" s="62"/>
      <c r="P201" s="62"/>
      <c r="Q201" s="62"/>
      <c r="R201" s="62"/>
    </row>
    <row r="202" spans="1:18" s="68" customFormat="1">
      <c r="A202" s="141">
        <v>191</v>
      </c>
      <c r="B202" s="142"/>
      <c r="C202" s="142"/>
      <c r="D202" s="142"/>
      <c r="E202" s="144"/>
      <c r="F202" s="16" t="str">
        <f t="shared" si="11"/>
        <v/>
      </c>
      <c r="H202" s="69"/>
      <c r="I202" s="62"/>
      <c r="J202" s="62"/>
      <c r="K202" s="62"/>
      <c r="L202" s="62"/>
      <c r="M202" s="62"/>
      <c r="N202" s="62"/>
      <c r="O202" s="62"/>
      <c r="P202" s="62"/>
      <c r="Q202" s="62"/>
      <c r="R202" s="62"/>
    </row>
    <row r="203" spans="1:18" s="68" customFormat="1">
      <c r="A203" s="141">
        <v>192</v>
      </c>
      <c r="B203" s="142"/>
      <c r="C203" s="142"/>
      <c r="D203" s="142"/>
      <c r="E203" s="144"/>
      <c r="F203" s="16" t="str">
        <f t="shared" si="11"/>
        <v/>
      </c>
      <c r="H203" s="69"/>
      <c r="I203" s="62"/>
      <c r="J203" s="62"/>
      <c r="K203" s="62"/>
      <c r="L203" s="62"/>
      <c r="M203" s="62"/>
      <c r="N203" s="62"/>
      <c r="O203" s="62"/>
      <c r="P203" s="62"/>
      <c r="Q203" s="62"/>
      <c r="R203" s="62"/>
    </row>
    <row r="204" spans="1:18" s="68" customFormat="1">
      <c r="A204" s="141">
        <v>193</v>
      </c>
      <c r="B204" s="142"/>
      <c r="C204" s="142"/>
      <c r="D204" s="142"/>
      <c r="E204" s="144"/>
      <c r="F204" s="16" t="str">
        <f t="shared" ref="F204:F261" si="12">IF(OR($B204="",$C204="",$E204&lt;an_initial,$E204&gt;an_final),"",G204 * (INDEX(i6punctaje, MATCH(C204,i6anvergură,0), MATCH(D204,i6rol,0) )) )</f>
        <v/>
      </c>
      <c r="H204" s="69"/>
      <c r="I204" s="62"/>
      <c r="J204" s="62"/>
      <c r="K204" s="62"/>
      <c r="L204" s="62"/>
      <c r="M204" s="62"/>
      <c r="N204" s="62"/>
      <c r="O204" s="62"/>
      <c r="P204" s="62"/>
      <c r="Q204" s="62"/>
      <c r="R204" s="62"/>
    </row>
    <row r="205" spans="1:18" s="68" customFormat="1">
      <c r="A205" s="141">
        <v>194</v>
      </c>
      <c r="B205" s="142"/>
      <c r="C205" s="142"/>
      <c r="D205" s="142"/>
      <c r="E205" s="144"/>
      <c r="F205" s="16" t="str">
        <f t="shared" si="12"/>
        <v/>
      </c>
      <c r="H205" s="69"/>
      <c r="I205" s="62"/>
      <c r="J205" s="62"/>
      <c r="K205" s="62"/>
      <c r="L205" s="62"/>
      <c r="M205" s="62"/>
      <c r="N205" s="62"/>
      <c r="O205" s="62"/>
      <c r="P205" s="62"/>
      <c r="Q205" s="62"/>
      <c r="R205" s="62"/>
    </row>
    <row r="206" spans="1:18" s="68" customFormat="1">
      <c r="A206" s="141">
        <v>195</v>
      </c>
      <c r="B206" s="142"/>
      <c r="C206" s="142"/>
      <c r="D206" s="142"/>
      <c r="E206" s="144"/>
      <c r="F206" s="16" t="str">
        <f t="shared" si="12"/>
        <v/>
      </c>
      <c r="H206" s="69"/>
      <c r="I206" s="62"/>
      <c r="J206" s="62"/>
      <c r="K206" s="62"/>
      <c r="L206" s="62"/>
      <c r="M206" s="62"/>
      <c r="N206" s="62"/>
      <c r="O206" s="62"/>
      <c r="P206" s="62"/>
      <c r="Q206" s="62"/>
      <c r="R206" s="62"/>
    </row>
    <row r="207" spans="1:18" s="68" customFormat="1">
      <c r="A207" s="141">
        <v>196</v>
      </c>
      <c r="B207" s="142"/>
      <c r="C207" s="142"/>
      <c r="D207" s="142"/>
      <c r="E207" s="144"/>
      <c r="F207" s="16" t="str">
        <f t="shared" si="12"/>
        <v/>
      </c>
      <c r="H207" s="69"/>
      <c r="I207" s="62"/>
      <c r="J207" s="62"/>
      <c r="K207" s="62"/>
      <c r="L207" s="62"/>
      <c r="M207" s="62"/>
      <c r="N207" s="62"/>
      <c r="O207" s="62"/>
      <c r="P207" s="62"/>
      <c r="Q207" s="62"/>
      <c r="R207" s="62"/>
    </row>
    <row r="208" spans="1:18" s="68" customFormat="1">
      <c r="A208" s="141">
        <v>197</v>
      </c>
      <c r="B208" s="142"/>
      <c r="C208" s="142"/>
      <c r="D208" s="142"/>
      <c r="E208" s="144"/>
      <c r="F208" s="16" t="str">
        <f t="shared" si="12"/>
        <v/>
      </c>
      <c r="H208" s="69"/>
      <c r="I208" s="62"/>
      <c r="J208" s="62"/>
      <c r="K208" s="62"/>
      <c r="L208" s="62"/>
      <c r="M208" s="62"/>
      <c r="N208" s="62"/>
      <c r="O208" s="62"/>
      <c r="P208" s="62"/>
      <c r="Q208" s="62"/>
      <c r="R208" s="62"/>
    </row>
    <row r="209" spans="1:18" s="68" customFormat="1">
      <c r="A209" s="141">
        <v>198</v>
      </c>
      <c r="B209" s="142"/>
      <c r="C209" s="142"/>
      <c r="D209" s="142"/>
      <c r="E209" s="144"/>
      <c r="F209" s="16" t="str">
        <f t="shared" si="12"/>
        <v/>
      </c>
      <c r="H209" s="69"/>
      <c r="I209" s="62"/>
      <c r="J209" s="62"/>
      <c r="K209" s="62"/>
      <c r="L209" s="62"/>
      <c r="M209" s="62"/>
      <c r="N209" s="62"/>
      <c r="O209" s="62"/>
      <c r="P209" s="62"/>
      <c r="Q209" s="62"/>
      <c r="R209" s="62"/>
    </row>
    <row r="210" spans="1:18" s="68" customFormat="1">
      <c r="A210" s="141">
        <v>199</v>
      </c>
      <c r="B210" s="142"/>
      <c r="C210" s="142"/>
      <c r="D210" s="142"/>
      <c r="E210" s="144"/>
      <c r="F210" s="16" t="str">
        <f t="shared" si="12"/>
        <v/>
      </c>
      <c r="H210" s="69"/>
      <c r="I210" s="62"/>
      <c r="J210" s="62"/>
      <c r="K210" s="62"/>
      <c r="L210" s="62"/>
      <c r="M210" s="62"/>
      <c r="N210" s="62"/>
      <c r="O210" s="62"/>
      <c r="P210" s="62"/>
      <c r="Q210" s="62"/>
      <c r="R210" s="62"/>
    </row>
    <row r="211" spans="1:18" s="68" customFormat="1">
      <c r="A211" s="141">
        <v>200</v>
      </c>
      <c r="B211" s="142"/>
      <c r="C211" s="142"/>
      <c r="D211" s="142"/>
      <c r="E211" s="144"/>
      <c r="F211" s="16" t="str">
        <f t="shared" si="12"/>
        <v/>
      </c>
      <c r="H211" s="69"/>
      <c r="I211" s="62"/>
      <c r="J211" s="62"/>
      <c r="K211" s="62"/>
      <c r="L211" s="62"/>
      <c r="M211" s="62"/>
      <c r="N211" s="62"/>
      <c r="O211" s="62"/>
      <c r="P211" s="62"/>
      <c r="Q211" s="62"/>
      <c r="R211" s="62"/>
    </row>
    <row r="212" spans="1:18" s="68" customFormat="1">
      <c r="A212" s="141">
        <v>201</v>
      </c>
      <c r="B212" s="142"/>
      <c r="C212" s="142"/>
      <c r="D212" s="142"/>
      <c r="E212" s="144"/>
      <c r="F212" s="16" t="str">
        <f t="shared" si="12"/>
        <v/>
      </c>
      <c r="H212" s="69"/>
      <c r="I212" s="62"/>
      <c r="J212" s="62"/>
      <c r="K212" s="62"/>
      <c r="L212" s="62"/>
      <c r="M212" s="62"/>
      <c r="N212" s="62"/>
      <c r="O212" s="62"/>
      <c r="P212" s="62"/>
      <c r="Q212" s="62"/>
      <c r="R212" s="62"/>
    </row>
    <row r="213" spans="1:18" s="68" customFormat="1">
      <c r="A213" s="141">
        <v>202</v>
      </c>
      <c r="B213" s="142"/>
      <c r="C213" s="142"/>
      <c r="D213" s="142"/>
      <c r="E213" s="144"/>
      <c r="F213" s="16" t="str">
        <f t="shared" si="12"/>
        <v/>
      </c>
      <c r="H213" s="69"/>
      <c r="I213" s="62"/>
      <c r="J213" s="62"/>
      <c r="K213" s="62"/>
      <c r="L213" s="62"/>
      <c r="M213" s="62"/>
      <c r="N213" s="62"/>
      <c r="O213" s="62"/>
      <c r="P213" s="62"/>
      <c r="Q213" s="62"/>
      <c r="R213" s="62"/>
    </row>
    <row r="214" spans="1:18" s="68" customFormat="1">
      <c r="A214" s="141">
        <v>203</v>
      </c>
      <c r="B214" s="142"/>
      <c r="C214" s="142"/>
      <c r="D214" s="142"/>
      <c r="E214" s="144"/>
      <c r="F214" s="16" t="str">
        <f t="shared" si="12"/>
        <v/>
      </c>
      <c r="H214" s="69"/>
      <c r="I214" s="62"/>
      <c r="J214" s="62"/>
      <c r="K214" s="62"/>
      <c r="L214" s="62"/>
      <c r="M214" s="62"/>
      <c r="N214" s="62"/>
      <c r="O214" s="62"/>
      <c r="P214" s="62"/>
      <c r="Q214" s="62"/>
      <c r="R214" s="62"/>
    </row>
    <row r="215" spans="1:18" s="68" customFormat="1">
      <c r="A215" s="141">
        <v>204</v>
      </c>
      <c r="B215" s="142"/>
      <c r="C215" s="142"/>
      <c r="D215" s="142"/>
      <c r="E215" s="144"/>
      <c r="F215" s="16" t="str">
        <f t="shared" si="12"/>
        <v/>
      </c>
      <c r="H215" s="69"/>
      <c r="I215" s="62"/>
      <c r="J215" s="62"/>
      <c r="K215" s="62"/>
      <c r="L215" s="62"/>
      <c r="M215" s="62"/>
      <c r="N215" s="62"/>
      <c r="O215" s="62"/>
      <c r="P215" s="62"/>
      <c r="Q215" s="62"/>
      <c r="R215" s="62"/>
    </row>
    <row r="216" spans="1:18" s="68" customFormat="1">
      <c r="A216" s="141">
        <v>205</v>
      </c>
      <c r="B216" s="142"/>
      <c r="C216" s="142"/>
      <c r="D216" s="142"/>
      <c r="E216" s="144"/>
      <c r="F216" s="16" t="str">
        <f t="shared" si="12"/>
        <v/>
      </c>
      <c r="H216" s="69"/>
      <c r="I216" s="62"/>
      <c r="J216" s="62"/>
      <c r="K216" s="62"/>
      <c r="L216" s="62"/>
      <c r="M216" s="62"/>
      <c r="N216" s="62"/>
      <c r="O216" s="62"/>
      <c r="P216" s="62"/>
      <c r="Q216" s="62"/>
      <c r="R216" s="62"/>
    </row>
    <row r="217" spans="1:18" s="68" customFormat="1">
      <c r="A217" s="141">
        <v>206</v>
      </c>
      <c r="B217" s="142"/>
      <c r="C217" s="142"/>
      <c r="D217" s="142"/>
      <c r="E217" s="144"/>
      <c r="F217" s="16" t="str">
        <f t="shared" si="12"/>
        <v/>
      </c>
      <c r="H217" s="69"/>
      <c r="I217" s="62"/>
      <c r="J217" s="62"/>
      <c r="K217" s="62"/>
      <c r="L217" s="62"/>
      <c r="M217" s="62"/>
      <c r="N217" s="62"/>
      <c r="O217" s="62"/>
      <c r="P217" s="62"/>
      <c r="Q217" s="62"/>
      <c r="R217" s="62"/>
    </row>
    <row r="218" spans="1:18" s="68" customFormat="1">
      <c r="A218" s="141">
        <v>207</v>
      </c>
      <c r="B218" s="142"/>
      <c r="C218" s="142"/>
      <c r="D218" s="142"/>
      <c r="E218" s="144"/>
      <c r="F218" s="16" t="str">
        <f t="shared" si="12"/>
        <v/>
      </c>
      <c r="H218" s="69"/>
      <c r="I218" s="62"/>
      <c r="J218" s="62"/>
      <c r="K218" s="62"/>
      <c r="L218" s="62"/>
      <c r="M218" s="62"/>
      <c r="N218" s="62"/>
      <c r="O218" s="62"/>
      <c r="P218" s="62"/>
      <c r="Q218" s="62"/>
      <c r="R218" s="62"/>
    </row>
    <row r="219" spans="1:18" s="68" customFormat="1">
      <c r="A219" s="141">
        <v>208</v>
      </c>
      <c r="B219" s="142"/>
      <c r="C219" s="142"/>
      <c r="D219" s="142"/>
      <c r="E219" s="144"/>
      <c r="F219" s="16" t="str">
        <f t="shared" si="12"/>
        <v/>
      </c>
      <c r="H219" s="69"/>
      <c r="I219" s="62"/>
      <c r="J219" s="62"/>
      <c r="K219" s="62"/>
      <c r="L219" s="62"/>
      <c r="M219" s="62"/>
      <c r="N219" s="62"/>
      <c r="O219" s="62"/>
      <c r="P219" s="62"/>
      <c r="Q219" s="62"/>
      <c r="R219" s="62"/>
    </row>
    <row r="220" spans="1:18" s="68" customFormat="1">
      <c r="A220" s="141">
        <v>209</v>
      </c>
      <c r="B220" s="142"/>
      <c r="C220" s="142"/>
      <c r="D220" s="142"/>
      <c r="E220" s="144"/>
      <c r="F220" s="16" t="str">
        <f t="shared" si="12"/>
        <v/>
      </c>
      <c r="H220" s="69"/>
      <c r="I220" s="62"/>
      <c r="J220" s="62"/>
      <c r="K220" s="62"/>
      <c r="L220" s="62"/>
      <c r="M220" s="62"/>
      <c r="N220" s="62"/>
      <c r="O220" s="62"/>
      <c r="P220" s="62"/>
      <c r="Q220" s="62"/>
      <c r="R220" s="62"/>
    </row>
    <row r="221" spans="1:18" s="68" customFormat="1">
      <c r="A221" s="141">
        <v>210</v>
      </c>
      <c r="B221" s="142"/>
      <c r="C221" s="142"/>
      <c r="D221" s="142"/>
      <c r="E221" s="144"/>
      <c r="F221" s="16" t="str">
        <f t="shared" si="12"/>
        <v/>
      </c>
      <c r="H221" s="69"/>
      <c r="I221" s="62"/>
      <c r="J221" s="62"/>
      <c r="K221" s="62"/>
      <c r="L221" s="62"/>
      <c r="M221" s="62"/>
      <c r="N221" s="62"/>
      <c r="O221" s="62"/>
      <c r="P221" s="62"/>
      <c r="Q221" s="62"/>
      <c r="R221" s="62"/>
    </row>
    <row r="222" spans="1:18" s="68" customFormat="1">
      <c r="A222" s="141">
        <v>211</v>
      </c>
      <c r="B222" s="142"/>
      <c r="C222" s="142"/>
      <c r="D222" s="142"/>
      <c r="E222" s="144"/>
      <c r="F222" s="16" t="str">
        <f t="shared" si="12"/>
        <v/>
      </c>
      <c r="H222" s="69"/>
      <c r="I222" s="62"/>
      <c r="J222" s="62"/>
      <c r="K222" s="62"/>
      <c r="L222" s="62"/>
      <c r="M222" s="62"/>
      <c r="N222" s="62"/>
      <c r="O222" s="62"/>
      <c r="P222" s="62"/>
      <c r="Q222" s="62"/>
      <c r="R222" s="62"/>
    </row>
    <row r="223" spans="1:18" s="68" customFormat="1">
      <c r="A223" s="141">
        <v>212</v>
      </c>
      <c r="B223" s="142"/>
      <c r="C223" s="142"/>
      <c r="D223" s="142"/>
      <c r="E223" s="144"/>
      <c r="F223" s="16" t="str">
        <f t="shared" si="12"/>
        <v/>
      </c>
      <c r="H223" s="69"/>
      <c r="I223" s="62"/>
      <c r="J223" s="62"/>
      <c r="K223" s="62"/>
      <c r="L223" s="62"/>
      <c r="M223" s="62"/>
      <c r="N223" s="62"/>
      <c r="O223" s="62"/>
      <c r="P223" s="62"/>
      <c r="Q223" s="62"/>
      <c r="R223" s="62"/>
    </row>
    <row r="224" spans="1:18" s="68" customFormat="1">
      <c r="A224" s="141">
        <v>213</v>
      </c>
      <c r="B224" s="142"/>
      <c r="C224" s="142"/>
      <c r="D224" s="142"/>
      <c r="E224" s="144"/>
      <c r="F224" s="16" t="str">
        <f t="shared" si="12"/>
        <v/>
      </c>
      <c r="H224" s="69"/>
      <c r="I224" s="62"/>
      <c r="J224" s="62"/>
      <c r="K224" s="62"/>
      <c r="L224" s="62"/>
      <c r="M224" s="62"/>
      <c r="N224" s="62"/>
      <c r="O224" s="62"/>
      <c r="P224" s="62"/>
      <c r="Q224" s="62"/>
      <c r="R224" s="62"/>
    </row>
    <row r="225" spans="1:18" s="68" customFormat="1">
      <c r="A225" s="141">
        <v>214</v>
      </c>
      <c r="B225" s="142"/>
      <c r="C225" s="142"/>
      <c r="D225" s="142"/>
      <c r="E225" s="144"/>
      <c r="F225" s="16" t="str">
        <f t="shared" si="12"/>
        <v/>
      </c>
      <c r="H225" s="69"/>
      <c r="I225" s="62"/>
      <c r="J225" s="62"/>
      <c r="K225" s="62"/>
      <c r="L225" s="62"/>
      <c r="M225" s="62"/>
      <c r="N225" s="62"/>
      <c r="O225" s="62"/>
      <c r="P225" s="62"/>
      <c r="Q225" s="62"/>
      <c r="R225" s="62"/>
    </row>
    <row r="226" spans="1:18" s="68" customFormat="1">
      <c r="A226" s="141">
        <v>215</v>
      </c>
      <c r="B226" s="142"/>
      <c r="C226" s="142"/>
      <c r="D226" s="142"/>
      <c r="E226" s="144"/>
      <c r="F226" s="16" t="str">
        <f t="shared" si="12"/>
        <v/>
      </c>
      <c r="H226" s="69"/>
      <c r="I226" s="62"/>
      <c r="J226" s="62"/>
      <c r="K226" s="62"/>
      <c r="L226" s="62"/>
      <c r="M226" s="62"/>
      <c r="N226" s="62"/>
      <c r="O226" s="62"/>
      <c r="P226" s="62"/>
      <c r="Q226" s="62"/>
      <c r="R226" s="62"/>
    </row>
    <row r="227" spans="1:18" s="68" customFormat="1">
      <c r="A227" s="141">
        <v>216</v>
      </c>
      <c r="B227" s="142"/>
      <c r="C227" s="142"/>
      <c r="D227" s="142"/>
      <c r="E227" s="144"/>
      <c r="F227" s="16" t="str">
        <f t="shared" si="12"/>
        <v/>
      </c>
      <c r="H227" s="69"/>
      <c r="I227" s="62"/>
      <c r="J227" s="62"/>
      <c r="K227" s="62"/>
      <c r="L227" s="62"/>
      <c r="M227" s="62"/>
      <c r="N227" s="62"/>
      <c r="O227" s="62"/>
      <c r="P227" s="62"/>
      <c r="Q227" s="62"/>
      <c r="R227" s="62"/>
    </row>
    <row r="228" spans="1:18" s="68" customFormat="1">
      <c r="A228" s="141">
        <v>217</v>
      </c>
      <c r="B228" s="142"/>
      <c r="C228" s="142"/>
      <c r="D228" s="142"/>
      <c r="E228" s="144"/>
      <c r="F228" s="16" t="str">
        <f t="shared" si="12"/>
        <v/>
      </c>
      <c r="H228" s="69"/>
      <c r="I228" s="62"/>
      <c r="J228" s="62"/>
      <c r="K228" s="62"/>
      <c r="L228" s="62"/>
      <c r="M228" s="62"/>
      <c r="N228" s="62"/>
      <c r="O228" s="62"/>
      <c r="P228" s="62"/>
      <c r="Q228" s="62"/>
      <c r="R228" s="62"/>
    </row>
    <row r="229" spans="1:18" s="68" customFormat="1">
      <c r="A229" s="141">
        <v>218</v>
      </c>
      <c r="B229" s="142"/>
      <c r="C229" s="142"/>
      <c r="D229" s="142"/>
      <c r="E229" s="144"/>
      <c r="F229" s="16" t="str">
        <f t="shared" si="12"/>
        <v/>
      </c>
      <c r="H229" s="69"/>
      <c r="I229" s="62"/>
      <c r="J229" s="62"/>
      <c r="K229" s="62"/>
      <c r="L229" s="62"/>
      <c r="M229" s="62"/>
      <c r="N229" s="62"/>
      <c r="O229" s="62"/>
      <c r="P229" s="62"/>
      <c r="Q229" s="62"/>
      <c r="R229" s="62"/>
    </row>
    <row r="230" spans="1:18" s="68" customFormat="1">
      <c r="A230" s="141">
        <v>219</v>
      </c>
      <c r="B230" s="142"/>
      <c r="C230" s="142"/>
      <c r="D230" s="142"/>
      <c r="E230" s="144"/>
      <c r="F230" s="16" t="str">
        <f t="shared" si="12"/>
        <v/>
      </c>
      <c r="H230" s="69"/>
      <c r="I230" s="62"/>
      <c r="J230" s="62"/>
      <c r="K230" s="62"/>
      <c r="L230" s="62"/>
      <c r="M230" s="62"/>
      <c r="N230" s="62"/>
      <c r="O230" s="62"/>
      <c r="P230" s="62"/>
      <c r="Q230" s="62"/>
      <c r="R230" s="62"/>
    </row>
    <row r="231" spans="1:18" s="68" customFormat="1">
      <c r="A231" s="141">
        <v>220</v>
      </c>
      <c r="B231" s="142"/>
      <c r="C231" s="142"/>
      <c r="D231" s="142"/>
      <c r="E231" s="144"/>
      <c r="F231" s="16" t="str">
        <f t="shared" si="12"/>
        <v/>
      </c>
      <c r="H231" s="69"/>
      <c r="I231" s="62"/>
      <c r="J231" s="62"/>
      <c r="K231" s="62"/>
      <c r="L231" s="62"/>
      <c r="M231" s="62"/>
      <c r="N231" s="62"/>
      <c r="O231" s="62"/>
      <c r="P231" s="62"/>
      <c r="Q231" s="62"/>
      <c r="R231" s="62"/>
    </row>
    <row r="232" spans="1:18" s="68" customFormat="1">
      <c r="A232" s="141">
        <v>221</v>
      </c>
      <c r="B232" s="142"/>
      <c r="C232" s="142"/>
      <c r="D232" s="142"/>
      <c r="E232" s="144"/>
      <c r="F232" s="16" t="str">
        <f t="shared" si="12"/>
        <v/>
      </c>
      <c r="H232" s="69"/>
      <c r="I232" s="62"/>
      <c r="J232" s="62"/>
      <c r="K232" s="62"/>
      <c r="L232" s="62"/>
      <c r="M232" s="62"/>
      <c r="N232" s="62"/>
      <c r="O232" s="62"/>
      <c r="P232" s="62"/>
      <c r="Q232" s="62"/>
      <c r="R232" s="62"/>
    </row>
    <row r="233" spans="1:18" s="68" customFormat="1">
      <c r="A233" s="141">
        <v>222</v>
      </c>
      <c r="B233" s="142"/>
      <c r="C233" s="142"/>
      <c r="D233" s="142"/>
      <c r="E233" s="144"/>
      <c r="F233" s="16" t="str">
        <f t="shared" si="12"/>
        <v/>
      </c>
      <c r="H233" s="69"/>
      <c r="I233" s="62"/>
      <c r="J233" s="62"/>
      <c r="K233" s="62"/>
      <c r="L233" s="62"/>
      <c r="M233" s="62"/>
      <c r="N233" s="62"/>
      <c r="O233" s="62"/>
      <c r="P233" s="62"/>
      <c r="Q233" s="62"/>
      <c r="R233" s="62"/>
    </row>
    <row r="234" spans="1:18" s="68" customFormat="1">
      <c r="A234" s="141">
        <v>223</v>
      </c>
      <c r="B234" s="142"/>
      <c r="C234" s="142"/>
      <c r="D234" s="142"/>
      <c r="E234" s="144"/>
      <c r="F234" s="16" t="str">
        <f t="shared" si="12"/>
        <v/>
      </c>
      <c r="H234" s="69"/>
      <c r="I234" s="62"/>
      <c r="J234" s="62"/>
      <c r="K234" s="62"/>
      <c r="L234" s="62"/>
      <c r="M234" s="62"/>
      <c r="N234" s="62"/>
      <c r="O234" s="62"/>
      <c r="P234" s="62"/>
      <c r="Q234" s="62"/>
      <c r="R234" s="62"/>
    </row>
    <row r="235" spans="1:18" s="68" customFormat="1">
      <c r="A235" s="141">
        <v>224</v>
      </c>
      <c r="B235" s="142"/>
      <c r="C235" s="142"/>
      <c r="D235" s="142"/>
      <c r="E235" s="144"/>
      <c r="F235" s="16" t="str">
        <f t="shared" si="12"/>
        <v/>
      </c>
      <c r="H235" s="69"/>
      <c r="I235" s="62"/>
      <c r="J235" s="62"/>
      <c r="K235" s="62"/>
      <c r="L235" s="62"/>
      <c r="M235" s="62"/>
      <c r="N235" s="62"/>
      <c r="O235" s="62"/>
      <c r="P235" s="62"/>
      <c r="Q235" s="62"/>
      <c r="R235" s="62"/>
    </row>
    <row r="236" spans="1:18" s="68" customFormat="1">
      <c r="A236" s="141">
        <v>225</v>
      </c>
      <c r="B236" s="142"/>
      <c r="C236" s="142"/>
      <c r="D236" s="142"/>
      <c r="E236" s="144"/>
      <c r="F236" s="16" t="str">
        <f t="shared" si="12"/>
        <v/>
      </c>
      <c r="H236" s="69"/>
      <c r="I236" s="62"/>
      <c r="J236" s="62"/>
      <c r="K236" s="62"/>
      <c r="L236" s="62"/>
      <c r="M236" s="62"/>
      <c r="N236" s="62"/>
      <c r="O236" s="62"/>
      <c r="P236" s="62"/>
      <c r="Q236" s="62"/>
      <c r="R236" s="62"/>
    </row>
    <row r="237" spans="1:18" s="68" customFormat="1">
      <c r="A237" s="141">
        <v>226</v>
      </c>
      <c r="B237" s="142"/>
      <c r="C237" s="142"/>
      <c r="D237" s="142"/>
      <c r="E237" s="144"/>
      <c r="F237" s="16" t="str">
        <f t="shared" si="12"/>
        <v/>
      </c>
      <c r="H237" s="69"/>
      <c r="I237" s="62"/>
      <c r="J237" s="62"/>
      <c r="K237" s="62"/>
      <c r="L237" s="62"/>
      <c r="M237" s="62"/>
      <c r="N237" s="62"/>
      <c r="O237" s="62"/>
      <c r="P237" s="62"/>
      <c r="Q237" s="62"/>
      <c r="R237" s="62"/>
    </row>
    <row r="238" spans="1:18" s="68" customFormat="1">
      <c r="A238" s="141">
        <v>227</v>
      </c>
      <c r="B238" s="142"/>
      <c r="C238" s="142"/>
      <c r="D238" s="142"/>
      <c r="E238" s="144"/>
      <c r="F238" s="16" t="str">
        <f t="shared" si="12"/>
        <v/>
      </c>
      <c r="H238" s="69"/>
      <c r="I238" s="62"/>
      <c r="J238" s="62"/>
      <c r="K238" s="62"/>
      <c r="L238" s="62"/>
      <c r="M238" s="62"/>
      <c r="N238" s="62"/>
      <c r="O238" s="62"/>
      <c r="P238" s="62"/>
      <c r="Q238" s="62"/>
      <c r="R238" s="62"/>
    </row>
    <row r="239" spans="1:18" s="68" customFormat="1">
      <c r="A239" s="141">
        <v>228</v>
      </c>
      <c r="B239" s="142"/>
      <c r="C239" s="142"/>
      <c r="D239" s="142"/>
      <c r="E239" s="144"/>
      <c r="F239" s="16" t="str">
        <f t="shared" si="12"/>
        <v/>
      </c>
      <c r="H239" s="69"/>
      <c r="I239" s="62"/>
      <c r="J239" s="62"/>
      <c r="K239" s="62"/>
      <c r="L239" s="62"/>
      <c r="M239" s="62"/>
      <c r="N239" s="62"/>
      <c r="O239" s="62"/>
      <c r="P239" s="62"/>
      <c r="Q239" s="62"/>
      <c r="R239" s="62"/>
    </row>
    <row r="240" spans="1:18" s="68" customFormat="1">
      <c r="A240" s="141">
        <v>229</v>
      </c>
      <c r="B240" s="142"/>
      <c r="C240" s="142"/>
      <c r="D240" s="142"/>
      <c r="E240" s="144"/>
      <c r="F240" s="16" t="str">
        <f t="shared" si="12"/>
        <v/>
      </c>
      <c r="H240" s="69"/>
      <c r="I240" s="62"/>
      <c r="J240" s="62"/>
      <c r="K240" s="62"/>
      <c r="L240" s="62"/>
      <c r="M240" s="62"/>
      <c r="N240" s="62"/>
      <c r="O240" s="62"/>
      <c r="P240" s="62"/>
      <c r="Q240" s="62"/>
      <c r="R240" s="62"/>
    </row>
    <row r="241" spans="1:18" s="68" customFormat="1">
      <c r="A241" s="141">
        <v>230</v>
      </c>
      <c r="B241" s="142"/>
      <c r="C241" s="142"/>
      <c r="D241" s="142"/>
      <c r="E241" s="144"/>
      <c r="F241" s="16" t="str">
        <f t="shared" si="12"/>
        <v/>
      </c>
      <c r="H241" s="69"/>
      <c r="I241" s="62"/>
      <c r="J241" s="62"/>
      <c r="K241" s="62"/>
      <c r="L241" s="62"/>
      <c r="M241" s="62"/>
      <c r="N241" s="62"/>
      <c r="O241" s="62"/>
      <c r="P241" s="62"/>
      <c r="Q241" s="62"/>
      <c r="R241" s="62"/>
    </row>
    <row r="242" spans="1:18" s="68" customFormat="1">
      <c r="A242" s="141">
        <v>231</v>
      </c>
      <c r="B242" s="142"/>
      <c r="C242" s="142"/>
      <c r="D242" s="142"/>
      <c r="E242" s="144"/>
      <c r="F242" s="16" t="str">
        <f t="shared" si="12"/>
        <v/>
      </c>
      <c r="H242" s="69"/>
      <c r="I242" s="62"/>
      <c r="J242" s="62"/>
      <c r="K242" s="62"/>
      <c r="L242" s="62"/>
      <c r="M242" s="62"/>
      <c r="N242" s="62"/>
      <c r="O242" s="62"/>
      <c r="P242" s="62"/>
      <c r="Q242" s="62"/>
      <c r="R242" s="62"/>
    </row>
    <row r="243" spans="1:18" s="68" customFormat="1">
      <c r="A243" s="141">
        <v>232</v>
      </c>
      <c r="B243" s="142"/>
      <c r="C243" s="142"/>
      <c r="D243" s="142"/>
      <c r="E243" s="144"/>
      <c r="F243" s="16" t="str">
        <f t="shared" si="12"/>
        <v/>
      </c>
      <c r="H243" s="69"/>
      <c r="I243" s="62"/>
      <c r="J243" s="62"/>
      <c r="K243" s="62"/>
      <c r="L243" s="62"/>
      <c r="M243" s="62"/>
      <c r="N243" s="62"/>
      <c r="O243" s="62"/>
      <c r="P243" s="62"/>
      <c r="Q243" s="62"/>
      <c r="R243" s="62"/>
    </row>
    <row r="244" spans="1:18" s="68" customFormat="1">
      <c r="A244" s="141">
        <v>233</v>
      </c>
      <c r="B244" s="142"/>
      <c r="C244" s="142"/>
      <c r="D244" s="142"/>
      <c r="E244" s="144"/>
      <c r="F244" s="16" t="str">
        <f t="shared" si="12"/>
        <v/>
      </c>
      <c r="H244" s="69"/>
      <c r="I244" s="62"/>
      <c r="J244" s="62"/>
      <c r="K244" s="62"/>
      <c r="L244" s="62"/>
      <c r="M244" s="62"/>
      <c r="N244" s="62"/>
      <c r="O244" s="62"/>
      <c r="P244" s="62"/>
      <c r="Q244" s="62"/>
      <c r="R244" s="62"/>
    </row>
    <row r="245" spans="1:18" s="68" customFormat="1">
      <c r="A245" s="141">
        <v>234</v>
      </c>
      <c r="B245" s="142"/>
      <c r="C245" s="142"/>
      <c r="D245" s="142"/>
      <c r="E245" s="144"/>
      <c r="F245" s="16" t="str">
        <f t="shared" si="12"/>
        <v/>
      </c>
      <c r="H245" s="69"/>
      <c r="I245" s="62"/>
      <c r="J245" s="62"/>
      <c r="K245" s="62"/>
      <c r="L245" s="62"/>
      <c r="M245" s="62"/>
      <c r="N245" s="62"/>
      <c r="O245" s="62"/>
      <c r="P245" s="62"/>
      <c r="Q245" s="62"/>
      <c r="R245" s="62"/>
    </row>
    <row r="246" spans="1:18" s="68" customFormat="1">
      <c r="A246" s="141">
        <v>235</v>
      </c>
      <c r="B246" s="142"/>
      <c r="C246" s="142"/>
      <c r="D246" s="142"/>
      <c r="E246" s="144"/>
      <c r="F246" s="16" t="str">
        <f t="shared" si="12"/>
        <v/>
      </c>
      <c r="H246" s="69"/>
      <c r="I246" s="62"/>
      <c r="J246" s="62"/>
      <c r="K246" s="62"/>
      <c r="L246" s="62"/>
      <c r="M246" s="62"/>
      <c r="N246" s="62"/>
      <c r="O246" s="62"/>
      <c r="P246" s="62"/>
      <c r="Q246" s="62"/>
      <c r="R246" s="62"/>
    </row>
    <row r="247" spans="1:18" s="68" customFormat="1">
      <c r="A247" s="141">
        <v>236</v>
      </c>
      <c r="B247" s="142"/>
      <c r="C247" s="142"/>
      <c r="D247" s="142"/>
      <c r="E247" s="144"/>
      <c r="F247" s="16" t="str">
        <f t="shared" si="12"/>
        <v/>
      </c>
      <c r="H247" s="69"/>
      <c r="I247" s="62"/>
      <c r="J247" s="62"/>
      <c r="K247" s="62"/>
      <c r="L247" s="62"/>
      <c r="M247" s="62"/>
      <c r="N247" s="62"/>
      <c r="O247" s="62"/>
      <c r="P247" s="62"/>
      <c r="Q247" s="62"/>
      <c r="R247" s="62"/>
    </row>
    <row r="248" spans="1:18" s="68" customFormat="1">
      <c r="A248" s="141">
        <v>237</v>
      </c>
      <c r="B248" s="142"/>
      <c r="C248" s="142"/>
      <c r="D248" s="142"/>
      <c r="E248" s="144"/>
      <c r="F248" s="16" t="str">
        <f t="shared" si="12"/>
        <v/>
      </c>
      <c r="H248" s="69"/>
      <c r="I248" s="62"/>
      <c r="J248" s="62"/>
      <c r="K248" s="62"/>
      <c r="L248" s="62"/>
      <c r="M248" s="62"/>
      <c r="N248" s="62"/>
      <c r="O248" s="62"/>
      <c r="P248" s="62"/>
      <c r="Q248" s="62"/>
      <c r="R248" s="62"/>
    </row>
    <row r="249" spans="1:18" s="68" customFormat="1">
      <c r="A249" s="141">
        <v>238</v>
      </c>
      <c r="B249" s="142"/>
      <c r="C249" s="142"/>
      <c r="D249" s="142"/>
      <c r="E249" s="144"/>
      <c r="F249" s="16" t="str">
        <f t="shared" si="12"/>
        <v/>
      </c>
      <c r="H249" s="69"/>
      <c r="I249" s="62"/>
      <c r="J249" s="62"/>
      <c r="K249" s="62"/>
      <c r="L249" s="62"/>
      <c r="M249" s="62"/>
      <c r="N249" s="62"/>
      <c r="O249" s="62"/>
      <c r="P249" s="62"/>
      <c r="Q249" s="62"/>
      <c r="R249" s="62"/>
    </row>
    <row r="250" spans="1:18" s="68" customFormat="1">
      <c r="A250" s="141">
        <v>239</v>
      </c>
      <c r="B250" s="142"/>
      <c r="C250" s="142"/>
      <c r="D250" s="142"/>
      <c r="E250" s="144"/>
      <c r="F250" s="16" t="str">
        <f t="shared" si="12"/>
        <v/>
      </c>
      <c r="H250" s="69"/>
      <c r="I250" s="62"/>
      <c r="J250" s="62"/>
      <c r="K250" s="62"/>
      <c r="L250" s="62"/>
      <c r="M250" s="62"/>
      <c r="N250" s="62"/>
      <c r="O250" s="62"/>
      <c r="P250" s="62"/>
      <c r="Q250" s="62"/>
      <c r="R250" s="62"/>
    </row>
    <row r="251" spans="1:18" s="68" customFormat="1">
      <c r="A251" s="141">
        <v>240</v>
      </c>
      <c r="B251" s="142"/>
      <c r="C251" s="142"/>
      <c r="D251" s="142"/>
      <c r="E251" s="144"/>
      <c r="F251" s="16" t="str">
        <f t="shared" si="12"/>
        <v/>
      </c>
      <c r="H251" s="69"/>
      <c r="I251" s="62"/>
      <c r="J251" s="62"/>
      <c r="K251" s="62"/>
      <c r="L251" s="62"/>
      <c r="M251" s="62"/>
      <c r="N251" s="62"/>
      <c r="O251" s="62"/>
      <c r="P251" s="62"/>
      <c r="Q251" s="62"/>
      <c r="R251" s="62"/>
    </row>
    <row r="252" spans="1:18" s="68" customFormat="1">
      <c r="A252" s="141">
        <v>241</v>
      </c>
      <c r="B252" s="142"/>
      <c r="C252" s="142"/>
      <c r="D252" s="142"/>
      <c r="E252" s="144"/>
      <c r="F252" s="16" t="str">
        <f t="shared" si="12"/>
        <v/>
      </c>
      <c r="H252" s="69"/>
      <c r="I252" s="62"/>
      <c r="J252" s="62"/>
      <c r="K252" s="62"/>
      <c r="L252" s="62"/>
      <c r="M252" s="62"/>
      <c r="N252" s="62"/>
      <c r="O252" s="62"/>
      <c r="P252" s="62"/>
      <c r="Q252" s="62"/>
      <c r="R252" s="62"/>
    </row>
    <row r="253" spans="1:18" s="68" customFormat="1">
      <c r="A253" s="141">
        <v>242</v>
      </c>
      <c r="B253" s="142"/>
      <c r="C253" s="142"/>
      <c r="D253" s="142"/>
      <c r="E253" s="144"/>
      <c r="F253" s="16" t="str">
        <f t="shared" si="12"/>
        <v/>
      </c>
      <c r="H253" s="69"/>
      <c r="I253" s="62"/>
      <c r="J253" s="62"/>
      <c r="K253" s="62"/>
      <c r="L253" s="62"/>
      <c r="M253" s="62"/>
      <c r="N253" s="62"/>
      <c r="O253" s="62"/>
      <c r="P253" s="62"/>
      <c r="Q253" s="62"/>
      <c r="R253" s="62"/>
    </row>
    <row r="254" spans="1:18" s="68" customFormat="1">
      <c r="A254" s="141">
        <v>243</v>
      </c>
      <c r="B254" s="142"/>
      <c r="C254" s="142"/>
      <c r="D254" s="142"/>
      <c r="E254" s="144"/>
      <c r="F254" s="16" t="str">
        <f t="shared" si="12"/>
        <v/>
      </c>
      <c r="H254" s="69"/>
      <c r="I254" s="62"/>
      <c r="J254" s="62"/>
      <c r="K254" s="62"/>
      <c r="L254" s="62"/>
      <c r="M254" s="62"/>
      <c r="N254" s="62"/>
      <c r="O254" s="62"/>
      <c r="P254" s="62"/>
      <c r="Q254" s="62"/>
      <c r="R254" s="62"/>
    </row>
    <row r="255" spans="1:18" s="68" customFormat="1">
      <c r="A255" s="141">
        <v>244</v>
      </c>
      <c r="B255" s="142"/>
      <c r="C255" s="142"/>
      <c r="D255" s="142"/>
      <c r="E255" s="144"/>
      <c r="F255" s="16" t="str">
        <f t="shared" si="12"/>
        <v/>
      </c>
      <c r="H255" s="69"/>
      <c r="I255" s="62"/>
      <c r="J255" s="62"/>
      <c r="K255" s="62"/>
      <c r="L255" s="62"/>
      <c r="M255" s="62"/>
      <c r="N255" s="62"/>
      <c r="O255" s="62"/>
      <c r="P255" s="62"/>
      <c r="Q255" s="62"/>
      <c r="R255" s="62"/>
    </row>
    <row r="256" spans="1:18" s="68" customFormat="1">
      <c r="A256" s="141">
        <v>245</v>
      </c>
      <c r="B256" s="142"/>
      <c r="C256" s="142"/>
      <c r="D256" s="142"/>
      <c r="E256" s="144"/>
      <c r="F256" s="16" t="str">
        <f t="shared" si="12"/>
        <v/>
      </c>
      <c r="H256" s="69"/>
      <c r="I256" s="62"/>
      <c r="J256" s="62"/>
      <c r="K256" s="62"/>
      <c r="L256" s="62"/>
      <c r="M256" s="62"/>
      <c r="N256" s="62"/>
      <c r="O256" s="62"/>
      <c r="P256" s="62"/>
      <c r="Q256" s="62"/>
      <c r="R256" s="62"/>
    </row>
    <row r="257" spans="1:18" s="68" customFormat="1">
      <c r="A257" s="141">
        <v>246</v>
      </c>
      <c r="B257" s="142"/>
      <c r="C257" s="142"/>
      <c r="D257" s="142"/>
      <c r="E257" s="144"/>
      <c r="F257" s="16" t="str">
        <f t="shared" si="12"/>
        <v/>
      </c>
      <c r="H257" s="69"/>
      <c r="I257" s="62"/>
      <c r="J257" s="62"/>
      <c r="K257" s="62"/>
      <c r="L257" s="62"/>
      <c r="M257" s="62"/>
      <c r="N257" s="62"/>
      <c r="O257" s="62"/>
      <c r="P257" s="62"/>
      <c r="Q257" s="62"/>
      <c r="R257" s="62"/>
    </row>
    <row r="258" spans="1:18" s="68" customFormat="1">
      <c r="A258" s="141">
        <v>247</v>
      </c>
      <c r="B258" s="142"/>
      <c r="C258" s="142"/>
      <c r="D258" s="142"/>
      <c r="E258" s="144"/>
      <c r="F258" s="16" t="str">
        <f t="shared" si="12"/>
        <v/>
      </c>
      <c r="H258" s="69"/>
      <c r="I258" s="62"/>
      <c r="J258" s="62"/>
      <c r="K258" s="62"/>
      <c r="L258" s="62"/>
      <c r="M258" s="62"/>
      <c r="N258" s="62"/>
      <c r="O258" s="62"/>
      <c r="P258" s="62"/>
      <c r="Q258" s="62"/>
      <c r="R258" s="62"/>
    </row>
    <row r="259" spans="1:18" s="68" customFormat="1">
      <c r="A259" s="141">
        <v>248</v>
      </c>
      <c r="B259" s="142"/>
      <c r="C259" s="142"/>
      <c r="D259" s="142"/>
      <c r="E259" s="144"/>
      <c r="F259" s="16" t="str">
        <f t="shared" si="12"/>
        <v/>
      </c>
      <c r="H259" s="69"/>
      <c r="I259" s="62"/>
      <c r="J259" s="62"/>
      <c r="K259" s="62"/>
      <c r="L259" s="62"/>
      <c r="M259" s="62"/>
      <c r="N259" s="62"/>
      <c r="O259" s="62"/>
      <c r="P259" s="62"/>
      <c r="Q259" s="62"/>
      <c r="R259" s="62"/>
    </row>
    <row r="260" spans="1:18" s="68" customFormat="1">
      <c r="A260" s="141">
        <v>249</v>
      </c>
      <c r="B260" s="142"/>
      <c r="C260" s="142"/>
      <c r="D260" s="142"/>
      <c r="E260" s="144"/>
      <c r="F260" s="16" t="str">
        <f t="shared" si="12"/>
        <v/>
      </c>
      <c r="H260" s="69"/>
      <c r="I260" s="62"/>
      <c r="J260" s="62"/>
      <c r="K260" s="62"/>
      <c r="L260" s="62"/>
      <c r="M260" s="62"/>
      <c r="N260" s="62"/>
      <c r="O260" s="62"/>
      <c r="P260" s="62"/>
      <c r="Q260" s="62"/>
      <c r="R260" s="62"/>
    </row>
    <row r="261" spans="1:18" s="68" customFormat="1">
      <c r="A261" s="141">
        <v>250</v>
      </c>
      <c r="B261" s="142"/>
      <c r="C261" s="142"/>
      <c r="D261" s="142"/>
      <c r="E261" s="144"/>
      <c r="F261" s="16" t="str">
        <f t="shared" si="12"/>
        <v/>
      </c>
      <c r="H261" s="69"/>
      <c r="I261" s="62"/>
      <c r="J261" s="62"/>
      <c r="K261" s="62"/>
      <c r="L261" s="62"/>
      <c r="M261" s="62"/>
      <c r="N261" s="62"/>
      <c r="O261" s="62"/>
      <c r="P261" s="62"/>
      <c r="Q261" s="62"/>
      <c r="R261" s="62"/>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B12" sqref="B12:E18"/>
    </sheetView>
  </sheetViews>
  <sheetFormatPr defaultColWidth="9.109375" defaultRowHeight="15.6"/>
  <cols>
    <col min="1" max="1" width="5.6640625" style="58" customWidth="1"/>
    <col min="2" max="2" width="45.33203125" style="62" customWidth="1"/>
    <col min="3" max="3" width="14.109375" style="62" customWidth="1"/>
    <col min="4" max="4" width="30.88671875" style="62" customWidth="1"/>
    <col min="5" max="5" width="10.6640625" style="67" customWidth="1"/>
    <col min="6" max="7" width="17.6640625" style="62" customWidth="1"/>
    <col min="8" max="8" width="10.6640625" style="68" hidden="1" customWidth="1"/>
    <col min="9" max="9" width="9.109375" style="69" hidden="1" customWidth="1"/>
    <col min="10" max="10" width="9.109375" style="62" hidden="1" customWidth="1"/>
    <col min="11" max="11" width="9.109375" customWidth="1"/>
    <col min="12" max="20" width="9.109375" style="62" customWidth="1"/>
    <col min="21" max="16384" width="9.109375" style="62"/>
  </cols>
  <sheetData>
    <row r="1" spans="1:11" s="58" customFormat="1">
      <c r="A1" s="57" t="s">
        <v>481</v>
      </c>
      <c r="E1" s="59"/>
      <c r="F1" s="61"/>
      <c r="G1" s="48"/>
      <c r="H1" s="60"/>
      <c r="I1" s="287"/>
      <c r="K1"/>
    </row>
    <row r="2" spans="1:11" s="58" customFormat="1">
      <c r="A2" s="344" t="str">
        <f>IF(ISBLANK(facultate), IF(ISBLANK(departament),"","Departament " &amp; departament), "Facultatea " &amp; facultate)</f>
        <v>Facultatea Construcții</v>
      </c>
      <c r="E2" s="59"/>
      <c r="F2" s="61"/>
      <c r="G2" s="48"/>
      <c r="H2" s="60"/>
      <c r="I2" s="287"/>
      <c r="K2"/>
    </row>
    <row r="3" spans="1:11" s="58" customFormat="1">
      <c r="A3" s="344" t="str">
        <f>IF(ISBLANK(departament),"","Departamentul " &amp; departament)</f>
        <v>Departamentul Căi de Comunicație Terestre, Fundații și Cadastru</v>
      </c>
      <c r="E3" s="59"/>
      <c r="F3" s="61"/>
      <c r="G3" s="48"/>
      <c r="H3" s="60"/>
      <c r="I3" s="287"/>
      <c r="K3"/>
    </row>
    <row r="4" spans="1:11">
      <c r="A4" s="531" t="s">
        <v>782</v>
      </c>
      <c r="B4" s="531"/>
      <c r="C4" s="531"/>
      <c r="D4" s="531"/>
      <c r="E4" s="531"/>
      <c r="F4" s="531"/>
      <c r="G4" s="422"/>
      <c r="H4" s="224"/>
      <c r="I4" s="289"/>
    </row>
    <row r="5" spans="1:11">
      <c r="A5" s="531" t="s">
        <v>821</v>
      </c>
      <c r="B5" s="531"/>
      <c r="C5" s="531"/>
      <c r="D5" s="531"/>
      <c r="E5" s="531"/>
      <c r="F5" s="531"/>
      <c r="G5" s="422"/>
      <c r="H5" s="224"/>
    </row>
    <row r="6" spans="1:11" ht="13.5" customHeight="1">
      <c r="E6" s="62"/>
      <c r="F6" s="345"/>
      <c r="G6" s="345" t="str">
        <f>CONCATENATE(functie," ",nume_candidat)</f>
        <v>Șef de lucrări Halbac-Cotoara-Zamfir Rares</v>
      </c>
    </row>
    <row r="7" spans="1:11" ht="18.75" customHeight="1">
      <c r="A7" s="529" t="s">
        <v>336</v>
      </c>
      <c r="B7" s="539" t="s">
        <v>823</v>
      </c>
      <c r="C7" s="539" t="s">
        <v>780</v>
      </c>
      <c r="D7" s="539" t="s">
        <v>822</v>
      </c>
      <c r="E7" s="539" t="s">
        <v>2</v>
      </c>
      <c r="F7" s="529" t="s">
        <v>542</v>
      </c>
      <c r="G7" s="539" t="s">
        <v>1098</v>
      </c>
      <c r="H7" s="529" t="s">
        <v>4</v>
      </c>
      <c r="I7" s="550" t="s">
        <v>539</v>
      </c>
      <c r="J7" s="536" t="s">
        <v>549</v>
      </c>
    </row>
    <row r="8" spans="1:11" ht="18.75" customHeight="1">
      <c r="A8" s="546"/>
      <c r="B8" s="540"/>
      <c r="C8" s="540"/>
      <c r="D8" s="540"/>
      <c r="E8" s="540"/>
      <c r="F8" s="546"/>
      <c r="G8" s="540"/>
      <c r="H8" s="546"/>
      <c r="I8" s="551"/>
      <c r="J8" s="536"/>
    </row>
    <row r="9" spans="1:11" ht="18.75" customHeight="1">
      <c r="A9" s="546"/>
      <c r="B9" s="540"/>
      <c r="C9" s="540"/>
      <c r="D9" s="540"/>
      <c r="E9" s="540"/>
      <c r="F9" s="530"/>
      <c r="G9" s="540"/>
      <c r="H9" s="530"/>
      <c r="I9" s="551"/>
      <c r="J9" s="536"/>
    </row>
    <row r="10" spans="1:11" ht="18.75" customHeight="1">
      <c r="A10" s="530"/>
      <c r="B10" s="541"/>
      <c r="C10" s="541"/>
      <c r="D10" s="541"/>
      <c r="E10" s="541"/>
      <c r="F10" s="346" t="str">
        <f>CONCATENATE("ultimii ",durata_evaluare," ani")</f>
        <v>ultimii 5 ani</v>
      </c>
      <c r="G10" s="541"/>
      <c r="H10" s="346" t="str">
        <f>CONCATENATE("ultimii                                  ",durata_evaluare," ani")</f>
        <v>ultimii                                  5 ani</v>
      </c>
      <c r="I10" s="552"/>
      <c r="J10" s="536"/>
    </row>
    <row r="11" spans="1:11">
      <c r="A11" s="86"/>
      <c r="B11" s="63"/>
      <c r="C11" s="63"/>
      <c r="D11" s="63"/>
      <c r="E11" s="28"/>
      <c r="F11" s="146">
        <f>SUMIF(F12:F1012,"&gt;0")</f>
        <v>0</v>
      </c>
      <c r="G11" s="434"/>
      <c r="H11" s="4">
        <f t="shared" ref="H11" si="0">SUMIF(H12:H110,"&gt;0")</f>
        <v>0</v>
      </c>
      <c r="I11" s="296"/>
    </row>
    <row r="12" spans="1:11">
      <c r="A12" s="35">
        <v>1</v>
      </c>
      <c r="B12" s="7"/>
      <c r="C12" s="7"/>
      <c r="D12" s="7"/>
      <c r="E12" s="218"/>
      <c r="F12" s="16" t="str">
        <f t="shared" ref="F12:F75" si="1">IF(OR($B12="",$C12="",$E12&lt;an_initial,$E12&gt;an_final),"",H12 * (INDEX(i7punctaje, MATCH(C12,i7anvergură,0), MATCH(D12,i7premiu,0) )) )</f>
        <v/>
      </c>
      <c r="G12" s="35"/>
      <c r="H12" s="56" t="str">
        <f t="shared" ref="H12:H43" si="2">IF(OR($B12="",$C12="",$E12="",$E12&gt;an_final),"",IF($E12&gt;=an_initial,1,""))</f>
        <v/>
      </c>
      <c r="I12" s="347" t="b">
        <f t="shared" ref="I12:I75" si="3">IF(nume_candidat="",FALSE,ISNUMBER(SEARCH(nume_candidat,$B12)))</f>
        <v>0</v>
      </c>
      <c r="J12" s="348">
        <f t="shared" ref="J12:J43" si="4">LEN(B12)-LEN(SUBSTITUTE(B12,",",""))+1</f>
        <v>1</v>
      </c>
    </row>
    <row r="13" spans="1:11">
      <c r="A13" s="35">
        <v>2</v>
      </c>
      <c r="B13" s="7"/>
      <c r="C13" s="7"/>
      <c r="D13" s="7"/>
      <c r="E13" s="218"/>
      <c r="F13" s="16" t="str">
        <f t="shared" si="1"/>
        <v/>
      </c>
      <c r="G13" s="35"/>
      <c r="H13" s="56" t="str">
        <f t="shared" si="2"/>
        <v/>
      </c>
      <c r="I13" s="347" t="b">
        <f t="shared" si="3"/>
        <v>0</v>
      </c>
      <c r="J13" s="348">
        <f t="shared" si="4"/>
        <v>1</v>
      </c>
    </row>
    <row r="14" spans="1:11">
      <c r="A14" s="35">
        <v>3</v>
      </c>
      <c r="B14" s="7"/>
      <c r="C14" s="7"/>
      <c r="D14" s="7"/>
      <c r="E14" s="218"/>
      <c r="F14" s="16" t="str">
        <f t="shared" si="1"/>
        <v/>
      </c>
      <c r="G14" s="35"/>
      <c r="H14" s="56" t="str">
        <f t="shared" si="2"/>
        <v/>
      </c>
      <c r="I14" s="347" t="b">
        <f t="shared" si="3"/>
        <v>0</v>
      </c>
      <c r="J14" s="348">
        <f t="shared" si="4"/>
        <v>1</v>
      </c>
    </row>
    <row r="15" spans="1:11">
      <c r="A15" s="35">
        <v>4</v>
      </c>
      <c r="B15" s="378"/>
      <c r="C15" s="378"/>
      <c r="D15" s="378"/>
      <c r="E15" s="400"/>
      <c r="F15" s="16" t="str">
        <f t="shared" si="1"/>
        <v/>
      </c>
      <c r="G15" s="35"/>
      <c r="H15" s="56" t="str">
        <f t="shared" si="2"/>
        <v/>
      </c>
      <c r="I15" s="347" t="b">
        <f t="shared" si="3"/>
        <v>0</v>
      </c>
      <c r="J15" s="348">
        <f t="shared" si="4"/>
        <v>1</v>
      </c>
    </row>
    <row r="16" spans="1:11">
      <c r="A16" s="35">
        <v>5</v>
      </c>
      <c r="B16" s="378"/>
      <c r="C16" s="378"/>
      <c r="D16" s="378"/>
      <c r="E16" s="400"/>
      <c r="F16" s="16" t="str">
        <f t="shared" si="1"/>
        <v/>
      </c>
      <c r="G16" s="35"/>
      <c r="H16" s="56" t="str">
        <f t="shared" si="2"/>
        <v/>
      </c>
      <c r="I16" s="347" t="b">
        <f t="shared" si="3"/>
        <v>0</v>
      </c>
      <c r="J16" s="348">
        <f t="shared" si="4"/>
        <v>1</v>
      </c>
    </row>
    <row r="17" spans="1:10">
      <c r="A17" s="35">
        <v>6</v>
      </c>
      <c r="B17" s="378"/>
      <c r="C17" s="378"/>
      <c r="D17" s="378"/>
      <c r="E17" s="400"/>
      <c r="F17" s="16" t="str">
        <f t="shared" si="1"/>
        <v/>
      </c>
      <c r="G17" s="35"/>
      <c r="H17" s="56" t="str">
        <f t="shared" si="2"/>
        <v/>
      </c>
      <c r="I17" s="347" t="b">
        <f t="shared" si="3"/>
        <v>0</v>
      </c>
      <c r="J17" s="348">
        <f t="shared" si="4"/>
        <v>1</v>
      </c>
    </row>
    <row r="18" spans="1:10">
      <c r="A18" s="35">
        <v>7</v>
      </c>
      <c r="B18" s="378"/>
      <c r="C18" s="378"/>
      <c r="D18" s="6"/>
      <c r="E18" s="214"/>
      <c r="F18" s="16" t="str">
        <f t="shared" si="1"/>
        <v/>
      </c>
      <c r="G18" s="35"/>
      <c r="H18" s="56" t="str">
        <f t="shared" si="2"/>
        <v/>
      </c>
      <c r="I18" s="347" t="b">
        <f t="shared" si="3"/>
        <v>0</v>
      </c>
      <c r="J18" s="348">
        <f t="shared" si="4"/>
        <v>1</v>
      </c>
    </row>
    <row r="19" spans="1:10">
      <c r="A19" s="35">
        <v>8</v>
      </c>
      <c r="B19" s="6"/>
      <c r="C19" s="6"/>
      <c r="D19" s="6"/>
      <c r="E19" s="214"/>
      <c r="F19" s="16" t="str">
        <f t="shared" si="1"/>
        <v/>
      </c>
      <c r="G19" s="35"/>
      <c r="H19" s="56" t="str">
        <f t="shared" si="2"/>
        <v/>
      </c>
      <c r="I19" s="347" t="b">
        <f t="shared" si="3"/>
        <v>0</v>
      </c>
      <c r="J19" s="348">
        <f t="shared" si="4"/>
        <v>1</v>
      </c>
    </row>
    <row r="20" spans="1:10">
      <c r="A20" s="35">
        <v>9</v>
      </c>
      <c r="B20" s="6"/>
      <c r="C20" s="6"/>
      <c r="D20" s="6"/>
      <c r="E20" s="214"/>
      <c r="F20" s="16" t="str">
        <f t="shared" si="1"/>
        <v/>
      </c>
      <c r="G20" s="35"/>
      <c r="H20" s="56" t="str">
        <f t="shared" si="2"/>
        <v/>
      </c>
      <c r="I20" s="347" t="b">
        <f t="shared" si="3"/>
        <v>0</v>
      </c>
      <c r="J20" s="348">
        <f t="shared" si="4"/>
        <v>1</v>
      </c>
    </row>
    <row r="21" spans="1:10">
      <c r="A21" s="35">
        <v>10</v>
      </c>
      <c r="B21" s="6"/>
      <c r="C21" s="6"/>
      <c r="D21" s="6"/>
      <c r="E21" s="214"/>
      <c r="F21" s="16" t="str">
        <f t="shared" si="1"/>
        <v/>
      </c>
      <c r="G21" s="35"/>
      <c r="H21" s="56" t="str">
        <f t="shared" si="2"/>
        <v/>
      </c>
      <c r="I21" s="347" t="b">
        <f t="shared" si="3"/>
        <v>0</v>
      </c>
      <c r="J21" s="348">
        <f t="shared" si="4"/>
        <v>1</v>
      </c>
    </row>
    <row r="22" spans="1:10">
      <c r="A22" s="35">
        <v>11</v>
      </c>
      <c r="B22" s="6"/>
      <c r="C22" s="6"/>
      <c r="D22" s="6"/>
      <c r="E22" s="214"/>
      <c r="F22" s="16" t="str">
        <f t="shared" si="1"/>
        <v/>
      </c>
      <c r="G22" s="35"/>
      <c r="H22" s="56" t="str">
        <f t="shared" si="2"/>
        <v/>
      </c>
      <c r="I22" s="347" t="b">
        <f t="shared" si="3"/>
        <v>0</v>
      </c>
      <c r="J22" s="348">
        <f t="shared" si="4"/>
        <v>1</v>
      </c>
    </row>
    <row r="23" spans="1:10">
      <c r="A23" s="35">
        <v>12</v>
      </c>
      <c r="B23" s="6"/>
      <c r="C23" s="6"/>
      <c r="D23" s="6"/>
      <c r="E23" s="214"/>
      <c r="F23" s="16" t="str">
        <f t="shared" si="1"/>
        <v/>
      </c>
      <c r="G23" s="35"/>
      <c r="H23" s="56" t="str">
        <f t="shared" si="2"/>
        <v/>
      </c>
      <c r="I23" s="347" t="b">
        <f t="shared" si="3"/>
        <v>0</v>
      </c>
      <c r="J23" s="348">
        <f t="shared" si="4"/>
        <v>1</v>
      </c>
    </row>
    <row r="24" spans="1:10">
      <c r="A24" s="35">
        <v>13</v>
      </c>
      <c r="B24" s="6"/>
      <c r="C24" s="6"/>
      <c r="D24" s="6"/>
      <c r="E24" s="214"/>
      <c r="F24" s="16" t="str">
        <f t="shared" si="1"/>
        <v/>
      </c>
      <c r="G24" s="35"/>
      <c r="H24" s="56" t="str">
        <f t="shared" si="2"/>
        <v/>
      </c>
      <c r="I24" s="347" t="b">
        <f t="shared" si="3"/>
        <v>0</v>
      </c>
      <c r="J24" s="348">
        <f t="shared" si="4"/>
        <v>1</v>
      </c>
    </row>
    <row r="25" spans="1:10">
      <c r="A25" s="35">
        <v>14</v>
      </c>
      <c r="B25" s="6"/>
      <c r="C25" s="6"/>
      <c r="D25" s="6"/>
      <c r="E25" s="214"/>
      <c r="F25" s="16" t="str">
        <f t="shared" si="1"/>
        <v/>
      </c>
      <c r="G25" s="35"/>
      <c r="H25" s="56" t="str">
        <f t="shared" si="2"/>
        <v/>
      </c>
      <c r="I25" s="347" t="b">
        <f t="shared" si="3"/>
        <v>0</v>
      </c>
      <c r="J25" s="348">
        <f t="shared" si="4"/>
        <v>1</v>
      </c>
    </row>
    <row r="26" spans="1:10">
      <c r="A26" s="35">
        <v>15</v>
      </c>
      <c r="B26" s="6"/>
      <c r="C26" s="6"/>
      <c r="D26" s="6"/>
      <c r="E26" s="214"/>
      <c r="F26" s="16" t="str">
        <f t="shared" si="1"/>
        <v/>
      </c>
      <c r="G26" s="35"/>
      <c r="H26" s="56" t="str">
        <f t="shared" si="2"/>
        <v/>
      </c>
      <c r="I26" s="347" t="b">
        <f t="shared" si="3"/>
        <v>0</v>
      </c>
      <c r="J26" s="348">
        <f t="shared" si="4"/>
        <v>1</v>
      </c>
    </row>
    <row r="27" spans="1:10">
      <c r="A27" s="35">
        <v>16</v>
      </c>
      <c r="B27" s="6"/>
      <c r="C27" s="6"/>
      <c r="D27" s="6"/>
      <c r="E27" s="214"/>
      <c r="F27" s="16" t="str">
        <f t="shared" si="1"/>
        <v/>
      </c>
      <c r="G27" s="35"/>
      <c r="H27" s="56" t="str">
        <f t="shared" si="2"/>
        <v/>
      </c>
      <c r="I27" s="347" t="b">
        <f t="shared" si="3"/>
        <v>0</v>
      </c>
      <c r="J27" s="348">
        <f t="shared" si="4"/>
        <v>1</v>
      </c>
    </row>
    <row r="28" spans="1:10">
      <c r="A28" s="35">
        <v>17</v>
      </c>
      <c r="B28" s="6"/>
      <c r="C28" s="6"/>
      <c r="D28" s="6"/>
      <c r="E28" s="214"/>
      <c r="F28" s="16" t="str">
        <f t="shared" si="1"/>
        <v/>
      </c>
      <c r="G28" s="35"/>
      <c r="H28" s="56" t="str">
        <f t="shared" si="2"/>
        <v/>
      </c>
      <c r="I28" s="347" t="b">
        <f t="shared" si="3"/>
        <v>0</v>
      </c>
      <c r="J28" s="348">
        <f t="shared" si="4"/>
        <v>1</v>
      </c>
    </row>
    <row r="29" spans="1:10">
      <c r="A29" s="35">
        <v>18</v>
      </c>
      <c r="B29" s="6"/>
      <c r="C29" s="6"/>
      <c r="D29" s="6"/>
      <c r="E29" s="214"/>
      <c r="F29" s="16" t="str">
        <f t="shared" si="1"/>
        <v/>
      </c>
      <c r="G29" s="35"/>
      <c r="H29" s="56" t="str">
        <f t="shared" si="2"/>
        <v/>
      </c>
      <c r="I29" s="347" t="b">
        <f t="shared" si="3"/>
        <v>0</v>
      </c>
      <c r="J29" s="348">
        <f t="shared" si="4"/>
        <v>1</v>
      </c>
    </row>
    <row r="30" spans="1:10">
      <c r="A30" s="35">
        <v>19</v>
      </c>
      <c r="B30" s="6"/>
      <c r="C30" s="6"/>
      <c r="D30" s="6"/>
      <c r="E30" s="214"/>
      <c r="F30" s="16" t="str">
        <f t="shared" si="1"/>
        <v/>
      </c>
      <c r="G30" s="35"/>
      <c r="H30" s="56" t="str">
        <f t="shared" si="2"/>
        <v/>
      </c>
      <c r="I30" s="347" t="b">
        <f t="shared" si="3"/>
        <v>0</v>
      </c>
      <c r="J30" s="348">
        <f t="shared" si="4"/>
        <v>1</v>
      </c>
    </row>
    <row r="31" spans="1:10">
      <c r="A31" s="35">
        <v>20</v>
      </c>
      <c r="B31" s="6"/>
      <c r="C31" s="6"/>
      <c r="D31" s="6"/>
      <c r="E31" s="214"/>
      <c r="F31" s="16" t="str">
        <f t="shared" si="1"/>
        <v/>
      </c>
      <c r="G31" s="35"/>
      <c r="H31" s="56" t="str">
        <f t="shared" si="2"/>
        <v/>
      </c>
      <c r="I31" s="347" t="b">
        <f t="shared" si="3"/>
        <v>0</v>
      </c>
      <c r="J31" s="348">
        <f t="shared" si="4"/>
        <v>1</v>
      </c>
    </row>
    <row r="32" spans="1:10">
      <c r="A32" s="35">
        <v>21</v>
      </c>
      <c r="B32" s="6"/>
      <c r="C32" s="6"/>
      <c r="D32" s="6"/>
      <c r="E32" s="214"/>
      <c r="F32" s="16" t="str">
        <f t="shared" si="1"/>
        <v/>
      </c>
      <c r="G32" s="35"/>
      <c r="H32" s="56" t="str">
        <f t="shared" si="2"/>
        <v/>
      </c>
      <c r="I32" s="347" t="b">
        <f t="shared" si="3"/>
        <v>0</v>
      </c>
      <c r="J32" s="348">
        <f t="shared" si="4"/>
        <v>1</v>
      </c>
    </row>
    <row r="33" spans="1:10">
      <c r="A33" s="35">
        <v>22</v>
      </c>
      <c r="B33" s="6"/>
      <c r="C33" s="6"/>
      <c r="D33" s="6"/>
      <c r="E33" s="214"/>
      <c r="F33" s="16" t="str">
        <f t="shared" si="1"/>
        <v/>
      </c>
      <c r="G33" s="35"/>
      <c r="H33" s="56" t="str">
        <f t="shared" si="2"/>
        <v/>
      </c>
      <c r="I33" s="347" t="b">
        <f t="shared" si="3"/>
        <v>0</v>
      </c>
      <c r="J33" s="348">
        <f t="shared" si="4"/>
        <v>1</v>
      </c>
    </row>
    <row r="34" spans="1:10">
      <c r="A34" s="35">
        <v>23</v>
      </c>
      <c r="B34" s="6"/>
      <c r="C34" s="6"/>
      <c r="D34" s="6"/>
      <c r="E34" s="214"/>
      <c r="F34" s="16" t="str">
        <f t="shared" si="1"/>
        <v/>
      </c>
      <c r="G34" s="35"/>
      <c r="H34" s="56" t="str">
        <f t="shared" si="2"/>
        <v/>
      </c>
      <c r="I34" s="347" t="b">
        <f t="shared" si="3"/>
        <v>0</v>
      </c>
      <c r="J34" s="348">
        <f t="shared" si="4"/>
        <v>1</v>
      </c>
    </row>
    <row r="35" spans="1:10">
      <c r="A35" s="35">
        <v>24</v>
      </c>
      <c r="B35" s="6"/>
      <c r="C35" s="6"/>
      <c r="D35" s="6"/>
      <c r="E35" s="214"/>
      <c r="F35" s="16" t="str">
        <f t="shared" si="1"/>
        <v/>
      </c>
      <c r="G35" s="35"/>
      <c r="H35" s="56" t="str">
        <f t="shared" si="2"/>
        <v/>
      </c>
      <c r="I35" s="347" t="b">
        <f t="shared" si="3"/>
        <v>0</v>
      </c>
      <c r="J35" s="348">
        <f t="shared" si="4"/>
        <v>1</v>
      </c>
    </row>
    <row r="36" spans="1:10">
      <c r="A36" s="35">
        <v>25</v>
      </c>
      <c r="B36" s="6"/>
      <c r="C36" s="6"/>
      <c r="D36" s="6"/>
      <c r="E36" s="214"/>
      <c r="F36" s="16" t="str">
        <f t="shared" si="1"/>
        <v/>
      </c>
      <c r="G36" s="35"/>
      <c r="H36" s="56" t="str">
        <f t="shared" si="2"/>
        <v/>
      </c>
      <c r="I36" s="347" t="b">
        <f t="shared" si="3"/>
        <v>0</v>
      </c>
      <c r="J36" s="348">
        <f t="shared" si="4"/>
        <v>1</v>
      </c>
    </row>
    <row r="37" spans="1:10">
      <c r="A37" s="35">
        <v>26</v>
      </c>
      <c r="B37" s="6"/>
      <c r="C37" s="6"/>
      <c r="D37" s="6"/>
      <c r="E37" s="214"/>
      <c r="F37" s="16" t="str">
        <f t="shared" si="1"/>
        <v/>
      </c>
      <c r="G37" s="35"/>
      <c r="H37" s="56" t="str">
        <f t="shared" si="2"/>
        <v/>
      </c>
      <c r="I37" s="347" t="b">
        <f t="shared" si="3"/>
        <v>0</v>
      </c>
      <c r="J37" s="348">
        <f t="shared" si="4"/>
        <v>1</v>
      </c>
    </row>
    <row r="38" spans="1:10">
      <c r="A38" s="35">
        <v>27</v>
      </c>
      <c r="B38" s="6"/>
      <c r="C38" s="6"/>
      <c r="D38" s="6"/>
      <c r="E38" s="214"/>
      <c r="F38" s="16" t="str">
        <f t="shared" si="1"/>
        <v/>
      </c>
      <c r="G38" s="35"/>
      <c r="H38" s="56" t="str">
        <f t="shared" si="2"/>
        <v/>
      </c>
      <c r="I38" s="347" t="b">
        <f t="shared" si="3"/>
        <v>0</v>
      </c>
      <c r="J38" s="348">
        <f t="shared" si="4"/>
        <v>1</v>
      </c>
    </row>
    <row r="39" spans="1:10">
      <c r="A39" s="35">
        <v>28</v>
      </c>
      <c r="B39" s="6"/>
      <c r="C39" s="6"/>
      <c r="D39" s="6"/>
      <c r="E39" s="214"/>
      <c r="F39" s="16" t="str">
        <f t="shared" si="1"/>
        <v/>
      </c>
      <c r="G39" s="35"/>
      <c r="H39" s="56" t="str">
        <f t="shared" si="2"/>
        <v/>
      </c>
      <c r="I39" s="347" t="b">
        <f t="shared" si="3"/>
        <v>0</v>
      </c>
      <c r="J39" s="348">
        <f t="shared" si="4"/>
        <v>1</v>
      </c>
    </row>
    <row r="40" spans="1:10">
      <c r="A40" s="35">
        <v>29</v>
      </c>
      <c r="B40" s="6"/>
      <c r="C40" s="6"/>
      <c r="D40" s="6"/>
      <c r="E40" s="214"/>
      <c r="F40" s="16" t="str">
        <f t="shared" si="1"/>
        <v/>
      </c>
      <c r="G40" s="35"/>
      <c r="H40" s="56" t="str">
        <f t="shared" si="2"/>
        <v/>
      </c>
      <c r="I40" s="347" t="b">
        <f t="shared" si="3"/>
        <v>0</v>
      </c>
      <c r="J40" s="348">
        <f t="shared" si="4"/>
        <v>1</v>
      </c>
    </row>
    <row r="41" spans="1:10">
      <c r="A41" s="35">
        <v>30</v>
      </c>
      <c r="B41" s="6"/>
      <c r="C41" s="6"/>
      <c r="D41" s="6"/>
      <c r="E41" s="214"/>
      <c r="F41" s="16" t="str">
        <f t="shared" si="1"/>
        <v/>
      </c>
      <c r="G41" s="35"/>
      <c r="H41" s="56" t="str">
        <f t="shared" si="2"/>
        <v/>
      </c>
      <c r="I41" s="347" t="b">
        <f t="shared" si="3"/>
        <v>0</v>
      </c>
      <c r="J41" s="348">
        <f t="shared" si="4"/>
        <v>1</v>
      </c>
    </row>
    <row r="42" spans="1:10">
      <c r="A42" s="35">
        <v>31</v>
      </c>
      <c r="B42" s="6"/>
      <c r="C42" s="6"/>
      <c r="D42" s="6"/>
      <c r="E42" s="214"/>
      <c r="F42" s="16" t="str">
        <f t="shared" si="1"/>
        <v/>
      </c>
      <c r="G42" s="35"/>
      <c r="H42" s="56" t="str">
        <f t="shared" si="2"/>
        <v/>
      </c>
      <c r="I42" s="347" t="b">
        <f t="shared" si="3"/>
        <v>0</v>
      </c>
      <c r="J42" s="348">
        <f t="shared" si="4"/>
        <v>1</v>
      </c>
    </row>
    <row r="43" spans="1:10">
      <c r="A43" s="35">
        <v>32</v>
      </c>
      <c r="B43" s="6"/>
      <c r="C43" s="6"/>
      <c r="D43" s="6"/>
      <c r="E43" s="214"/>
      <c r="F43" s="16" t="str">
        <f t="shared" si="1"/>
        <v/>
      </c>
      <c r="G43" s="35"/>
      <c r="H43" s="56" t="str">
        <f t="shared" si="2"/>
        <v/>
      </c>
      <c r="I43" s="347" t="b">
        <f t="shared" si="3"/>
        <v>0</v>
      </c>
      <c r="J43" s="348">
        <f t="shared" si="4"/>
        <v>1</v>
      </c>
    </row>
    <row r="44" spans="1:10">
      <c r="A44" s="35">
        <v>33</v>
      </c>
      <c r="B44" s="6"/>
      <c r="C44" s="6"/>
      <c r="D44" s="6"/>
      <c r="E44" s="214"/>
      <c r="F44" s="16" t="str">
        <f t="shared" si="1"/>
        <v/>
      </c>
      <c r="G44" s="35"/>
      <c r="H44" s="56" t="str">
        <f t="shared" ref="H44:H75" si="5">IF(OR($B44="",$C44="",$E44="",$E44&gt;an_final),"",IF($E44&gt;=an_initial,1,""))</f>
        <v/>
      </c>
      <c r="I44" s="347" t="b">
        <f t="shared" si="3"/>
        <v>0</v>
      </c>
      <c r="J44" s="348">
        <f t="shared" ref="J44:J75" si="6">LEN(B44)-LEN(SUBSTITUTE(B44,",",""))+1</f>
        <v>1</v>
      </c>
    </row>
    <row r="45" spans="1:10">
      <c r="A45" s="35">
        <v>34</v>
      </c>
      <c r="B45" s="6"/>
      <c r="C45" s="6"/>
      <c r="D45" s="6"/>
      <c r="E45" s="214"/>
      <c r="F45" s="16" t="str">
        <f t="shared" si="1"/>
        <v/>
      </c>
      <c r="G45" s="35"/>
      <c r="H45" s="56" t="str">
        <f t="shared" si="5"/>
        <v/>
      </c>
      <c r="I45" s="347" t="b">
        <f t="shared" si="3"/>
        <v>0</v>
      </c>
      <c r="J45" s="348">
        <f t="shared" si="6"/>
        <v>1</v>
      </c>
    </row>
    <row r="46" spans="1:10">
      <c r="A46" s="35">
        <v>35</v>
      </c>
      <c r="B46" s="6"/>
      <c r="C46" s="6"/>
      <c r="D46" s="6"/>
      <c r="E46" s="214"/>
      <c r="F46" s="16" t="str">
        <f t="shared" si="1"/>
        <v/>
      </c>
      <c r="G46" s="35"/>
      <c r="H46" s="56" t="str">
        <f t="shared" si="5"/>
        <v/>
      </c>
      <c r="I46" s="347" t="b">
        <f t="shared" si="3"/>
        <v>0</v>
      </c>
      <c r="J46" s="348">
        <f t="shared" si="6"/>
        <v>1</v>
      </c>
    </row>
    <row r="47" spans="1:10">
      <c r="A47" s="35">
        <v>36</v>
      </c>
      <c r="B47" s="6"/>
      <c r="C47" s="6"/>
      <c r="D47" s="6"/>
      <c r="E47" s="214"/>
      <c r="F47" s="16" t="str">
        <f t="shared" si="1"/>
        <v/>
      </c>
      <c r="G47" s="35"/>
      <c r="H47" s="56" t="str">
        <f t="shared" si="5"/>
        <v/>
      </c>
      <c r="I47" s="347" t="b">
        <f t="shared" si="3"/>
        <v>0</v>
      </c>
      <c r="J47" s="348">
        <f t="shared" si="6"/>
        <v>1</v>
      </c>
    </row>
    <row r="48" spans="1:10">
      <c r="A48" s="35">
        <v>37</v>
      </c>
      <c r="B48" s="6"/>
      <c r="C48" s="6"/>
      <c r="D48" s="6"/>
      <c r="E48" s="214"/>
      <c r="F48" s="16" t="str">
        <f t="shared" si="1"/>
        <v/>
      </c>
      <c r="G48" s="35"/>
      <c r="H48" s="56" t="str">
        <f t="shared" si="5"/>
        <v/>
      </c>
      <c r="I48" s="347" t="b">
        <f t="shared" si="3"/>
        <v>0</v>
      </c>
      <c r="J48" s="348">
        <f t="shared" si="6"/>
        <v>1</v>
      </c>
    </row>
    <row r="49" spans="1:10">
      <c r="A49" s="35">
        <v>38</v>
      </c>
      <c r="B49" s="6"/>
      <c r="C49" s="6"/>
      <c r="D49" s="6"/>
      <c r="E49" s="214"/>
      <c r="F49" s="16" t="str">
        <f t="shared" si="1"/>
        <v/>
      </c>
      <c r="G49" s="35"/>
      <c r="H49" s="56" t="str">
        <f t="shared" si="5"/>
        <v/>
      </c>
      <c r="I49" s="347" t="b">
        <f t="shared" si="3"/>
        <v>0</v>
      </c>
      <c r="J49" s="348">
        <f t="shared" si="6"/>
        <v>1</v>
      </c>
    </row>
    <row r="50" spans="1:10">
      <c r="A50" s="35">
        <v>39</v>
      </c>
      <c r="B50" s="6"/>
      <c r="C50" s="6"/>
      <c r="D50" s="6"/>
      <c r="E50" s="214"/>
      <c r="F50" s="16" t="str">
        <f t="shared" si="1"/>
        <v/>
      </c>
      <c r="G50" s="35"/>
      <c r="H50" s="56" t="str">
        <f t="shared" si="5"/>
        <v/>
      </c>
      <c r="I50" s="347" t="b">
        <f t="shared" si="3"/>
        <v>0</v>
      </c>
      <c r="J50" s="348">
        <f t="shared" si="6"/>
        <v>1</v>
      </c>
    </row>
    <row r="51" spans="1:10">
      <c r="A51" s="35">
        <v>40</v>
      </c>
      <c r="B51" s="6"/>
      <c r="C51" s="6"/>
      <c r="D51" s="6"/>
      <c r="E51" s="214"/>
      <c r="F51" s="16" t="str">
        <f t="shared" si="1"/>
        <v/>
      </c>
      <c r="G51" s="35"/>
      <c r="H51" s="56" t="str">
        <f t="shared" si="5"/>
        <v/>
      </c>
      <c r="I51" s="347" t="b">
        <f t="shared" si="3"/>
        <v>0</v>
      </c>
      <c r="J51" s="348">
        <f t="shared" si="6"/>
        <v>1</v>
      </c>
    </row>
    <row r="52" spans="1:10">
      <c r="A52" s="35">
        <v>41</v>
      </c>
      <c r="B52" s="6"/>
      <c r="C52" s="6"/>
      <c r="D52" s="6"/>
      <c r="E52" s="214"/>
      <c r="F52" s="16" t="str">
        <f t="shared" si="1"/>
        <v/>
      </c>
      <c r="G52" s="35"/>
      <c r="H52" s="56" t="str">
        <f t="shared" si="5"/>
        <v/>
      </c>
      <c r="I52" s="347" t="b">
        <f t="shared" si="3"/>
        <v>0</v>
      </c>
      <c r="J52" s="348">
        <f t="shared" si="6"/>
        <v>1</v>
      </c>
    </row>
    <row r="53" spans="1:10">
      <c r="A53" s="35">
        <v>42</v>
      </c>
      <c r="B53" s="6"/>
      <c r="C53" s="6"/>
      <c r="D53" s="6"/>
      <c r="E53" s="214"/>
      <c r="F53" s="16" t="str">
        <f t="shared" si="1"/>
        <v/>
      </c>
      <c r="G53" s="35"/>
      <c r="H53" s="56" t="str">
        <f t="shared" si="5"/>
        <v/>
      </c>
      <c r="I53" s="347" t="b">
        <f t="shared" si="3"/>
        <v>0</v>
      </c>
      <c r="J53" s="348">
        <f t="shared" si="6"/>
        <v>1</v>
      </c>
    </row>
    <row r="54" spans="1:10">
      <c r="A54" s="35">
        <v>43</v>
      </c>
      <c r="B54" s="6"/>
      <c r="C54" s="6"/>
      <c r="D54" s="6"/>
      <c r="E54" s="214"/>
      <c r="F54" s="16" t="str">
        <f t="shared" si="1"/>
        <v/>
      </c>
      <c r="G54" s="35"/>
      <c r="H54" s="56" t="str">
        <f t="shared" si="5"/>
        <v/>
      </c>
      <c r="I54" s="347" t="b">
        <f t="shared" si="3"/>
        <v>0</v>
      </c>
      <c r="J54" s="348">
        <f t="shared" si="6"/>
        <v>1</v>
      </c>
    </row>
    <row r="55" spans="1:10">
      <c r="A55" s="35">
        <v>44</v>
      </c>
      <c r="B55" s="6"/>
      <c r="C55" s="6"/>
      <c r="D55" s="6"/>
      <c r="E55" s="214"/>
      <c r="F55" s="16" t="str">
        <f t="shared" si="1"/>
        <v/>
      </c>
      <c r="G55" s="35"/>
      <c r="H55" s="56" t="str">
        <f t="shared" si="5"/>
        <v/>
      </c>
      <c r="I55" s="347" t="b">
        <f t="shared" si="3"/>
        <v>0</v>
      </c>
      <c r="J55" s="348">
        <f t="shared" si="6"/>
        <v>1</v>
      </c>
    </row>
    <row r="56" spans="1:10">
      <c r="A56" s="35">
        <v>45</v>
      </c>
      <c r="B56" s="6"/>
      <c r="C56" s="6"/>
      <c r="D56" s="6"/>
      <c r="E56" s="214"/>
      <c r="F56" s="16" t="str">
        <f t="shared" si="1"/>
        <v/>
      </c>
      <c r="G56" s="35"/>
      <c r="H56" s="56" t="str">
        <f t="shared" si="5"/>
        <v/>
      </c>
      <c r="I56" s="347" t="b">
        <f t="shared" si="3"/>
        <v>0</v>
      </c>
      <c r="J56" s="348">
        <f t="shared" si="6"/>
        <v>1</v>
      </c>
    </row>
    <row r="57" spans="1:10">
      <c r="A57" s="35">
        <v>46</v>
      </c>
      <c r="B57" s="6"/>
      <c r="C57" s="6"/>
      <c r="D57" s="6"/>
      <c r="E57" s="214"/>
      <c r="F57" s="16" t="str">
        <f t="shared" si="1"/>
        <v/>
      </c>
      <c r="G57" s="35"/>
      <c r="H57" s="56" t="str">
        <f t="shared" si="5"/>
        <v/>
      </c>
      <c r="I57" s="347" t="b">
        <f t="shared" si="3"/>
        <v>0</v>
      </c>
      <c r="J57" s="348">
        <f t="shared" si="6"/>
        <v>1</v>
      </c>
    </row>
    <row r="58" spans="1:10">
      <c r="A58" s="35">
        <v>47</v>
      </c>
      <c r="B58" s="6"/>
      <c r="C58" s="6"/>
      <c r="D58" s="6"/>
      <c r="E58" s="214"/>
      <c r="F58" s="16" t="str">
        <f t="shared" si="1"/>
        <v/>
      </c>
      <c r="G58" s="35"/>
      <c r="H58" s="56" t="str">
        <f t="shared" si="5"/>
        <v/>
      </c>
      <c r="I58" s="347" t="b">
        <f t="shared" si="3"/>
        <v>0</v>
      </c>
      <c r="J58" s="348">
        <f t="shared" si="6"/>
        <v>1</v>
      </c>
    </row>
    <row r="59" spans="1:10">
      <c r="A59" s="35">
        <v>48</v>
      </c>
      <c r="B59" s="6"/>
      <c r="C59" s="6"/>
      <c r="D59" s="6"/>
      <c r="E59" s="214"/>
      <c r="F59" s="16" t="str">
        <f t="shared" si="1"/>
        <v/>
      </c>
      <c r="G59" s="35"/>
      <c r="H59" s="56" t="str">
        <f t="shared" si="5"/>
        <v/>
      </c>
      <c r="I59" s="347" t="b">
        <f t="shared" si="3"/>
        <v>0</v>
      </c>
      <c r="J59" s="348">
        <f t="shared" si="6"/>
        <v>1</v>
      </c>
    </row>
    <row r="60" spans="1:10">
      <c r="A60" s="35">
        <v>49</v>
      </c>
      <c r="B60" s="6"/>
      <c r="C60" s="6"/>
      <c r="D60" s="6"/>
      <c r="E60" s="214"/>
      <c r="F60" s="16" t="str">
        <f t="shared" si="1"/>
        <v/>
      </c>
      <c r="G60" s="35"/>
      <c r="H60" s="56" t="str">
        <f t="shared" si="5"/>
        <v/>
      </c>
      <c r="I60" s="347" t="b">
        <f t="shared" si="3"/>
        <v>0</v>
      </c>
      <c r="J60" s="348">
        <f t="shared" si="6"/>
        <v>1</v>
      </c>
    </row>
    <row r="61" spans="1:10">
      <c r="A61" s="35">
        <v>50</v>
      </c>
      <c r="B61" s="6"/>
      <c r="C61" s="6"/>
      <c r="D61" s="6"/>
      <c r="E61" s="214"/>
      <c r="F61" s="16" t="str">
        <f t="shared" si="1"/>
        <v/>
      </c>
      <c r="G61" s="35"/>
      <c r="H61" s="56" t="str">
        <f t="shared" si="5"/>
        <v/>
      </c>
      <c r="I61" s="347" t="b">
        <f t="shared" si="3"/>
        <v>0</v>
      </c>
      <c r="J61" s="348">
        <f t="shared" si="6"/>
        <v>1</v>
      </c>
    </row>
    <row r="62" spans="1:10">
      <c r="A62" s="35">
        <v>51</v>
      </c>
      <c r="B62" s="6"/>
      <c r="C62" s="6"/>
      <c r="D62" s="6"/>
      <c r="E62" s="214"/>
      <c r="F62" s="16" t="str">
        <f t="shared" si="1"/>
        <v/>
      </c>
      <c r="G62" s="35"/>
      <c r="H62" s="56" t="str">
        <f t="shared" si="5"/>
        <v/>
      </c>
      <c r="I62" s="347" t="b">
        <f t="shared" si="3"/>
        <v>0</v>
      </c>
      <c r="J62" s="348">
        <f t="shared" si="6"/>
        <v>1</v>
      </c>
    </row>
    <row r="63" spans="1:10">
      <c r="A63" s="35">
        <v>52</v>
      </c>
      <c r="B63" s="6"/>
      <c r="C63" s="6"/>
      <c r="D63" s="6"/>
      <c r="E63" s="214"/>
      <c r="F63" s="16" t="str">
        <f t="shared" si="1"/>
        <v/>
      </c>
      <c r="G63" s="35"/>
      <c r="H63" s="56" t="str">
        <f t="shared" si="5"/>
        <v/>
      </c>
      <c r="I63" s="347" t="b">
        <f t="shared" si="3"/>
        <v>0</v>
      </c>
      <c r="J63" s="348">
        <f t="shared" si="6"/>
        <v>1</v>
      </c>
    </row>
    <row r="64" spans="1:10">
      <c r="A64" s="35">
        <v>53</v>
      </c>
      <c r="B64" s="6"/>
      <c r="C64" s="6"/>
      <c r="D64" s="6"/>
      <c r="E64" s="214"/>
      <c r="F64" s="16" t="str">
        <f t="shared" si="1"/>
        <v/>
      </c>
      <c r="G64" s="35"/>
      <c r="H64" s="56" t="str">
        <f t="shared" si="5"/>
        <v/>
      </c>
      <c r="I64" s="347" t="b">
        <f t="shared" si="3"/>
        <v>0</v>
      </c>
      <c r="J64" s="348">
        <f t="shared" si="6"/>
        <v>1</v>
      </c>
    </row>
    <row r="65" spans="1:10">
      <c r="A65" s="35">
        <v>54</v>
      </c>
      <c r="B65" s="6"/>
      <c r="C65" s="6"/>
      <c r="D65" s="6"/>
      <c r="E65" s="214"/>
      <c r="F65" s="16" t="str">
        <f t="shared" si="1"/>
        <v/>
      </c>
      <c r="G65" s="35"/>
      <c r="H65" s="56" t="str">
        <f t="shared" si="5"/>
        <v/>
      </c>
      <c r="I65" s="347" t="b">
        <f t="shared" si="3"/>
        <v>0</v>
      </c>
      <c r="J65" s="348">
        <f t="shared" si="6"/>
        <v>1</v>
      </c>
    </row>
    <row r="66" spans="1:10">
      <c r="A66" s="35">
        <v>55</v>
      </c>
      <c r="B66" s="6"/>
      <c r="C66" s="6"/>
      <c r="D66" s="6"/>
      <c r="E66" s="214"/>
      <c r="F66" s="16" t="str">
        <f t="shared" si="1"/>
        <v/>
      </c>
      <c r="G66" s="35"/>
      <c r="H66" s="56" t="str">
        <f t="shared" si="5"/>
        <v/>
      </c>
      <c r="I66" s="347" t="b">
        <f t="shared" si="3"/>
        <v>0</v>
      </c>
      <c r="J66" s="348">
        <f t="shared" si="6"/>
        <v>1</v>
      </c>
    </row>
    <row r="67" spans="1:10">
      <c r="A67" s="35">
        <v>56</v>
      </c>
      <c r="B67" s="6"/>
      <c r="C67" s="6"/>
      <c r="D67" s="6"/>
      <c r="E67" s="214"/>
      <c r="F67" s="16" t="str">
        <f t="shared" si="1"/>
        <v/>
      </c>
      <c r="G67" s="35"/>
      <c r="H67" s="56" t="str">
        <f t="shared" si="5"/>
        <v/>
      </c>
      <c r="I67" s="347" t="b">
        <f t="shared" si="3"/>
        <v>0</v>
      </c>
      <c r="J67" s="348">
        <f t="shared" si="6"/>
        <v>1</v>
      </c>
    </row>
    <row r="68" spans="1:10">
      <c r="A68" s="35">
        <v>57</v>
      </c>
      <c r="B68" s="6"/>
      <c r="C68" s="6"/>
      <c r="D68" s="6"/>
      <c r="E68" s="214"/>
      <c r="F68" s="16" t="str">
        <f t="shared" si="1"/>
        <v/>
      </c>
      <c r="G68" s="35"/>
      <c r="H68" s="56" t="str">
        <f t="shared" si="5"/>
        <v/>
      </c>
      <c r="I68" s="347" t="b">
        <f t="shared" si="3"/>
        <v>0</v>
      </c>
      <c r="J68" s="348">
        <f t="shared" si="6"/>
        <v>1</v>
      </c>
    </row>
    <row r="69" spans="1:10">
      <c r="A69" s="35">
        <v>58</v>
      </c>
      <c r="B69" s="6"/>
      <c r="C69" s="6"/>
      <c r="D69" s="6"/>
      <c r="E69" s="214"/>
      <c r="F69" s="16" t="str">
        <f t="shared" si="1"/>
        <v/>
      </c>
      <c r="G69" s="35"/>
      <c r="H69" s="56" t="str">
        <f t="shared" si="5"/>
        <v/>
      </c>
      <c r="I69" s="347" t="b">
        <f t="shared" si="3"/>
        <v>0</v>
      </c>
      <c r="J69" s="348">
        <f t="shared" si="6"/>
        <v>1</v>
      </c>
    </row>
    <row r="70" spans="1:10">
      <c r="A70" s="35">
        <v>59</v>
      </c>
      <c r="B70" s="6"/>
      <c r="C70" s="6"/>
      <c r="D70" s="6"/>
      <c r="E70" s="214"/>
      <c r="F70" s="16" t="str">
        <f t="shared" si="1"/>
        <v/>
      </c>
      <c r="G70" s="35"/>
      <c r="H70" s="56" t="str">
        <f t="shared" si="5"/>
        <v/>
      </c>
      <c r="I70" s="347" t="b">
        <f t="shared" si="3"/>
        <v>0</v>
      </c>
      <c r="J70" s="348">
        <f t="shared" si="6"/>
        <v>1</v>
      </c>
    </row>
    <row r="71" spans="1:10">
      <c r="A71" s="35">
        <v>60</v>
      </c>
      <c r="B71" s="6"/>
      <c r="C71" s="6"/>
      <c r="D71" s="6"/>
      <c r="E71" s="214"/>
      <c r="F71" s="16" t="str">
        <f t="shared" si="1"/>
        <v/>
      </c>
      <c r="G71" s="35"/>
      <c r="H71" s="56" t="str">
        <f t="shared" si="5"/>
        <v/>
      </c>
      <c r="I71" s="347" t="b">
        <f t="shared" si="3"/>
        <v>0</v>
      </c>
      <c r="J71" s="348">
        <f t="shared" si="6"/>
        <v>1</v>
      </c>
    </row>
    <row r="72" spans="1:10">
      <c r="A72" s="35">
        <v>61</v>
      </c>
      <c r="B72" s="6"/>
      <c r="C72" s="6"/>
      <c r="D72" s="6"/>
      <c r="E72" s="214"/>
      <c r="F72" s="16" t="str">
        <f t="shared" si="1"/>
        <v/>
      </c>
      <c r="G72" s="35"/>
      <c r="H72" s="56" t="str">
        <f t="shared" si="5"/>
        <v/>
      </c>
      <c r="I72" s="347" t="b">
        <f t="shared" si="3"/>
        <v>0</v>
      </c>
      <c r="J72" s="348">
        <f t="shared" si="6"/>
        <v>1</v>
      </c>
    </row>
    <row r="73" spans="1:10">
      <c r="A73" s="35">
        <v>62</v>
      </c>
      <c r="B73" s="6"/>
      <c r="C73" s="6"/>
      <c r="D73" s="6"/>
      <c r="E73" s="214"/>
      <c r="F73" s="16" t="str">
        <f t="shared" si="1"/>
        <v/>
      </c>
      <c r="G73" s="35"/>
      <c r="H73" s="56" t="str">
        <f t="shared" si="5"/>
        <v/>
      </c>
      <c r="I73" s="347" t="b">
        <f t="shared" si="3"/>
        <v>0</v>
      </c>
      <c r="J73" s="348">
        <f t="shared" si="6"/>
        <v>1</v>
      </c>
    </row>
    <row r="74" spans="1:10">
      <c r="A74" s="35">
        <v>63</v>
      </c>
      <c r="B74" s="6"/>
      <c r="C74" s="6"/>
      <c r="D74" s="6"/>
      <c r="E74" s="214"/>
      <c r="F74" s="16" t="str">
        <f t="shared" si="1"/>
        <v/>
      </c>
      <c r="G74" s="35"/>
      <c r="H74" s="56" t="str">
        <f t="shared" si="5"/>
        <v/>
      </c>
      <c r="I74" s="347" t="b">
        <f t="shared" si="3"/>
        <v>0</v>
      </c>
      <c r="J74" s="348">
        <f t="shared" si="6"/>
        <v>1</v>
      </c>
    </row>
    <row r="75" spans="1:10">
      <c r="A75" s="35">
        <v>64</v>
      </c>
      <c r="B75" s="6"/>
      <c r="C75" s="6"/>
      <c r="D75" s="6"/>
      <c r="E75" s="214"/>
      <c r="F75" s="16" t="str">
        <f t="shared" si="1"/>
        <v/>
      </c>
      <c r="G75" s="35"/>
      <c r="H75" s="56" t="str">
        <f t="shared" si="5"/>
        <v/>
      </c>
      <c r="I75" s="347" t="b">
        <f t="shared" si="3"/>
        <v>0</v>
      </c>
      <c r="J75" s="348">
        <f t="shared" si="6"/>
        <v>1</v>
      </c>
    </row>
    <row r="76" spans="1:10">
      <c r="A76" s="35">
        <v>65</v>
      </c>
      <c r="B76" s="6"/>
      <c r="C76" s="6"/>
      <c r="D76" s="6"/>
      <c r="E76" s="214"/>
      <c r="F76" s="16" t="str">
        <f t="shared" ref="F76:F139" si="7">IF(OR($B76="",$C76="",$E76&lt;an_initial,$E76&gt;an_final),"",H76 * (INDEX(i7punctaje, MATCH(C76,i7anvergură,0), MATCH(D76,i7premiu,0) )) )</f>
        <v/>
      </c>
      <c r="G76" s="35"/>
      <c r="H76" s="56" t="str">
        <f t="shared" ref="H76:H110" si="8">IF(OR($B76="",$C76="",$E76="",$E76&gt;an_final),"",IF($E76&gt;=an_initial,1,""))</f>
        <v/>
      </c>
      <c r="I76" s="347" t="b">
        <f t="shared" ref="I76:I110" si="9">IF(nume_candidat="",FALSE,ISNUMBER(SEARCH(nume_candidat,$B76)))</f>
        <v>0</v>
      </c>
      <c r="J76" s="348">
        <f t="shared" ref="J76:J110" si="10">LEN(B76)-LEN(SUBSTITUTE(B76,",",""))+1</f>
        <v>1</v>
      </c>
    </row>
    <row r="77" spans="1:10">
      <c r="A77" s="35">
        <v>66</v>
      </c>
      <c r="B77" s="6"/>
      <c r="C77" s="6"/>
      <c r="D77" s="6"/>
      <c r="E77" s="214"/>
      <c r="F77" s="16" t="str">
        <f t="shared" si="7"/>
        <v/>
      </c>
      <c r="G77" s="35"/>
      <c r="H77" s="56" t="str">
        <f t="shared" si="8"/>
        <v/>
      </c>
      <c r="I77" s="347" t="b">
        <f t="shared" si="9"/>
        <v>0</v>
      </c>
      <c r="J77" s="348">
        <f t="shared" si="10"/>
        <v>1</v>
      </c>
    </row>
    <row r="78" spans="1:10">
      <c r="A78" s="35">
        <v>67</v>
      </c>
      <c r="B78" s="6"/>
      <c r="C78" s="6"/>
      <c r="D78" s="6"/>
      <c r="E78" s="214"/>
      <c r="F78" s="16" t="str">
        <f t="shared" si="7"/>
        <v/>
      </c>
      <c r="G78" s="35"/>
      <c r="H78" s="56" t="str">
        <f t="shared" si="8"/>
        <v/>
      </c>
      <c r="I78" s="347" t="b">
        <f t="shared" si="9"/>
        <v>0</v>
      </c>
      <c r="J78" s="348">
        <f t="shared" si="10"/>
        <v>1</v>
      </c>
    </row>
    <row r="79" spans="1:10">
      <c r="A79" s="35">
        <v>68</v>
      </c>
      <c r="B79" s="6"/>
      <c r="C79" s="6"/>
      <c r="D79" s="6"/>
      <c r="E79" s="214"/>
      <c r="F79" s="16" t="str">
        <f t="shared" si="7"/>
        <v/>
      </c>
      <c r="G79" s="35"/>
      <c r="H79" s="56" t="str">
        <f t="shared" si="8"/>
        <v/>
      </c>
      <c r="I79" s="347" t="b">
        <f t="shared" si="9"/>
        <v>0</v>
      </c>
      <c r="J79" s="348">
        <f t="shared" si="10"/>
        <v>1</v>
      </c>
    </row>
    <row r="80" spans="1:10">
      <c r="A80" s="35">
        <v>69</v>
      </c>
      <c r="B80" s="6"/>
      <c r="C80" s="6"/>
      <c r="D80" s="6"/>
      <c r="E80" s="214"/>
      <c r="F80" s="16" t="str">
        <f t="shared" si="7"/>
        <v/>
      </c>
      <c r="G80" s="35"/>
      <c r="H80" s="56" t="str">
        <f t="shared" si="8"/>
        <v/>
      </c>
      <c r="I80" s="347" t="b">
        <f t="shared" si="9"/>
        <v>0</v>
      </c>
      <c r="J80" s="348">
        <f t="shared" si="10"/>
        <v>1</v>
      </c>
    </row>
    <row r="81" spans="1:10">
      <c r="A81" s="35">
        <v>70</v>
      </c>
      <c r="B81" s="6"/>
      <c r="C81" s="6"/>
      <c r="D81" s="6"/>
      <c r="E81" s="214"/>
      <c r="F81" s="16" t="str">
        <f t="shared" si="7"/>
        <v/>
      </c>
      <c r="G81" s="35"/>
      <c r="H81" s="56" t="str">
        <f t="shared" si="8"/>
        <v/>
      </c>
      <c r="I81" s="347" t="b">
        <f t="shared" si="9"/>
        <v>0</v>
      </c>
      <c r="J81" s="348">
        <f t="shared" si="10"/>
        <v>1</v>
      </c>
    </row>
    <row r="82" spans="1:10">
      <c r="A82" s="35">
        <v>71</v>
      </c>
      <c r="B82" s="6"/>
      <c r="C82" s="6"/>
      <c r="D82" s="6"/>
      <c r="E82" s="214"/>
      <c r="F82" s="16" t="str">
        <f t="shared" si="7"/>
        <v/>
      </c>
      <c r="G82" s="35"/>
      <c r="H82" s="56" t="str">
        <f t="shared" si="8"/>
        <v/>
      </c>
      <c r="I82" s="347" t="b">
        <f t="shared" si="9"/>
        <v>0</v>
      </c>
      <c r="J82" s="348">
        <f t="shared" si="10"/>
        <v>1</v>
      </c>
    </row>
    <row r="83" spans="1:10">
      <c r="A83" s="35">
        <v>72</v>
      </c>
      <c r="B83" s="6"/>
      <c r="C83" s="6"/>
      <c r="D83" s="6"/>
      <c r="E83" s="214"/>
      <c r="F83" s="16" t="str">
        <f t="shared" si="7"/>
        <v/>
      </c>
      <c r="G83" s="35"/>
      <c r="H83" s="56" t="str">
        <f t="shared" si="8"/>
        <v/>
      </c>
      <c r="I83" s="347" t="b">
        <f t="shared" si="9"/>
        <v>0</v>
      </c>
      <c r="J83" s="348">
        <f t="shared" si="10"/>
        <v>1</v>
      </c>
    </row>
    <row r="84" spans="1:10">
      <c r="A84" s="35">
        <v>73</v>
      </c>
      <c r="B84" s="6"/>
      <c r="C84" s="6"/>
      <c r="D84" s="6"/>
      <c r="E84" s="214"/>
      <c r="F84" s="16" t="str">
        <f t="shared" si="7"/>
        <v/>
      </c>
      <c r="G84" s="35"/>
      <c r="H84" s="56" t="str">
        <f t="shared" si="8"/>
        <v/>
      </c>
      <c r="I84" s="347" t="b">
        <f t="shared" si="9"/>
        <v>0</v>
      </c>
      <c r="J84" s="348">
        <f t="shared" si="10"/>
        <v>1</v>
      </c>
    </row>
    <row r="85" spans="1:10">
      <c r="A85" s="35">
        <v>74</v>
      </c>
      <c r="B85" s="6"/>
      <c r="C85" s="6"/>
      <c r="D85" s="6"/>
      <c r="E85" s="214"/>
      <c r="F85" s="16" t="str">
        <f t="shared" si="7"/>
        <v/>
      </c>
      <c r="G85" s="35"/>
      <c r="H85" s="56" t="str">
        <f t="shared" si="8"/>
        <v/>
      </c>
      <c r="I85" s="347" t="b">
        <f t="shared" si="9"/>
        <v>0</v>
      </c>
      <c r="J85" s="348">
        <f t="shared" si="10"/>
        <v>1</v>
      </c>
    </row>
    <row r="86" spans="1:10">
      <c r="A86" s="35">
        <v>75</v>
      </c>
      <c r="B86" s="6"/>
      <c r="C86" s="6"/>
      <c r="D86" s="6"/>
      <c r="E86" s="214"/>
      <c r="F86" s="16" t="str">
        <f t="shared" si="7"/>
        <v/>
      </c>
      <c r="G86" s="35"/>
      <c r="H86" s="56" t="str">
        <f t="shared" si="8"/>
        <v/>
      </c>
      <c r="I86" s="347" t="b">
        <f t="shared" si="9"/>
        <v>0</v>
      </c>
      <c r="J86" s="348">
        <f t="shared" si="10"/>
        <v>1</v>
      </c>
    </row>
    <row r="87" spans="1:10">
      <c r="A87" s="35">
        <v>76</v>
      </c>
      <c r="B87" s="6"/>
      <c r="C87" s="6"/>
      <c r="D87" s="6"/>
      <c r="E87" s="214"/>
      <c r="F87" s="16" t="str">
        <f t="shared" si="7"/>
        <v/>
      </c>
      <c r="G87" s="35"/>
      <c r="H87" s="56" t="str">
        <f t="shared" si="8"/>
        <v/>
      </c>
      <c r="I87" s="347" t="b">
        <f t="shared" si="9"/>
        <v>0</v>
      </c>
      <c r="J87" s="348">
        <f t="shared" si="10"/>
        <v>1</v>
      </c>
    </row>
    <row r="88" spans="1:10">
      <c r="A88" s="35">
        <v>77</v>
      </c>
      <c r="B88" s="6"/>
      <c r="C88" s="6"/>
      <c r="D88" s="6"/>
      <c r="E88" s="214"/>
      <c r="F88" s="16" t="str">
        <f t="shared" si="7"/>
        <v/>
      </c>
      <c r="G88" s="35"/>
      <c r="H88" s="56" t="str">
        <f t="shared" si="8"/>
        <v/>
      </c>
      <c r="I88" s="347" t="b">
        <f t="shared" si="9"/>
        <v>0</v>
      </c>
      <c r="J88" s="348">
        <f t="shared" si="10"/>
        <v>1</v>
      </c>
    </row>
    <row r="89" spans="1:10">
      <c r="A89" s="35">
        <v>78</v>
      </c>
      <c r="B89" s="6"/>
      <c r="C89" s="6"/>
      <c r="D89" s="6"/>
      <c r="E89" s="214"/>
      <c r="F89" s="16" t="str">
        <f t="shared" si="7"/>
        <v/>
      </c>
      <c r="G89" s="35"/>
      <c r="H89" s="56" t="str">
        <f t="shared" si="8"/>
        <v/>
      </c>
      <c r="I89" s="347" t="b">
        <f t="shared" si="9"/>
        <v>0</v>
      </c>
      <c r="J89" s="348">
        <f t="shared" si="10"/>
        <v>1</v>
      </c>
    </row>
    <row r="90" spans="1:10">
      <c r="A90" s="35">
        <v>79</v>
      </c>
      <c r="B90" s="6"/>
      <c r="C90" s="6"/>
      <c r="D90" s="6"/>
      <c r="E90" s="214"/>
      <c r="F90" s="16" t="str">
        <f t="shared" si="7"/>
        <v/>
      </c>
      <c r="G90" s="35"/>
      <c r="H90" s="56" t="str">
        <f t="shared" si="8"/>
        <v/>
      </c>
      <c r="I90" s="347" t="b">
        <f t="shared" si="9"/>
        <v>0</v>
      </c>
      <c r="J90" s="348">
        <f t="shared" si="10"/>
        <v>1</v>
      </c>
    </row>
    <row r="91" spans="1:10">
      <c r="A91" s="35">
        <v>80</v>
      </c>
      <c r="B91" s="6"/>
      <c r="C91" s="6"/>
      <c r="D91" s="6"/>
      <c r="E91" s="214"/>
      <c r="F91" s="16" t="str">
        <f t="shared" si="7"/>
        <v/>
      </c>
      <c r="G91" s="35"/>
      <c r="H91" s="56" t="str">
        <f t="shared" si="8"/>
        <v/>
      </c>
      <c r="I91" s="347" t="b">
        <f t="shared" si="9"/>
        <v>0</v>
      </c>
      <c r="J91" s="348">
        <f t="shared" si="10"/>
        <v>1</v>
      </c>
    </row>
    <row r="92" spans="1:10">
      <c r="A92" s="35">
        <v>81</v>
      </c>
      <c r="B92" s="6"/>
      <c r="C92" s="6"/>
      <c r="D92" s="6"/>
      <c r="E92" s="214"/>
      <c r="F92" s="16" t="str">
        <f t="shared" si="7"/>
        <v/>
      </c>
      <c r="G92" s="35"/>
      <c r="H92" s="56" t="str">
        <f t="shared" si="8"/>
        <v/>
      </c>
      <c r="I92" s="347" t="b">
        <f t="shared" si="9"/>
        <v>0</v>
      </c>
      <c r="J92" s="348">
        <f t="shared" si="10"/>
        <v>1</v>
      </c>
    </row>
    <row r="93" spans="1:10">
      <c r="A93" s="35">
        <v>82</v>
      </c>
      <c r="B93" s="6"/>
      <c r="C93" s="6"/>
      <c r="D93" s="6"/>
      <c r="E93" s="214"/>
      <c r="F93" s="16" t="str">
        <f t="shared" si="7"/>
        <v/>
      </c>
      <c r="G93" s="35"/>
      <c r="H93" s="56" t="str">
        <f t="shared" si="8"/>
        <v/>
      </c>
      <c r="I93" s="347" t="b">
        <f t="shared" si="9"/>
        <v>0</v>
      </c>
      <c r="J93" s="348">
        <f t="shared" si="10"/>
        <v>1</v>
      </c>
    </row>
    <row r="94" spans="1:10">
      <c r="A94" s="35">
        <v>83</v>
      </c>
      <c r="B94" s="6"/>
      <c r="C94" s="6"/>
      <c r="D94" s="6"/>
      <c r="E94" s="214"/>
      <c r="F94" s="16" t="str">
        <f t="shared" si="7"/>
        <v/>
      </c>
      <c r="G94" s="35"/>
      <c r="H94" s="56" t="str">
        <f t="shared" si="8"/>
        <v/>
      </c>
      <c r="I94" s="347" t="b">
        <f t="shared" si="9"/>
        <v>0</v>
      </c>
      <c r="J94" s="348">
        <f t="shared" si="10"/>
        <v>1</v>
      </c>
    </row>
    <row r="95" spans="1:10">
      <c r="A95" s="35">
        <v>84</v>
      </c>
      <c r="B95" s="6"/>
      <c r="C95" s="6"/>
      <c r="D95" s="6"/>
      <c r="E95" s="214"/>
      <c r="F95" s="16" t="str">
        <f t="shared" si="7"/>
        <v/>
      </c>
      <c r="G95" s="35"/>
      <c r="H95" s="56" t="str">
        <f t="shared" si="8"/>
        <v/>
      </c>
      <c r="I95" s="347" t="b">
        <f t="shared" si="9"/>
        <v>0</v>
      </c>
      <c r="J95" s="348">
        <f t="shared" si="10"/>
        <v>1</v>
      </c>
    </row>
    <row r="96" spans="1:10">
      <c r="A96" s="35">
        <v>85</v>
      </c>
      <c r="B96" s="6"/>
      <c r="C96" s="6"/>
      <c r="D96" s="6"/>
      <c r="E96" s="214"/>
      <c r="F96" s="16" t="str">
        <f t="shared" si="7"/>
        <v/>
      </c>
      <c r="G96" s="35"/>
      <c r="H96" s="56" t="str">
        <f t="shared" si="8"/>
        <v/>
      </c>
      <c r="I96" s="347" t="b">
        <f t="shared" si="9"/>
        <v>0</v>
      </c>
      <c r="J96" s="348">
        <f t="shared" si="10"/>
        <v>1</v>
      </c>
    </row>
    <row r="97" spans="1:10">
      <c r="A97" s="35">
        <v>86</v>
      </c>
      <c r="B97" s="6"/>
      <c r="C97" s="6"/>
      <c r="D97" s="6"/>
      <c r="E97" s="214"/>
      <c r="F97" s="16" t="str">
        <f t="shared" si="7"/>
        <v/>
      </c>
      <c r="G97" s="35"/>
      <c r="H97" s="56" t="str">
        <f t="shared" si="8"/>
        <v/>
      </c>
      <c r="I97" s="347" t="b">
        <f t="shared" si="9"/>
        <v>0</v>
      </c>
      <c r="J97" s="348">
        <f t="shared" si="10"/>
        <v>1</v>
      </c>
    </row>
    <row r="98" spans="1:10">
      <c r="A98" s="35">
        <v>87</v>
      </c>
      <c r="B98" s="6"/>
      <c r="C98" s="6"/>
      <c r="D98" s="6"/>
      <c r="E98" s="214"/>
      <c r="F98" s="16" t="str">
        <f t="shared" si="7"/>
        <v/>
      </c>
      <c r="G98" s="35"/>
      <c r="H98" s="56" t="str">
        <f t="shared" si="8"/>
        <v/>
      </c>
      <c r="I98" s="347" t="b">
        <f t="shared" si="9"/>
        <v>0</v>
      </c>
      <c r="J98" s="348">
        <f t="shared" si="10"/>
        <v>1</v>
      </c>
    </row>
    <row r="99" spans="1:10">
      <c r="A99" s="35">
        <v>88</v>
      </c>
      <c r="B99" s="6"/>
      <c r="C99" s="6"/>
      <c r="D99" s="6"/>
      <c r="E99" s="214"/>
      <c r="F99" s="16" t="str">
        <f t="shared" si="7"/>
        <v/>
      </c>
      <c r="G99" s="35"/>
      <c r="H99" s="56" t="str">
        <f t="shared" si="8"/>
        <v/>
      </c>
      <c r="I99" s="347" t="b">
        <f t="shared" si="9"/>
        <v>0</v>
      </c>
      <c r="J99" s="348">
        <f t="shared" si="10"/>
        <v>1</v>
      </c>
    </row>
    <row r="100" spans="1:10">
      <c r="A100" s="35">
        <v>89</v>
      </c>
      <c r="B100" s="6"/>
      <c r="C100" s="6"/>
      <c r="D100" s="6"/>
      <c r="E100" s="214"/>
      <c r="F100" s="16" t="str">
        <f t="shared" si="7"/>
        <v/>
      </c>
      <c r="G100" s="35"/>
      <c r="H100" s="56" t="str">
        <f t="shared" si="8"/>
        <v/>
      </c>
      <c r="I100" s="347" t="b">
        <f t="shared" si="9"/>
        <v>0</v>
      </c>
      <c r="J100" s="348">
        <f t="shared" si="10"/>
        <v>1</v>
      </c>
    </row>
    <row r="101" spans="1:10">
      <c r="A101" s="35">
        <v>90</v>
      </c>
      <c r="B101" s="6"/>
      <c r="C101" s="6"/>
      <c r="D101" s="6"/>
      <c r="E101" s="214"/>
      <c r="F101" s="16" t="str">
        <f t="shared" si="7"/>
        <v/>
      </c>
      <c r="G101" s="35"/>
      <c r="H101" s="56" t="str">
        <f t="shared" si="8"/>
        <v/>
      </c>
      <c r="I101" s="347" t="b">
        <f t="shared" si="9"/>
        <v>0</v>
      </c>
      <c r="J101" s="348">
        <f t="shared" si="10"/>
        <v>1</v>
      </c>
    </row>
    <row r="102" spans="1:10">
      <c r="A102" s="35">
        <v>91</v>
      </c>
      <c r="B102" s="6"/>
      <c r="C102" s="6"/>
      <c r="D102" s="6"/>
      <c r="E102" s="214"/>
      <c r="F102" s="16" t="str">
        <f t="shared" si="7"/>
        <v/>
      </c>
      <c r="G102" s="35"/>
      <c r="H102" s="56" t="str">
        <f t="shared" si="8"/>
        <v/>
      </c>
      <c r="I102" s="347" t="b">
        <f t="shared" si="9"/>
        <v>0</v>
      </c>
      <c r="J102" s="348">
        <f t="shared" si="10"/>
        <v>1</v>
      </c>
    </row>
    <row r="103" spans="1:10">
      <c r="A103" s="35">
        <v>92</v>
      </c>
      <c r="B103" s="6"/>
      <c r="C103" s="6"/>
      <c r="D103" s="6"/>
      <c r="E103" s="214"/>
      <c r="F103" s="16" t="str">
        <f t="shared" si="7"/>
        <v/>
      </c>
      <c r="G103" s="35"/>
      <c r="H103" s="56" t="str">
        <f t="shared" si="8"/>
        <v/>
      </c>
      <c r="I103" s="347" t="b">
        <f t="shared" si="9"/>
        <v>0</v>
      </c>
      <c r="J103" s="348">
        <f t="shared" si="10"/>
        <v>1</v>
      </c>
    </row>
    <row r="104" spans="1:10">
      <c r="A104" s="35">
        <v>93</v>
      </c>
      <c r="B104" s="6"/>
      <c r="C104" s="6"/>
      <c r="D104" s="6"/>
      <c r="E104" s="214"/>
      <c r="F104" s="16" t="str">
        <f t="shared" si="7"/>
        <v/>
      </c>
      <c r="G104" s="35"/>
      <c r="H104" s="56" t="str">
        <f t="shared" si="8"/>
        <v/>
      </c>
      <c r="I104" s="347" t="b">
        <f t="shared" si="9"/>
        <v>0</v>
      </c>
      <c r="J104" s="348">
        <f t="shared" si="10"/>
        <v>1</v>
      </c>
    </row>
    <row r="105" spans="1:10">
      <c r="A105" s="35">
        <v>94</v>
      </c>
      <c r="B105" s="6"/>
      <c r="C105" s="6"/>
      <c r="D105" s="6"/>
      <c r="E105" s="214"/>
      <c r="F105" s="16" t="str">
        <f t="shared" si="7"/>
        <v/>
      </c>
      <c r="G105" s="35"/>
      <c r="H105" s="56" t="str">
        <f t="shared" si="8"/>
        <v/>
      </c>
      <c r="I105" s="347" t="b">
        <f t="shared" si="9"/>
        <v>0</v>
      </c>
      <c r="J105" s="348">
        <f t="shared" si="10"/>
        <v>1</v>
      </c>
    </row>
    <row r="106" spans="1:10">
      <c r="A106" s="35">
        <v>95</v>
      </c>
      <c r="B106" s="6"/>
      <c r="C106" s="6"/>
      <c r="D106" s="6"/>
      <c r="E106" s="214"/>
      <c r="F106" s="16" t="str">
        <f t="shared" si="7"/>
        <v/>
      </c>
      <c r="G106" s="35"/>
      <c r="H106" s="56" t="str">
        <f t="shared" si="8"/>
        <v/>
      </c>
      <c r="I106" s="347" t="b">
        <f t="shared" si="9"/>
        <v>0</v>
      </c>
      <c r="J106" s="348">
        <f t="shared" si="10"/>
        <v>1</v>
      </c>
    </row>
    <row r="107" spans="1:10">
      <c r="A107" s="35">
        <v>96</v>
      </c>
      <c r="B107" s="6"/>
      <c r="C107" s="6"/>
      <c r="D107" s="6"/>
      <c r="E107" s="214"/>
      <c r="F107" s="16" t="str">
        <f t="shared" si="7"/>
        <v/>
      </c>
      <c r="G107" s="35"/>
      <c r="H107" s="56" t="str">
        <f t="shared" si="8"/>
        <v/>
      </c>
      <c r="I107" s="347" t="b">
        <f t="shared" si="9"/>
        <v>0</v>
      </c>
      <c r="J107" s="348">
        <f t="shared" si="10"/>
        <v>1</v>
      </c>
    </row>
    <row r="108" spans="1:10">
      <c r="A108" s="35">
        <v>97</v>
      </c>
      <c r="B108" s="6"/>
      <c r="C108" s="6"/>
      <c r="D108" s="6"/>
      <c r="E108" s="214"/>
      <c r="F108" s="16" t="str">
        <f t="shared" si="7"/>
        <v/>
      </c>
      <c r="G108" s="35"/>
      <c r="H108" s="56" t="str">
        <f t="shared" si="8"/>
        <v/>
      </c>
      <c r="I108" s="347" t="b">
        <f t="shared" si="9"/>
        <v>0</v>
      </c>
      <c r="J108" s="348">
        <f t="shared" si="10"/>
        <v>1</v>
      </c>
    </row>
    <row r="109" spans="1:10">
      <c r="A109" s="35">
        <v>98</v>
      </c>
      <c r="B109" s="6"/>
      <c r="C109" s="6"/>
      <c r="D109" s="6"/>
      <c r="E109" s="214"/>
      <c r="F109" s="16" t="str">
        <f t="shared" si="7"/>
        <v/>
      </c>
      <c r="G109" s="35"/>
      <c r="H109" s="56" t="str">
        <f t="shared" si="8"/>
        <v/>
      </c>
      <c r="I109" s="347" t="b">
        <f t="shared" si="9"/>
        <v>0</v>
      </c>
      <c r="J109" s="348">
        <f t="shared" si="10"/>
        <v>1</v>
      </c>
    </row>
    <row r="110" spans="1:10">
      <c r="A110" s="141">
        <v>99</v>
      </c>
      <c r="B110" s="6"/>
      <c r="C110" s="6"/>
      <c r="D110" s="6"/>
      <c r="E110" s="214"/>
      <c r="F110" s="16" t="str">
        <f t="shared" si="7"/>
        <v/>
      </c>
      <c r="G110" s="141"/>
      <c r="H110" s="56" t="str">
        <f t="shared" si="8"/>
        <v/>
      </c>
      <c r="I110" s="347" t="b">
        <f t="shared" si="9"/>
        <v>0</v>
      </c>
      <c r="J110" s="348">
        <f t="shared" si="10"/>
        <v>1</v>
      </c>
    </row>
    <row r="111" spans="1:10">
      <c r="A111" s="141">
        <v>100</v>
      </c>
      <c r="B111" s="142"/>
      <c r="C111" s="142"/>
      <c r="D111" s="142"/>
      <c r="E111" s="144"/>
      <c r="F111" s="16" t="str">
        <f t="shared" si="7"/>
        <v/>
      </c>
      <c r="G111" s="141"/>
    </row>
    <row r="112" spans="1:10">
      <c r="A112" s="141">
        <v>101</v>
      </c>
      <c r="B112" s="142"/>
      <c r="C112" s="142"/>
      <c r="D112" s="142"/>
      <c r="E112" s="144"/>
      <c r="F112" s="16" t="str">
        <f t="shared" si="7"/>
        <v/>
      </c>
      <c r="G112" s="141"/>
    </row>
    <row r="113" spans="1:19">
      <c r="A113" s="141">
        <v>102</v>
      </c>
      <c r="B113" s="142"/>
      <c r="C113" s="142"/>
      <c r="D113" s="142"/>
      <c r="E113" s="144"/>
      <c r="F113" s="16" t="str">
        <f t="shared" si="7"/>
        <v/>
      </c>
      <c r="G113" s="141"/>
    </row>
    <row r="114" spans="1:19">
      <c r="A114" s="141">
        <v>103</v>
      </c>
      <c r="B114" s="142"/>
      <c r="C114" s="142"/>
      <c r="D114" s="142"/>
      <c r="E114" s="144"/>
      <c r="F114" s="16" t="str">
        <f t="shared" si="7"/>
        <v/>
      </c>
      <c r="G114" s="141"/>
    </row>
    <row r="115" spans="1:19" s="68" customFormat="1">
      <c r="A115" s="141">
        <v>104</v>
      </c>
      <c r="B115" s="142"/>
      <c r="C115" s="142"/>
      <c r="D115" s="142"/>
      <c r="E115" s="144"/>
      <c r="F115" s="16" t="str">
        <f t="shared" si="7"/>
        <v/>
      </c>
      <c r="G115" s="141"/>
      <c r="I115" s="69"/>
      <c r="J115" s="62"/>
      <c r="K115"/>
      <c r="L115" s="62"/>
      <c r="M115" s="62"/>
      <c r="N115" s="62"/>
      <c r="O115" s="62"/>
      <c r="P115" s="62"/>
      <c r="Q115" s="62"/>
      <c r="R115" s="62"/>
      <c r="S115" s="62"/>
    </row>
    <row r="116" spans="1:19" s="68" customFormat="1">
      <c r="A116" s="141">
        <v>105</v>
      </c>
      <c r="B116" s="142"/>
      <c r="C116" s="142"/>
      <c r="D116" s="142"/>
      <c r="E116" s="144"/>
      <c r="F116" s="16" t="str">
        <f t="shared" si="7"/>
        <v/>
      </c>
      <c r="G116" s="141"/>
      <c r="I116" s="69"/>
      <c r="J116" s="62"/>
      <c r="K116"/>
      <c r="L116" s="62"/>
      <c r="M116" s="62"/>
      <c r="N116" s="62"/>
      <c r="O116" s="62"/>
      <c r="P116" s="62"/>
      <c r="Q116" s="62"/>
      <c r="R116" s="62"/>
      <c r="S116" s="62"/>
    </row>
    <row r="117" spans="1:19" s="68" customFormat="1">
      <c r="A117" s="141">
        <v>106</v>
      </c>
      <c r="B117" s="142"/>
      <c r="C117" s="142"/>
      <c r="D117" s="142"/>
      <c r="E117" s="144"/>
      <c r="F117" s="16" t="str">
        <f t="shared" si="7"/>
        <v/>
      </c>
      <c r="G117" s="141"/>
      <c r="I117" s="69"/>
      <c r="J117" s="62"/>
      <c r="K117"/>
      <c r="L117" s="62"/>
      <c r="M117" s="62"/>
      <c r="N117" s="62"/>
      <c r="O117" s="62"/>
      <c r="P117" s="62"/>
      <c r="Q117" s="62"/>
      <c r="R117" s="62"/>
      <c r="S117" s="62"/>
    </row>
    <row r="118" spans="1:19" s="68" customFormat="1">
      <c r="A118" s="141">
        <v>107</v>
      </c>
      <c r="B118" s="142"/>
      <c r="C118" s="142"/>
      <c r="D118" s="142"/>
      <c r="E118" s="144"/>
      <c r="F118" s="16" t="str">
        <f t="shared" si="7"/>
        <v/>
      </c>
      <c r="G118" s="141"/>
      <c r="I118" s="69"/>
      <c r="J118" s="62"/>
      <c r="K118"/>
      <c r="L118" s="62"/>
      <c r="M118" s="62"/>
      <c r="N118" s="62"/>
      <c r="O118" s="62"/>
      <c r="P118" s="62"/>
      <c r="Q118" s="62"/>
      <c r="R118" s="62"/>
      <c r="S118" s="62"/>
    </row>
    <row r="119" spans="1:19" s="68" customFormat="1">
      <c r="A119" s="141">
        <v>108</v>
      </c>
      <c r="B119" s="142"/>
      <c r="C119" s="142"/>
      <c r="D119" s="142"/>
      <c r="E119" s="144"/>
      <c r="F119" s="16" t="str">
        <f t="shared" si="7"/>
        <v/>
      </c>
      <c r="G119" s="141"/>
      <c r="I119" s="69"/>
      <c r="J119" s="62"/>
      <c r="K119"/>
      <c r="L119" s="62"/>
      <c r="M119" s="62"/>
      <c r="N119" s="62"/>
      <c r="O119" s="62"/>
      <c r="P119" s="62"/>
      <c r="Q119" s="62"/>
      <c r="R119" s="62"/>
      <c r="S119" s="62"/>
    </row>
    <row r="120" spans="1:19" s="68" customFormat="1">
      <c r="A120" s="141">
        <v>109</v>
      </c>
      <c r="B120" s="142"/>
      <c r="C120" s="142"/>
      <c r="D120" s="142"/>
      <c r="E120" s="144"/>
      <c r="F120" s="16" t="str">
        <f t="shared" si="7"/>
        <v/>
      </c>
      <c r="G120" s="141"/>
      <c r="I120" s="69"/>
      <c r="J120" s="62"/>
      <c r="K120"/>
      <c r="L120" s="62"/>
      <c r="M120" s="62"/>
      <c r="N120" s="62"/>
      <c r="O120" s="62"/>
      <c r="P120" s="62"/>
      <c r="Q120" s="62"/>
      <c r="R120" s="62"/>
      <c r="S120" s="62"/>
    </row>
    <row r="121" spans="1:19" s="68" customFormat="1">
      <c r="A121" s="141">
        <v>110</v>
      </c>
      <c r="B121" s="142"/>
      <c r="C121" s="142"/>
      <c r="D121" s="142"/>
      <c r="E121" s="144"/>
      <c r="F121" s="16" t="str">
        <f t="shared" si="7"/>
        <v/>
      </c>
      <c r="G121" s="141"/>
      <c r="I121" s="69"/>
      <c r="J121" s="62"/>
      <c r="K121"/>
      <c r="L121" s="62"/>
      <c r="M121" s="62"/>
      <c r="N121" s="62"/>
      <c r="O121" s="62"/>
      <c r="P121" s="62"/>
      <c r="Q121" s="62"/>
      <c r="R121" s="62"/>
      <c r="S121" s="62"/>
    </row>
    <row r="122" spans="1:19" s="68" customFormat="1">
      <c r="A122" s="141">
        <v>111</v>
      </c>
      <c r="B122" s="142"/>
      <c r="C122" s="142"/>
      <c r="D122" s="142"/>
      <c r="E122" s="144"/>
      <c r="F122" s="16" t="str">
        <f t="shared" si="7"/>
        <v/>
      </c>
      <c r="G122" s="141"/>
      <c r="I122" s="69"/>
      <c r="J122" s="62"/>
      <c r="K122"/>
      <c r="L122" s="62"/>
      <c r="M122" s="62"/>
      <c r="N122" s="62"/>
      <c r="O122" s="62"/>
      <c r="P122" s="62"/>
      <c r="Q122" s="62"/>
      <c r="R122" s="62"/>
      <c r="S122" s="62"/>
    </row>
    <row r="123" spans="1:19" s="68" customFormat="1">
      <c r="A123" s="141">
        <v>112</v>
      </c>
      <c r="B123" s="142"/>
      <c r="C123" s="142"/>
      <c r="D123" s="142"/>
      <c r="E123" s="144"/>
      <c r="F123" s="16" t="str">
        <f t="shared" si="7"/>
        <v/>
      </c>
      <c r="G123" s="141"/>
      <c r="I123" s="69"/>
      <c r="J123" s="62"/>
      <c r="K123"/>
      <c r="L123" s="62"/>
      <c r="M123" s="62"/>
      <c r="N123" s="62"/>
      <c r="O123" s="62"/>
      <c r="P123" s="62"/>
      <c r="Q123" s="62"/>
      <c r="R123" s="62"/>
      <c r="S123" s="62"/>
    </row>
    <row r="124" spans="1:19" s="68" customFormat="1">
      <c r="A124" s="141">
        <v>113</v>
      </c>
      <c r="B124" s="142"/>
      <c r="C124" s="142"/>
      <c r="D124" s="142"/>
      <c r="E124" s="144"/>
      <c r="F124" s="16" t="str">
        <f t="shared" si="7"/>
        <v/>
      </c>
      <c r="G124" s="141"/>
      <c r="I124" s="69"/>
      <c r="J124" s="62"/>
      <c r="K124"/>
      <c r="L124" s="62"/>
      <c r="M124" s="62"/>
      <c r="N124" s="62"/>
      <c r="O124" s="62"/>
      <c r="P124" s="62"/>
      <c r="Q124" s="62"/>
      <c r="R124" s="62"/>
      <c r="S124" s="62"/>
    </row>
    <row r="125" spans="1:19" s="68" customFormat="1">
      <c r="A125" s="141">
        <v>114</v>
      </c>
      <c r="B125" s="142"/>
      <c r="C125" s="142"/>
      <c r="D125" s="142"/>
      <c r="E125" s="144"/>
      <c r="F125" s="16" t="str">
        <f t="shared" si="7"/>
        <v/>
      </c>
      <c r="G125" s="141"/>
      <c r="I125" s="69"/>
      <c r="J125" s="62"/>
      <c r="K125"/>
      <c r="L125" s="62"/>
      <c r="M125" s="62"/>
      <c r="N125" s="62"/>
      <c r="O125" s="62"/>
      <c r="P125" s="62"/>
      <c r="Q125" s="62"/>
      <c r="R125" s="62"/>
      <c r="S125" s="62"/>
    </row>
    <row r="126" spans="1:19" s="68" customFormat="1">
      <c r="A126" s="141">
        <v>115</v>
      </c>
      <c r="B126" s="142"/>
      <c r="C126" s="142"/>
      <c r="D126" s="142"/>
      <c r="E126" s="144"/>
      <c r="F126" s="16" t="str">
        <f t="shared" si="7"/>
        <v/>
      </c>
      <c r="G126" s="141"/>
      <c r="I126" s="69"/>
      <c r="J126" s="62"/>
      <c r="K126"/>
      <c r="L126" s="62"/>
      <c r="M126" s="62"/>
      <c r="N126" s="62"/>
      <c r="O126" s="62"/>
      <c r="P126" s="62"/>
      <c r="Q126" s="62"/>
      <c r="R126" s="62"/>
      <c r="S126" s="62"/>
    </row>
    <row r="127" spans="1:19" s="68" customFormat="1">
      <c r="A127" s="141">
        <v>116</v>
      </c>
      <c r="B127" s="142"/>
      <c r="C127" s="142"/>
      <c r="D127" s="142"/>
      <c r="E127" s="144"/>
      <c r="F127" s="16" t="str">
        <f t="shared" si="7"/>
        <v/>
      </c>
      <c r="G127" s="141"/>
      <c r="I127" s="69"/>
      <c r="J127" s="62"/>
      <c r="K127"/>
      <c r="L127" s="62"/>
      <c r="M127" s="62"/>
      <c r="N127" s="62"/>
      <c r="O127" s="62"/>
      <c r="P127" s="62"/>
      <c r="Q127" s="62"/>
      <c r="R127" s="62"/>
      <c r="S127" s="62"/>
    </row>
    <row r="128" spans="1:19" s="68" customFormat="1">
      <c r="A128" s="141">
        <v>117</v>
      </c>
      <c r="B128" s="142"/>
      <c r="C128" s="142"/>
      <c r="D128" s="142"/>
      <c r="E128" s="144"/>
      <c r="F128" s="16" t="str">
        <f t="shared" si="7"/>
        <v/>
      </c>
      <c r="G128" s="141"/>
      <c r="I128" s="69"/>
      <c r="J128" s="62"/>
      <c r="K128"/>
      <c r="L128" s="62"/>
      <c r="M128" s="62"/>
      <c r="N128" s="62"/>
      <c r="O128" s="62"/>
      <c r="P128" s="62"/>
      <c r="Q128" s="62"/>
      <c r="R128" s="62"/>
      <c r="S128" s="62"/>
    </row>
    <row r="129" spans="1:19" s="68" customFormat="1">
      <c r="A129" s="141">
        <v>118</v>
      </c>
      <c r="B129" s="142"/>
      <c r="C129" s="142"/>
      <c r="D129" s="142"/>
      <c r="E129" s="144"/>
      <c r="F129" s="16" t="str">
        <f t="shared" si="7"/>
        <v/>
      </c>
      <c r="G129" s="141"/>
      <c r="I129" s="69"/>
      <c r="J129" s="62"/>
      <c r="K129"/>
      <c r="L129" s="62"/>
      <c r="M129" s="62"/>
      <c r="N129" s="62"/>
      <c r="O129" s="62"/>
      <c r="P129" s="62"/>
      <c r="Q129" s="62"/>
      <c r="R129" s="62"/>
      <c r="S129" s="62"/>
    </row>
    <row r="130" spans="1:19" s="68" customFormat="1">
      <c r="A130" s="141">
        <v>119</v>
      </c>
      <c r="B130" s="142"/>
      <c r="C130" s="142"/>
      <c r="D130" s="142"/>
      <c r="E130" s="144"/>
      <c r="F130" s="16" t="str">
        <f t="shared" si="7"/>
        <v/>
      </c>
      <c r="G130" s="141"/>
      <c r="I130" s="69"/>
      <c r="J130" s="62"/>
      <c r="K130"/>
      <c r="L130" s="62"/>
      <c r="M130" s="62"/>
      <c r="N130" s="62"/>
      <c r="O130" s="62"/>
      <c r="P130" s="62"/>
      <c r="Q130" s="62"/>
      <c r="R130" s="62"/>
      <c r="S130" s="62"/>
    </row>
    <row r="131" spans="1:19" s="68" customFormat="1">
      <c r="A131" s="141">
        <v>120</v>
      </c>
      <c r="B131" s="142"/>
      <c r="C131" s="142"/>
      <c r="D131" s="142"/>
      <c r="E131" s="144"/>
      <c r="F131" s="16" t="str">
        <f t="shared" si="7"/>
        <v/>
      </c>
      <c r="G131" s="141"/>
      <c r="I131" s="69"/>
      <c r="J131" s="62"/>
      <c r="K131"/>
      <c r="L131" s="62"/>
      <c r="M131" s="62"/>
      <c r="N131" s="62"/>
      <c r="O131" s="62"/>
      <c r="P131" s="62"/>
      <c r="Q131" s="62"/>
      <c r="R131" s="62"/>
      <c r="S131" s="62"/>
    </row>
    <row r="132" spans="1:19" s="68" customFormat="1">
      <c r="A132" s="141">
        <v>121</v>
      </c>
      <c r="B132" s="142"/>
      <c r="C132" s="142"/>
      <c r="D132" s="142"/>
      <c r="E132" s="144"/>
      <c r="F132" s="16" t="str">
        <f t="shared" si="7"/>
        <v/>
      </c>
      <c r="G132" s="141"/>
      <c r="I132" s="69"/>
      <c r="J132" s="62"/>
      <c r="K132"/>
      <c r="L132" s="62"/>
      <c r="M132" s="62"/>
      <c r="N132" s="62"/>
      <c r="O132" s="62"/>
      <c r="P132" s="62"/>
      <c r="Q132" s="62"/>
      <c r="R132" s="62"/>
      <c r="S132" s="62"/>
    </row>
    <row r="133" spans="1:19" s="68" customFormat="1">
      <c r="A133" s="141">
        <v>122</v>
      </c>
      <c r="B133" s="142"/>
      <c r="C133" s="142"/>
      <c r="D133" s="142"/>
      <c r="E133" s="144"/>
      <c r="F133" s="16" t="str">
        <f t="shared" si="7"/>
        <v/>
      </c>
      <c r="G133" s="141"/>
      <c r="I133" s="69"/>
      <c r="J133" s="62"/>
      <c r="K133"/>
      <c r="L133" s="62"/>
      <c r="M133" s="62"/>
      <c r="N133" s="62"/>
      <c r="O133" s="62"/>
      <c r="P133" s="62"/>
      <c r="Q133" s="62"/>
      <c r="R133" s="62"/>
      <c r="S133" s="62"/>
    </row>
    <row r="134" spans="1:19" s="68" customFormat="1">
      <c r="A134" s="141">
        <v>123</v>
      </c>
      <c r="B134" s="142"/>
      <c r="C134" s="142"/>
      <c r="D134" s="142"/>
      <c r="E134" s="144"/>
      <c r="F134" s="16" t="str">
        <f t="shared" si="7"/>
        <v/>
      </c>
      <c r="G134" s="141"/>
      <c r="I134" s="69"/>
      <c r="J134" s="62"/>
      <c r="K134"/>
      <c r="L134" s="62"/>
      <c r="M134" s="62"/>
      <c r="N134" s="62"/>
      <c r="O134" s="62"/>
      <c r="P134" s="62"/>
      <c r="Q134" s="62"/>
      <c r="R134" s="62"/>
      <c r="S134" s="62"/>
    </row>
    <row r="135" spans="1:19" s="68" customFormat="1">
      <c r="A135" s="141">
        <v>124</v>
      </c>
      <c r="B135" s="142"/>
      <c r="C135" s="142"/>
      <c r="D135" s="142"/>
      <c r="E135" s="144"/>
      <c r="F135" s="16" t="str">
        <f t="shared" si="7"/>
        <v/>
      </c>
      <c r="G135" s="141"/>
      <c r="I135" s="69"/>
      <c r="J135" s="62"/>
      <c r="K135"/>
      <c r="L135" s="62"/>
      <c r="M135" s="62"/>
      <c r="N135" s="62"/>
      <c r="O135" s="62"/>
      <c r="P135" s="62"/>
      <c r="Q135" s="62"/>
      <c r="R135" s="62"/>
      <c r="S135" s="62"/>
    </row>
    <row r="136" spans="1:19" s="68" customFormat="1">
      <c r="A136" s="141">
        <v>125</v>
      </c>
      <c r="B136" s="142"/>
      <c r="C136" s="142"/>
      <c r="D136" s="142"/>
      <c r="E136" s="144"/>
      <c r="F136" s="16" t="str">
        <f t="shared" si="7"/>
        <v/>
      </c>
      <c r="G136" s="141"/>
      <c r="I136" s="69"/>
      <c r="J136" s="62"/>
      <c r="K136"/>
      <c r="L136" s="62"/>
      <c r="M136" s="62"/>
      <c r="N136" s="62"/>
      <c r="O136" s="62"/>
      <c r="P136" s="62"/>
      <c r="Q136" s="62"/>
      <c r="R136" s="62"/>
      <c r="S136" s="62"/>
    </row>
    <row r="137" spans="1:19" s="68" customFormat="1">
      <c r="A137" s="141">
        <v>126</v>
      </c>
      <c r="B137" s="142"/>
      <c r="C137" s="142"/>
      <c r="D137" s="142"/>
      <c r="E137" s="144"/>
      <c r="F137" s="16" t="str">
        <f t="shared" si="7"/>
        <v/>
      </c>
      <c r="G137" s="141"/>
      <c r="I137" s="69"/>
      <c r="J137" s="62"/>
      <c r="K137"/>
      <c r="L137" s="62"/>
      <c r="M137" s="62"/>
      <c r="N137" s="62"/>
      <c r="O137" s="62"/>
      <c r="P137" s="62"/>
      <c r="Q137" s="62"/>
      <c r="R137" s="62"/>
      <c r="S137" s="62"/>
    </row>
    <row r="138" spans="1:19" s="68" customFormat="1">
      <c r="A138" s="141">
        <v>127</v>
      </c>
      <c r="B138" s="142"/>
      <c r="C138" s="142"/>
      <c r="D138" s="142"/>
      <c r="E138" s="144"/>
      <c r="F138" s="16" t="str">
        <f t="shared" si="7"/>
        <v/>
      </c>
      <c r="G138" s="141"/>
      <c r="I138" s="69"/>
      <c r="J138" s="62"/>
      <c r="K138"/>
      <c r="L138" s="62"/>
      <c r="M138" s="62"/>
      <c r="N138" s="62"/>
      <c r="O138" s="62"/>
      <c r="P138" s="62"/>
      <c r="Q138" s="62"/>
      <c r="R138" s="62"/>
      <c r="S138" s="62"/>
    </row>
    <row r="139" spans="1:19" s="68" customFormat="1">
      <c r="A139" s="141">
        <v>128</v>
      </c>
      <c r="B139" s="142"/>
      <c r="C139" s="142"/>
      <c r="D139" s="142"/>
      <c r="E139" s="144"/>
      <c r="F139" s="16" t="str">
        <f t="shared" si="7"/>
        <v/>
      </c>
      <c r="G139" s="141"/>
      <c r="I139" s="69"/>
      <c r="J139" s="62"/>
      <c r="K139"/>
      <c r="L139" s="62"/>
      <c r="M139" s="62"/>
      <c r="N139" s="62"/>
      <c r="O139" s="62"/>
      <c r="P139" s="62"/>
      <c r="Q139" s="62"/>
      <c r="R139" s="62"/>
      <c r="S139" s="62"/>
    </row>
    <row r="140" spans="1:19" s="68" customFormat="1">
      <c r="A140" s="141">
        <v>129</v>
      </c>
      <c r="B140" s="142"/>
      <c r="C140" s="142"/>
      <c r="D140" s="142"/>
      <c r="E140" s="144"/>
      <c r="F140" s="16" t="str">
        <f t="shared" ref="F140:F203" si="11">IF(OR($B140="",$C140="",$E140&lt;an_initial,$E140&gt;an_final),"",H140 * (INDEX(i7punctaje, MATCH(C140,i7anvergură,0), MATCH(D140,i7premiu,0) )) )</f>
        <v/>
      </c>
      <c r="G140" s="141"/>
      <c r="I140" s="69"/>
      <c r="J140" s="62"/>
      <c r="K140"/>
      <c r="L140" s="62"/>
      <c r="M140" s="62"/>
      <c r="N140" s="62"/>
      <c r="O140" s="62"/>
      <c r="P140" s="62"/>
      <c r="Q140" s="62"/>
      <c r="R140" s="62"/>
      <c r="S140" s="62"/>
    </row>
    <row r="141" spans="1:19" s="68" customFormat="1">
      <c r="A141" s="141">
        <v>130</v>
      </c>
      <c r="B141" s="142"/>
      <c r="C141" s="142"/>
      <c r="D141" s="142"/>
      <c r="E141" s="144"/>
      <c r="F141" s="16" t="str">
        <f t="shared" si="11"/>
        <v/>
      </c>
      <c r="G141" s="141"/>
      <c r="I141" s="69"/>
      <c r="J141" s="62"/>
      <c r="K141"/>
      <c r="L141" s="62"/>
      <c r="M141" s="62"/>
      <c r="N141" s="62"/>
      <c r="O141" s="62"/>
      <c r="P141" s="62"/>
      <c r="Q141" s="62"/>
      <c r="R141" s="62"/>
      <c r="S141" s="62"/>
    </row>
    <row r="142" spans="1:19" s="68" customFormat="1">
      <c r="A142" s="141">
        <v>131</v>
      </c>
      <c r="B142" s="142"/>
      <c r="C142" s="142"/>
      <c r="D142" s="142"/>
      <c r="E142" s="144"/>
      <c r="F142" s="16" t="str">
        <f t="shared" si="11"/>
        <v/>
      </c>
      <c r="G142" s="141"/>
      <c r="I142" s="69"/>
      <c r="J142" s="62"/>
      <c r="K142"/>
      <c r="L142" s="62"/>
      <c r="M142" s="62"/>
      <c r="N142" s="62"/>
      <c r="O142" s="62"/>
      <c r="P142" s="62"/>
      <c r="Q142" s="62"/>
      <c r="R142" s="62"/>
      <c r="S142" s="62"/>
    </row>
    <row r="143" spans="1:19" s="68" customFormat="1">
      <c r="A143" s="141">
        <v>132</v>
      </c>
      <c r="B143" s="142"/>
      <c r="C143" s="142"/>
      <c r="D143" s="142"/>
      <c r="E143" s="144"/>
      <c r="F143" s="16" t="str">
        <f t="shared" si="11"/>
        <v/>
      </c>
      <c r="G143" s="141"/>
      <c r="I143" s="69"/>
      <c r="J143" s="62"/>
      <c r="K143"/>
      <c r="L143" s="62"/>
      <c r="M143" s="62"/>
      <c r="N143" s="62"/>
      <c r="O143" s="62"/>
      <c r="P143" s="62"/>
      <c r="Q143" s="62"/>
      <c r="R143" s="62"/>
      <c r="S143" s="62"/>
    </row>
    <row r="144" spans="1:19" s="68" customFormat="1">
      <c r="A144" s="141">
        <v>133</v>
      </c>
      <c r="B144" s="142"/>
      <c r="C144" s="142"/>
      <c r="D144" s="142"/>
      <c r="E144" s="144"/>
      <c r="F144" s="16" t="str">
        <f t="shared" si="11"/>
        <v/>
      </c>
      <c r="G144" s="141"/>
      <c r="I144" s="69"/>
      <c r="J144" s="62"/>
      <c r="K144"/>
      <c r="L144" s="62"/>
      <c r="M144" s="62"/>
      <c r="N144" s="62"/>
      <c r="O144" s="62"/>
      <c r="P144" s="62"/>
      <c r="Q144" s="62"/>
      <c r="R144" s="62"/>
      <c r="S144" s="62"/>
    </row>
    <row r="145" spans="1:19" s="68" customFormat="1">
      <c r="A145" s="141">
        <v>134</v>
      </c>
      <c r="B145" s="142"/>
      <c r="C145" s="142"/>
      <c r="D145" s="142"/>
      <c r="E145" s="144"/>
      <c r="F145" s="16" t="str">
        <f t="shared" si="11"/>
        <v/>
      </c>
      <c r="G145" s="141"/>
      <c r="I145" s="69"/>
      <c r="J145" s="62"/>
      <c r="K145"/>
      <c r="L145" s="62"/>
      <c r="M145" s="62"/>
      <c r="N145" s="62"/>
      <c r="O145" s="62"/>
      <c r="P145" s="62"/>
      <c r="Q145" s="62"/>
      <c r="R145" s="62"/>
      <c r="S145" s="62"/>
    </row>
    <row r="146" spans="1:19" s="68" customFormat="1">
      <c r="A146" s="141">
        <v>135</v>
      </c>
      <c r="B146" s="142"/>
      <c r="C146" s="142"/>
      <c r="D146" s="142"/>
      <c r="E146" s="144"/>
      <c r="F146" s="16" t="str">
        <f t="shared" si="11"/>
        <v/>
      </c>
      <c r="G146" s="141"/>
      <c r="I146" s="69"/>
      <c r="J146" s="62"/>
      <c r="K146"/>
      <c r="L146" s="62"/>
      <c r="M146" s="62"/>
      <c r="N146" s="62"/>
      <c r="O146" s="62"/>
      <c r="P146" s="62"/>
      <c r="Q146" s="62"/>
      <c r="R146" s="62"/>
      <c r="S146" s="62"/>
    </row>
    <row r="147" spans="1:19" s="68" customFormat="1">
      <c r="A147" s="141">
        <v>136</v>
      </c>
      <c r="B147" s="142"/>
      <c r="C147" s="142"/>
      <c r="D147" s="142"/>
      <c r="E147" s="144"/>
      <c r="F147" s="16" t="str">
        <f t="shared" si="11"/>
        <v/>
      </c>
      <c r="G147" s="141"/>
      <c r="I147" s="69"/>
      <c r="J147" s="62"/>
      <c r="K147"/>
      <c r="L147" s="62"/>
      <c r="M147" s="62"/>
      <c r="N147" s="62"/>
      <c r="O147" s="62"/>
      <c r="P147" s="62"/>
      <c r="Q147" s="62"/>
      <c r="R147" s="62"/>
      <c r="S147" s="62"/>
    </row>
    <row r="148" spans="1:19" s="68" customFormat="1">
      <c r="A148" s="141">
        <v>137</v>
      </c>
      <c r="B148" s="142"/>
      <c r="C148" s="142"/>
      <c r="D148" s="142"/>
      <c r="E148" s="144"/>
      <c r="F148" s="16" t="str">
        <f t="shared" si="11"/>
        <v/>
      </c>
      <c r="G148" s="141"/>
      <c r="I148" s="69"/>
      <c r="J148" s="62"/>
      <c r="K148"/>
      <c r="L148" s="62"/>
      <c r="M148" s="62"/>
      <c r="N148" s="62"/>
      <c r="O148" s="62"/>
      <c r="P148" s="62"/>
      <c r="Q148" s="62"/>
      <c r="R148" s="62"/>
      <c r="S148" s="62"/>
    </row>
    <row r="149" spans="1:19" s="68" customFormat="1">
      <c r="A149" s="141">
        <v>138</v>
      </c>
      <c r="B149" s="142"/>
      <c r="C149" s="142"/>
      <c r="D149" s="142"/>
      <c r="E149" s="144"/>
      <c r="F149" s="16" t="str">
        <f t="shared" si="11"/>
        <v/>
      </c>
      <c r="G149" s="141"/>
      <c r="I149" s="69"/>
      <c r="J149" s="62"/>
      <c r="K149"/>
      <c r="L149" s="62"/>
      <c r="M149" s="62"/>
      <c r="N149" s="62"/>
      <c r="O149" s="62"/>
      <c r="P149" s="62"/>
      <c r="Q149" s="62"/>
      <c r="R149" s="62"/>
      <c r="S149" s="62"/>
    </row>
    <row r="150" spans="1:19" s="68" customFormat="1">
      <c r="A150" s="141">
        <v>139</v>
      </c>
      <c r="B150" s="142"/>
      <c r="C150" s="142"/>
      <c r="D150" s="142"/>
      <c r="E150" s="144"/>
      <c r="F150" s="16" t="str">
        <f t="shared" si="11"/>
        <v/>
      </c>
      <c r="G150" s="141"/>
      <c r="I150" s="69"/>
      <c r="J150" s="62"/>
      <c r="K150"/>
      <c r="L150" s="62"/>
      <c r="M150" s="62"/>
      <c r="N150" s="62"/>
      <c r="O150" s="62"/>
      <c r="P150" s="62"/>
      <c r="Q150" s="62"/>
      <c r="R150" s="62"/>
      <c r="S150" s="62"/>
    </row>
    <row r="151" spans="1:19" s="68" customFormat="1">
      <c r="A151" s="141">
        <v>140</v>
      </c>
      <c r="B151" s="142"/>
      <c r="C151" s="142"/>
      <c r="D151" s="142"/>
      <c r="E151" s="144"/>
      <c r="F151" s="16" t="str">
        <f t="shared" si="11"/>
        <v/>
      </c>
      <c r="G151" s="141"/>
      <c r="I151" s="69"/>
      <c r="J151" s="62"/>
      <c r="K151"/>
      <c r="L151" s="62"/>
      <c r="M151" s="62"/>
      <c r="N151" s="62"/>
      <c r="O151" s="62"/>
      <c r="P151" s="62"/>
      <c r="Q151" s="62"/>
      <c r="R151" s="62"/>
      <c r="S151" s="62"/>
    </row>
    <row r="152" spans="1:19" s="68" customFormat="1">
      <c r="A152" s="141">
        <v>141</v>
      </c>
      <c r="B152" s="142"/>
      <c r="C152" s="142"/>
      <c r="D152" s="142"/>
      <c r="E152" s="144"/>
      <c r="F152" s="16" t="str">
        <f t="shared" si="11"/>
        <v/>
      </c>
      <c r="G152" s="141"/>
      <c r="I152" s="69"/>
      <c r="J152" s="62"/>
      <c r="K152"/>
      <c r="L152" s="62"/>
      <c r="M152" s="62"/>
      <c r="N152" s="62"/>
      <c r="O152" s="62"/>
      <c r="P152" s="62"/>
      <c r="Q152" s="62"/>
      <c r="R152" s="62"/>
      <c r="S152" s="62"/>
    </row>
    <row r="153" spans="1:19" s="68" customFormat="1">
      <c r="A153" s="141">
        <v>142</v>
      </c>
      <c r="B153" s="142"/>
      <c r="C153" s="142"/>
      <c r="D153" s="142"/>
      <c r="E153" s="144"/>
      <c r="F153" s="16" t="str">
        <f t="shared" si="11"/>
        <v/>
      </c>
      <c r="G153" s="141"/>
      <c r="I153" s="69"/>
      <c r="J153" s="62"/>
      <c r="K153"/>
      <c r="L153" s="62"/>
      <c r="M153" s="62"/>
      <c r="N153" s="62"/>
      <c r="O153" s="62"/>
      <c r="P153" s="62"/>
      <c r="Q153" s="62"/>
      <c r="R153" s="62"/>
      <c r="S153" s="62"/>
    </row>
    <row r="154" spans="1:19" s="68" customFormat="1">
      <c r="A154" s="141">
        <v>143</v>
      </c>
      <c r="B154" s="142"/>
      <c r="C154" s="142"/>
      <c r="D154" s="142"/>
      <c r="E154" s="144"/>
      <c r="F154" s="16" t="str">
        <f t="shared" si="11"/>
        <v/>
      </c>
      <c r="G154" s="141"/>
      <c r="I154" s="69"/>
      <c r="J154" s="62"/>
      <c r="K154"/>
      <c r="L154" s="62"/>
      <c r="M154" s="62"/>
      <c r="N154" s="62"/>
      <c r="O154" s="62"/>
      <c r="P154" s="62"/>
      <c r="Q154" s="62"/>
      <c r="R154" s="62"/>
      <c r="S154" s="62"/>
    </row>
    <row r="155" spans="1:19" s="68" customFormat="1">
      <c r="A155" s="141">
        <v>144</v>
      </c>
      <c r="B155" s="142"/>
      <c r="C155" s="142"/>
      <c r="D155" s="142"/>
      <c r="E155" s="144"/>
      <c r="F155" s="16" t="str">
        <f t="shared" si="11"/>
        <v/>
      </c>
      <c r="G155" s="141"/>
      <c r="I155" s="69"/>
      <c r="J155" s="62"/>
      <c r="K155"/>
      <c r="L155" s="62"/>
      <c r="M155" s="62"/>
      <c r="N155" s="62"/>
      <c r="O155" s="62"/>
      <c r="P155" s="62"/>
      <c r="Q155" s="62"/>
      <c r="R155" s="62"/>
      <c r="S155" s="62"/>
    </row>
    <row r="156" spans="1:19" s="68" customFormat="1">
      <c r="A156" s="141">
        <v>145</v>
      </c>
      <c r="B156" s="142"/>
      <c r="C156" s="142"/>
      <c r="D156" s="142"/>
      <c r="E156" s="144"/>
      <c r="F156" s="16" t="str">
        <f t="shared" si="11"/>
        <v/>
      </c>
      <c r="G156" s="141"/>
      <c r="I156" s="69"/>
      <c r="J156" s="62"/>
      <c r="K156"/>
      <c r="L156" s="62"/>
      <c r="M156" s="62"/>
      <c r="N156" s="62"/>
      <c r="O156" s="62"/>
      <c r="P156" s="62"/>
      <c r="Q156" s="62"/>
      <c r="R156" s="62"/>
      <c r="S156" s="62"/>
    </row>
    <row r="157" spans="1:19" s="68" customFormat="1">
      <c r="A157" s="141">
        <v>146</v>
      </c>
      <c r="B157" s="142"/>
      <c r="C157" s="142"/>
      <c r="D157" s="142"/>
      <c r="E157" s="144"/>
      <c r="F157" s="16" t="str">
        <f t="shared" si="11"/>
        <v/>
      </c>
      <c r="G157" s="141"/>
      <c r="I157" s="69"/>
      <c r="J157" s="62"/>
      <c r="K157"/>
      <c r="L157" s="62"/>
      <c r="M157" s="62"/>
      <c r="N157" s="62"/>
      <c r="O157" s="62"/>
      <c r="P157" s="62"/>
      <c r="Q157" s="62"/>
      <c r="R157" s="62"/>
      <c r="S157" s="62"/>
    </row>
    <row r="158" spans="1:19" s="68" customFormat="1">
      <c r="A158" s="141">
        <v>147</v>
      </c>
      <c r="B158" s="142"/>
      <c r="C158" s="142"/>
      <c r="D158" s="142"/>
      <c r="E158" s="144"/>
      <c r="F158" s="16" t="str">
        <f t="shared" si="11"/>
        <v/>
      </c>
      <c r="G158" s="141"/>
      <c r="I158" s="69"/>
      <c r="J158" s="62"/>
      <c r="K158"/>
      <c r="L158" s="62"/>
      <c r="M158" s="62"/>
      <c r="N158" s="62"/>
      <c r="O158" s="62"/>
      <c r="P158" s="62"/>
      <c r="Q158" s="62"/>
      <c r="R158" s="62"/>
      <c r="S158" s="62"/>
    </row>
    <row r="159" spans="1:19" s="68" customFormat="1">
      <c r="A159" s="141">
        <v>148</v>
      </c>
      <c r="B159" s="142"/>
      <c r="C159" s="142"/>
      <c r="D159" s="142"/>
      <c r="E159" s="144"/>
      <c r="F159" s="16" t="str">
        <f t="shared" si="11"/>
        <v/>
      </c>
      <c r="G159" s="141"/>
      <c r="I159" s="69"/>
      <c r="J159" s="62"/>
      <c r="K159"/>
      <c r="L159" s="62"/>
      <c r="M159" s="62"/>
      <c r="N159" s="62"/>
      <c r="O159" s="62"/>
      <c r="P159" s="62"/>
      <c r="Q159" s="62"/>
      <c r="R159" s="62"/>
      <c r="S159" s="62"/>
    </row>
    <row r="160" spans="1:19" s="68" customFormat="1">
      <c r="A160" s="141">
        <v>149</v>
      </c>
      <c r="B160" s="142"/>
      <c r="C160" s="142"/>
      <c r="D160" s="142"/>
      <c r="E160" s="144"/>
      <c r="F160" s="16" t="str">
        <f t="shared" si="11"/>
        <v/>
      </c>
      <c r="G160" s="141"/>
      <c r="I160" s="69"/>
      <c r="J160" s="62"/>
      <c r="K160"/>
      <c r="L160" s="62"/>
      <c r="M160" s="62"/>
      <c r="N160" s="62"/>
      <c r="O160" s="62"/>
      <c r="P160" s="62"/>
      <c r="Q160" s="62"/>
      <c r="R160" s="62"/>
      <c r="S160" s="62"/>
    </row>
    <row r="161" spans="1:19" s="68" customFormat="1">
      <c r="A161" s="141">
        <v>150</v>
      </c>
      <c r="B161" s="142"/>
      <c r="C161" s="142"/>
      <c r="D161" s="142"/>
      <c r="E161" s="144"/>
      <c r="F161" s="16" t="str">
        <f t="shared" si="11"/>
        <v/>
      </c>
      <c r="G161" s="141"/>
      <c r="I161" s="69"/>
      <c r="J161" s="62"/>
      <c r="K161"/>
      <c r="L161" s="62"/>
      <c r="M161" s="62"/>
      <c r="N161" s="62"/>
      <c r="O161" s="62"/>
      <c r="P161" s="62"/>
      <c r="Q161" s="62"/>
      <c r="R161" s="62"/>
      <c r="S161" s="62"/>
    </row>
    <row r="162" spans="1:19" s="68" customFormat="1">
      <c r="A162" s="141">
        <v>151</v>
      </c>
      <c r="B162" s="142"/>
      <c r="C162" s="142"/>
      <c r="D162" s="142"/>
      <c r="E162" s="144"/>
      <c r="F162" s="16" t="str">
        <f t="shared" si="11"/>
        <v/>
      </c>
      <c r="G162" s="141"/>
      <c r="I162" s="69"/>
      <c r="J162" s="62"/>
      <c r="K162"/>
      <c r="L162" s="62"/>
      <c r="M162" s="62"/>
      <c r="N162" s="62"/>
      <c r="O162" s="62"/>
      <c r="P162" s="62"/>
      <c r="Q162" s="62"/>
      <c r="R162" s="62"/>
      <c r="S162" s="62"/>
    </row>
    <row r="163" spans="1:19" s="68" customFormat="1">
      <c r="A163" s="141">
        <v>152</v>
      </c>
      <c r="B163" s="142"/>
      <c r="C163" s="142"/>
      <c r="D163" s="142"/>
      <c r="E163" s="144"/>
      <c r="F163" s="16" t="str">
        <f t="shared" si="11"/>
        <v/>
      </c>
      <c r="G163" s="141"/>
      <c r="I163" s="69"/>
      <c r="J163" s="62"/>
      <c r="K163"/>
      <c r="L163" s="62"/>
      <c r="M163" s="62"/>
      <c r="N163" s="62"/>
      <c r="O163" s="62"/>
      <c r="P163" s="62"/>
      <c r="Q163" s="62"/>
      <c r="R163" s="62"/>
      <c r="S163" s="62"/>
    </row>
    <row r="164" spans="1:19" s="68" customFormat="1">
      <c r="A164" s="141">
        <v>153</v>
      </c>
      <c r="B164" s="142"/>
      <c r="C164" s="142"/>
      <c r="D164" s="142"/>
      <c r="E164" s="144"/>
      <c r="F164" s="16" t="str">
        <f t="shared" si="11"/>
        <v/>
      </c>
      <c r="G164" s="141"/>
      <c r="I164" s="69"/>
      <c r="J164" s="62"/>
      <c r="K164"/>
      <c r="L164" s="62"/>
      <c r="M164" s="62"/>
      <c r="N164" s="62"/>
      <c r="O164" s="62"/>
      <c r="P164" s="62"/>
      <c r="Q164" s="62"/>
      <c r="R164" s="62"/>
      <c r="S164" s="62"/>
    </row>
    <row r="165" spans="1:19" s="68" customFormat="1">
      <c r="A165" s="141">
        <v>154</v>
      </c>
      <c r="B165" s="142"/>
      <c r="C165" s="142"/>
      <c r="D165" s="142"/>
      <c r="E165" s="144"/>
      <c r="F165" s="16" t="str">
        <f t="shared" si="11"/>
        <v/>
      </c>
      <c r="G165" s="141"/>
      <c r="I165" s="69"/>
      <c r="J165" s="62"/>
      <c r="K165"/>
      <c r="L165" s="62"/>
      <c r="M165" s="62"/>
      <c r="N165" s="62"/>
      <c r="O165" s="62"/>
      <c r="P165" s="62"/>
      <c r="Q165" s="62"/>
      <c r="R165" s="62"/>
      <c r="S165" s="62"/>
    </row>
    <row r="166" spans="1:19" s="68" customFormat="1">
      <c r="A166" s="141">
        <v>155</v>
      </c>
      <c r="B166" s="142"/>
      <c r="C166" s="142"/>
      <c r="D166" s="142"/>
      <c r="E166" s="144"/>
      <c r="F166" s="16" t="str">
        <f t="shared" si="11"/>
        <v/>
      </c>
      <c r="G166" s="141"/>
      <c r="I166" s="69"/>
      <c r="J166" s="62"/>
      <c r="K166"/>
      <c r="L166" s="62"/>
      <c r="M166" s="62"/>
      <c r="N166" s="62"/>
      <c r="O166" s="62"/>
      <c r="P166" s="62"/>
      <c r="Q166" s="62"/>
      <c r="R166" s="62"/>
      <c r="S166" s="62"/>
    </row>
    <row r="167" spans="1:19" s="68" customFormat="1">
      <c r="A167" s="141">
        <v>156</v>
      </c>
      <c r="B167" s="142"/>
      <c r="C167" s="142"/>
      <c r="D167" s="142"/>
      <c r="E167" s="144"/>
      <c r="F167" s="16" t="str">
        <f t="shared" si="11"/>
        <v/>
      </c>
      <c r="G167" s="141"/>
      <c r="I167" s="69"/>
      <c r="J167" s="62"/>
      <c r="K167"/>
      <c r="L167" s="62"/>
      <c r="M167" s="62"/>
      <c r="N167" s="62"/>
      <c r="O167" s="62"/>
      <c r="P167" s="62"/>
      <c r="Q167" s="62"/>
      <c r="R167" s="62"/>
      <c r="S167" s="62"/>
    </row>
    <row r="168" spans="1:19" s="68" customFormat="1">
      <c r="A168" s="141">
        <v>157</v>
      </c>
      <c r="B168" s="142"/>
      <c r="C168" s="142"/>
      <c r="D168" s="142"/>
      <c r="E168" s="144"/>
      <c r="F168" s="16" t="str">
        <f t="shared" si="11"/>
        <v/>
      </c>
      <c r="G168" s="141"/>
      <c r="I168" s="69"/>
      <c r="J168" s="62"/>
      <c r="K168"/>
      <c r="L168" s="62"/>
      <c r="M168" s="62"/>
      <c r="N168" s="62"/>
      <c r="O168" s="62"/>
      <c r="P168" s="62"/>
      <c r="Q168" s="62"/>
      <c r="R168" s="62"/>
      <c r="S168" s="62"/>
    </row>
    <row r="169" spans="1:19" s="68" customFormat="1">
      <c r="A169" s="141">
        <v>158</v>
      </c>
      <c r="B169" s="142"/>
      <c r="C169" s="142"/>
      <c r="D169" s="142"/>
      <c r="E169" s="144"/>
      <c r="F169" s="16" t="str">
        <f t="shared" si="11"/>
        <v/>
      </c>
      <c r="G169" s="141"/>
      <c r="I169" s="69"/>
      <c r="J169" s="62"/>
      <c r="K169"/>
      <c r="L169" s="62"/>
      <c r="M169" s="62"/>
      <c r="N169" s="62"/>
      <c r="O169" s="62"/>
      <c r="P169" s="62"/>
      <c r="Q169" s="62"/>
      <c r="R169" s="62"/>
      <c r="S169" s="62"/>
    </row>
    <row r="170" spans="1:19" s="68" customFormat="1">
      <c r="A170" s="141">
        <v>159</v>
      </c>
      <c r="B170" s="142"/>
      <c r="C170" s="142"/>
      <c r="D170" s="142"/>
      <c r="E170" s="144"/>
      <c r="F170" s="16" t="str">
        <f t="shared" si="11"/>
        <v/>
      </c>
      <c r="G170" s="141"/>
      <c r="I170" s="69"/>
      <c r="J170" s="62"/>
      <c r="K170"/>
      <c r="L170" s="62"/>
      <c r="M170" s="62"/>
      <c r="N170" s="62"/>
      <c r="O170" s="62"/>
      <c r="P170" s="62"/>
      <c r="Q170" s="62"/>
      <c r="R170" s="62"/>
      <c r="S170" s="62"/>
    </row>
    <row r="171" spans="1:19" s="68" customFormat="1">
      <c r="A171" s="141">
        <v>160</v>
      </c>
      <c r="B171" s="142"/>
      <c r="C171" s="142"/>
      <c r="D171" s="142"/>
      <c r="E171" s="144"/>
      <c r="F171" s="16" t="str">
        <f t="shared" si="11"/>
        <v/>
      </c>
      <c r="G171" s="141"/>
      <c r="I171" s="69"/>
      <c r="J171" s="62"/>
      <c r="K171"/>
      <c r="L171" s="62"/>
      <c r="M171" s="62"/>
      <c r="N171" s="62"/>
      <c r="O171" s="62"/>
      <c r="P171" s="62"/>
      <c r="Q171" s="62"/>
      <c r="R171" s="62"/>
      <c r="S171" s="62"/>
    </row>
    <row r="172" spans="1:19" s="68" customFormat="1">
      <c r="A172" s="141">
        <v>161</v>
      </c>
      <c r="B172" s="142"/>
      <c r="C172" s="142"/>
      <c r="D172" s="142"/>
      <c r="E172" s="144"/>
      <c r="F172" s="16" t="str">
        <f t="shared" si="11"/>
        <v/>
      </c>
      <c r="G172" s="141"/>
      <c r="I172" s="69"/>
      <c r="J172" s="62"/>
      <c r="K172"/>
      <c r="L172" s="62"/>
      <c r="M172" s="62"/>
      <c r="N172" s="62"/>
      <c r="O172" s="62"/>
      <c r="P172" s="62"/>
      <c r="Q172" s="62"/>
      <c r="R172" s="62"/>
      <c r="S172" s="62"/>
    </row>
    <row r="173" spans="1:19" s="68" customFormat="1">
      <c r="A173" s="141">
        <v>162</v>
      </c>
      <c r="B173" s="142"/>
      <c r="C173" s="142"/>
      <c r="D173" s="142"/>
      <c r="E173" s="144"/>
      <c r="F173" s="16" t="str">
        <f t="shared" si="11"/>
        <v/>
      </c>
      <c r="G173" s="141"/>
      <c r="I173" s="69"/>
      <c r="J173" s="62"/>
      <c r="K173"/>
      <c r="L173" s="62"/>
      <c r="M173" s="62"/>
      <c r="N173" s="62"/>
      <c r="O173" s="62"/>
      <c r="P173" s="62"/>
      <c r="Q173" s="62"/>
      <c r="R173" s="62"/>
      <c r="S173" s="62"/>
    </row>
    <row r="174" spans="1:19" s="68" customFormat="1">
      <c r="A174" s="141">
        <v>163</v>
      </c>
      <c r="B174" s="142"/>
      <c r="C174" s="142"/>
      <c r="D174" s="142"/>
      <c r="E174" s="144"/>
      <c r="F174" s="16" t="str">
        <f t="shared" si="11"/>
        <v/>
      </c>
      <c r="G174" s="141"/>
      <c r="I174" s="69"/>
      <c r="J174" s="62"/>
      <c r="K174"/>
      <c r="L174" s="62"/>
      <c r="M174" s="62"/>
      <c r="N174" s="62"/>
      <c r="O174" s="62"/>
      <c r="P174" s="62"/>
      <c r="Q174" s="62"/>
      <c r="R174" s="62"/>
      <c r="S174" s="62"/>
    </row>
    <row r="175" spans="1:19" s="68" customFormat="1">
      <c r="A175" s="141">
        <v>164</v>
      </c>
      <c r="B175" s="142"/>
      <c r="C175" s="142"/>
      <c r="D175" s="142"/>
      <c r="E175" s="144"/>
      <c r="F175" s="16" t="str">
        <f t="shared" si="11"/>
        <v/>
      </c>
      <c r="G175" s="141"/>
      <c r="I175" s="69"/>
      <c r="J175" s="62"/>
      <c r="K175"/>
      <c r="L175" s="62"/>
      <c r="M175" s="62"/>
      <c r="N175" s="62"/>
      <c r="O175" s="62"/>
      <c r="P175" s="62"/>
      <c r="Q175" s="62"/>
      <c r="R175" s="62"/>
      <c r="S175" s="62"/>
    </row>
    <row r="176" spans="1:19" s="68" customFormat="1">
      <c r="A176" s="141">
        <v>165</v>
      </c>
      <c r="B176" s="142"/>
      <c r="C176" s="142"/>
      <c r="D176" s="142"/>
      <c r="E176" s="144"/>
      <c r="F176" s="16" t="str">
        <f t="shared" si="11"/>
        <v/>
      </c>
      <c r="G176" s="141"/>
      <c r="I176" s="69"/>
      <c r="J176" s="62"/>
      <c r="K176"/>
      <c r="L176" s="62"/>
      <c r="M176" s="62"/>
      <c r="N176" s="62"/>
      <c r="O176" s="62"/>
      <c r="P176" s="62"/>
      <c r="Q176" s="62"/>
      <c r="R176" s="62"/>
      <c r="S176" s="62"/>
    </row>
    <row r="177" spans="1:19" s="68" customFormat="1">
      <c r="A177" s="141">
        <v>166</v>
      </c>
      <c r="B177" s="142"/>
      <c r="C177" s="142"/>
      <c r="D177" s="142"/>
      <c r="E177" s="144"/>
      <c r="F177" s="16" t="str">
        <f t="shared" si="11"/>
        <v/>
      </c>
      <c r="G177" s="141"/>
      <c r="I177" s="69"/>
      <c r="J177" s="62"/>
      <c r="K177"/>
      <c r="L177" s="62"/>
      <c r="M177" s="62"/>
      <c r="N177" s="62"/>
      <c r="O177" s="62"/>
      <c r="P177" s="62"/>
      <c r="Q177" s="62"/>
      <c r="R177" s="62"/>
      <c r="S177" s="62"/>
    </row>
    <row r="178" spans="1:19" s="68" customFormat="1">
      <c r="A178" s="141">
        <v>167</v>
      </c>
      <c r="B178" s="142"/>
      <c r="C178" s="142"/>
      <c r="D178" s="142"/>
      <c r="E178" s="144"/>
      <c r="F178" s="16" t="str">
        <f t="shared" si="11"/>
        <v/>
      </c>
      <c r="G178" s="141"/>
      <c r="I178" s="69"/>
      <c r="J178" s="62"/>
      <c r="K178"/>
      <c r="L178" s="62"/>
      <c r="M178" s="62"/>
      <c r="N178" s="62"/>
      <c r="O178" s="62"/>
      <c r="P178" s="62"/>
      <c r="Q178" s="62"/>
      <c r="R178" s="62"/>
      <c r="S178" s="62"/>
    </row>
    <row r="179" spans="1:19" s="68" customFormat="1">
      <c r="A179" s="141">
        <v>168</v>
      </c>
      <c r="B179" s="142"/>
      <c r="C179" s="142"/>
      <c r="D179" s="142"/>
      <c r="E179" s="144"/>
      <c r="F179" s="16" t="str">
        <f t="shared" si="11"/>
        <v/>
      </c>
      <c r="G179" s="141"/>
      <c r="I179" s="69"/>
      <c r="J179" s="62"/>
      <c r="K179"/>
      <c r="L179" s="62"/>
      <c r="M179" s="62"/>
      <c r="N179" s="62"/>
      <c r="O179" s="62"/>
      <c r="P179" s="62"/>
      <c r="Q179" s="62"/>
      <c r="R179" s="62"/>
      <c r="S179" s="62"/>
    </row>
    <row r="180" spans="1:19" s="68" customFormat="1">
      <c r="A180" s="141">
        <v>169</v>
      </c>
      <c r="B180" s="142"/>
      <c r="C180" s="142"/>
      <c r="D180" s="142"/>
      <c r="E180" s="144"/>
      <c r="F180" s="16" t="str">
        <f t="shared" si="11"/>
        <v/>
      </c>
      <c r="G180" s="141"/>
      <c r="I180" s="69"/>
      <c r="J180" s="62"/>
      <c r="K180"/>
      <c r="L180" s="62"/>
      <c r="M180" s="62"/>
      <c r="N180" s="62"/>
      <c r="O180" s="62"/>
      <c r="P180" s="62"/>
      <c r="Q180" s="62"/>
      <c r="R180" s="62"/>
      <c r="S180" s="62"/>
    </row>
    <row r="181" spans="1:19" s="68" customFormat="1">
      <c r="A181" s="141">
        <v>170</v>
      </c>
      <c r="B181" s="142"/>
      <c r="C181" s="142"/>
      <c r="D181" s="142"/>
      <c r="E181" s="144"/>
      <c r="F181" s="16" t="str">
        <f t="shared" si="11"/>
        <v/>
      </c>
      <c r="G181" s="141"/>
      <c r="I181" s="69"/>
      <c r="J181" s="62"/>
      <c r="K181"/>
      <c r="L181" s="62"/>
      <c r="M181" s="62"/>
      <c r="N181" s="62"/>
      <c r="O181" s="62"/>
      <c r="P181" s="62"/>
      <c r="Q181" s="62"/>
      <c r="R181" s="62"/>
      <c r="S181" s="62"/>
    </row>
    <row r="182" spans="1:19" s="68" customFormat="1">
      <c r="A182" s="141">
        <v>171</v>
      </c>
      <c r="B182" s="142"/>
      <c r="C182" s="142"/>
      <c r="D182" s="142"/>
      <c r="E182" s="144"/>
      <c r="F182" s="16" t="str">
        <f t="shared" si="11"/>
        <v/>
      </c>
      <c r="G182" s="141"/>
      <c r="I182" s="69"/>
      <c r="J182" s="62"/>
      <c r="K182"/>
      <c r="L182" s="62"/>
      <c r="M182" s="62"/>
      <c r="N182" s="62"/>
      <c r="O182" s="62"/>
      <c r="P182" s="62"/>
      <c r="Q182" s="62"/>
      <c r="R182" s="62"/>
      <c r="S182" s="62"/>
    </row>
    <row r="183" spans="1:19" s="68" customFormat="1">
      <c r="A183" s="141">
        <v>172</v>
      </c>
      <c r="B183" s="142"/>
      <c r="C183" s="142"/>
      <c r="D183" s="142"/>
      <c r="E183" s="144"/>
      <c r="F183" s="16" t="str">
        <f t="shared" si="11"/>
        <v/>
      </c>
      <c r="G183" s="141"/>
      <c r="I183" s="69"/>
      <c r="J183" s="62"/>
      <c r="K183"/>
      <c r="L183" s="62"/>
      <c r="M183" s="62"/>
      <c r="N183" s="62"/>
      <c r="O183" s="62"/>
      <c r="P183" s="62"/>
      <c r="Q183" s="62"/>
      <c r="R183" s="62"/>
      <c r="S183" s="62"/>
    </row>
    <row r="184" spans="1:19" s="68" customFormat="1">
      <c r="A184" s="141">
        <v>173</v>
      </c>
      <c r="B184" s="142"/>
      <c r="C184" s="142"/>
      <c r="D184" s="142"/>
      <c r="E184" s="144"/>
      <c r="F184" s="16" t="str">
        <f t="shared" si="11"/>
        <v/>
      </c>
      <c r="G184" s="141"/>
      <c r="I184" s="69"/>
      <c r="J184" s="62"/>
      <c r="K184"/>
      <c r="L184" s="62"/>
      <c r="M184" s="62"/>
      <c r="N184" s="62"/>
      <c r="O184" s="62"/>
      <c r="P184" s="62"/>
      <c r="Q184" s="62"/>
      <c r="R184" s="62"/>
      <c r="S184" s="62"/>
    </row>
    <row r="185" spans="1:19" s="68" customFormat="1">
      <c r="A185" s="141">
        <v>174</v>
      </c>
      <c r="B185" s="142"/>
      <c r="C185" s="142"/>
      <c r="D185" s="142"/>
      <c r="E185" s="144"/>
      <c r="F185" s="16" t="str">
        <f t="shared" si="11"/>
        <v/>
      </c>
      <c r="G185" s="141"/>
      <c r="I185" s="69"/>
      <c r="J185" s="62"/>
      <c r="K185"/>
      <c r="L185" s="62"/>
      <c r="M185" s="62"/>
      <c r="N185" s="62"/>
      <c r="O185" s="62"/>
      <c r="P185" s="62"/>
      <c r="Q185" s="62"/>
      <c r="R185" s="62"/>
      <c r="S185" s="62"/>
    </row>
    <row r="186" spans="1:19" s="68" customFormat="1">
      <c r="A186" s="141">
        <v>175</v>
      </c>
      <c r="B186" s="142"/>
      <c r="C186" s="142"/>
      <c r="D186" s="142"/>
      <c r="E186" s="144"/>
      <c r="F186" s="16" t="str">
        <f t="shared" si="11"/>
        <v/>
      </c>
      <c r="G186" s="141"/>
      <c r="I186" s="69"/>
      <c r="J186" s="62"/>
      <c r="K186"/>
      <c r="L186" s="62"/>
      <c r="M186" s="62"/>
      <c r="N186" s="62"/>
      <c r="O186" s="62"/>
      <c r="P186" s="62"/>
      <c r="Q186" s="62"/>
      <c r="R186" s="62"/>
      <c r="S186" s="62"/>
    </row>
    <row r="187" spans="1:19" s="68" customFormat="1">
      <c r="A187" s="141">
        <v>176</v>
      </c>
      <c r="B187" s="142"/>
      <c r="C187" s="142"/>
      <c r="D187" s="142"/>
      <c r="E187" s="144"/>
      <c r="F187" s="16" t="str">
        <f t="shared" si="11"/>
        <v/>
      </c>
      <c r="G187" s="141"/>
      <c r="I187" s="69"/>
      <c r="J187" s="62"/>
      <c r="K187"/>
      <c r="L187" s="62"/>
      <c r="M187" s="62"/>
      <c r="N187" s="62"/>
      <c r="O187" s="62"/>
      <c r="P187" s="62"/>
      <c r="Q187" s="62"/>
      <c r="R187" s="62"/>
      <c r="S187" s="62"/>
    </row>
    <row r="188" spans="1:19" s="68" customFormat="1">
      <c r="A188" s="141">
        <v>177</v>
      </c>
      <c r="B188" s="142"/>
      <c r="C188" s="142"/>
      <c r="D188" s="142"/>
      <c r="E188" s="144"/>
      <c r="F188" s="16" t="str">
        <f t="shared" si="11"/>
        <v/>
      </c>
      <c r="G188" s="141"/>
      <c r="I188" s="69"/>
      <c r="J188" s="62"/>
      <c r="K188"/>
      <c r="L188" s="62"/>
      <c r="M188" s="62"/>
      <c r="N188" s="62"/>
      <c r="O188" s="62"/>
      <c r="P188" s="62"/>
      <c r="Q188" s="62"/>
      <c r="R188" s="62"/>
      <c r="S188" s="62"/>
    </row>
    <row r="189" spans="1:19" s="68" customFormat="1">
      <c r="A189" s="141">
        <v>178</v>
      </c>
      <c r="B189" s="142"/>
      <c r="C189" s="142"/>
      <c r="D189" s="142"/>
      <c r="E189" s="144"/>
      <c r="F189" s="16" t="str">
        <f t="shared" si="11"/>
        <v/>
      </c>
      <c r="G189" s="141"/>
      <c r="I189" s="69"/>
      <c r="J189" s="62"/>
      <c r="K189"/>
      <c r="L189" s="62"/>
      <c r="M189" s="62"/>
      <c r="N189" s="62"/>
      <c r="O189" s="62"/>
      <c r="P189" s="62"/>
      <c r="Q189" s="62"/>
      <c r="R189" s="62"/>
      <c r="S189" s="62"/>
    </row>
    <row r="190" spans="1:19" s="68" customFormat="1">
      <c r="A190" s="141">
        <v>179</v>
      </c>
      <c r="B190" s="142"/>
      <c r="C190" s="142"/>
      <c r="D190" s="142"/>
      <c r="E190" s="144"/>
      <c r="F190" s="16" t="str">
        <f t="shared" si="11"/>
        <v/>
      </c>
      <c r="G190" s="141"/>
      <c r="I190" s="69"/>
      <c r="J190" s="62"/>
      <c r="K190"/>
      <c r="L190" s="62"/>
      <c r="M190" s="62"/>
      <c r="N190" s="62"/>
      <c r="O190" s="62"/>
      <c r="P190" s="62"/>
      <c r="Q190" s="62"/>
      <c r="R190" s="62"/>
      <c r="S190" s="62"/>
    </row>
    <row r="191" spans="1:19" s="68" customFormat="1">
      <c r="A191" s="141">
        <v>180</v>
      </c>
      <c r="B191" s="142"/>
      <c r="C191" s="142"/>
      <c r="D191" s="142"/>
      <c r="E191" s="144"/>
      <c r="F191" s="16" t="str">
        <f t="shared" si="11"/>
        <v/>
      </c>
      <c r="G191" s="141"/>
      <c r="I191" s="69"/>
      <c r="J191" s="62"/>
      <c r="K191"/>
      <c r="L191" s="62"/>
      <c r="M191" s="62"/>
      <c r="N191" s="62"/>
      <c r="O191" s="62"/>
      <c r="P191" s="62"/>
      <c r="Q191" s="62"/>
      <c r="R191" s="62"/>
      <c r="S191" s="62"/>
    </row>
    <row r="192" spans="1:19" s="68" customFormat="1">
      <c r="A192" s="141">
        <v>181</v>
      </c>
      <c r="B192" s="142"/>
      <c r="C192" s="142"/>
      <c r="D192" s="142"/>
      <c r="E192" s="144"/>
      <c r="F192" s="16" t="str">
        <f t="shared" si="11"/>
        <v/>
      </c>
      <c r="G192" s="141"/>
      <c r="I192" s="69"/>
      <c r="J192" s="62"/>
      <c r="K192"/>
      <c r="L192" s="62"/>
      <c r="M192" s="62"/>
      <c r="N192" s="62"/>
      <c r="O192" s="62"/>
      <c r="P192" s="62"/>
      <c r="Q192" s="62"/>
      <c r="R192" s="62"/>
      <c r="S192" s="62"/>
    </row>
    <row r="193" spans="1:19" s="68" customFormat="1">
      <c r="A193" s="141">
        <v>182</v>
      </c>
      <c r="B193" s="142"/>
      <c r="C193" s="142"/>
      <c r="D193" s="142"/>
      <c r="E193" s="144"/>
      <c r="F193" s="16" t="str">
        <f t="shared" si="11"/>
        <v/>
      </c>
      <c r="G193" s="141"/>
      <c r="I193" s="69"/>
      <c r="J193" s="62"/>
      <c r="K193"/>
      <c r="L193" s="62"/>
      <c r="M193" s="62"/>
      <c r="N193" s="62"/>
      <c r="O193" s="62"/>
      <c r="P193" s="62"/>
      <c r="Q193" s="62"/>
      <c r="R193" s="62"/>
      <c r="S193" s="62"/>
    </row>
    <row r="194" spans="1:19" s="68" customFormat="1">
      <c r="A194" s="141">
        <v>183</v>
      </c>
      <c r="B194" s="142"/>
      <c r="C194" s="142"/>
      <c r="D194" s="142"/>
      <c r="E194" s="144"/>
      <c r="F194" s="16" t="str">
        <f t="shared" si="11"/>
        <v/>
      </c>
      <c r="G194" s="141"/>
      <c r="I194" s="69"/>
      <c r="J194" s="62"/>
      <c r="K194"/>
      <c r="L194" s="62"/>
      <c r="M194" s="62"/>
      <c r="N194" s="62"/>
      <c r="O194" s="62"/>
      <c r="P194" s="62"/>
      <c r="Q194" s="62"/>
      <c r="R194" s="62"/>
      <c r="S194" s="62"/>
    </row>
    <row r="195" spans="1:19" s="68" customFormat="1">
      <c r="A195" s="141">
        <v>184</v>
      </c>
      <c r="B195" s="142"/>
      <c r="C195" s="142"/>
      <c r="D195" s="142"/>
      <c r="E195" s="144"/>
      <c r="F195" s="16" t="str">
        <f t="shared" si="11"/>
        <v/>
      </c>
      <c r="G195" s="141"/>
      <c r="I195" s="69"/>
      <c r="J195" s="62"/>
      <c r="K195"/>
      <c r="L195" s="62"/>
      <c r="M195" s="62"/>
      <c r="N195" s="62"/>
      <c r="O195" s="62"/>
      <c r="P195" s="62"/>
      <c r="Q195" s="62"/>
      <c r="R195" s="62"/>
      <c r="S195" s="62"/>
    </row>
    <row r="196" spans="1:19" s="68" customFormat="1">
      <c r="A196" s="141">
        <v>185</v>
      </c>
      <c r="B196" s="142"/>
      <c r="C196" s="142"/>
      <c r="D196" s="142"/>
      <c r="E196" s="144"/>
      <c r="F196" s="16" t="str">
        <f t="shared" si="11"/>
        <v/>
      </c>
      <c r="G196" s="141"/>
      <c r="I196" s="69"/>
      <c r="J196" s="62"/>
      <c r="K196"/>
      <c r="L196" s="62"/>
      <c r="M196" s="62"/>
      <c r="N196" s="62"/>
      <c r="O196" s="62"/>
      <c r="P196" s="62"/>
      <c r="Q196" s="62"/>
      <c r="R196" s="62"/>
      <c r="S196" s="62"/>
    </row>
    <row r="197" spans="1:19" s="68" customFormat="1">
      <c r="A197" s="141">
        <v>186</v>
      </c>
      <c r="B197" s="142"/>
      <c r="C197" s="142"/>
      <c r="D197" s="142"/>
      <c r="E197" s="144"/>
      <c r="F197" s="16" t="str">
        <f t="shared" si="11"/>
        <v/>
      </c>
      <c r="G197" s="141"/>
      <c r="I197" s="69"/>
      <c r="J197" s="62"/>
      <c r="K197"/>
      <c r="L197" s="62"/>
      <c r="M197" s="62"/>
      <c r="N197" s="62"/>
      <c r="O197" s="62"/>
      <c r="P197" s="62"/>
      <c r="Q197" s="62"/>
      <c r="R197" s="62"/>
      <c r="S197" s="62"/>
    </row>
    <row r="198" spans="1:19" s="68" customFormat="1">
      <c r="A198" s="141">
        <v>187</v>
      </c>
      <c r="B198" s="142"/>
      <c r="C198" s="142"/>
      <c r="D198" s="142"/>
      <c r="E198" s="144"/>
      <c r="F198" s="16" t="str">
        <f t="shared" si="11"/>
        <v/>
      </c>
      <c r="G198" s="141"/>
      <c r="I198" s="69"/>
      <c r="J198" s="62"/>
      <c r="K198"/>
      <c r="L198" s="62"/>
      <c r="M198" s="62"/>
      <c r="N198" s="62"/>
      <c r="O198" s="62"/>
      <c r="P198" s="62"/>
      <c r="Q198" s="62"/>
      <c r="R198" s="62"/>
      <c r="S198" s="62"/>
    </row>
    <row r="199" spans="1:19" s="68" customFormat="1">
      <c r="A199" s="141">
        <v>188</v>
      </c>
      <c r="B199" s="142"/>
      <c r="C199" s="142"/>
      <c r="D199" s="142"/>
      <c r="E199" s="144"/>
      <c r="F199" s="16" t="str">
        <f t="shared" si="11"/>
        <v/>
      </c>
      <c r="G199" s="141"/>
      <c r="I199" s="69"/>
      <c r="J199" s="62"/>
      <c r="K199"/>
      <c r="L199" s="62"/>
      <c r="M199" s="62"/>
      <c r="N199" s="62"/>
      <c r="O199" s="62"/>
      <c r="P199" s="62"/>
      <c r="Q199" s="62"/>
      <c r="R199" s="62"/>
      <c r="S199" s="62"/>
    </row>
    <row r="200" spans="1:19" s="68" customFormat="1">
      <c r="A200" s="141">
        <v>189</v>
      </c>
      <c r="B200" s="142"/>
      <c r="C200" s="142"/>
      <c r="D200" s="142"/>
      <c r="E200" s="144"/>
      <c r="F200" s="16" t="str">
        <f t="shared" si="11"/>
        <v/>
      </c>
      <c r="G200" s="141"/>
      <c r="I200" s="69"/>
      <c r="J200" s="62"/>
      <c r="K200"/>
      <c r="L200" s="62"/>
      <c r="M200" s="62"/>
      <c r="N200" s="62"/>
      <c r="O200" s="62"/>
      <c r="P200" s="62"/>
      <c r="Q200" s="62"/>
      <c r="R200" s="62"/>
      <c r="S200" s="62"/>
    </row>
    <row r="201" spans="1:19" s="68" customFormat="1">
      <c r="A201" s="141">
        <v>190</v>
      </c>
      <c r="B201" s="142"/>
      <c r="C201" s="142"/>
      <c r="D201" s="142"/>
      <c r="E201" s="144"/>
      <c r="F201" s="16" t="str">
        <f t="shared" si="11"/>
        <v/>
      </c>
      <c r="G201" s="141"/>
      <c r="I201" s="69"/>
      <c r="J201" s="62"/>
      <c r="K201"/>
      <c r="L201" s="62"/>
      <c r="M201" s="62"/>
      <c r="N201" s="62"/>
      <c r="O201" s="62"/>
      <c r="P201" s="62"/>
      <c r="Q201" s="62"/>
      <c r="R201" s="62"/>
      <c r="S201" s="62"/>
    </row>
    <row r="202" spans="1:19" s="68" customFormat="1">
      <c r="A202" s="141">
        <v>191</v>
      </c>
      <c r="B202" s="142"/>
      <c r="C202" s="142"/>
      <c r="D202" s="142"/>
      <c r="E202" s="144"/>
      <c r="F202" s="16" t="str">
        <f t="shared" si="11"/>
        <v/>
      </c>
      <c r="G202" s="141"/>
      <c r="I202" s="69"/>
      <c r="J202" s="62"/>
      <c r="K202"/>
      <c r="L202" s="62"/>
      <c r="M202" s="62"/>
      <c r="N202" s="62"/>
      <c r="O202" s="62"/>
      <c r="P202" s="62"/>
      <c r="Q202" s="62"/>
      <c r="R202" s="62"/>
      <c r="S202" s="62"/>
    </row>
    <row r="203" spans="1:19" s="68" customFormat="1">
      <c r="A203" s="141">
        <v>192</v>
      </c>
      <c r="B203" s="142"/>
      <c r="C203" s="142"/>
      <c r="D203" s="142"/>
      <c r="E203" s="144"/>
      <c r="F203" s="16" t="str">
        <f t="shared" si="11"/>
        <v/>
      </c>
      <c r="G203" s="141"/>
      <c r="I203" s="69"/>
      <c r="J203" s="62"/>
      <c r="K203"/>
      <c r="L203" s="62"/>
      <c r="M203" s="62"/>
      <c r="N203" s="62"/>
      <c r="O203" s="62"/>
      <c r="P203" s="62"/>
      <c r="Q203" s="62"/>
      <c r="R203" s="62"/>
      <c r="S203" s="62"/>
    </row>
    <row r="204" spans="1:19" s="68" customFormat="1">
      <c r="A204" s="141">
        <v>193</v>
      </c>
      <c r="B204" s="142"/>
      <c r="C204" s="142"/>
      <c r="D204" s="142"/>
      <c r="E204" s="144"/>
      <c r="F204" s="16" t="str">
        <f t="shared" ref="F204:F261" si="12">IF(OR($B204="",$C204="",$E204&lt;an_initial,$E204&gt;an_final),"",H204 * (INDEX(i7punctaje, MATCH(C204,i7anvergură,0), MATCH(D204,i7premiu,0) )) )</f>
        <v/>
      </c>
      <c r="G204" s="141"/>
      <c r="I204" s="69"/>
      <c r="J204" s="62"/>
      <c r="K204"/>
      <c r="L204" s="62"/>
      <c r="M204" s="62"/>
      <c r="N204" s="62"/>
      <c r="O204" s="62"/>
      <c r="P204" s="62"/>
      <c r="Q204" s="62"/>
      <c r="R204" s="62"/>
      <c r="S204" s="62"/>
    </row>
    <row r="205" spans="1:19" s="68" customFormat="1">
      <c r="A205" s="141">
        <v>194</v>
      </c>
      <c r="B205" s="142"/>
      <c r="C205" s="142"/>
      <c r="D205" s="142"/>
      <c r="E205" s="144"/>
      <c r="F205" s="16" t="str">
        <f t="shared" si="12"/>
        <v/>
      </c>
      <c r="G205" s="141"/>
      <c r="I205" s="69"/>
      <c r="J205" s="62"/>
      <c r="K205"/>
      <c r="L205" s="62"/>
      <c r="M205" s="62"/>
      <c r="N205" s="62"/>
      <c r="O205" s="62"/>
      <c r="P205" s="62"/>
      <c r="Q205" s="62"/>
      <c r="R205" s="62"/>
      <c r="S205" s="62"/>
    </row>
    <row r="206" spans="1:19" s="68" customFormat="1">
      <c r="A206" s="141">
        <v>195</v>
      </c>
      <c r="B206" s="142"/>
      <c r="C206" s="142"/>
      <c r="D206" s="142"/>
      <c r="E206" s="144"/>
      <c r="F206" s="16" t="str">
        <f t="shared" si="12"/>
        <v/>
      </c>
      <c r="G206" s="141"/>
      <c r="I206" s="69"/>
      <c r="J206" s="62"/>
      <c r="K206"/>
      <c r="L206" s="62"/>
      <c r="M206" s="62"/>
      <c r="N206" s="62"/>
      <c r="O206" s="62"/>
      <c r="P206" s="62"/>
      <c r="Q206" s="62"/>
      <c r="R206" s="62"/>
      <c r="S206" s="62"/>
    </row>
    <row r="207" spans="1:19" s="68" customFormat="1">
      <c r="A207" s="141">
        <v>196</v>
      </c>
      <c r="B207" s="142"/>
      <c r="C207" s="142"/>
      <c r="D207" s="142"/>
      <c r="E207" s="144"/>
      <c r="F207" s="16" t="str">
        <f t="shared" si="12"/>
        <v/>
      </c>
      <c r="G207" s="141"/>
      <c r="I207" s="69"/>
      <c r="J207" s="62"/>
      <c r="K207"/>
      <c r="L207" s="62"/>
      <c r="M207" s="62"/>
      <c r="N207" s="62"/>
      <c r="O207" s="62"/>
      <c r="P207" s="62"/>
      <c r="Q207" s="62"/>
      <c r="R207" s="62"/>
      <c r="S207" s="62"/>
    </row>
    <row r="208" spans="1:19" s="68" customFormat="1">
      <c r="A208" s="141">
        <v>197</v>
      </c>
      <c r="B208" s="142"/>
      <c r="C208" s="142"/>
      <c r="D208" s="142"/>
      <c r="E208" s="144"/>
      <c r="F208" s="16" t="str">
        <f t="shared" si="12"/>
        <v/>
      </c>
      <c r="G208" s="141"/>
      <c r="I208" s="69"/>
      <c r="J208" s="62"/>
      <c r="K208"/>
      <c r="L208" s="62"/>
      <c r="M208" s="62"/>
      <c r="N208" s="62"/>
      <c r="O208" s="62"/>
      <c r="P208" s="62"/>
      <c r="Q208" s="62"/>
      <c r="R208" s="62"/>
      <c r="S208" s="62"/>
    </row>
    <row r="209" spans="1:19" s="68" customFormat="1">
      <c r="A209" s="141">
        <v>198</v>
      </c>
      <c r="B209" s="142"/>
      <c r="C209" s="142"/>
      <c r="D209" s="142"/>
      <c r="E209" s="144"/>
      <c r="F209" s="16" t="str">
        <f t="shared" si="12"/>
        <v/>
      </c>
      <c r="G209" s="141"/>
      <c r="I209" s="69"/>
      <c r="J209" s="62"/>
      <c r="K209"/>
      <c r="L209" s="62"/>
      <c r="M209" s="62"/>
      <c r="N209" s="62"/>
      <c r="O209" s="62"/>
      <c r="P209" s="62"/>
      <c r="Q209" s="62"/>
      <c r="R209" s="62"/>
      <c r="S209" s="62"/>
    </row>
    <row r="210" spans="1:19" s="68" customFormat="1">
      <c r="A210" s="141">
        <v>199</v>
      </c>
      <c r="B210" s="142"/>
      <c r="C210" s="142"/>
      <c r="D210" s="142"/>
      <c r="E210" s="144"/>
      <c r="F210" s="16" t="str">
        <f t="shared" si="12"/>
        <v/>
      </c>
      <c r="G210" s="141"/>
      <c r="I210" s="69"/>
      <c r="J210" s="62"/>
      <c r="K210"/>
      <c r="L210" s="62"/>
      <c r="M210" s="62"/>
      <c r="N210" s="62"/>
      <c r="O210" s="62"/>
      <c r="P210" s="62"/>
      <c r="Q210" s="62"/>
      <c r="R210" s="62"/>
      <c r="S210" s="62"/>
    </row>
    <row r="211" spans="1:19" s="68" customFormat="1">
      <c r="A211" s="141">
        <v>200</v>
      </c>
      <c r="B211" s="142"/>
      <c r="C211" s="142"/>
      <c r="D211" s="142"/>
      <c r="E211" s="144"/>
      <c r="F211" s="16" t="str">
        <f t="shared" si="12"/>
        <v/>
      </c>
      <c r="G211" s="141"/>
      <c r="I211" s="69"/>
      <c r="J211" s="62"/>
      <c r="K211"/>
      <c r="L211" s="62"/>
      <c r="M211" s="62"/>
      <c r="N211" s="62"/>
      <c r="O211" s="62"/>
      <c r="P211" s="62"/>
      <c r="Q211" s="62"/>
      <c r="R211" s="62"/>
      <c r="S211" s="62"/>
    </row>
    <row r="212" spans="1:19" s="68" customFormat="1">
      <c r="A212" s="141">
        <v>201</v>
      </c>
      <c r="B212" s="142"/>
      <c r="C212" s="142"/>
      <c r="D212" s="142"/>
      <c r="E212" s="144"/>
      <c r="F212" s="16" t="str">
        <f t="shared" si="12"/>
        <v/>
      </c>
      <c r="G212" s="141"/>
      <c r="I212" s="69"/>
      <c r="J212" s="62"/>
      <c r="K212"/>
      <c r="L212" s="62"/>
      <c r="M212" s="62"/>
      <c r="N212" s="62"/>
      <c r="O212" s="62"/>
      <c r="P212" s="62"/>
      <c r="Q212" s="62"/>
      <c r="R212" s="62"/>
      <c r="S212" s="62"/>
    </row>
    <row r="213" spans="1:19" s="68" customFormat="1">
      <c r="A213" s="141">
        <v>202</v>
      </c>
      <c r="B213" s="142"/>
      <c r="C213" s="142"/>
      <c r="D213" s="142"/>
      <c r="E213" s="144"/>
      <c r="F213" s="16" t="str">
        <f t="shared" si="12"/>
        <v/>
      </c>
      <c r="G213" s="141"/>
      <c r="I213" s="69"/>
      <c r="J213" s="62"/>
      <c r="K213"/>
      <c r="L213" s="62"/>
      <c r="M213" s="62"/>
      <c r="N213" s="62"/>
      <c r="O213" s="62"/>
      <c r="P213" s="62"/>
      <c r="Q213" s="62"/>
      <c r="R213" s="62"/>
      <c r="S213" s="62"/>
    </row>
    <row r="214" spans="1:19" s="68" customFormat="1">
      <c r="A214" s="141">
        <v>203</v>
      </c>
      <c r="B214" s="142"/>
      <c r="C214" s="142"/>
      <c r="D214" s="142"/>
      <c r="E214" s="144"/>
      <c r="F214" s="16" t="str">
        <f t="shared" si="12"/>
        <v/>
      </c>
      <c r="G214" s="141"/>
      <c r="I214" s="69"/>
      <c r="J214" s="62"/>
      <c r="K214"/>
      <c r="L214" s="62"/>
      <c r="M214" s="62"/>
      <c r="N214" s="62"/>
      <c r="O214" s="62"/>
      <c r="P214" s="62"/>
      <c r="Q214" s="62"/>
      <c r="R214" s="62"/>
      <c r="S214" s="62"/>
    </row>
    <row r="215" spans="1:19" s="68" customFormat="1">
      <c r="A215" s="141">
        <v>204</v>
      </c>
      <c r="B215" s="142"/>
      <c r="C215" s="142"/>
      <c r="D215" s="142"/>
      <c r="E215" s="144"/>
      <c r="F215" s="16" t="str">
        <f t="shared" si="12"/>
        <v/>
      </c>
      <c r="G215" s="141"/>
      <c r="I215" s="69"/>
      <c r="J215" s="62"/>
      <c r="K215"/>
      <c r="L215" s="62"/>
      <c r="M215" s="62"/>
      <c r="N215" s="62"/>
      <c r="O215" s="62"/>
      <c r="P215" s="62"/>
      <c r="Q215" s="62"/>
      <c r="R215" s="62"/>
      <c r="S215" s="62"/>
    </row>
    <row r="216" spans="1:19" s="68" customFormat="1">
      <c r="A216" s="141">
        <v>205</v>
      </c>
      <c r="B216" s="142"/>
      <c r="C216" s="142"/>
      <c r="D216" s="142"/>
      <c r="E216" s="144"/>
      <c r="F216" s="16" t="str">
        <f t="shared" si="12"/>
        <v/>
      </c>
      <c r="G216" s="141"/>
      <c r="I216" s="69"/>
      <c r="J216" s="62"/>
      <c r="K216"/>
      <c r="L216" s="62"/>
      <c r="M216" s="62"/>
      <c r="N216" s="62"/>
      <c r="O216" s="62"/>
      <c r="P216" s="62"/>
      <c r="Q216" s="62"/>
      <c r="R216" s="62"/>
      <c r="S216" s="62"/>
    </row>
    <row r="217" spans="1:19" s="68" customFormat="1">
      <c r="A217" s="141">
        <v>206</v>
      </c>
      <c r="B217" s="142"/>
      <c r="C217" s="142"/>
      <c r="D217" s="142"/>
      <c r="E217" s="144"/>
      <c r="F217" s="16" t="str">
        <f t="shared" si="12"/>
        <v/>
      </c>
      <c r="G217" s="141"/>
      <c r="I217" s="69"/>
      <c r="J217" s="62"/>
      <c r="K217"/>
      <c r="L217" s="62"/>
      <c r="M217" s="62"/>
      <c r="N217" s="62"/>
      <c r="O217" s="62"/>
      <c r="P217" s="62"/>
      <c r="Q217" s="62"/>
      <c r="R217" s="62"/>
      <c r="S217" s="62"/>
    </row>
    <row r="218" spans="1:19" s="68" customFormat="1">
      <c r="A218" s="141">
        <v>207</v>
      </c>
      <c r="B218" s="142"/>
      <c r="C218" s="142"/>
      <c r="D218" s="142"/>
      <c r="E218" s="144"/>
      <c r="F218" s="16" t="str">
        <f t="shared" si="12"/>
        <v/>
      </c>
      <c r="G218" s="141"/>
      <c r="I218" s="69"/>
      <c r="J218" s="62"/>
      <c r="K218"/>
      <c r="L218" s="62"/>
      <c r="M218" s="62"/>
      <c r="N218" s="62"/>
      <c r="O218" s="62"/>
      <c r="P218" s="62"/>
      <c r="Q218" s="62"/>
      <c r="R218" s="62"/>
      <c r="S218" s="62"/>
    </row>
    <row r="219" spans="1:19" s="68" customFormat="1">
      <c r="A219" s="141">
        <v>208</v>
      </c>
      <c r="B219" s="142"/>
      <c r="C219" s="142"/>
      <c r="D219" s="142"/>
      <c r="E219" s="144"/>
      <c r="F219" s="16" t="str">
        <f t="shared" si="12"/>
        <v/>
      </c>
      <c r="G219" s="141"/>
      <c r="I219" s="69"/>
      <c r="J219" s="62"/>
      <c r="K219"/>
      <c r="L219" s="62"/>
      <c r="M219" s="62"/>
      <c r="N219" s="62"/>
      <c r="O219" s="62"/>
      <c r="P219" s="62"/>
      <c r="Q219" s="62"/>
      <c r="R219" s="62"/>
      <c r="S219" s="62"/>
    </row>
    <row r="220" spans="1:19" s="68" customFormat="1">
      <c r="A220" s="141">
        <v>209</v>
      </c>
      <c r="B220" s="142"/>
      <c r="C220" s="142"/>
      <c r="D220" s="142"/>
      <c r="E220" s="144"/>
      <c r="F220" s="16" t="str">
        <f t="shared" si="12"/>
        <v/>
      </c>
      <c r="G220" s="141"/>
      <c r="I220" s="69"/>
      <c r="J220" s="62"/>
      <c r="K220"/>
      <c r="L220" s="62"/>
      <c r="M220" s="62"/>
      <c r="N220" s="62"/>
      <c r="O220" s="62"/>
      <c r="P220" s="62"/>
      <c r="Q220" s="62"/>
      <c r="R220" s="62"/>
      <c r="S220" s="62"/>
    </row>
    <row r="221" spans="1:19" s="68" customFormat="1">
      <c r="A221" s="141">
        <v>210</v>
      </c>
      <c r="B221" s="142"/>
      <c r="C221" s="142"/>
      <c r="D221" s="142"/>
      <c r="E221" s="144"/>
      <c r="F221" s="16" t="str">
        <f t="shared" si="12"/>
        <v/>
      </c>
      <c r="G221" s="141"/>
      <c r="I221" s="69"/>
      <c r="J221" s="62"/>
      <c r="K221"/>
      <c r="L221" s="62"/>
      <c r="M221" s="62"/>
      <c r="N221" s="62"/>
      <c r="O221" s="62"/>
      <c r="P221" s="62"/>
      <c r="Q221" s="62"/>
      <c r="R221" s="62"/>
      <c r="S221" s="62"/>
    </row>
    <row r="222" spans="1:19" s="68" customFormat="1">
      <c r="A222" s="141">
        <v>211</v>
      </c>
      <c r="B222" s="142"/>
      <c r="C222" s="142"/>
      <c r="D222" s="142"/>
      <c r="E222" s="144"/>
      <c r="F222" s="16" t="str">
        <f t="shared" si="12"/>
        <v/>
      </c>
      <c r="G222" s="141"/>
      <c r="I222" s="69"/>
      <c r="J222" s="62"/>
      <c r="K222"/>
      <c r="L222" s="62"/>
      <c r="M222" s="62"/>
      <c r="N222" s="62"/>
      <c r="O222" s="62"/>
      <c r="P222" s="62"/>
      <c r="Q222" s="62"/>
      <c r="R222" s="62"/>
      <c r="S222" s="62"/>
    </row>
    <row r="223" spans="1:19" s="68" customFormat="1">
      <c r="A223" s="141">
        <v>212</v>
      </c>
      <c r="B223" s="142"/>
      <c r="C223" s="142"/>
      <c r="D223" s="142"/>
      <c r="E223" s="144"/>
      <c r="F223" s="16" t="str">
        <f t="shared" si="12"/>
        <v/>
      </c>
      <c r="G223" s="141"/>
      <c r="I223" s="69"/>
      <c r="J223" s="62"/>
      <c r="K223"/>
      <c r="L223" s="62"/>
      <c r="M223" s="62"/>
      <c r="N223" s="62"/>
      <c r="O223" s="62"/>
      <c r="P223" s="62"/>
      <c r="Q223" s="62"/>
      <c r="R223" s="62"/>
      <c r="S223" s="62"/>
    </row>
    <row r="224" spans="1:19" s="68" customFormat="1">
      <c r="A224" s="141">
        <v>213</v>
      </c>
      <c r="B224" s="142"/>
      <c r="C224" s="142"/>
      <c r="D224" s="142"/>
      <c r="E224" s="144"/>
      <c r="F224" s="16" t="str">
        <f t="shared" si="12"/>
        <v/>
      </c>
      <c r="G224" s="141"/>
      <c r="I224" s="69"/>
      <c r="J224" s="62"/>
      <c r="K224"/>
      <c r="L224" s="62"/>
      <c r="M224" s="62"/>
      <c r="N224" s="62"/>
      <c r="O224" s="62"/>
      <c r="P224" s="62"/>
      <c r="Q224" s="62"/>
      <c r="R224" s="62"/>
      <c r="S224" s="62"/>
    </row>
    <row r="225" spans="1:19" s="68" customFormat="1">
      <c r="A225" s="141">
        <v>214</v>
      </c>
      <c r="B225" s="142"/>
      <c r="C225" s="142"/>
      <c r="D225" s="142"/>
      <c r="E225" s="144"/>
      <c r="F225" s="16" t="str">
        <f t="shared" si="12"/>
        <v/>
      </c>
      <c r="G225" s="141"/>
      <c r="I225" s="69"/>
      <c r="J225" s="62"/>
      <c r="K225"/>
      <c r="L225" s="62"/>
      <c r="M225" s="62"/>
      <c r="N225" s="62"/>
      <c r="O225" s="62"/>
      <c r="P225" s="62"/>
      <c r="Q225" s="62"/>
      <c r="R225" s="62"/>
      <c r="S225" s="62"/>
    </row>
    <row r="226" spans="1:19" s="68" customFormat="1">
      <c r="A226" s="141">
        <v>215</v>
      </c>
      <c r="B226" s="142"/>
      <c r="C226" s="142"/>
      <c r="D226" s="142"/>
      <c r="E226" s="144"/>
      <c r="F226" s="16" t="str">
        <f t="shared" si="12"/>
        <v/>
      </c>
      <c r="G226" s="141"/>
      <c r="I226" s="69"/>
      <c r="J226" s="62"/>
      <c r="K226"/>
      <c r="L226" s="62"/>
      <c r="M226" s="62"/>
      <c r="N226" s="62"/>
      <c r="O226" s="62"/>
      <c r="P226" s="62"/>
      <c r="Q226" s="62"/>
      <c r="R226" s="62"/>
      <c r="S226" s="62"/>
    </row>
    <row r="227" spans="1:19" s="68" customFormat="1">
      <c r="A227" s="141">
        <v>216</v>
      </c>
      <c r="B227" s="142"/>
      <c r="C227" s="142"/>
      <c r="D227" s="142"/>
      <c r="E227" s="144"/>
      <c r="F227" s="16" t="str">
        <f t="shared" si="12"/>
        <v/>
      </c>
      <c r="G227" s="141"/>
      <c r="I227" s="69"/>
      <c r="J227" s="62"/>
      <c r="K227"/>
      <c r="L227" s="62"/>
      <c r="M227" s="62"/>
      <c r="N227" s="62"/>
      <c r="O227" s="62"/>
      <c r="P227" s="62"/>
      <c r="Q227" s="62"/>
      <c r="R227" s="62"/>
      <c r="S227" s="62"/>
    </row>
    <row r="228" spans="1:19" s="68" customFormat="1">
      <c r="A228" s="141">
        <v>217</v>
      </c>
      <c r="B228" s="142"/>
      <c r="C228" s="142"/>
      <c r="D228" s="142"/>
      <c r="E228" s="144"/>
      <c r="F228" s="16" t="str">
        <f t="shared" si="12"/>
        <v/>
      </c>
      <c r="G228" s="141"/>
      <c r="I228" s="69"/>
      <c r="J228" s="62"/>
      <c r="K228"/>
      <c r="L228" s="62"/>
      <c r="M228" s="62"/>
      <c r="N228" s="62"/>
      <c r="O228" s="62"/>
      <c r="P228" s="62"/>
      <c r="Q228" s="62"/>
      <c r="R228" s="62"/>
      <c r="S228" s="62"/>
    </row>
    <row r="229" spans="1:19" s="68" customFormat="1">
      <c r="A229" s="141">
        <v>218</v>
      </c>
      <c r="B229" s="142"/>
      <c r="C229" s="142"/>
      <c r="D229" s="142"/>
      <c r="E229" s="144"/>
      <c r="F229" s="16" t="str">
        <f t="shared" si="12"/>
        <v/>
      </c>
      <c r="G229" s="141"/>
      <c r="I229" s="69"/>
      <c r="J229" s="62"/>
      <c r="K229"/>
      <c r="L229" s="62"/>
      <c r="M229" s="62"/>
      <c r="N229" s="62"/>
      <c r="O229" s="62"/>
      <c r="P229" s="62"/>
      <c r="Q229" s="62"/>
      <c r="R229" s="62"/>
      <c r="S229" s="62"/>
    </row>
    <row r="230" spans="1:19" s="68" customFormat="1">
      <c r="A230" s="141">
        <v>219</v>
      </c>
      <c r="B230" s="142"/>
      <c r="C230" s="142"/>
      <c r="D230" s="142"/>
      <c r="E230" s="144"/>
      <c r="F230" s="16" t="str">
        <f t="shared" si="12"/>
        <v/>
      </c>
      <c r="G230" s="141"/>
      <c r="I230" s="69"/>
      <c r="J230" s="62"/>
      <c r="K230"/>
      <c r="L230" s="62"/>
      <c r="M230" s="62"/>
      <c r="N230" s="62"/>
      <c r="O230" s="62"/>
      <c r="P230" s="62"/>
      <c r="Q230" s="62"/>
      <c r="R230" s="62"/>
      <c r="S230" s="62"/>
    </row>
    <row r="231" spans="1:19" s="68" customFormat="1">
      <c r="A231" s="141">
        <v>220</v>
      </c>
      <c r="B231" s="142"/>
      <c r="C231" s="142"/>
      <c r="D231" s="142"/>
      <c r="E231" s="144"/>
      <c r="F231" s="16" t="str">
        <f t="shared" si="12"/>
        <v/>
      </c>
      <c r="G231" s="141"/>
      <c r="I231" s="69"/>
      <c r="J231" s="62"/>
      <c r="K231"/>
      <c r="L231" s="62"/>
      <c r="M231" s="62"/>
      <c r="N231" s="62"/>
      <c r="O231" s="62"/>
      <c r="P231" s="62"/>
      <c r="Q231" s="62"/>
      <c r="R231" s="62"/>
      <c r="S231" s="62"/>
    </row>
    <row r="232" spans="1:19" s="68" customFormat="1">
      <c r="A232" s="141">
        <v>221</v>
      </c>
      <c r="B232" s="142"/>
      <c r="C232" s="142"/>
      <c r="D232" s="142"/>
      <c r="E232" s="144"/>
      <c r="F232" s="16" t="str">
        <f t="shared" si="12"/>
        <v/>
      </c>
      <c r="G232" s="141"/>
      <c r="I232" s="69"/>
      <c r="J232" s="62"/>
      <c r="K232"/>
      <c r="L232" s="62"/>
      <c r="M232" s="62"/>
      <c r="N232" s="62"/>
      <c r="O232" s="62"/>
      <c r="P232" s="62"/>
      <c r="Q232" s="62"/>
      <c r="R232" s="62"/>
      <c r="S232" s="62"/>
    </row>
    <row r="233" spans="1:19" s="68" customFormat="1">
      <c r="A233" s="141">
        <v>222</v>
      </c>
      <c r="B233" s="142"/>
      <c r="C233" s="142"/>
      <c r="D233" s="142"/>
      <c r="E233" s="144"/>
      <c r="F233" s="16" t="str">
        <f t="shared" si="12"/>
        <v/>
      </c>
      <c r="G233" s="141"/>
      <c r="I233" s="69"/>
      <c r="J233" s="62"/>
      <c r="K233"/>
      <c r="L233" s="62"/>
      <c r="M233" s="62"/>
      <c r="N233" s="62"/>
      <c r="O233" s="62"/>
      <c r="P233" s="62"/>
      <c r="Q233" s="62"/>
      <c r="R233" s="62"/>
      <c r="S233" s="62"/>
    </row>
    <row r="234" spans="1:19" s="68" customFormat="1">
      <c r="A234" s="141">
        <v>223</v>
      </c>
      <c r="B234" s="142"/>
      <c r="C234" s="142"/>
      <c r="D234" s="142"/>
      <c r="E234" s="144"/>
      <c r="F234" s="16" t="str">
        <f t="shared" si="12"/>
        <v/>
      </c>
      <c r="G234" s="141"/>
      <c r="I234" s="69"/>
      <c r="J234" s="62"/>
      <c r="K234"/>
      <c r="L234" s="62"/>
      <c r="M234" s="62"/>
      <c r="N234" s="62"/>
      <c r="O234" s="62"/>
      <c r="P234" s="62"/>
      <c r="Q234" s="62"/>
      <c r="R234" s="62"/>
      <c r="S234" s="62"/>
    </row>
    <row r="235" spans="1:19" s="68" customFormat="1">
      <c r="A235" s="141">
        <v>224</v>
      </c>
      <c r="B235" s="142"/>
      <c r="C235" s="142"/>
      <c r="D235" s="142"/>
      <c r="E235" s="144"/>
      <c r="F235" s="16" t="str">
        <f t="shared" si="12"/>
        <v/>
      </c>
      <c r="G235" s="141"/>
      <c r="I235" s="69"/>
      <c r="J235" s="62"/>
      <c r="K235"/>
      <c r="L235" s="62"/>
      <c r="M235" s="62"/>
      <c r="N235" s="62"/>
      <c r="O235" s="62"/>
      <c r="P235" s="62"/>
      <c r="Q235" s="62"/>
      <c r="R235" s="62"/>
      <c r="S235" s="62"/>
    </row>
    <row r="236" spans="1:19" s="68" customFormat="1">
      <c r="A236" s="141">
        <v>225</v>
      </c>
      <c r="B236" s="142"/>
      <c r="C236" s="142"/>
      <c r="D236" s="142"/>
      <c r="E236" s="144"/>
      <c r="F236" s="16" t="str">
        <f t="shared" si="12"/>
        <v/>
      </c>
      <c r="G236" s="141"/>
      <c r="I236" s="69"/>
      <c r="J236" s="62"/>
      <c r="K236"/>
      <c r="L236" s="62"/>
      <c r="M236" s="62"/>
      <c r="N236" s="62"/>
      <c r="O236" s="62"/>
      <c r="P236" s="62"/>
      <c r="Q236" s="62"/>
      <c r="R236" s="62"/>
      <c r="S236" s="62"/>
    </row>
    <row r="237" spans="1:19" s="68" customFormat="1">
      <c r="A237" s="141">
        <v>226</v>
      </c>
      <c r="B237" s="142"/>
      <c r="C237" s="142"/>
      <c r="D237" s="142"/>
      <c r="E237" s="144"/>
      <c r="F237" s="16" t="str">
        <f t="shared" si="12"/>
        <v/>
      </c>
      <c r="G237" s="141"/>
      <c r="I237" s="69"/>
      <c r="J237" s="62"/>
      <c r="K237"/>
      <c r="L237" s="62"/>
      <c r="M237" s="62"/>
      <c r="N237" s="62"/>
      <c r="O237" s="62"/>
      <c r="P237" s="62"/>
      <c r="Q237" s="62"/>
      <c r="R237" s="62"/>
      <c r="S237" s="62"/>
    </row>
    <row r="238" spans="1:19" s="68" customFormat="1">
      <c r="A238" s="141">
        <v>227</v>
      </c>
      <c r="B238" s="142"/>
      <c r="C238" s="142"/>
      <c r="D238" s="142"/>
      <c r="E238" s="144"/>
      <c r="F238" s="16" t="str">
        <f t="shared" si="12"/>
        <v/>
      </c>
      <c r="G238" s="141"/>
      <c r="I238" s="69"/>
      <c r="J238" s="62"/>
      <c r="K238"/>
      <c r="L238" s="62"/>
      <c r="M238" s="62"/>
      <c r="N238" s="62"/>
      <c r="O238" s="62"/>
      <c r="P238" s="62"/>
      <c r="Q238" s="62"/>
      <c r="R238" s="62"/>
      <c r="S238" s="62"/>
    </row>
    <row r="239" spans="1:19" s="68" customFormat="1">
      <c r="A239" s="141">
        <v>228</v>
      </c>
      <c r="B239" s="142"/>
      <c r="C239" s="142"/>
      <c r="D239" s="142"/>
      <c r="E239" s="144"/>
      <c r="F239" s="16" t="str">
        <f t="shared" si="12"/>
        <v/>
      </c>
      <c r="G239" s="141"/>
      <c r="I239" s="69"/>
      <c r="J239" s="62"/>
      <c r="K239"/>
      <c r="L239" s="62"/>
      <c r="M239" s="62"/>
      <c r="N239" s="62"/>
      <c r="O239" s="62"/>
      <c r="P239" s="62"/>
      <c r="Q239" s="62"/>
      <c r="R239" s="62"/>
      <c r="S239" s="62"/>
    </row>
    <row r="240" spans="1:19" s="68" customFormat="1">
      <c r="A240" s="141">
        <v>229</v>
      </c>
      <c r="B240" s="142"/>
      <c r="C240" s="142"/>
      <c r="D240" s="142"/>
      <c r="E240" s="144"/>
      <c r="F240" s="16" t="str">
        <f t="shared" si="12"/>
        <v/>
      </c>
      <c r="G240" s="141"/>
      <c r="I240" s="69"/>
      <c r="J240" s="62"/>
      <c r="K240"/>
      <c r="L240" s="62"/>
      <c r="M240" s="62"/>
      <c r="N240" s="62"/>
      <c r="O240" s="62"/>
      <c r="P240" s="62"/>
      <c r="Q240" s="62"/>
      <c r="R240" s="62"/>
      <c r="S240" s="62"/>
    </row>
    <row r="241" spans="1:19" s="68" customFormat="1">
      <c r="A241" s="141">
        <v>230</v>
      </c>
      <c r="B241" s="142"/>
      <c r="C241" s="142"/>
      <c r="D241" s="142"/>
      <c r="E241" s="144"/>
      <c r="F241" s="16" t="str">
        <f t="shared" si="12"/>
        <v/>
      </c>
      <c r="G241" s="141"/>
      <c r="I241" s="69"/>
      <c r="J241" s="62"/>
      <c r="K241"/>
      <c r="L241" s="62"/>
      <c r="M241" s="62"/>
      <c r="N241" s="62"/>
      <c r="O241" s="62"/>
      <c r="P241" s="62"/>
      <c r="Q241" s="62"/>
      <c r="R241" s="62"/>
      <c r="S241" s="62"/>
    </row>
    <row r="242" spans="1:19" s="68" customFormat="1">
      <c r="A242" s="141">
        <v>231</v>
      </c>
      <c r="B242" s="142"/>
      <c r="C242" s="142"/>
      <c r="D242" s="142"/>
      <c r="E242" s="144"/>
      <c r="F242" s="16" t="str">
        <f t="shared" si="12"/>
        <v/>
      </c>
      <c r="G242" s="141"/>
      <c r="I242" s="69"/>
      <c r="J242" s="62"/>
      <c r="K242"/>
      <c r="L242" s="62"/>
      <c r="M242" s="62"/>
      <c r="N242" s="62"/>
      <c r="O242" s="62"/>
      <c r="P242" s="62"/>
      <c r="Q242" s="62"/>
      <c r="R242" s="62"/>
      <c r="S242" s="62"/>
    </row>
    <row r="243" spans="1:19" s="68" customFormat="1">
      <c r="A243" s="141">
        <v>232</v>
      </c>
      <c r="B243" s="142"/>
      <c r="C243" s="142"/>
      <c r="D243" s="142"/>
      <c r="E243" s="144"/>
      <c r="F243" s="16" t="str">
        <f t="shared" si="12"/>
        <v/>
      </c>
      <c r="G243" s="141"/>
      <c r="I243" s="69"/>
      <c r="J243" s="62"/>
      <c r="K243"/>
      <c r="L243" s="62"/>
      <c r="M243" s="62"/>
      <c r="N243" s="62"/>
      <c r="O243" s="62"/>
      <c r="P243" s="62"/>
      <c r="Q243" s="62"/>
      <c r="R243" s="62"/>
      <c r="S243" s="62"/>
    </row>
    <row r="244" spans="1:19" s="68" customFormat="1">
      <c r="A244" s="141">
        <v>233</v>
      </c>
      <c r="B244" s="142"/>
      <c r="C244" s="142"/>
      <c r="D244" s="142"/>
      <c r="E244" s="144"/>
      <c r="F244" s="16" t="str">
        <f t="shared" si="12"/>
        <v/>
      </c>
      <c r="G244" s="141"/>
      <c r="I244" s="69"/>
      <c r="J244" s="62"/>
      <c r="K244"/>
      <c r="L244" s="62"/>
      <c r="M244" s="62"/>
      <c r="N244" s="62"/>
      <c r="O244" s="62"/>
      <c r="P244" s="62"/>
      <c r="Q244" s="62"/>
      <c r="R244" s="62"/>
      <c r="S244" s="62"/>
    </row>
    <row r="245" spans="1:19" s="68" customFormat="1">
      <c r="A245" s="141">
        <v>234</v>
      </c>
      <c r="B245" s="142"/>
      <c r="C245" s="142"/>
      <c r="D245" s="142"/>
      <c r="E245" s="144"/>
      <c r="F245" s="16" t="str">
        <f t="shared" si="12"/>
        <v/>
      </c>
      <c r="G245" s="141"/>
      <c r="I245" s="69"/>
      <c r="J245" s="62"/>
      <c r="K245"/>
      <c r="L245" s="62"/>
      <c r="M245" s="62"/>
      <c r="N245" s="62"/>
      <c r="O245" s="62"/>
      <c r="P245" s="62"/>
      <c r="Q245" s="62"/>
      <c r="R245" s="62"/>
      <c r="S245" s="62"/>
    </row>
    <row r="246" spans="1:19" s="68" customFormat="1">
      <c r="A246" s="141">
        <v>235</v>
      </c>
      <c r="B246" s="142"/>
      <c r="C246" s="142"/>
      <c r="D246" s="142"/>
      <c r="E246" s="144"/>
      <c r="F246" s="16" t="str">
        <f t="shared" si="12"/>
        <v/>
      </c>
      <c r="G246" s="141"/>
      <c r="I246" s="69"/>
      <c r="J246" s="62"/>
      <c r="K246"/>
      <c r="L246" s="62"/>
      <c r="M246" s="62"/>
      <c r="N246" s="62"/>
      <c r="O246" s="62"/>
      <c r="P246" s="62"/>
      <c r="Q246" s="62"/>
      <c r="R246" s="62"/>
      <c r="S246" s="62"/>
    </row>
    <row r="247" spans="1:19" s="68" customFormat="1">
      <c r="A247" s="141">
        <v>236</v>
      </c>
      <c r="B247" s="142"/>
      <c r="C247" s="142"/>
      <c r="D247" s="142"/>
      <c r="E247" s="144"/>
      <c r="F247" s="16" t="str">
        <f t="shared" si="12"/>
        <v/>
      </c>
      <c r="G247" s="141"/>
      <c r="I247" s="69"/>
      <c r="J247" s="62"/>
      <c r="K247"/>
      <c r="L247" s="62"/>
      <c r="M247" s="62"/>
      <c r="N247" s="62"/>
      <c r="O247" s="62"/>
      <c r="P247" s="62"/>
      <c r="Q247" s="62"/>
      <c r="R247" s="62"/>
      <c r="S247" s="62"/>
    </row>
    <row r="248" spans="1:19" s="68" customFormat="1">
      <c r="A248" s="141">
        <v>237</v>
      </c>
      <c r="B248" s="142"/>
      <c r="C248" s="142"/>
      <c r="D248" s="142"/>
      <c r="E248" s="144"/>
      <c r="F248" s="16" t="str">
        <f t="shared" si="12"/>
        <v/>
      </c>
      <c r="G248" s="141"/>
      <c r="I248" s="69"/>
      <c r="J248" s="62"/>
      <c r="K248"/>
      <c r="L248" s="62"/>
      <c r="M248" s="62"/>
      <c r="N248" s="62"/>
      <c r="O248" s="62"/>
      <c r="P248" s="62"/>
      <c r="Q248" s="62"/>
      <c r="R248" s="62"/>
      <c r="S248" s="62"/>
    </row>
    <row r="249" spans="1:19" s="68" customFormat="1">
      <c r="A249" s="141">
        <v>238</v>
      </c>
      <c r="B249" s="142"/>
      <c r="C249" s="142"/>
      <c r="D249" s="142"/>
      <c r="E249" s="144"/>
      <c r="F249" s="16" t="str">
        <f t="shared" si="12"/>
        <v/>
      </c>
      <c r="G249" s="141"/>
      <c r="I249" s="69"/>
      <c r="J249" s="62"/>
      <c r="K249"/>
      <c r="L249" s="62"/>
      <c r="M249" s="62"/>
      <c r="N249" s="62"/>
      <c r="O249" s="62"/>
      <c r="P249" s="62"/>
      <c r="Q249" s="62"/>
      <c r="R249" s="62"/>
      <c r="S249" s="62"/>
    </row>
    <row r="250" spans="1:19" s="68" customFormat="1">
      <c r="A250" s="141">
        <v>239</v>
      </c>
      <c r="B250" s="142"/>
      <c r="C250" s="142"/>
      <c r="D250" s="142"/>
      <c r="E250" s="144"/>
      <c r="F250" s="16" t="str">
        <f t="shared" si="12"/>
        <v/>
      </c>
      <c r="G250" s="141"/>
      <c r="I250" s="69"/>
      <c r="J250" s="62"/>
      <c r="K250"/>
      <c r="L250" s="62"/>
      <c r="M250" s="62"/>
      <c r="N250" s="62"/>
      <c r="O250" s="62"/>
      <c r="P250" s="62"/>
      <c r="Q250" s="62"/>
      <c r="R250" s="62"/>
      <c r="S250" s="62"/>
    </row>
    <row r="251" spans="1:19" s="68" customFormat="1">
      <c r="A251" s="141">
        <v>240</v>
      </c>
      <c r="B251" s="142"/>
      <c r="C251" s="142"/>
      <c r="D251" s="142"/>
      <c r="E251" s="144"/>
      <c r="F251" s="16" t="str">
        <f t="shared" si="12"/>
        <v/>
      </c>
      <c r="G251" s="141"/>
      <c r="I251" s="69"/>
      <c r="J251" s="62"/>
      <c r="K251"/>
      <c r="L251" s="62"/>
      <c r="M251" s="62"/>
      <c r="N251" s="62"/>
      <c r="O251" s="62"/>
      <c r="P251" s="62"/>
      <c r="Q251" s="62"/>
      <c r="R251" s="62"/>
      <c r="S251" s="62"/>
    </row>
    <row r="252" spans="1:19" s="68" customFormat="1">
      <c r="A252" s="141">
        <v>241</v>
      </c>
      <c r="B252" s="142"/>
      <c r="C252" s="142"/>
      <c r="D252" s="142"/>
      <c r="E252" s="144"/>
      <c r="F252" s="16" t="str">
        <f t="shared" si="12"/>
        <v/>
      </c>
      <c r="G252" s="141"/>
      <c r="I252" s="69"/>
      <c r="J252" s="62"/>
      <c r="K252"/>
      <c r="L252" s="62"/>
      <c r="M252" s="62"/>
      <c r="N252" s="62"/>
      <c r="O252" s="62"/>
      <c r="P252" s="62"/>
      <c r="Q252" s="62"/>
      <c r="R252" s="62"/>
      <c r="S252" s="62"/>
    </row>
    <row r="253" spans="1:19" s="68" customFormat="1">
      <c r="A253" s="141">
        <v>242</v>
      </c>
      <c r="B253" s="142"/>
      <c r="C253" s="142"/>
      <c r="D253" s="142"/>
      <c r="E253" s="144"/>
      <c r="F253" s="16" t="str">
        <f t="shared" si="12"/>
        <v/>
      </c>
      <c r="G253" s="141"/>
      <c r="I253" s="69"/>
      <c r="J253" s="62"/>
      <c r="K253"/>
      <c r="L253" s="62"/>
      <c r="M253" s="62"/>
      <c r="N253" s="62"/>
      <c r="O253" s="62"/>
      <c r="P253" s="62"/>
      <c r="Q253" s="62"/>
      <c r="R253" s="62"/>
      <c r="S253" s="62"/>
    </row>
    <row r="254" spans="1:19" s="68" customFormat="1">
      <c r="A254" s="141">
        <v>243</v>
      </c>
      <c r="B254" s="142"/>
      <c r="C254" s="142"/>
      <c r="D254" s="142"/>
      <c r="E254" s="144"/>
      <c r="F254" s="16" t="str">
        <f t="shared" si="12"/>
        <v/>
      </c>
      <c r="G254" s="141"/>
      <c r="I254" s="69"/>
      <c r="J254" s="62"/>
      <c r="K254"/>
      <c r="L254" s="62"/>
      <c r="M254" s="62"/>
      <c r="N254" s="62"/>
      <c r="O254" s="62"/>
      <c r="P254" s="62"/>
      <c r="Q254" s="62"/>
      <c r="R254" s="62"/>
      <c r="S254" s="62"/>
    </row>
    <row r="255" spans="1:19" s="68" customFormat="1">
      <c r="A255" s="141">
        <v>244</v>
      </c>
      <c r="B255" s="142"/>
      <c r="C255" s="142"/>
      <c r="D255" s="142"/>
      <c r="E255" s="144"/>
      <c r="F255" s="16" t="str">
        <f t="shared" si="12"/>
        <v/>
      </c>
      <c r="G255" s="141"/>
      <c r="I255" s="69"/>
      <c r="J255" s="62"/>
      <c r="K255"/>
      <c r="L255" s="62"/>
      <c r="M255" s="62"/>
      <c r="N255" s="62"/>
      <c r="O255" s="62"/>
      <c r="P255" s="62"/>
      <c r="Q255" s="62"/>
      <c r="R255" s="62"/>
      <c r="S255" s="62"/>
    </row>
    <row r="256" spans="1:19" s="68" customFormat="1">
      <c r="A256" s="141">
        <v>245</v>
      </c>
      <c r="B256" s="142"/>
      <c r="C256" s="142"/>
      <c r="D256" s="142"/>
      <c r="E256" s="144"/>
      <c r="F256" s="16" t="str">
        <f t="shared" si="12"/>
        <v/>
      </c>
      <c r="G256" s="141"/>
      <c r="I256" s="69"/>
      <c r="J256" s="62"/>
      <c r="K256"/>
      <c r="L256" s="62"/>
      <c r="M256" s="62"/>
      <c r="N256" s="62"/>
      <c r="O256" s="62"/>
      <c r="P256" s="62"/>
      <c r="Q256" s="62"/>
      <c r="R256" s="62"/>
      <c r="S256" s="62"/>
    </row>
    <row r="257" spans="1:19" s="68" customFormat="1">
      <c r="A257" s="141">
        <v>246</v>
      </c>
      <c r="B257" s="142"/>
      <c r="C257" s="142"/>
      <c r="D257" s="142"/>
      <c r="E257" s="144"/>
      <c r="F257" s="16" t="str">
        <f t="shared" si="12"/>
        <v/>
      </c>
      <c r="G257" s="141"/>
      <c r="I257" s="69"/>
      <c r="J257" s="62"/>
      <c r="K257"/>
      <c r="L257" s="62"/>
      <c r="M257" s="62"/>
      <c r="N257" s="62"/>
      <c r="O257" s="62"/>
      <c r="P257" s="62"/>
      <c r="Q257" s="62"/>
      <c r="R257" s="62"/>
      <c r="S257" s="62"/>
    </row>
    <row r="258" spans="1:19" s="68" customFormat="1">
      <c r="A258" s="141">
        <v>247</v>
      </c>
      <c r="B258" s="142"/>
      <c r="C258" s="142"/>
      <c r="D258" s="142"/>
      <c r="E258" s="144"/>
      <c r="F258" s="16" t="str">
        <f t="shared" si="12"/>
        <v/>
      </c>
      <c r="G258" s="141"/>
      <c r="I258" s="69"/>
      <c r="J258" s="62"/>
      <c r="K258"/>
      <c r="L258" s="62"/>
      <c r="M258" s="62"/>
      <c r="N258" s="62"/>
      <c r="O258" s="62"/>
      <c r="P258" s="62"/>
      <c r="Q258" s="62"/>
      <c r="R258" s="62"/>
      <c r="S258" s="62"/>
    </row>
    <row r="259" spans="1:19" s="68" customFormat="1">
      <c r="A259" s="141">
        <v>248</v>
      </c>
      <c r="B259" s="142"/>
      <c r="C259" s="142"/>
      <c r="D259" s="142"/>
      <c r="E259" s="144"/>
      <c r="F259" s="16" t="str">
        <f t="shared" si="12"/>
        <v/>
      </c>
      <c r="G259" s="141"/>
      <c r="I259" s="69"/>
      <c r="J259" s="62"/>
      <c r="K259"/>
      <c r="L259" s="62"/>
      <c r="M259" s="62"/>
      <c r="N259" s="62"/>
      <c r="O259" s="62"/>
      <c r="P259" s="62"/>
      <c r="Q259" s="62"/>
      <c r="R259" s="62"/>
      <c r="S259" s="62"/>
    </row>
    <row r="260" spans="1:19" s="68" customFormat="1">
      <c r="A260" s="141">
        <v>249</v>
      </c>
      <c r="B260" s="142"/>
      <c r="C260" s="142"/>
      <c r="D260" s="142"/>
      <c r="E260" s="144"/>
      <c r="F260" s="16" t="str">
        <f t="shared" si="12"/>
        <v/>
      </c>
      <c r="G260" s="141"/>
      <c r="I260" s="69"/>
      <c r="J260" s="62"/>
      <c r="K260"/>
      <c r="L260" s="62"/>
      <c r="M260" s="62"/>
      <c r="N260" s="62"/>
      <c r="O260" s="62"/>
      <c r="P260" s="62"/>
      <c r="Q260" s="62"/>
      <c r="R260" s="62"/>
      <c r="S260" s="62"/>
    </row>
    <row r="261" spans="1:19" s="68" customFormat="1">
      <c r="A261" s="141">
        <v>250</v>
      </c>
      <c r="B261" s="142"/>
      <c r="C261" s="142"/>
      <c r="D261" s="142"/>
      <c r="E261" s="144"/>
      <c r="F261" s="16" t="str">
        <f t="shared" si="12"/>
        <v/>
      </c>
      <c r="G261" s="141"/>
      <c r="I261" s="69"/>
      <c r="J261" s="62"/>
      <c r="K261"/>
      <c r="L261" s="62"/>
      <c r="M261" s="62"/>
      <c r="N261" s="62"/>
      <c r="O261" s="62"/>
      <c r="P261" s="62"/>
      <c r="Q261" s="62"/>
      <c r="R261" s="62"/>
      <c r="S261" s="62"/>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B12" sqref="B12:D14"/>
    </sheetView>
  </sheetViews>
  <sheetFormatPr defaultColWidth="9.109375" defaultRowHeight="15.6"/>
  <cols>
    <col min="1" max="1" width="5.6640625" style="58" customWidth="1"/>
    <col min="2" max="2" width="45.33203125" style="62" customWidth="1"/>
    <col min="3" max="3" width="38.6640625" style="62" customWidth="1"/>
    <col min="4" max="4" width="10.6640625" style="67" customWidth="1"/>
    <col min="5" max="5" width="17.6640625" style="62" customWidth="1"/>
    <col min="6" max="6" width="10.6640625" style="68" hidden="1" customWidth="1"/>
    <col min="7" max="7" width="9.109375" style="69" hidden="1" customWidth="1"/>
    <col min="8" max="8" width="9.109375" style="62" hidden="1" customWidth="1"/>
    <col min="9" max="18" width="9.109375" style="62" customWidth="1"/>
    <col min="19" max="16384" width="9.109375" style="62"/>
  </cols>
  <sheetData>
    <row r="1" spans="1:8" s="58" customFormat="1">
      <c r="A1" s="57" t="s">
        <v>481</v>
      </c>
      <c r="D1" s="59"/>
      <c r="E1" s="61"/>
      <c r="F1" s="60"/>
      <c r="G1" s="287"/>
    </row>
    <row r="2" spans="1:8" s="58" customFormat="1">
      <c r="A2" s="344" t="str">
        <f>IF(ISBLANK(facultate), IF(ISBLANK(departament),"","Departament " &amp; departament), "Facultatea " &amp; facultate)</f>
        <v>Facultatea Construcții</v>
      </c>
      <c r="D2" s="59"/>
      <c r="E2" s="61"/>
      <c r="F2" s="60"/>
      <c r="G2" s="287"/>
    </row>
    <row r="3" spans="1:8" s="58" customFormat="1">
      <c r="A3" s="344" t="str">
        <f>IF(ISBLANK(departament),"","Departamentul " &amp; departament)</f>
        <v>Departamentul Căi de Comunicație Terestre, Fundații și Cadastru</v>
      </c>
      <c r="D3" s="59"/>
      <c r="E3" s="61"/>
      <c r="F3" s="60"/>
      <c r="G3" s="287"/>
    </row>
    <row r="4" spans="1:8">
      <c r="A4" s="531" t="s">
        <v>782</v>
      </c>
      <c r="B4" s="531"/>
      <c r="C4" s="531"/>
      <c r="D4" s="531"/>
      <c r="E4" s="531"/>
      <c r="F4" s="224"/>
      <c r="G4" s="289"/>
    </row>
    <row r="5" spans="1:8">
      <c r="A5" s="531" t="s">
        <v>832</v>
      </c>
      <c r="B5" s="531"/>
      <c r="C5" s="531"/>
      <c r="D5" s="531"/>
      <c r="E5" s="531"/>
      <c r="F5" s="224"/>
    </row>
    <row r="6" spans="1:8" ht="13.5" customHeight="1">
      <c r="D6" s="62"/>
      <c r="E6" s="345" t="str">
        <f>CONCATENATE(functie," ",nume_candidat)</f>
        <v>Șef de lucrări Halbac-Cotoara-Zamfir Rares</v>
      </c>
    </row>
    <row r="7" spans="1:8" ht="18.75" customHeight="1">
      <c r="A7" s="529" t="s">
        <v>336</v>
      </c>
      <c r="B7" s="539" t="s">
        <v>825</v>
      </c>
      <c r="C7" s="539" t="s">
        <v>822</v>
      </c>
      <c r="D7" s="539" t="s">
        <v>2</v>
      </c>
      <c r="E7" s="529" t="s">
        <v>542</v>
      </c>
      <c r="F7" s="529" t="s">
        <v>4</v>
      </c>
      <c r="G7" s="550" t="s">
        <v>539</v>
      </c>
      <c r="H7" s="536" t="s">
        <v>549</v>
      </c>
    </row>
    <row r="8" spans="1:8" ht="18.75" customHeight="1">
      <c r="A8" s="546"/>
      <c r="B8" s="540"/>
      <c r="C8" s="540"/>
      <c r="D8" s="540"/>
      <c r="E8" s="546"/>
      <c r="F8" s="546"/>
      <c r="G8" s="551"/>
      <c r="H8" s="536"/>
    </row>
    <row r="9" spans="1:8" ht="18.75" customHeight="1">
      <c r="A9" s="546"/>
      <c r="B9" s="540"/>
      <c r="C9" s="540"/>
      <c r="D9" s="540"/>
      <c r="E9" s="530"/>
      <c r="F9" s="530"/>
      <c r="G9" s="551"/>
      <c r="H9" s="536"/>
    </row>
    <row r="10" spans="1:8" ht="18.75" customHeight="1">
      <c r="A10" s="530"/>
      <c r="B10" s="541"/>
      <c r="C10" s="541"/>
      <c r="D10" s="541"/>
      <c r="E10" s="346" t="str">
        <f>CONCATENATE("ultimii ",durata_evaluare," ani")</f>
        <v>ultimii 5 ani</v>
      </c>
      <c r="F10" s="346" t="str">
        <f>CONCATENATE("ultimii                                  ",durata_evaluare," ani")</f>
        <v>ultimii                                  5 ani</v>
      </c>
      <c r="G10" s="552"/>
      <c r="H10" s="536"/>
    </row>
    <row r="11" spans="1:8">
      <c r="A11" s="86"/>
      <c r="B11" s="63"/>
      <c r="C11" s="63"/>
      <c r="D11" s="28"/>
      <c r="E11" s="146">
        <f>SUMIF(E12:E1012,"&gt;0")</f>
        <v>0</v>
      </c>
      <c r="F11" s="4">
        <f t="shared" ref="F11" si="0">SUMIF(F12:F110,"&gt;0")</f>
        <v>0</v>
      </c>
      <c r="G11" s="296"/>
    </row>
    <row r="12" spans="1:8">
      <c r="A12" s="35">
        <v>1</v>
      </c>
      <c r="B12" s="7"/>
      <c r="C12" s="7"/>
      <c r="D12" s="218"/>
      <c r="E12" s="16" t="str">
        <f t="shared" ref="E12:E43" si="1">IF(OR($B12="",$D12&lt;an_initial,$D12&gt;an_final),"",F12*(HLOOKUP(C12,i8punctaje,2,FALSE)))</f>
        <v/>
      </c>
      <c r="F12" s="56" t="str">
        <f t="shared" ref="F12:F43" si="2">IF(OR($B12="",,$D12="",$D12&gt;an_final),"",IF($D12&gt;=an_initial,1,""))</f>
        <v/>
      </c>
      <c r="G12" s="347" t="b">
        <f t="shared" ref="G12:G75" si="3">IF(nume_candidat="",FALSE,ISNUMBER(SEARCH(nume_candidat,$B12)))</f>
        <v>0</v>
      </c>
      <c r="H12" s="348">
        <f t="shared" ref="H12:H43" si="4">LEN(B12)-LEN(SUBSTITUTE(B12,",",""))+1</f>
        <v>1</v>
      </c>
    </row>
    <row r="13" spans="1:8">
      <c r="A13" s="35">
        <v>2</v>
      </c>
      <c r="B13" s="7"/>
      <c r="C13" s="7"/>
      <c r="D13" s="218"/>
      <c r="E13" s="16" t="str">
        <f t="shared" si="1"/>
        <v/>
      </c>
      <c r="F13" s="56" t="str">
        <f t="shared" si="2"/>
        <v/>
      </c>
      <c r="G13" s="347" t="b">
        <f t="shared" si="3"/>
        <v>0</v>
      </c>
      <c r="H13" s="348">
        <f t="shared" si="4"/>
        <v>1</v>
      </c>
    </row>
    <row r="14" spans="1:8">
      <c r="A14" s="35">
        <v>3</v>
      </c>
      <c r="B14" s="7"/>
      <c r="C14" s="7"/>
      <c r="D14" s="218"/>
      <c r="E14" s="16" t="str">
        <f t="shared" si="1"/>
        <v/>
      </c>
      <c r="F14" s="56" t="str">
        <f t="shared" si="2"/>
        <v/>
      </c>
      <c r="G14" s="347" t="b">
        <f t="shared" si="3"/>
        <v>0</v>
      </c>
      <c r="H14" s="348">
        <f t="shared" si="4"/>
        <v>1</v>
      </c>
    </row>
    <row r="15" spans="1:8">
      <c r="A15" s="35">
        <v>4</v>
      </c>
      <c r="B15" s="6"/>
      <c r="C15" s="6"/>
      <c r="D15" s="214"/>
      <c r="E15" s="16" t="str">
        <f t="shared" si="1"/>
        <v/>
      </c>
      <c r="F15" s="56" t="str">
        <f t="shared" si="2"/>
        <v/>
      </c>
      <c r="G15" s="347" t="b">
        <f t="shared" si="3"/>
        <v>0</v>
      </c>
      <c r="H15" s="348">
        <f t="shared" si="4"/>
        <v>1</v>
      </c>
    </row>
    <row r="16" spans="1:8">
      <c r="A16" s="35">
        <v>5</v>
      </c>
      <c r="B16" s="6"/>
      <c r="C16" s="6"/>
      <c r="D16" s="214"/>
      <c r="E16" s="16" t="str">
        <f t="shared" si="1"/>
        <v/>
      </c>
      <c r="F16" s="56" t="str">
        <f t="shared" si="2"/>
        <v/>
      </c>
      <c r="G16" s="347" t="b">
        <f t="shared" si="3"/>
        <v>0</v>
      </c>
      <c r="H16" s="348">
        <f t="shared" si="4"/>
        <v>1</v>
      </c>
    </row>
    <row r="17" spans="1:8">
      <c r="A17" s="35">
        <v>6</v>
      </c>
      <c r="B17" s="6"/>
      <c r="C17" s="6"/>
      <c r="D17" s="214"/>
      <c r="E17" s="16" t="str">
        <f t="shared" si="1"/>
        <v/>
      </c>
      <c r="F17" s="56" t="str">
        <f t="shared" si="2"/>
        <v/>
      </c>
      <c r="G17" s="347" t="b">
        <f t="shared" si="3"/>
        <v>0</v>
      </c>
      <c r="H17" s="348">
        <f t="shared" si="4"/>
        <v>1</v>
      </c>
    </row>
    <row r="18" spans="1:8">
      <c r="A18" s="35">
        <v>7</v>
      </c>
      <c r="B18" s="6"/>
      <c r="C18" s="6"/>
      <c r="D18" s="214"/>
      <c r="E18" s="16" t="str">
        <f t="shared" si="1"/>
        <v/>
      </c>
      <c r="F18" s="56" t="str">
        <f t="shared" si="2"/>
        <v/>
      </c>
      <c r="G18" s="347" t="b">
        <f t="shared" si="3"/>
        <v>0</v>
      </c>
      <c r="H18" s="348">
        <f t="shared" si="4"/>
        <v>1</v>
      </c>
    </row>
    <row r="19" spans="1:8">
      <c r="A19" s="35">
        <v>8</v>
      </c>
      <c r="B19" s="6"/>
      <c r="C19" s="6"/>
      <c r="D19" s="214"/>
      <c r="E19" s="16" t="str">
        <f t="shared" si="1"/>
        <v/>
      </c>
      <c r="F19" s="56" t="str">
        <f t="shared" si="2"/>
        <v/>
      </c>
      <c r="G19" s="347" t="b">
        <f t="shared" si="3"/>
        <v>0</v>
      </c>
      <c r="H19" s="348">
        <f t="shared" si="4"/>
        <v>1</v>
      </c>
    </row>
    <row r="20" spans="1:8">
      <c r="A20" s="35">
        <v>9</v>
      </c>
      <c r="B20" s="6"/>
      <c r="C20" s="6"/>
      <c r="D20" s="214"/>
      <c r="E20" s="16" t="str">
        <f t="shared" si="1"/>
        <v/>
      </c>
      <c r="F20" s="56" t="str">
        <f t="shared" si="2"/>
        <v/>
      </c>
      <c r="G20" s="347" t="b">
        <f t="shared" si="3"/>
        <v>0</v>
      </c>
      <c r="H20" s="348">
        <f t="shared" si="4"/>
        <v>1</v>
      </c>
    </row>
    <row r="21" spans="1:8">
      <c r="A21" s="35">
        <v>10</v>
      </c>
      <c r="B21" s="6"/>
      <c r="C21" s="6"/>
      <c r="D21" s="214"/>
      <c r="E21" s="16" t="str">
        <f t="shared" si="1"/>
        <v/>
      </c>
      <c r="F21" s="56" t="str">
        <f t="shared" si="2"/>
        <v/>
      </c>
      <c r="G21" s="347" t="b">
        <f t="shared" si="3"/>
        <v>0</v>
      </c>
      <c r="H21" s="348">
        <f t="shared" si="4"/>
        <v>1</v>
      </c>
    </row>
    <row r="22" spans="1:8">
      <c r="A22" s="35">
        <v>11</v>
      </c>
      <c r="B22" s="6"/>
      <c r="C22" s="6"/>
      <c r="D22" s="214"/>
      <c r="E22" s="16" t="str">
        <f t="shared" si="1"/>
        <v/>
      </c>
      <c r="F22" s="56" t="str">
        <f t="shared" si="2"/>
        <v/>
      </c>
      <c r="G22" s="347" t="b">
        <f t="shared" si="3"/>
        <v>0</v>
      </c>
      <c r="H22" s="348">
        <f t="shared" si="4"/>
        <v>1</v>
      </c>
    </row>
    <row r="23" spans="1:8">
      <c r="A23" s="35">
        <v>12</v>
      </c>
      <c r="B23" s="6"/>
      <c r="C23" s="6"/>
      <c r="D23" s="214"/>
      <c r="E23" s="16" t="str">
        <f t="shared" si="1"/>
        <v/>
      </c>
      <c r="F23" s="56" t="str">
        <f t="shared" si="2"/>
        <v/>
      </c>
      <c r="G23" s="347" t="b">
        <f t="shared" si="3"/>
        <v>0</v>
      </c>
      <c r="H23" s="348">
        <f t="shared" si="4"/>
        <v>1</v>
      </c>
    </row>
    <row r="24" spans="1:8">
      <c r="A24" s="35">
        <v>13</v>
      </c>
      <c r="B24" s="6"/>
      <c r="C24" s="6"/>
      <c r="D24" s="214"/>
      <c r="E24" s="16" t="str">
        <f t="shared" si="1"/>
        <v/>
      </c>
      <c r="F24" s="56" t="str">
        <f t="shared" si="2"/>
        <v/>
      </c>
      <c r="G24" s="347" t="b">
        <f t="shared" si="3"/>
        <v>0</v>
      </c>
      <c r="H24" s="348">
        <f t="shared" si="4"/>
        <v>1</v>
      </c>
    </row>
    <row r="25" spans="1:8">
      <c r="A25" s="35">
        <v>14</v>
      </c>
      <c r="B25" s="6"/>
      <c r="C25" s="6"/>
      <c r="D25" s="214"/>
      <c r="E25" s="16" t="str">
        <f t="shared" si="1"/>
        <v/>
      </c>
      <c r="F25" s="56" t="str">
        <f t="shared" si="2"/>
        <v/>
      </c>
      <c r="G25" s="347" t="b">
        <f t="shared" si="3"/>
        <v>0</v>
      </c>
      <c r="H25" s="348">
        <f t="shared" si="4"/>
        <v>1</v>
      </c>
    </row>
    <row r="26" spans="1:8">
      <c r="A26" s="35">
        <v>15</v>
      </c>
      <c r="B26" s="6"/>
      <c r="C26" s="6"/>
      <c r="D26" s="214"/>
      <c r="E26" s="16" t="str">
        <f t="shared" si="1"/>
        <v/>
      </c>
      <c r="F26" s="56" t="str">
        <f t="shared" si="2"/>
        <v/>
      </c>
      <c r="G26" s="347" t="b">
        <f t="shared" si="3"/>
        <v>0</v>
      </c>
      <c r="H26" s="348">
        <f t="shared" si="4"/>
        <v>1</v>
      </c>
    </row>
    <row r="27" spans="1:8">
      <c r="A27" s="35">
        <v>16</v>
      </c>
      <c r="B27" s="6"/>
      <c r="C27" s="6"/>
      <c r="D27" s="214"/>
      <c r="E27" s="16" t="str">
        <f t="shared" si="1"/>
        <v/>
      </c>
      <c r="F27" s="56" t="str">
        <f t="shared" si="2"/>
        <v/>
      </c>
      <c r="G27" s="347" t="b">
        <f t="shared" si="3"/>
        <v>0</v>
      </c>
      <c r="H27" s="348">
        <f t="shared" si="4"/>
        <v>1</v>
      </c>
    </row>
    <row r="28" spans="1:8">
      <c r="A28" s="35">
        <v>17</v>
      </c>
      <c r="B28" s="6"/>
      <c r="C28" s="6"/>
      <c r="D28" s="214"/>
      <c r="E28" s="16" t="str">
        <f t="shared" si="1"/>
        <v/>
      </c>
      <c r="F28" s="56" t="str">
        <f t="shared" si="2"/>
        <v/>
      </c>
      <c r="G28" s="347" t="b">
        <f t="shared" si="3"/>
        <v>0</v>
      </c>
      <c r="H28" s="348">
        <f t="shared" si="4"/>
        <v>1</v>
      </c>
    </row>
    <row r="29" spans="1:8">
      <c r="A29" s="35">
        <v>18</v>
      </c>
      <c r="B29" s="6"/>
      <c r="C29" s="6"/>
      <c r="D29" s="214"/>
      <c r="E29" s="16" t="str">
        <f t="shared" si="1"/>
        <v/>
      </c>
      <c r="F29" s="56" t="str">
        <f t="shared" si="2"/>
        <v/>
      </c>
      <c r="G29" s="347" t="b">
        <f t="shared" si="3"/>
        <v>0</v>
      </c>
      <c r="H29" s="348">
        <f t="shared" si="4"/>
        <v>1</v>
      </c>
    </row>
    <row r="30" spans="1:8">
      <c r="A30" s="35">
        <v>19</v>
      </c>
      <c r="B30" s="6"/>
      <c r="C30" s="6"/>
      <c r="D30" s="214"/>
      <c r="E30" s="16" t="str">
        <f t="shared" si="1"/>
        <v/>
      </c>
      <c r="F30" s="56" t="str">
        <f t="shared" si="2"/>
        <v/>
      </c>
      <c r="G30" s="347" t="b">
        <f t="shared" si="3"/>
        <v>0</v>
      </c>
      <c r="H30" s="348">
        <f t="shared" si="4"/>
        <v>1</v>
      </c>
    </row>
    <row r="31" spans="1:8">
      <c r="A31" s="35">
        <v>20</v>
      </c>
      <c r="B31" s="6"/>
      <c r="C31" s="6"/>
      <c r="D31" s="214"/>
      <c r="E31" s="16" t="str">
        <f t="shared" si="1"/>
        <v/>
      </c>
      <c r="F31" s="56" t="str">
        <f t="shared" si="2"/>
        <v/>
      </c>
      <c r="G31" s="347" t="b">
        <f t="shared" si="3"/>
        <v>0</v>
      </c>
      <c r="H31" s="348">
        <f t="shared" si="4"/>
        <v>1</v>
      </c>
    </row>
    <row r="32" spans="1:8">
      <c r="A32" s="35">
        <v>21</v>
      </c>
      <c r="B32" s="6"/>
      <c r="C32" s="6"/>
      <c r="D32" s="214"/>
      <c r="E32" s="16" t="str">
        <f t="shared" si="1"/>
        <v/>
      </c>
      <c r="F32" s="56" t="str">
        <f t="shared" si="2"/>
        <v/>
      </c>
      <c r="G32" s="347" t="b">
        <f t="shared" si="3"/>
        <v>0</v>
      </c>
      <c r="H32" s="348">
        <f t="shared" si="4"/>
        <v>1</v>
      </c>
    </row>
    <row r="33" spans="1:8">
      <c r="A33" s="35">
        <v>22</v>
      </c>
      <c r="B33" s="6"/>
      <c r="C33" s="6"/>
      <c r="D33" s="214"/>
      <c r="E33" s="16" t="str">
        <f t="shared" si="1"/>
        <v/>
      </c>
      <c r="F33" s="56" t="str">
        <f t="shared" si="2"/>
        <v/>
      </c>
      <c r="G33" s="347" t="b">
        <f t="shared" si="3"/>
        <v>0</v>
      </c>
      <c r="H33" s="348">
        <f t="shared" si="4"/>
        <v>1</v>
      </c>
    </row>
    <row r="34" spans="1:8">
      <c r="A34" s="35">
        <v>23</v>
      </c>
      <c r="B34" s="6"/>
      <c r="C34" s="6"/>
      <c r="D34" s="214"/>
      <c r="E34" s="16" t="str">
        <f t="shared" si="1"/>
        <v/>
      </c>
      <c r="F34" s="56" t="str">
        <f t="shared" si="2"/>
        <v/>
      </c>
      <c r="G34" s="347" t="b">
        <f t="shared" si="3"/>
        <v>0</v>
      </c>
      <c r="H34" s="348">
        <f t="shared" si="4"/>
        <v>1</v>
      </c>
    </row>
    <row r="35" spans="1:8">
      <c r="A35" s="35">
        <v>24</v>
      </c>
      <c r="B35" s="6"/>
      <c r="C35" s="6"/>
      <c r="D35" s="214"/>
      <c r="E35" s="16" t="str">
        <f t="shared" si="1"/>
        <v/>
      </c>
      <c r="F35" s="56" t="str">
        <f t="shared" si="2"/>
        <v/>
      </c>
      <c r="G35" s="347" t="b">
        <f t="shared" si="3"/>
        <v>0</v>
      </c>
      <c r="H35" s="348">
        <f t="shared" si="4"/>
        <v>1</v>
      </c>
    </row>
    <row r="36" spans="1:8">
      <c r="A36" s="35">
        <v>25</v>
      </c>
      <c r="B36" s="6"/>
      <c r="C36" s="6"/>
      <c r="D36" s="214"/>
      <c r="E36" s="16" t="str">
        <f t="shared" si="1"/>
        <v/>
      </c>
      <c r="F36" s="56" t="str">
        <f t="shared" si="2"/>
        <v/>
      </c>
      <c r="G36" s="347" t="b">
        <f t="shared" si="3"/>
        <v>0</v>
      </c>
      <c r="H36" s="348">
        <f t="shared" si="4"/>
        <v>1</v>
      </c>
    </row>
    <row r="37" spans="1:8">
      <c r="A37" s="35">
        <v>26</v>
      </c>
      <c r="B37" s="6"/>
      <c r="C37" s="6"/>
      <c r="D37" s="214"/>
      <c r="E37" s="16" t="str">
        <f t="shared" si="1"/>
        <v/>
      </c>
      <c r="F37" s="56" t="str">
        <f t="shared" si="2"/>
        <v/>
      </c>
      <c r="G37" s="347" t="b">
        <f t="shared" si="3"/>
        <v>0</v>
      </c>
      <c r="H37" s="348">
        <f t="shared" si="4"/>
        <v>1</v>
      </c>
    </row>
    <row r="38" spans="1:8">
      <c r="A38" s="35">
        <v>27</v>
      </c>
      <c r="B38" s="6"/>
      <c r="C38" s="6"/>
      <c r="D38" s="214"/>
      <c r="E38" s="16" t="str">
        <f t="shared" si="1"/>
        <v/>
      </c>
      <c r="F38" s="56" t="str">
        <f t="shared" si="2"/>
        <v/>
      </c>
      <c r="G38" s="347" t="b">
        <f t="shared" si="3"/>
        <v>0</v>
      </c>
      <c r="H38" s="348">
        <f t="shared" si="4"/>
        <v>1</v>
      </c>
    </row>
    <row r="39" spans="1:8">
      <c r="A39" s="35">
        <v>28</v>
      </c>
      <c r="B39" s="6"/>
      <c r="C39" s="6"/>
      <c r="D39" s="214"/>
      <c r="E39" s="16" t="str">
        <f t="shared" si="1"/>
        <v/>
      </c>
      <c r="F39" s="56" t="str">
        <f t="shared" si="2"/>
        <v/>
      </c>
      <c r="G39" s="347" t="b">
        <f t="shared" si="3"/>
        <v>0</v>
      </c>
      <c r="H39" s="348">
        <f t="shared" si="4"/>
        <v>1</v>
      </c>
    </row>
    <row r="40" spans="1:8">
      <c r="A40" s="35">
        <v>29</v>
      </c>
      <c r="B40" s="6"/>
      <c r="C40" s="6"/>
      <c r="D40" s="214"/>
      <c r="E40" s="16" t="str">
        <f t="shared" si="1"/>
        <v/>
      </c>
      <c r="F40" s="56" t="str">
        <f t="shared" si="2"/>
        <v/>
      </c>
      <c r="G40" s="347" t="b">
        <f t="shared" si="3"/>
        <v>0</v>
      </c>
      <c r="H40" s="348">
        <f t="shared" si="4"/>
        <v>1</v>
      </c>
    </row>
    <row r="41" spans="1:8">
      <c r="A41" s="35">
        <v>30</v>
      </c>
      <c r="B41" s="6"/>
      <c r="C41" s="6"/>
      <c r="D41" s="214"/>
      <c r="E41" s="16" t="str">
        <f t="shared" si="1"/>
        <v/>
      </c>
      <c r="F41" s="56" t="str">
        <f t="shared" si="2"/>
        <v/>
      </c>
      <c r="G41" s="347" t="b">
        <f t="shared" si="3"/>
        <v>0</v>
      </c>
      <c r="H41" s="348">
        <f t="shared" si="4"/>
        <v>1</v>
      </c>
    </row>
    <row r="42" spans="1:8">
      <c r="A42" s="35">
        <v>31</v>
      </c>
      <c r="B42" s="6"/>
      <c r="C42" s="6"/>
      <c r="D42" s="214"/>
      <c r="E42" s="16" t="str">
        <f t="shared" si="1"/>
        <v/>
      </c>
      <c r="F42" s="56" t="str">
        <f t="shared" si="2"/>
        <v/>
      </c>
      <c r="G42" s="347" t="b">
        <f t="shared" si="3"/>
        <v>0</v>
      </c>
      <c r="H42" s="348">
        <f t="shared" si="4"/>
        <v>1</v>
      </c>
    </row>
    <row r="43" spans="1:8">
      <c r="A43" s="35">
        <v>32</v>
      </c>
      <c r="B43" s="6"/>
      <c r="C43" s="6"/>
      <c r="D43" s="214"/>
      <c r="E43" s="16" t="str">
        <f t="shared" si="1"/>
        <v/>
      </c>
      <c r="F43" s="56" t="str">
        <f t="shared" si="2"/>
        <v/>
      </c>
      <c r="G43" s="347" t="b">
        <f t="shared" si="3"/>
        <v>0</v>
      </c>
      <c r="H43" s="348">
        <f t="shared" si="4"/>
        <v>1</v>
      </c>
    </row>
    <row r="44" spans="1:8">
      <c r="A44" s="35">
        <v>33</v>
      </c>
      <c r="B44" s="6"/>
      <c r="C44" s="6"/>
      <c r="D44" s="214"/>
      <c r="E44" s="16" t="str">
        <f t="shared" ref="E44:E75" si="5">IF(OR($B44="",$D44&lt;an_initial,$D44&gt;an_final),"",F44*(HLOOKUP(C44,i8punctaje,2,FALSE)))</f>
        <v/>
      </c>
      <c r="F44" s="56" t="str">
        <f t="shared" ref="F44:F75" si="6">IF(OR($B44="",,$D44="",$D44&gt;an_final),"",IF($D44&gt;=an_initial,1,""))</f>
        <v/>
      </c>
      <c r="G44" s="347" t="b">
        <f t="shared" si="3"/>
        <v>0</v>
      </c>
      <c r="H44" s="348">
        <f t="shared" ref="H44:H75" si="7">LEN(B44)-LEN(SUBSTITUTE(B44,",",""))+1</f>
        <v>1</v>
      </c>
    </row>
    <row r="45" spans="1:8">
      <c r="A45" s="35">
        <v>34</v>
      </c>
      <c r="B45" s="6"/>
      <c r="C45" s="6"/>
      <c r="D45" s="214"/>
      <c r="E45" s="16" t="str">
        <f t="shared" si="5"/>
        <v/>
      </c>
      <c r="F45" s="56" t="str">
        <f t="shared" si="6"/>
        <v/>
      </c>
      <c r="G45" s="347" t="b">
        <f t="shared" si="3"/>
        <v>0</v>
      </c>
      <c r="H45" s="348">
        <f t="shared" si="7"/>
        <v>1</v>
      </c>
    </row>
    <row r="46" spans="1:8">
      <c r="A46" s="35">
        <v>35</v>
      </c>
      <c r="B46" s="6"/>
      <c r="C46" s="6"/>
      <c r="D46" s="214"/>
      <c r="E46" s="16" t="str">
        <f t="shared" si="5"/>
        <v/>
      </c>
      <c r="F46" s="56" t="str">
        <f t="shared" si="6"/>
        <v/>
      </c>
      <c r="G46" s="347" t="b">
        <f t="shared" si="3"/>
        <v>0</v>
      </c>
      <c r="H46" s="348">
        <f t="shared" si="7"/>
        <v>1</v>
      </c>
    </row>
    <row r="47" spans="1:8">
      <c r="A47" s="35">
        <v>36</v>
      </c>
      <c r="B47" s="6"/>
      <c r="C47" s="6"/>
      <c r="D47" s="214"/>
      <c r="E47" s="16" t="str">
        <f t="shared" si="5"/>
        <v/>
      </c>
      <c r="F47" s="56" t="str">
        <f t="shared" si="6"/>
        <v/>
      </c>
      <c r="G47" s="347" t="b">
        <f t="shared" si="3"/>
        <v>0</v>
      </c>
      <c r="H47" s="348">
        <f t="shared" si="7"/>
        <v>1</v>
      </c>
    </row>
    <row r="48" spans="1:8">
      <c r="A48" s="35">
        <v>37</v>
      </c>
      <c r="B48" s="6"/>
      <c r="C48" s="6"/>
      <c r="D48" s="214"/>
      <c r="E48" s="16" t="str">
        <f t="shared" si="5"/>
        <v/>
      </c>
      <c r="F48" s="56" t="str">
        <f t="shared" si="6"/>
        <v/>
      </c>
      <c r="G48" s="347" t="b">
        <f t="shared" si="3"/>
        <v>0</v>
      </c>
      <c r="H48" s="348">
        <f t="shared" si="7"/>
        <v>1</v>
      </c>
    </row>
    <row r="49" spans="1:8">
      <c r="A49" s="35">
        <v>38</v>
      </c>
      <c r="B49" s="6"/>
      <c r="C49" s="6"/>
      <c r="D49" s="214"/>
      <c r="E49" s="16" t="str">
        <f t="shared" si="5"/>
        <v/>
      </c>
      <c r="F49" s="56" t="str">
        <f t="shared" si="6"/>
        <v/>
      </c>
      <c r="G49" s="347" t="b">
        <f t="shared" si="3"/>
        <v>0</v>
      </c>
      <c r="H49" s="348">
        <f t="shared" si="7"/>
        <v>1</v>
      </c>
    </row>
    <row r="50" spans="1:8">
      <c r="A50" s="35">
        <v>39</v>
      </c>
      <c r="B50" s="6"/>
      <c r="C50" s="6"/>
      <c r="D50" s="214"/>
      <c r="E50" s="16" t="str">
        <f t="shared" si="5"/>
        <v/>
      </c>
      <c r="F50" s="56" t="str">
        <f t="shared" si="6"/>
        <v/>
      </c>
      <c r="G50" s="347" t="b">
        <f t="shared" si="3"/>
        <v>0</v>
      </c>
      <c r="H50" s="348">
        <f t="shared" si="7"/>
        <v>1</v>
      </c>
    </row>
    <row r="51" spans="1:8">
      <c r="A51" s="35">
        <v>40</v>
      </c>
      <c r="B51" s="6"/>
      <c r="C51" s="6"/>
      <c r="D51" s="214"/>
      <c r="E51" s="16" t="str">
        <f t="shared" si="5"/>
        <v/>
      </c>
      <c r="F51" s="56" t="str">
        <f t="shared" si="6"/>
        <v/>
      </c>
      <c r="G51" s="347" t="b">
        <f t="shared" si="3"/>
        <v>0</v>
      </c>
      <c r="H51" s="348">
        <f t="shared" si="7"/>
        <v>1</v>
      </c>
    </row>
    <row r="52" spans="1:8">
      <c r="A52" s="35">
        <v>41</v>
      </c>
      <c r="B52" s="6"/>
      <c r="C52" s="6"/>
      <c r="D52" s="214"/>
      <c r="E52" s="16" t="str">
        <f t="shared" si="5"/>
        <v/>
      </c>
      <c r="F52" s="56" t="str">
        <f t="shared" si="6"/>
        <v/>
      </c>
      <c r="G52" s="347" t="b">
        <f t="shared" si="3"/>
        <v>0</v>
      </c>
      <c r="H52" s="348">
        <f t="shared" si="7"/>
        <v>1</v>
      </c>
    </row>
    <row r="53" spans="1:8">
      <c r="A53" s="35">
        <v>42</v>
      </c>
      <c r="B53" s="6"/>
      <c r="C53" s="6"/>
      <c r="D53" s="214"/>
      <c r="E53" s="16" t="str">
        <f t="shared" si="5"/>
        <v/>
      </c>
      <c r="F53" s="56" t="str">
        <f t="shared" si="6"/>
        <v/>
      </c>
      <c r="G53" s="347" t="b">
        <f t="shared" si="3"/>
        <v>0</v>
      </c>
      <c r="H53" s="348">
        <f t="shared" si="7"/>
        <v>1</v>
      </c>
    </row>
    <row r="54" spans="1:8">
      <c r="A54" s="35">
        <v>43</v>
      </c>
      <c r="B54" s="6"/>
      <c r="C54" s="6"/>
      <c r="D54" s="214"/>
      <c r="E54" s="16" t="str">
        <f t="shared" si="5"/>
        <v/>
      </c>
      <c r="F54" s="56" t="str">
        <f t="shared" si="6"/>
        <v/>
      </c>
      <c r="G54" s="347" t="b">
        <f t="shared" si="3"/>
        <v>0</v>
      </c>
      <c r="H54" s="348">
        <f t="shared" si="7"/>
        <v>1</v>
      </c>
    </row>
    <row r="55" spans="1:8">
      <c r="A55" s="35">
        <v>44</v>
      </c>
      <c r="B55" s="6"/>
      <c r="C55" s="6"/>
      <c r="D55" s="214"/>
      <c r="E55" s="16" t="str">
        <f t="shared" si="5"/>
        <v/>
      </c>
      <c r="F55" s="56" t="str">
        <f t="shared" si="6"/>
        <v/>
      </c>
      <c r="G55" s="347" t="b">
        <f t="shared" si="3"/>
        <v>0</v>
      </c>
      <c r="H55" s="348">
        <f t="shared" si="7"/>
        <v>1</v>
      </c>
    </row>
    <row r="56" spans="1:8">
      <c r="A56" s="35">
        <v>45</v>
      </c>
      <c r="B56" s="6"/>
      <c r="C56" s="6"/>
      <c r="D56" s="214"/>
      <c r="E56" s="16" t="str">
        <f t="shared" si="5"/>
        <v/>
      </c>
      <c r="F56" s="56" t="str">
        <f t="shared" si="6"/>
        <v/>
      </c>
      <c r="G56" s="347" t="b">
        <f t="shared" si="3"/>
        <v>0</v>
      </c>
      <c r="H56" s="348">
        <f t="shared" si="7"/>
        <v>1</v>
      </c>
    </row>
    <row r="57" spans="1:8">
      <c r="A57" s="35">
        <v>46</v>
      </c>
      <c r="B57" s="6"/>
      <c r="C57" s="6"/>
      <c r="D57" s="214"/>
      <c r="E57" s="16" t="str">
        <f t="shared" si="5"/>
        <v/>
      </c>
      <c r="F57" s="56" t="str">
        <f t="shared" si="6"/>
        <v/>
      </c>
      <c r="G57" s="347" t="b">
        <f t="shared" si="3"/>
        <v>0</v>
      </c>
      <c r="H57" s="348">
        <f t="shared" si="7"/>
        <v>1</v>
      </c>
    </row>
    <row r="58" spans="1:8">
      <c r="A58" s="35">
        <v>47</v>
      </c>
      <c r="B58" s="6"/>
      <c r="C58" s="6"/>
      <c r="D58" s="214"/>
      <c r="E58" s="16" t="str">
        <f t="shared" si="5"/>
        <v/>
      </c>
      <c r="F58" s="56" t="str">
        <f t="shared" si="6"/>
        <v/>
      </c>
      <c r="G58" s="347" t="b">
        <f t="shared" si="3"/>
        <v>0</v>
      </c>
      <c r="H58" s="348">
        <f t="shared" si="7"/>
        <v>1</v>
      </c>
    </row>
    <row r="59" spans="1:8">
      <c r="A59" s="35">
        <v>48</v>
      </c>
      <c r="B59" s="6"/>
      <c r="C59" s="6"/>
      <c r="D59" s="214"/>
      <c r="E59" s="16" t="str">
        <f t="shared" si="5"/>
        <v/>
      </c>
      <c r="F59" s="56" t="str">
        <f t="shared" si="6"/>
        <v/>
      </c>
      <c r="G59" s="347" t="b">
        <f t="shared" si="3"/>
        <v>0</v>
      </c>
      <c r="H59" s="348">
        <f t="shared" si="7"/>
        <v>1</v>
      </c>
    </row>
    <row r="60" spans="1:8">
      <c r="A60" s="35">
        <v>49</v>
      </c>
      <c r="B60" s="6"/>
      <c r="C60" s="6"/>
      <c r="D60" s="214"/>
      <c r="E60" s="16" t="str">
        <f t="shared" si="5"/>
        <v/>
      </c>
      <c r="F60" s="56" t="str">
        <f t="shared" si="6"/>
        <v/>
      </c>
      <c r="G60" s="347" t="b">
        <f t="shared" si="3"/>
        <v>0</v>
      </c>
      <c r="H60" s="348">
        <f t="shared" si="7"/>
        <v>1</v>
      </c>
    </row>
    <row r="61" spans="1:8">
      <c r="A61" s="35">
        <v>50</v>
      </c>
      <c r="B61" s="6"/>
      <c r="C61" s="6"/>
      <c r="D61" s="214"/>
      <c r="E61" s="16" t="str">
        <f t="shared" si="5"/>
        <v/>
      </c>
      <c r="F61" s="56" t="str">
        <f t="shared" si="6"/>
        <v/>
      </c>
      <c r="G61" s="347" t="b">
        <f t="shared" si="3"/>
        <v>0</v>
      </c>
      <c r="H61" s="348">
        <f t="shared" si="7"/>
        <v>1</v>
      </c>
    </row>
    <row r="62" spans="1:8">
      <c r="A62" s="35">
        <v>51</v>
      </c>
      <c r="B62" s="6"/>
      <c r="C62" s="6"/>
      <c r="D62" s="214"/>
      <c r="E62" s="16" t="str">
        <f t="shared" si="5"/>
        <v/>
      </c>
      <c r="F62" s="56" t="str">
        <f t="shared" si="6"/>
        <v/>
      </c>
      <c r="G62" s="347" t="b">
        <f t="shared" si="3"/>
        <v>0</v>
      </c>
      <c r="H62" s="348">
        <f t="shared" si="7"/>
        <v>1</v>
      </c>
    </row>
    <row r="63" spans="1:8">
      <c r="A63" s="35">
        <v>52</v>
      </c>
      <c r="B63" s="6"/>
      <c r="C63" s="6"/>
      <c r="D63" s="214"/>
      <c r="E63" s="16" t="str">
        <f t="shared" si="5"/>
        <v/>
      </c>
      <c r="F63" s="56" t="str">
        <f t="shared" si="6"/>
        <v/>
      </c>
      <c r="G63" s="347" t="b">
        <f t="shared" si="3"/>
        <v>0</v>
      </c>
      <c r="H63" s="348">
        <f t="shared" si="7"/>
        <v>1</v>
      </c>
    </row>
    <row r="64" spans="1:8">
      <c r="A64" s="35">
        <v>53</v>
      </c>
      <c r="B64" s="6"/>
      <c r="C64" s="6"/>
      <c r="D64" s="214"/>
      <c r="E64" s="16" t="str">
        <f t="shared" si="5"/>
        <v/>
      </c>
      <c r="F64" s="56" t="str">
        <f t="shared" si="6"/>
        <v/>
      </c>
      <c r="G64" s="347" t="b">
        <f t="shared" si="3"/>
        <v>0</v>
      </c>
      <c r="H64" s="348">
        <f t="shared" si="7"/>
        <v>1</v>
      </c>
    </row>
    <row r="65" spans="1:8">
      <c r="A65" s="35">
        <v>54</v>
      </c>
      <c r="B65" s="6"/>
      <c r="C65" s="6"/>
      <c r="D65" s="214"/>
      <c r="E65" s="16" t="str">
        <f t="shared" si="5"/>
        <v/>
      </c>
      <c r="F65" s="56" t="str">
        <f t="shared" si="6"/>
        <v/>
      </c>
      <c r="G65" s="347" t="b">
        <f t="shared" si="3"/>
        <v>0</v>
      </c>
      <c r="H65" s="348">
        <f t="shared" si="7"/>
        <v>1</v>
      </c>
    </row>
    <row r="66" spans="1:8">
      <c r="A66" s="35">
        <v>55</v>
      </c>
      <c r="B66" s="6"/>
      <c r="C66" s="6"/>
      <c r="D66" s="214"/>
      <c r="E66" s="16" t="str">
        <f t="shared" si="5"/>
        <v/>
      </c>
      <c r="F66" s="56" t="str">
        <f t="shared" si="6"/>
        <v/>
      </c>
      <c r="G66" s="347" t="b">
        <f t="shared" si="3"/>
        <v>0</v>
      </c>
      <c r="H66" s="348">
        <f t="shared" si="7"/>
        <v>1</v>
      </c>
    </row>
    <row r="67" spans="1:8">
      <c r="A67" s="35">
        <v>56</v>
      </c>
      <c r="B67" s="6"/>
      <c r="C67" s="6"/>
      <c r="D67" s="214"/>
      <c r="E67" s="16" t="str">
        <f t="shared" si="5"/>
        <v/>
      </c>
      <c r="F67" s="56" t="str">
        <f t="shared" si="6"/>
        <v/>
      </c>
      <c r="G67" s="347" t="b">
        <f t="shared" si="3"/>
        <v>0</v>
      </c>
      <c r="H67" s="348">
        <f t="shared" si="7"/>
        <v>1</v>
      </c>
    </row>
    <row r="68" spans="1:8">
      <c r="A68" s="35">
        <v>57</v>
      </c>
      <c r="B68" s="6"/>
      <c r="C68" s="6"/>
      <c r="D68" s="214"/>
      <c r="E68" s="16" t="str">
        <f t="shared" si="5"/>
        <v/>
      </c>
      <c r="F68" s="56" t="str">
        <f t="shared" si="6"/>
        <v/>
      </c>
      <c r="G68" s="347" t="b">
        <f t="shared" si="3"/>
        <v>0</v>
      </c>
      <c r="H68" s="348">
        <f t="shared" si="7"/>
        <v>1</v>
      </c>
    </row>
    <row r="69" spans="1:8">
      <c r="A69" s="35">
        <v>58</v>
      </c>
      <c r="B69" s="6"/>
      <c r="C69" s="6"/>
      <c r="D69" s="214"/>
      <c r="E69" s="16" t="str">
        <f t="shared" si="5"/>
        <v/>
      </c>
      <c r="F69" s="56" t="str">
        <f t="shared" si="6"/>
        <v/>
      </c>
      <c r="G69" s="347" t="b">
        <f t="shared" si="3"/>
        <v>0</v>
      </c>
      <c r="H69" s="348">
        <f t="shared" si="7"/>
        <v>1</v>
      </c>
    </row>
    <row r="70" spans="1:8">
      <c r="A70" s="35">
        <v>59</v>
      </c>
      <c r="B70" s="6"/>
      <c r="C70" s="6"/>
      <c r="D70" s="214"/>
      <c r="E70" s="16" t="str">
        <f t="shared" si="5"/>
        <v/>
      </c>
      <c r="F70" s="56" t="str">
        <f t="shared" si="6"/>
        <v/>
      </c>
      <c r="G70" s="347" t="b">
        <f t="shared" si="3"/>
        <v>0</v>
      </c>
      <c r="H70" s="348">
        <f t="shared" si="7"/>
        <v>1</v>
      </c>
    </row>
    <row r="71" spans="1:8">
      <c r="A71" s="35">
        <v>60</v>
      </c>
      <c r="B71" s="6"/>
      <c r="C71" s="6"/>
      <c r="D71" s="214"/>
      <c r="E71" s="16" t="str">
        <f t="shared" si="5"/>
        <v/>
      </c>
      <c r="F71" s="56" t="str">
        <f t="shared" si="6"/>
        <v/>
      </c>
      <c r="G71" s="347" t="b">
        <f t="shared" si="3"/>
        <v>0</v>
      </c>
      <c r="H71" s="348">
        <f t="shared" si="7"/>
        <v>1</v>
      </c>
    </row>
    <row r="72" spans="1:8">
      <c r="A72" s="35">
        <v>61</v>
      </c>
      <c r="B72" s="6"/>
      <c r="C72" s="6"/>
      <c r="D72" s="214"/>
      <c r="E72" s="16" t="str">
        <f t="shared" si="5"/>
        <v/>
      </c>
      <c r="F72" s="56" t="str">
        <f t="shared" si="6"/>
        <v/>
      </c>
      <c r="G72" s="347" t="b">
        <f t="shared" si="3"/>
        <v>0</v>
      </c>
      <c r="H72" s="348">
        <f t="shared" si="7"/>
        <v>1</v>
      </c>
    </row>
    <row r="73" spans="1:8">
      <c r="A73" s="35">
        <v>62</v>
      </c>
      <c r="B73" s="6"/>
      <c r="C73" s="6"/>
      <c r="D73" s="214"/>
      <c r="E73" s="16" t="str">
        <f t="shared" si="5"/>
        <v/>
      </c>
      <c r="F73" s="56" t="str">
        <f t="shared" si="6"/>
        <v/>
      </c>
      <c r="G73" s="347" t="b">
        <f t="shared" si="3"/>
        <v>0</v>
      </c>
      <c r="H73" s="348">
        <f t="shared" si="7"/>
        <v>1</v>
      </c>
    </row>
    <row r="74" spans="1:8">
      <c r="A74" s="35">
        <v>63</v>
      </c>
      <c r="B74" s="6"/>
      <c r="C74" s="6"/>
      <c r="D74" s="214"/>
      <c r="E74" s="16" t="str">
        <f t="shared" si="5"/>
        <v/>
      </c>
      <c r="F74" s="56" t="str">
        <f t="shared" si="6"/>
        <v/>
      </c>
      <c r="G74" s="347" t="b">
        <f t="shared" si="3"/>
        <v>0</v>
      </c>
      <c r="H74" s="348">
        <f t="shared" si="7"/>
        <v>1</v>
      </c>
    </row>
    <row r="75" spans="1:8">
      <c r="A75" s="35">
        <v>64</v>
      </c>
      <c r="B75" s="6"/>
      <c r="C75" s="6"/>
      <c r="D75" s="214"/>
      <c r="E75" s="16" t="str">
        <f t="shared" si="5"/>
        <v/>
      </c>
      <c r="F75" s="56" t="str">
        <f t="shared" si="6"/>
        <v/>
      </c>
      <c r="G75" s="347" t="b">
        <f t="shared" si="3"/>
        <v>0</v>
      </c>
      <c r="H75" s="348">
        <f t="shared" si="7"/>
        <v>1</v>
      </c>
    </row>
    <row r="76" spans="1:8">
      <c r="A76" s="35">
        <v>65</v>
      </c>
      <c r="B76" s="6"/>
      <c r="C76" s="6"/>
      <c r="D76" s="214"/>
      <c r="E76" s="16" t="str">
        <f t="shared" ref="E76:E107" si="8">IF(OR($B76="",$D76&lt;an_initial,$D76&gt;an_final),"",F76*(HLOOKUP(C76,i8punctaje,2,FALSE)))</f>
        <v/>
      </c>
      <c r="F76" s="56" t="str">
        <f t="shared" ref="F76:F110" si="9">IF(OR($B76="",,$D76="",$D76&gt;an_final),"",IF($D76&gt;=an_initial,1,""))</f>
        <v/>
      </c>
      <c r="G76" s="347" t="b">
        <f t="shared" ref="G76:G110" si="10">IF(nume_candidat="",FALSE,ISNUMBER(SEARCH(nume_candidat,$B76)))</f>
        <v>0</v>
      </c>
      <c r="H76" s="348">
        <f t="shared" ref="H76:H110" si="11">LEN(B76)-LEN(SUBSTITUTE(B76,",",""))+1</f>
        <v>1</v>
      </c>
    </row>
    <row r="77" spans="1:8">
      <c r="A77" s="35">
        <v>66</v>
      </c>
      <c r="B77" s="6"/>
      <c r="C77" s="6"/>
      <c r="D77" s="214"/>
      <c r="E77" s="16" t="str">
        <f t="shared" si="8"/>
        <v/>
      </c>
      <c r="F77" s="56" t="str">
        <f t="shared" si="9"/>
        <v/>
      </c>
      <c r="G77" s="347" t="b">
        <f t="shared" si="10"/>
        <v>0</v>
      </c>
      <c r="H77" s="348">
        <f t="shared" si="11"/>
        <v>1</v>
      </c>
    </row>
    <row r="78" spans="1:8">
      <c r="A78" s="35">
        <v>67</v>
      </c>
      <c r="B78" s="6"/>
      <c r="C78" s="6"/>
      <c r="D78" s="214"/>
      <c r="E78" s="16" t="str">
        <f t="shared" si="8"/>
        <v/>
      </c>
      <c r="F78" s="56" t="str">
        <f t="shared" si="9"/>
        <v/>
      </c>
      <c r="G78" s="347" t="b">
        <f t="shared" si="10"/>
        <v>0</v>
      </c>
      <c r="H78" s="348">
        <f t="shared" si="11"/>
        <v>1</v>
      </c>
    </row>
    <row r="79" spans="1:8">
      <c r="A79" s="35">
        <v>68</v>
      </c>
      <c r="B79" s="6"/>
      <c r="C79" s="6"/>
      <c r="D79" s="214"/>
      <c r="E79" s="16" t="str">
        <f t="shared" si="8"/>
        <v/>
      </c>
      <c r="F79" s="56" t="str">
        <f t="shared" si="9"/>
        <v/>
      </c>
      <c r="G79" s="347" t="b">
        <f t="shared" si="10"/>
        <v>0</v>
      </c>
      <c r="H79" s="348">
        <f t="shared" si="11"/>
        <v>1</v>
      </c>
    </row>
    <row r="80" spans="1:8">
      <c r="A80" s="35">
        <v>69</v>
      </c>
      <c r="B80" s="6"/>
      <c r="C80" s="6"/>
      <c r="D80" s="214"/>
      <c r="E80" s="16" t="str">
        <f t="shared" si="8"/>
        <v/>
      </c>
      <c r="F80" s="56" t="str">
        <f t="shared" si="9"/>
        <v/>
      </c>
      <c r="G80" s="347" t="b">
        <f t="shared" si="10"/>
        <v>0</v>
      </c>
      <c r="H80" s="348">
        <f t="shared" si="11"/>
        <v>1</v>
      </c>
    </row>
    <row r="81" spans="1:8">
      <c r="A81" s="35">
        <v>70</v>
      </c>
      <c r="B81" s="6"/>
      <c r="C81" s="6"/>
      <c r="D81" s="214"/>
      <c r="E81" s="16" t="str">
        <f t="shared" si="8"/>
        <v/>
      </c>
      <c r="F81" s="56" t="str">
        <f t="shared" si="9"/>
        <v/>
      </c>
      <c r="G81" s="347" t="b">
        <f t="shared" si="10"/>
        <v>0</v>
      </c>
      <c r="H81" s="348">
        <f t="shared" si="11"/>
        <v>1</v>
      </c>
    </row>
    <row r="82" spans="1:8">
      <c r="A82" s="35">
        <v>71</v>
      </c>
      <c r="B82" s="6"/>
      <c r="C82" s="6"/>
      <c r="D82" s="214"/>
      <c r="E82" s="16" t="str">
        <f t="shared" si="8"/>
        <v/>
      </c>
      <c r="F82" s="56" t="str">
        <f t="shared" si="9"/>
        <v/>
      </c>
      <c r="G82" s="347" t="b">
        <f t="shared" si="10"/>
        <v>0</v>
      </c>
      <c r="H82" s="348">
        <f t="shared" si="11"/>
        <v>1</v>
      </c>
    </row>
    <row r="83" spans="1:8">
      <c r="A83" s="35">
        <v>72</v>
      </c>
      <c r="B83" s="6"/>
      <c r="C83" s="6"/>
      <c r="D83" s="214"/>
      <c r="E83" s="16" t="str">
        <f t="shared" si="8"/>
        <v/>
      </c>
      <c r="F83" s="56" t="str">
        <f t="shared" si="9"/>
        <v/>
      </c>
      <c r="G83" s="347" t="b">
        <f t="shared" si="10"/>
        <v>0</v>
      </c>
      <c r="H83" s="348">
        <f t="shared" si="11"/>
        <v>1</v>
      </c>
    </row>
    <row r="84" spans="1:8">
      <c r="A84" s="35">
        <v>73</v>
      </c>
      <c r="B84" s="6"/>
      <c r="C84" s="6"/>
      <c r="D84" s="214"/>
      <c r="E84" s="16" t="str">
        <f t="shared" si="8"/>
        <v/>
      </c>
      <c r="F84" s="56" t="str">
        <f t="shared" si="9"/>
        <v/>
      </c>
      <c r="G84" s="347" t="b">
        <f t="shared" si="10"/>
        <v>0</v>
      </c>
      <c r="H84" s="348">
        <f t="shared" si="11"/>
        <v>1</v>
      </c>
    </row>
    <row r="85" spans="1:8">
      <c r="A85" s="35">
        <v>74</v>
      </c>
      <c r="B85" s="6"/>
      <c r="C85" s="6"/>
      <c r="D85" s="214"/>
      <c r="E85" s="16" t="str">
        <f t="shared" si="8"/>
        <v/>
      </c>
      <c r="F85" s="56" t="str">
        <f t="shared" si="9"/>
        <v/>
      </c>
      <c r="G85" s="347" t="b">
        <f t="shared" si="10"/>
        <v>0</v>
      </c>
      <c r="H85" s="348">
        <f t="shared" si="11"/>
        <v>1</v>
      </c>
    </row>
    <row r="86" spans="1:8">
      <c r="A86" s="35">
        <v>75</v>
      </c>
      <c r="B86" s="6"/>
      <c r="C86" s="6"/>
      <c r="D86" s="214"/>
      <c r="E86" s="16" t="str">
        <f t="shared" si="8"/>
        <v/>
      </c>
      <c r="F86" s="56" t="str">
        <f t="shared" si="9"/>
        <v/>
      </c>
      <c r="G86" s="347" t="b">
        <f t="shared" si="10"/>
        <v>0</v>
      </c>
      <c r="H86" s="348">
        <f t="shared" si="11"/>
        <v>1</v>
      </c>
    </row>
    <row r="87" spans="1:8">
      <c r="A87" s="35">
        <v>76</v>
      </c>
      <c r="B87" s="6"/>
      <c r="C87" s="6"/>
      <c r="D87" s="214"/>
      <c r="E87" s="16" t="str">
        <f t="shared" si="8"/>
        <v/>
      </c>
      <c r="F87" s="56" t="str">
        <f t="shared" si="9"/>
        <v/>
      </c>
      <c r="G87" s="347" t="b">
        <f t="shared" si="10"/>
        <v>0</v>
      </c>
      <c r="H87" s="348">
        <f t="shared" si="11"/>
        <v>1</v>
      </c>
    </row>
    <row r="88" spans="1:8">
      <c r="A88" s="35">
        <v>77</v>
      </c>
      <c r="B88" s="6"/>
      <c r="C88" s="6"/>
      <c r="D88" s="214"/>
      <c r="E88" s="16" t="str">
        <f t="shared" si="8"/>
        <v/>
      </c>
      <c r="F88" s="56" t="str">
        <f t="shared" si="9"/>
        <v/>
      </c>
      <c r="G88" s="347" t="b">
        <f t="shared" si="10"/>
        <v>0</v>
      </c>
      <c r="H88" s="348">
        <f t="shared" si="11"/>
        <v>1</v>
      </c>
    </row>
    <row r="89" spans="1:8">
      <c r="A89" s="35">
        <v>78</v>
      </c>
      <c r="B89" s="6"/>
      <c r="C89" s="6"/>
      <c r="D89" s="214"/>
      <c r="E89" s="16" t="str">
        <f t="shared" si="8"/>
        <v/>
      </c>
      <c r="F89" s="56" t="str">
        <f t="shared" si="9"/>
        <v/>
      </c>
      <c r="G89" s="347" t="b">
        <f t="shared" si="10"/>
        <v>0</v>
      </c>
      <c r="H89" s="348">
        <f t="shared" si="11"/>
        <v>1</v>
      </c>
    </row>
    <row r="90" spans="1:8">
      <c r="A90" s="35">
        <v>79</v>
      </c>
      <c r="B90" s="6"/>
      <c r="C90" s="6"/>
      <c r="D90" s="214"/>
      <c r="E90" s="16" t="str">
        <f t="shared" si="8"/>
        <v/>
      </c>
      <c r="F90" s="56" t="str">
        <f t="shared" si="9"/>
        <v/>
      </c>
      <c r="G90" s="347" t="b">
        <f t="shared" si="10"/>
        <v>0</v>
      </c>
      <c r="H90" s="348">
        <f t="shared" si="11"/>
        <v>1</v>
      </c>
    </row>
    <row r="91" spans="1:8">
      <c r="A91" s="35">
        <v>80</v>
      </c>
      <c r="B91" s="6"/>
      <c r="C91" s="6"/>
      <c r="D91" s="214"/>
      <c r="E91" s="16" t="str">
        <f t="shared" si="8"/>
        <v/>
      </c>
      <c r="F91" s="56" t="str">
        <f t="shared" si="9"/>
        <v/>
      </c>
      <c r="G91" s="347" t="b">
        <f t="shared" si="10"/>
        <v>0</v>
      </c>
      <c r="H91" s="348">
        <f t="shared" si="11"/>
        <v>1</v>
      </c>
    </row>
    <row r="92" spans="1:8">
      <c r="A92" s="35">
        <v>81</v>
      </c>
      <c r="B92" s="6"/>
      <c r="C92" s="6"/>
      <c r="D92" s="214"/>
      <c r="E92" s="16" t="str">
        <f t="shared" si="8"/>
        <v/>
      </c>
      <c r="F92" s="56" t="str">
        <f t="shared" si="9"/>
        <v/>
      </c>
      <c r="G92" s="347" t="b">
        <f t="shared" si="10"/>
        <v>0</v>
      </c>
      <c r="H92" s="348">
        <f t="shared" si="11"/>
        <v>1</v>
      </c>
    </row>
    <row r="93" spans="1:8">
      <c r="A93" s="35">
        <v>82</v>
      </c>
      <c r="B93" s="6"/>
      <c r="C93" s="6"/>
      <c r="D93" s="214"/>
      <c r="E93" s="16" t="str">
        <f t="shared" si="8"/>
        <v/>
      </c>
      <c r="F93" s="56" t="str">
        <f t="shared" si="9"/>
        <v/>
      </c>
      <c r="G93" s="347" t="b">
        <f t="shared" si="10"/>
        <v>0</v>
      </c>
      <c r="H93" s="348">
        <f t="shared" si="11"/>
        <v>1</v>
      </c>
    </row>
    <row r="94" spans="1:8">
      <c r="A94" s="35">
        <v>83</v>
      </c>
      <c r="B94" s="6"/>
      <c r="C94" s="6"/>
      <c r="D94" s="214"/>
      <c r="E94" s="16" t="str">
        <f t="shared" si="8"/>
        <v/>
      </c>
      <c r="F94" s="56" t="str">
        <f t="shared" si="9"/>
        <v/>
      </c>
      <c r="G94" s="347" t="b">
        <f t="shared" si="10"/>
        <v>0</v>
      </c>
      <c r="H94" s="348">
        <f t="shared" si="11"/>
        <v>1</v>
      </c>
    </row>
    <row r="95" spans="1:8">
      <c r="A95" s="35">
        <v>84</v>
      </c>
      <c r="B95" s="6"/>
      <c r="C95" s="6"/>
      <c r="D95" s="214"/>
      <c r="E95" s="16" t="str">
        <f t="shared" si="8"/>
        <v/>
      </c>
      <c r="F95" s="56" t="str">
        <f t="shared" si="9"/>
        <v/>
      </c>
      <c r="G95" s="347" t="b">
        <f t="shared" si="10"/>
        <v>0</v>
      </c>
      <c r="H95" s="348">
        <f t="shared" si="11"/>
        <v>1</v>
      </c>
    </row>
    <row r="96" spans="1:8">
      <c r="A96" s="35">
        <v>85</v>
      </c>
      <c r="B96" s="6"/>
      <c r="C96" s="6"/>
      <c r="D96" s="214"/>
      <c r="E96" s="16" t="str">
        <f t="shared" si="8"/>
        <v/>
      </c>
      <c r="F96" s="56" t="str">
        <f t="shared" si="9"/>
        <v/>
      </c>
      <c r="G96" s="347" t="b">
        <f t="shared" si="10"/>
        <v>0</v>
      </c>
      <c r="H96" s="348">
        <f t="shared" si="11"/>
        <v>1</v>
      </c>
    </row>
    <row r="97" spans="1:8">
      <c r="A97" s="35">
        <v>86</v>
      </c>
      <c r="B97" s="6"/>
      <c r="C97" s="6"/>
      <c r="D97" s="214"/>
      <c r="E97" s="16" t="str">
        <f t="shared" si="8"/>
        <v/>
      </c>
      <c r="F97" s="56" t="str">
        <f t="shared" si="9"/>
        <v/>
      </c>
      <c r="G97" s="347" t="b">
        <f t="shared" si="10"/>
        <v>0</v>
      </c>
      <c r="H97" s="348">
        <f t="shared" si="11"/>
        <v>1</v>
      </c>
    </row>
    <row r="98" spans="1:8">
      <c r="A98" s="35">
        <v>87</v>
      </c>
      <c r="B98" s="6"/>
      <c r="C98" s="6"/>
      <c r="D98" s="214"/>
      <c r="E98" s="16" t="str">
        <f t="shared" si="8"/>
        <v/>
      </c>
      <c r="F98" s="56" t="str">
        <f t="shared" si="9"/>
        <v/>
      </c>
      <c r="G98" s="347" t="b">
        <f t="shared" si="10"/>
        <v>0</v>
      </c>
      <c r="H98" s="348">
        <f t="shared" si="11"/>
        <v>1</v>
      </c>
    </row>
    <row r="99" spans="1:8">
      <c r="A99" s="35">
        <v>88</v>
      </c>
      <c r="B99" s="6"/>
      <c r="C99" s="6"/>
      <c r="D99" s="214"/>
      <c r="E99" s="16" t="str">
        <f t="shared" si="8"/>
        <v/>
      </c>
      <c r="F99" s="56" t="str">
        <f t="shared" si="9"/>
        <v/>
      </c>
      <c r="G99" s="347" t="b">
        <f t="shared" si="10"/>
        <v>0</v>
      </c>
      <c r="H99" s="348">
        <f t="shared" si="11"/>
        <v>1</v>
      </c>
    </row>
    <row r="100" spans="1:8">
      <c r="A100" s="35">
        <v>89</v>
      </c>
      <c r="B100" s="6"/>
      <c r="C100" s="6"/>
      <c r="D100" s="214"/>
      <c r="E100" s="16" t="str">
        <f t="shared" si="8"/>
        <v/>
      </c>
      <c r="F100" s="56" t="str">
        <f t="shared" si="9"/>
        <v/>
      </c>
      <c r="G100" s="347" t="b">
        <f t="shared" si="10"/>
        <v>0</v>
      </c>
      <c r="H100" s="348">
        <f t="shared" si="11"/>
        <v>1</v>
      </c>
    </row>
    <row r="101" spans="1:8">
      <c r="A101" s="35">
        <v>90</v>
      </c>
      <c r="B101" s="6"/>
      <c r="C101" s="6"/>
      <c r="D101" s="214"/>
      <c r="E101" s="16" t="str">
        <f t="shared" si="8"/>
        <v/>
      </c>
      <c r="F101" s="56" t="str">
        <f t="shared" si="9"/>
        <v/>
      </c>
      <c r="G101" s="347" t="b">
        <f t="shared" si="10"/>
        <v>0</v>
      </c>
      <c r="H101" s="348">
        <f t="shared" si="11"/>
        <v>1</v>
      </c>
    </row>
    <row r="102" spans="1:8">
      <c r="A102" s="35">
        <v>91</v>
      </c>
      <c r="B102" s="6"/>
      <c r="C102" s="6"/>
      <c r="D102" s="214"/>
      <c r="E102" s="16" t="str">
        <f t="shared" si="8"/>
        <v/>
      </c>
      <c r="F102" s="56" t="str">
        <f t="shared" si="9"/>
        <v/>
      </c>
      <c r="G102" s="347" t="b">
        <f t="shared" si="10"/>
        <v>0</v>
      </c>
      <c r="H102" s="348">
        <f t="shared" si="11"/>
        <v>1</v>
      </c>
    </row>
    <row r="103" spans="1:8">
      <c r="A103" s="35">
        <v>92</v>
      </c>
      <c r="B103" s="6"/>
      <c r="C103" s="6"/>
      <c r="D103" s="214"/>
      <c r="E103" s="16" t="str">
        <f t="shared" si="8"/>
        <v/>
      </c>
      <c r="F103" s="56" t="str">
        <f t="shared" si="9"/>
        <v/>
      </c>
      <c r="G103" s="347" t="b">
        <f t="shared" si="10"/>
        <v>0</v>
      </c>
      <c r="H103" s="348">
        <f t="shared" si="11"/>
        <v>1</v>
      </c>
    </row>
    <row r="104" spans="1:8">
      <c r="A104" s="35">
        <v>93</v>
      </c>
      <c r="B104" s="6"/>
      <c r="C104" s="6"/>
      <c r="D104" s="214"/>
      <c r="E104" s="16" t="str">
        <f t="shared" si="8"/>
        <v/>
      </c>
      <c r="F104" s="56" t="str">
        <f t="shared" si="9"/>
        <v/>
      </c>
      <c r="G104" s="347" t="b">
        <f t="shared" si="10"/>
        <v>0</v>
      </c>
      <c r="H104" s="348">
        <f t="shared" si="11"/>
        <v>1</v>
      </c>
    </row>
    <row r="105" spans="1:8">
      <c r="A105" s="35">
        <v>94</v>
      </c>
      <c r="B105" s="6"/>
      <c r="C105" s="6"/>
      <c r="D105" s="214"/>
      <c r="E105" s="16" t="str">
        <f t="shared" si="8"/>
        <v/>
      </c>
      <c r="F105" s="56" t="str">
        <f t="shared" si="9"/>
        <v/>
      </c>
      <c r="G105" s="347" t="b">
        <f t="shared" si="10"/>
        <v>0</v>
      </c>
      <c r="H105" s="348">
        <f t="shared" si="11"/>
        <v>1</v>
      </c>
    </row>
    <row r="106" spans="1:8">
      <c r="A106" s="35">
        <v>95</v>
      </c>
      <c r="B106" s="6"/>
      <c r="C106" s="6"/>
      <c r="D106" s="214"/>
      <c r="E106" s="16" t="str">
        <f t="shared" si="8"/>
        <v/>
      </c>
      <c r="F106" s="56" t="str">
        <f t="shared" si="9"/>
        <v/>
      </c>
      <c r="G106" s="347" t="b">
        <f t="shared" si="10"/>
        <v>0</v>
      </c>
      <c r="H106" s="348">
        <f t="shared" si="11"/>
        <v>1</v>
      </c>
    </row>
    <row r="107" spans="1:8">
      <c r="A107" s="35">
        <v>96</v>
      </c>
      <c r="B107" s="6"/>
      <c r="C107" s="6"/>
      <c r="D107" s="214"/>
      <c r="E107" s="16" t="str">
        <f t="shared" si="8"/>
        <v/>
      </c>
      <c r="F107" s="56" t="str">
        <f t="shared" si="9"/>
        <v/>
      </c>
      <c r="G107" s="347" t="b">
        <f t="shared" si="10"/>
        <v>0</v>
      </c>
      <c r="H107" s="348">
        <f t="shared" si="11"/>
        <v>1</v>
      </c>
    </row>
    <row r="108" spans="1:8">
      <c r="A108" s="35">
        <v>97</v>
      </c>
      <c r="B108" s="6"/>
      <c r="C108" s="6"/>
      <c r="D108" s="214"/>
      <c r="E108" s="16" t="str">
        <f t="shared" ref="E108:E171" si="12">IF(OR($B108="",$D108&lt;an_initial,$D108&gt;an_final),"",F108*(HLOOKUP(C108,i8punctaje,2,FALSE)))</f>
        <v/>
      </c>
      <c r="F108" s="56" t="str">
        <f t="shared" si="9"/>
        <v/>
      </c>
      <c r="G108" s="347" t="b">
        <f t="shared" si="10"/>
        <v>0</v>
      </c>
      <c r="H108" s="348">
        <f t="shared" si="11"/>
        <v>1</v>
      </c>
    </row>
    <row r="109" spans="1:8">
      <c r="A109" s="35">
        <v>98</v>
      </c>
      <c r="B109" s="6"/>
      <c r="C109" s="6"/>
      <c r="D109" s="214"/>
      <c r="E109" s="16" t="str">
        <f t="shared" si="12"/>
        <v/>
      </c>
      <c r="F109" s="56" t="str">
        <f t="shared" si="9"/>
        <v/>
      </c>
      <c r="G109" s="347" t="b">
        <f t="shared" si="10"/>
        <v>0</v>
      </c>
      <c r="H109" s="348">
        <f t="shared" si="11"/>
        <v>1</v>
      </c>
    </row>
    <row r="110" spans="1:8">
      <c r="A110" s="141">
        <v>99</v>
      </c>
      <c r="B110" s="6"/>
      <c r="C110" s="6"/>
      <c r="D110" s="214"/>
      <c r="E110" s="16" t="str">
        <f t="shared" si="12"/>
        <v/>
      </c>
      <c r="F110" s="56" t="str">
        <f t="shared" si="9"/>
        <v/>
      </c>
      <c r="G110" s="347" t="b">
        <f t="shared" si="10"/>
        <v>0</v>
      </c>
      <c r="H110" s="348">
        <f t="shared" si="11"/>
        <v>1</v>
      </c>
    </row>
    <row r="111" spans="1:8">
      <c r="A111" s="141">
        <v>100</v>
      </c>
      <c r="B111" s="142"/>
      <c r="C111" s="142"/>
      <c r="D111" s="144"/>
      <c r="E111" s="380" t="str">
        <f t="shared" si="12"/>
        <v/>
      </c>
    </row>
    <row r="112" spans="1:8">
      <c r="A112" s="141">
        <v>101</v>
      </c>
      <c r="B112" s="142"/>
      <c r="C112" s="142"/>
      <c r="D112" s="144"/>
      <c r="E112" s="380" t="str">
        <f t="shared" si="12"/>
        <v/>
      </c>
    </row>
    <row r="113" spans="1:17">
      <c r="A113" s="141">
        <v>102</v>
      </c>
      <c r="B113" s="142"/>
      <c r="C113" s="142"/>
      <c r="D113" s="144"/>
      <c r="E113" s="380" t="str">
        <f t="shared" si="12"/>
        <v/>
      </c>
    </row>
    <row r="114" spans="1:17">
      <c r="A114" s="141">
        <v>103</v>
      </c>
      <c r="B114" s="142"/>
      <c r="C114" s="142"/>
      <c r="D114" s="144"/>
      <c r="E114" s="380" t="str">
        <f t="shared" si="12"/>
        <v/>
      </c>
    </row>
    <row r="115" spans="1:17" s="68" customFormat="1">
      <c r="A115" s="141">
        <v>104</v>
      </c>
      <c r="B115" s="142"/>
      <c r="C115" s="142"/>
      <c r="D115" s="144"/>
      <c r="E115" s="380" t="str">
        <f t="shared" si="12"/>
        <v/>
      </c>
      <c r="G115" s="69"/>
      <c r="H115" s="62"/>
      <c r="I115" s="62"/>
      <c r="J115" s="62"/>
      <c r="K115" s="62"/>
      <c r="L115" s="62"/>
      <c r="M115" s="62"/>
      <c r="N115" s="62"/>
      <c r="O115" s="62"/>
      <c r="P115" s="62"/>
      <c r="Q115" s="62"/>
    </row>
    <row r="116" spans="1:17" s="68" customFormat="1">
      <c r="A116" s="141">
        <v>105</v>
      </c>
      <c r="B116" s="142"/>
      <c r="C116" s="142"/>
      <c r="D116" s="144"/>
      <c r="E116" s="380" t="str">
        <f t="shared" si="12"/>
        <v/>
      </c>
      <c r="G116" s="69"/>
      <c r="H116" s="62"/>
      <c r="I116" s="62"/>
      <c r="J116" s="62"/>
      <c r="K116" s="62"/>
      <c r="L116" s="62"/>
      <c r="M116" s="62"/>
      <c r="N116" s="62"/>
      <c r="O116" s="62"/>
      <c r="P116" s="62"/>
      <c r="Q116" s="62"/>
    </row>
    <row r="117" spans="1:17" s="68" customFormat="1">
      <c r="A117" s="141">
        <v>106</v>
      </c>
      <c r="B117" s="142"/>
      <c r="C117" s="142"/>
      <c r="D117" s="144"/>
      <c r="E117" s="380" t="str">
        <f t="shared" si="12"/>
        <v/>
      </c>
      <c r="G117" s="69"/>
      <c r="H117" s="62"/>
      <c r="I117" s="62"/>
      <c r="J117" s="62"/>
      <c r="K117" s="62"/>
      <c r="L117" s="62"/>
      <c r="M117" s="62"/>
      <c r="N117" s="62"/>
      <c r="O117" s="62"/>
      <c r="P117" s="62"/>
      <c r="Q117" s="62"/>
    </row>
    <row r="118" spans="1:17" s="68" customFormat="1">
      <c r="A118" s="141">
        <v>107</v>
      </c>
      <c r="B118" s="142"/>
      <c r="C118" s="142"/>
      <c r="D118" s="144"/>
      <c r="E118" s="380" t="str">
        <f t="shared" si="12"/>
        <v/>
      </c>
      <c r="G118" s="69"/>
      <c r="H118" s="62"/>
      <c r="I118" s="62"/>
      <c r="J118" s="62"/>
      <c r="K118" s="62"/>
      <c r="L118" s="62"/>
      <c r="M118" s="62"/>
      <c r="N118" s="62"/>
      <c r="O118" s="62"/>
      <c r="P118" s="62"/>
      <c r="Q118" s="62"/>
    </row>
    <row r="119" spans="1:17" s="68" customFormat="1">
      <c r="A119" s="141">
        <v>108</v>
      </c>
      <c r="B119" s="142"/>
      <c r="C119" s="142"/>
      <c r="D119" s="144"/>
      <c r="E119" s="380" t="str">
        <f t="shared" si="12"/>
        <v/>
      </c>
      <c r="G119" s="69"/>
      <c r="H119" s="62"/>
      <c r="I119" s="62"/>
      <c r="J119" s="62"/>
      <c r="K119" s="62"/>
      <c r="L119" s="62"/>
      <c r="M119" s="62"/>
      <c r="N119" s="62"/>
      <c r="O119" s="62"/>
      <c r="P119" s="62"/>
      <c r="Q119" s="62"/>
    </row>
    <row r="120" spans="1:17" s="68" customFormat="1">
      <c r="A120" s="141">
        <v>109</v>
      </c>
      <c r="B120" s="142"/>
      <c r="C120" s="142"/>
      <c r="D120" s="144"/>
      <c r="E120" s="380" t="str">
        <f t="shared" si="12"/>
        <v/>
      </c>
      <c r="G120" s="69"/>
      <c r="H120" s="62"/>
      <c r="I120" s="62"/>
      <c r="J120" s="62"/>
      <c r="K120" s="62"/>
      <c r="L120" s="62"/>
      <c r="M120" s="62"/>
      <c r="N120" s="62"/>
      <c r="O120" s="62"/>
      <c r="P120" s="62"/>
      <c r="Q120" s="62"/>
    </row>
    <row r="121" spans="1:17" s="68" customFormat="1">
      <c r="A121" s="141">
        <v>110</v>
      </c>
      <c r="B121" s="142"/>
      <c r="C121" s="142"/>
      <c r="D121" s="144"/>
      <c r="E121" s="380" t="str">
        <f t="shared" si="12"/>
        <v/>
      </c>
      <c r="G121" s="69"/>
      <c r="H121" s="62"/>
      <c r="I121" s="62"/>
      <c r="J121" s="62"/>
      <c r="K121" s="62"/>
      <c r="L121" s="62"/>
      <c r="M121" s="62"/>
      <c r="N121" s="62"/>
      <c r="O121" s="62"/>
      <c r="P121" s="62"/>
      <c r="Q121" s="62"/>
    </row>
    <row r="122" spans="1:17" s="68" customFormat="1">
      <c r="A122" s="141">
        <v>111</v>
      </c>
      <c r="B122" s="142"/>
      <c r="C122" s="142"/>
      <c r="D122" s="144"/>
      <c r="E122" s="380" t="str">
        <f t="shared" si="12"/>
        <v/>
      </c>
      <c r="G122" s="69"/>
      <c r="H122" s="62"/>
      <c r="I122" s="62"/>
      <c r="J122" s="62"/>
      <c r="K122" s="62"/>
      <c r="L122" s="62"/>
      <c r="M122" s="62"/>
      <c r="N122" s="62"/>
      <c r="O122" s="62"/>
      <c r="P122" s="62"/>
      <c r="Q122" s="62"/>
    </row>
    <row r="123" spans="1:17" s="68" customFormat="1">
      <c r="A123" s="141">
        <v>112</v>
      </c>
      <c r="B123" s="142"/>
      <c r="C123" s="142"/>
      <c r="D123" s="144"/>
      <c r="E123" s="380" t="str">
        <f t="shared" si="12"/>
        <v/>
      </c>
      <c r="G123" s="69"/>
      <c r="H123" s="62"/>
      <c r="I123" s="62"/>
      <c r="J123" s="62"/>
      <c r="K123" s="62"/>
      <c r="L123" s="62"/>
      <c r="M123" s="62"/>
      <c r="N123" s="62"/>
      <c r="O123" s="62"/>
      <c r="P123" s="62"/>
      <c r="Q123" s="62"/>
    </row>
    <row r="124" spans="1:17" s="68" customFormat="1">
      <c r="A124" s="141">
        <v>113</v>
      </c>
      <c r="B124" s="142"/>
      <c r="C124" s="142"/>
      <c r="D124" s="144"/>
      <c r="E124" s="380" t="str">
        <f t="shared" si="12"/>
        <v/>
      </c>
      <c r="G124" s="69"/>
      <c r="H124" s="62"/>
      <c r="I124" s="62"/>
      <c r="J124" s="62"/>
      <c r="K124" s="62"/>
      <c r="L124" s="62"/>
      <c r="M124" s="62"/>
      <c r="N124" s="62"/>
      <c r="O124" s="62"/>
      <c r="P124" s="62"/>
      <c r="Q124" s="62"/>
    </row>
    <row r="125" spans="1:17" s="68" customFormat="1">
      <c r="A125" s="141">
        <v>114</v>
      </c>
      <c r="B125" s="142"/>
      <c r="C125" s="142"/>
      <c r="D125" s="144"/>
      <c r="E125" s="380" t="str">
        <f t="shared" si="12"/>
        <v/>
      </c>
      <c r="G125" s="69"/>
      <c r="H125" s="62"/>
      <c r="I125" s="62"/>
      <c r="J125" s="62"/>
      <c r="K125" s="62"/>
      <c r="L125" s="62"/>
      <c r="M125" s="62"/>
      <c r="N125" s="62"/>
      <c r="O125" s="62"/>
      <c r="P125" s="62"/>
      <c r="Q125" s="62"/>
    </row>
    <row r="126" spans="1:17" s="68" customFormat="1">
      <c r="A126" s="141">
        <v>115</v>
      </c>
      <c r="B126" s="142"/>
      <c r="C126" s="142"/>
      <c r="D126" s="144"/>
      <c r="E126" s="380" t="str">
        <f t="shared" si="12"/>
        <v/>
      </c>
      <c r="G126" s="69"/>
      <c r="H126" s="62"/>
      <c r="I126" s="62"/>
      <c r="J126" s="62"/>
      <c r="K126" s="62"/>
      <c r="L126" s="62"/>
      <c r="M126" s="62"/>
      <c r="N126" s="62"/>
      <c r="O126" s="62"/>
      <c r="P126" s="62"/>
      <c r="Q126" s="62"/>
    </row>
    <row r="127" spans="1:17" s="68" customFormat="1">
      <c r="A127" s="141">
        <v>116</v>
      </c>
      <c r="B127" s="142"/>
      <c r="C127" s="142"/>
      <c r="D127" s="144"/>
      <c r="E127" s="380" t="str">
        <f t="shared" si="12"/>
        <v/>
      </c>
      <c r="G127" s="69"/>
      <c r="H127" s="62"/>
      <c r="I127" s="62"/>
      <c r="J127" s="62"/>
      <c r="K127" s="62"/>
      <c r="L127" s="62"/>
      <c r="M127" s="62"/>
      <c r="N127" s="62"/>
      <c r="O127" s="62"/>
      <c r="P127" s="62"/>
      <c r="Q127" s="62"/>
    </row>
    <row r="128" spans="1:17" s="68" customFormat="1">
      <c r="A128" s="141">
        <v>117</v>
      </c>
      <c r="B128" s="142"/>
      <c r="C128" s="142"/>
      <c r="D128" s="144"/>
      <c r="E128" s="380" t="str">
        <f t="shared" si="12"/>
        <v/>
      </c>
      <c r="G128" s="69"/>
      <c r="H128" s="62"/>
      <c r="I128" s="62"/>
      <c r="J128" s="62"/>
      <c r="K128" s="62"/>
      <c r="L128" s="62"/>
      <c r="M128" s="62"/>
      <c r="N128" s="62"/>
      <c r="O128" s="62"/>
      <c r="P128" s="62"/>
      <c r="Q128" s="62"/>
    </row>
    <row r="129" spans="1:17" s="68" customFormat="1">
      <c r="A129" s="141">
        <v>118</v>
      </c>
      <c r="B129" s="142"/>
      <c r="C129" s="142"/>
      <c r="D129" s="144"/>
      <c r="E129" s="380" t="str">
        <f t="shared" si="12"/>
        <v/>
      </c>
      <c r="G129" s="69"/>
      <c r="H129" s="62"/>
      <c r="I129" s="62"/>
      <c r="J129" s="62"/>
      <c r="K129" s="62"/>
      <c r="L129" s="62"/>
      <c r="M129" s="62"/>
      <c r="N129" s="62"/>
      <c r="O129" s="62"/>
      <c r="P129" s="62"/>
      <c r="Q129" s="62"/>
    </row>
    <row r="130" spans="1:17" s="68" customFormat="1">
      <c r="A130" s="141">
        <v>119</v>
      </c>
      <c r="B130" s="142"/>
      <c r="C130" s="142"/>
      <c r="D130" s="144"/>
      <c r="E130" s="380" t="str">
        <f t="shared" si="12"/>
        <v/>
      </c>
      <c r="G130" s="69"/>
      <c r="H130" s="62"/>
      <c r="I130" s="62"/>
      <c r="J130" s="62"/>
      <c r="K130" s="62"/>
      <c r="L130" s="62"/>
      <c r="M130" s="62"/>
      <c r="N130" s="62"/>
      <c r="O130" s="62"/>
      <c r="P130" s="62"/>
      <c r="Q130" s="62"/>
    </row>
    <row r="131" spans="1:17" s="68" customFormat="1">
      <c r="A131" s="141">
        <v>120</v>
      </c>
      <c r="B131" s="142"/>
      <c r="C131" s="142"/>
      <c r="D131" s="144"/>
      <c r="E131" s="380" t="str">
        <f t="shared" si="12"/>
        <v/>
      </c>
      <c r="G131" s="69"/>
      <c r="H131" s="62"/>
      <c r="I131" s="62"/>
      <c r="J131" s="62"/>
      <c r="K131" s="62"/>
      <c r="L131" s="62"/>
      <c r="M131" s="62"/>
      <c r="N131" s="62"/>
      <c r="O131" s="62"/>
      <c r="P131" s="62"/>
      <c r="Q131" s="62"/>
    </row>
    <row r="132" spans="1:17" s="68" customFormat="1">
      <c r="A132" s="141">
        <v>121</v>
      </c>
      <c r="B132" s="142"/>
      <c r="C132" s="142"/>
      <c r="D132" s="144"/>
      <c r="E132" s="380" t="str">
        <f t="shared" si="12"/>
        <v/>
      </c>
      <c r="G132" s="69"/>
      <c r="H132" s="62"/>
      <c r="I132" s="62"/>
      <c r="J132" s="62"/>
      <c r="K132" s="62"/>
      <c r="L132" s="62"/>
      <c r="M132" s="62"/>
      <c r="N132" s="62"/>
      <c r="O132" s="62"/>
      <c r="P132" s="62"/>
      <c r="Q132" s="62"/>
    </row>
    <row r="133" spans="1:17" s="68" customFormat="1">
      <c r="A133" s="141">
        <v>122</v>
      </c>
      <c r="B133" s="142"/>
      <c r="C133" s="142"/>
      <c r="D133" s="144"/>
      <c r="E133" s="380" t="str">
        <f t="shared" si="12"/>
        <v/>
      </c>
      <c r="G133" s="69"/>
      <c r="H133" s="62"/>
      <c r="I133" s="62"/>
      <c r="J133" s="62"/>
      <c r="K133" s="62"/>
      <c r="L133" s="62"/>
      <c r="M133" s="62"/>
      <c r="N133" s="62"/>
      <c r="O133" s="62"/>
      <c r="P133" s="62"/>
      <c r="Q133" s="62"/>
    </row>
    <row r="134" spans="1:17" s="68" customFormat="1">
      <c r="A134" s="141">
        <v>123</v>
      </c>
      <c r="B134" s="142"/>
      <c r="C134" s="142"/>
      <c r="D134" s="144"/>
      <c r="E134" s="380" t="str">
        <f t="shared" si="12"/>
        <v/>
      </c>
      <c r="G134" s="69"/>
      <c r="H134" s="62"/>
      <c r="I134" s="62"/>
      <c r="J134" s="62"/>
      <c r="K134" s="62"/>
      <c r="L134" s="62"/>
      <c r="M134" s="62"/>
      <c r="N134" s="62"/>
      <c r="O134" s="62"/>
      <c r="P134" s="62"/>
      <c r="Q134" s="62"/>
    </row>
    <row r="135" spans="1:17" s="68" customFormat="1">
      <c r="A135" s="141">
        <v>124</v>
      </c>
      <c r="B135" s="142"/>
      <c r="C135" s="142"/>
      <c r="D135" s="144"/>
      <c r="E135" s="380" t="str">
        <f t="shared" si="12"/>
        <v/>
      </c>
      <c r="G135" s="69"/>
      <c r="H135" s="62"/>
      <c r="I135" s="62"/>
      <c r="J135" s="62"/>
      <c r="K135" s="62"/>
      <c r="L135" s="62"/>
      <c r="M135" s="62"/>
      <c r="N135" s="62"/>
      <c r="O135" s="62"/>
      <c r="P135" s="62"/>
      <c r="Q135" s="62"/>
    </row>
    <row r="136" spans="1:17" s="68" customFormat="1">
      <c r="A136" s="141">
        <v>125</v>
      </c>
      <c r="B136" s="142"/>
      <c r="C136" s="142"/>
      <c r="D136" s="144"/>
      <c r="E136" s="380" t="str">
        <f t="shared" si="12"/>
        <v/>
      </c>
      <c r="G136" s="69"/>
      <c r="H136" s="62"/>
      <c r="I136" s="62"/>
      <c r="J136" s="62"/>
      <c r="K136" s="62"/>
      <c r="L136" s="62"/>
      <c r="M136" s="62"/>
      <c r="N136" s="62"/>
      <c r="O136" s="62"/>
      <c r="P136" s="62"/>
      <c r="Q136" s="62"/>
    </row>
    <row r="137" spans="1:17" s="68" customFormat="1">
      <c r="A137" s="141">
        <v>126</v>
      </c>
      <c r="B137" s="142"/>
      <c r="C137" s="142"/>
      <c r="D137" s="144"/>
      <c r="E137" s="380" t="str">
        <f t="shared" si="12"/>
        <v/>
      </c>
      <c r="G137" s="69"/>
      <c r="H137" s="62"/>
      <c r="I137" s="62"/>
      <c r="J137" s="62"/>
      <c r="K137" s="62"/>
      <c r="L137" s="62"/>
      <c r="M137" s="62"/>
      <c r="N137" s="62"/>
      <c r="O137" s="62"/>
      <c r="P137" s="62"/>
      <c r="Q137" s="62"/>
    </row>
    <row r="138" spans="1:17" s="68" customFormat="1">
      <c r="A138" s="141">
        <v>127</v>
      </c>
      <c r="B138" s="142"/>
      <c r="C138" s="142"/>
      <c r="D138" s="144"/>
      <c r="E138" s="380" t="str">
        <f t="shared" si="12"/>
        <v/>
      </c>
      <c r="G138" s="69"/>
      <c r="H138" s="62"/>
      <c r="I138" s="62"/>
      <c r="J138" s="62"/>
      <c r="K138" s="62"/>
      <c r="L138" s="62"/>
      <c r="M138" s="62"/>
      <c r="N138" s="62"/>
      <c r="O138" s="62"/>
      <c r="P138" s="62"/>
      <c r="Q138" s="62"/>
    </row>
    <row r="139" spans="1:17" s="68" customFormat="1">
      <c r="A139" s="141">
        <v>128</v>
      </c>
      <c r="B139" s="142"/>
      <c r="C139" s="142"/>
      <c r="D139" s="144"/>
      <c r="E139" s="380" t="str">
        <f t="shared" si="12"/>
        <v/>
      </c>
      <c r="G139" s="69"/>
      <c r="H139" s="62"/>
      <c r="I139" s="62"/>
      <c r="J139" s="62"/>
      <c r="K139" s="62"/>
      <c r="L139" s="62"/>
      <c r="M139" s="62"/>
      <c r="N139" s="62"/>
      <c r="O139" s="62"/>
      <c r="P139" s="62"/>
      <c r="Q139" s="62"/>
    </row>
    <row r="140" spans="1:17" s="68" customFormat="1">
      <c r="A140" s="141">
        <v>129</v>
      </c>
      <c r="B140" s="142"/>
      <c r="C140" s="142"/>
      <c r="D140" s="144"/>
      <c r="E140" s="380" t="str">
        <f t="shared" si="12"/>
        <v/>
      </c>
      <c r="G140" s="69"/>
      <c r="H140" s="62"/>
      <c r="I140" s="62"/>
      <c r="J140" s="62"/>
      <c r="K140" s="62"/>
      <c r="L140" s="62"/>
      <c r="M140" s="62"/>
      <c r="N140" s="62"/>
      <c r="O140" s="62"/>
      <c r="P140" s="62"/>
      <c r="Q140" s="62"/>
    </row>
    <row r="141" spans="1:17" s="68" customFormat="1">
      <c r="A141" s="141">
        <v>130</v>
      </c>
      <c r="B141" s="142"/>
      <c r="C141" s="142"/>
      <c r="D141" s="144"/>
      <c r="E141" s="380" t="str">
        <f t="shared" si="12"/>
        <v/>
      </c>
      <c r="G141" s="69"/>
      <c r="H141" s="62"/>
      <c r="I141" s="62"/>
      <c r="J141" s="62"/>
      <c r="K141" s="62"/>
      <c r="L141" s="62"/>
      <c r="M141" s="62"/>
      <c r="N141" s="62"/>
      <c r="O141" s="62"/>
      <c r="P141" s="62"/>
      <c r="Q141" s="62"/>
    </row>
    <row r="142" spans="1:17" s="68" customFormat="1">
      <c r="A142" s="141">
        <v>131</v>
      </c>
      <c r="B142" s="142"/>
      <c r="C142" s="142"/>
      <c r="D142" s="144"/>
      <c r="E142" s="380" t="str">
        <f t="shared" si="12"/>
        <v/>
      </c>
      <c r="G142" s="69"/>
      <c r="H142" s="62"/>
      <c r="I142" s="62"/>
      <c r="J142" s="62"/>
      <c r="K142" s="62"/>
      <c r="L142" s="62"/>
      <c r="M142" s="62"/>
      <c r="N142" s="62"/>
      <c r="O142" s="62"/>
      <c r="P142" s="62"/>
      <c r="Q142" s="62"/>
    </row>
    <row r="143" spans="1:17" s="68" customFormat="1">
      <c r="A143" s="141">
        <v>132</v>
      </c>
      <c r="B143" s="142"/>
      <c r="C143" s="142"/>
      <c r="D143" s="144"/>
      <c r="E143" s="380" t="str">
        <f t="shared" si="12"/>
        <v/>
      </c>
      <c r="G143" s="69"/>
      <c r="H143" s="62"/>
      <c r="I143" s="62"/>
      <c r="J143" s="62"/>
      <c r="K143" s="62"/>
      <c r="L143" s="62"/>
      <c r="M143" s="62"/>
      <c r="N143" s="62"/>
      <c r="O143" s="62"/>
      <c r="P143" s="62"/>
      <c r="Q143" s="62"/>
    </row>
    <row r="144" spans="1:17" s="68" customFormat="1">
      <c r="A144" s="141">
        <v>133</v>
      </c>
      <c r="B144" s="142"/>
      <c r="C144" s="142"/>
      <c r="D144" s="144"/>
      <c r="E144" s="380" t="str">
        <f t="shared" si="12"/>
        <v/>
      </c>
      <c r="G144" s="69"/>
      <c r="H144" s="62"/>
      <c r="I144" s="62"/>
      <c r="J144" s="62"/>
      <c r="K144" s="62"/>
      <c r="L144" s="62"/>
      <c r="M144" s="62"/>
      <c r="N144" s="62"/>
      <c r="O144" s="62"/>
      <c r="P144" s="62"/>
      <c r="Q144" s="62"/>
    </row>
    <row r="145" spans="1:17" s="68" customFormat="1">
      <c r="A145" s="141">
        <v>134</v>
      </c>
      <c r="B145" s="142"/>
      <c r="C145" s="142"/>
      <c r="D145" s="144"/>
      <c r="E145" s="380" t="str">
        <f t="shared" si="12"/>
        <v/>
      </c>
      <c r="G145" s="69"/>
      <c r="H145" s="62"/>
      <c r="I145" s="62"/>
      <c r="J145" s="62"/>
      <c r="K145" s="62"/>
      <c r="L145" s="62"/>
      <c r="M145" s="62"/>
      <c r="N145" s="62"/>
      <c r="O145" s="62"/>
      <c r="P145" s="62"/>
      <c r="Q145" s="62"/>
    </row>
    <row r="146" spans="1:17" s="68" customFormat="1">
      <c r="A146" s="141">
        <v>135</v>
      </c>
      <c r="B146" s="142"/>
      <c r="C146" s="142"/>
      <c r="D146" s="144"/>
      <c r="E146" s="380" t="str">
        <f t="shared" si="12"/>
        <v/>
      </c>
      <c r="G146" s="69"/>
      <c r="H146" s="62"/>
      <c r="I146" s="62"/>
      <c r="J146" s="62"/>
      <c r="K146" s="62"/>
      <c r="L146" s="62"/>
      <c r="M146" s="62"/>
      <c r="N146" s="62"/>
      <c r="O146" s="62"/>
      <c r="P146" s="62"/>
      <c r="Q146" s="62"/>
    </row>
    <row r="147" spans="1:17" s="68" customFormat="1">
      <c r="A147" s="141">
        <v>136</v>
      </c>
      <c r="B147" s="142"/>
      <c r="C147" s="142"/>
      <c r="D147" s="144"/>
      <c r="E147" s="380" t="str">
        <f t="shared" si="12"/>
        <v/>
      </c>
      <c r="G147" s="69"/>
      <c r="H147" s="62"/>
      <c r="I147" s="62"/>
      <c r="J147" s="62"/>
      <c r="K147" s="62"/>
      <c r="L147" s="62"/>
      <c r="M147" s="62"/>
      <c r="N147" s="62"/>
      <c r="O147" s="62"/>
      <c r="P147" s="62"/>
      <c r="Q147" s="62"/>
    </row>
    <row r="148" spans="1:17" s="68" customFormat="1">
      <c r="A148" s="141">
        <v>137</v>
      </c>
      <c r="B148" s="142"/>
      <c r="C148" s="142"/>
      <c r="D148" s="144"/>
      <c r="E148" s="380" t="str">
        <f t="shared" si="12"/>
        <v/>
      </c>
      <c r="G148" s="69"/>
      <c r="H148" s="62"/>
      <c r="I148" s="62"/>
      <c r="J148" s="62"/>
      <c r="K148" s="62"/>
      <c r="L148" s="62"/>
      <c r="M148" s="62"/>
      <c r="N148" s="62"/>
      <c r="O148" s="62"/>
      <c r="P148" s="62"/>
      <c r="Q148" s="62"/>
    </row>
    <row r="149" spans="1:17" s="68" customFormat="1">
      <c r="A149" s="141">
        <v>138</v>
      </c>
      <c r="B149" s="142"/>
      <c r="C149" s="142"/>
      <c r="D149" s="144"/>
      <c r="E149" s="380" t="str">
        <f t="shared" si="12"/>
        <v/>
      </c>
      <c r="G149" s="69"/>
      <c r="H149" s="62"/>
      <c r="I149" s="62"/>
      <c r="J149" s="62"/>
      <c r="K149" s="62"/>
      <c r="L149" s="62"/>
      <c r="M149" s="62"/>
      <c r="N149" s="62"/>
      <c r="O149" s="62"/>
      <c r="P149" s="62"/>
      <c r="Q149" s="62"/>
    </row>
    <row r="150" spans="1:17" s="68" customFormat="1">
      <c r="A150" s="141">
        <v>139</v>
      </c>
      <c r="B150" s="142"/>
      <c r="C150" s="142"/>
      <c r="D150" s="144"/>
      <c r="E150" s="380" t="str">
        <f t="shared" si="12"/>
        <v/>
      </c>
      <c r="G150" s="69"/>
      <c r="H150" s="62"/>
      <c r="I150" s="62"/>
      <c r="J150" s="62"/>
      <c r="K150" s="62"/>
      <c r="L150" s="62"/>
      <c r="M150" s="62"/>
      <c r="N150" s="62"/>
      <c r="O150" s="62"/>
      <c r="P150" s="62"/>
      <c r="Q150" s="62"/>
    </row>
    <row r="151" spans="1:17" s="68" customFormat="1">
      <c r="A151" s="141">
        <v>140</v>
      </c>
      <c r="B151" s="142"/>
      <c r="C151" s="142"/>
      <c r="D151" s="144"/>
      <c r="E151" s="380" t="str">
        <f t="shared" si="12"/>
        <v/>
      </c>
      <c r="G151" s="69"/>
      <c r="H151" s="62"/>
      <c r="I151" s="62"/>
      <c r="J151" s="62"/>
      <c r="K151" s="62"/>
      <c r="L151" s="62"/>
      <c r="M151" s="62"/>
      <c r="N151" s="62"/>
      <c r="O151" s="62"/>
      <c r="P151" s="62"/>
      <c r="Q151" s="62"/>
    </row>
    <row r="152" spans="1:17" s="68" customFormat="1">
      <c r="A152" s="141">
        <v>141</v>
      </c>
      <c r="B152" s="142"/>
      <c r="C152" s="142"/>
      <c r="D152" s="144"/>
      <c r="E152" s="380" t="str">
        <f t="shared" si="12"/>
        <v/>
      </c>
      <c r="G152" s="69"/>
      <c r="H152" s="62"/>
      <c r="I152" s="62"/>
      <c r="J152" s="62"/>
      <c r="K152" s="62"/>
      <c r="L152" s="62"/>
      <c r="M152" s="62"/>
      <c r="N152" s="62"/>
      <c r="O152" s="62"/>
      <c r="P152" s="62"/>
      <c r="Q152" s="62"/>
    </row>
    <row r="153" spans="1:17" s="68" customFormat="1">
      <c r="A153" s="141">
        <v>142</v>
      </c>
      <c r="B153" s="142"/>
      <c r="C153" s="142"/>
      <c r="D153" s="144"/>
      <c r="E153" s="380" t="str">
        <f t="shared" si="12"/>
        <v/>
      </c>
      <c r="G153" s="69"/>
      <c r="H153" s="62"/>
      <c r="I153" s="62"/>
      <c r="J153" s="62"/>
      <c r="K153" s="62"/>
      <c r="L153" s="62"/>
      <c r="M153" s="62"/>
      <c r="N153" s="62"/>
      <c r="O153" s="62"/>
      <c r="P153" s="62"/>
      <c r="Q153" s="62"/>
    </row>
    <row r="154" spans="1:17" s="68" customFormat="1">
      <c r="A154" s="141">
        <v>143</v>
      </c>
      <c r="B154" s="142"/>
      <c r="C154" s="142"/>
      <c r="D154" s="144"/>
      <c r="E154" s="380" t="str">
        <f t="shared" si="12"/>
        <v/>
      </c>
      <c r="G154" s="69"/>
      <c r="H154" s="62"/>
      <c r="I154" s="62"/>
      <c r="J154" s="62"/>
      <c r="K154" s="62"/>
      <c r="L154" s="62"/>
      <c r="M154" s="62"/>
      <c r="N154" s="62"/>
      <c r="O154" s="62"/>
      <c r="P154" s="62"/>
      <c r="Q154" s="62"/>
    </row>
    <row r="155" spans="1:17" s="68" customFormat="1">
      <c r="A155" s="141">
        <v>144</v>
      </c>
      <c r="B155" s="142"/>
      <c r="C155" s="142"/>
      <c r="D155" s="144"/>
      <c r="E155" s="380" t="str">
        <f t="shared" si="12"/>
        <v/>
      </c>
      <c r="G155" s="69"/>
      <c r="H155" s="62"/>
      <c r="I155" s="62"/>
      <c r="J155" s="62"/>
      <c r="K155" s="62"/>
      <c r="L155" s="62"/>
      <c r="M155" s="62"/>
      <c r="N155" s="62"/>
      <c r="O155" s="62"/>
      <c r="P155" s="62"/>
      <c r="Q155" s="62"/>
    </row>
    <row r="156" spans="1:17" s="68" customFormat="1">
      <c r="A156" s="141">
        <v>145</v>
      </c>
      <c r="B156" s="142"/>
      <c r="C156" s="142"/>
      <c r="D156" s="144"/>
      <c r="E156" s="380" t="str">
        <f t="shared" si="12"/>
        <v/>
      </c>
      <c r="G156" s="69"/>
      <c r="H156" s="62"/>
      <c r="I156" s="62"/>
      <c r="J156" s="62"/>
      <c r="K156" s="62"/>
      <c r="L156" s="62"/>
      <c r="M156" s="62"/>
      <c r="N156" s="62"/>
      <c r="O156" s="62"/>
      <c r="P156" s="62"/>
      <c r="Q156" s="62"/>
    </row>
    <row r="157" spans="1:17" s="68" customFormat="1">
      <c r="A157" s="141">
        <v>146</v>
      </c>
      <c r="B157" s="142"/>
      <c r="C157" s="142"/>
      <c r="D157" s="144"/>
      <c r="E157" s="380" t="str">
        <f t="shared" si="12"/>
        <v/>
      </c>
      <c r="G157" s="69"/>
      <c r="H157" s="62"/>
      <c r="I157" s="62"/>
      <c r="J157" s="62"/>
      <c r="K157" s="62"/>
      <c r="L157" s="62"/>
      <c r="M157" s="62"/>
      <c r="N157" s="62"/>
      <c r="O157" s="62"/>
      <c r="P157" s="62"/>
      <c r="Q157" s="62"/>
    </row>
    <row r="158" spans="1:17" s="68" customFormat="1">
      <c r="A158" s="141">
        <v>147</v>
      </c>
      <c r="B158" s="142"/>
      <c r="C158" s="142"/>
      <c r="D158" s="144"/>
      <c r="E158" s="380" t="str">
        <f t="shared" si="12"/>
        <v/>
      </c>
      <c r="G158" s="69"/>
      <c r="H158" s="62"/>
      <c r="I158" s="62"/>
      <c r="J158" s="62"/>
      <c r="K158" s="62"/>
      <c r="L158" s="62"/>
      <c r="M158" s="62"/>
      <c r="N158" s="62"/>
      <c r="O158" s="62"/>
      <c r="P158" s="62"/>
      <c r="Q158" s="62"/>
    </row>
    <row r="159" spans="1:17" s="68" customFormat="1">
      <c r="A159" s="141">
        <v>148</v>
      </c>
      <c r="B159" s="142"/>
      <c r="C159" s="142"/>
      <c r="D159" s="144"/>
      <c r="E159" s="380" t="str">
        <f t="shared" si="12"/>
        <v/>
      </c>
      <c r="G159" s="69"/>
      <c r="H159" s="62"/>
      <c r="I159" s="62"/>
      <c r="J159" s="62"/>
      <c r="K159" s="62"/>
      <c r="L159" s="62"/>
      <c r="M159" s="62"/>
      <c r="N159" s="62"/>
      <c r="O159" s="62"/>
      <c r="P159" s="62"/>
      <c r="Q159" s="62"/>
    </row>
    <row r="160" spans="1:17" s="68" customFormat="1">
      <c r="A160" s="141">
        <v>149</v>
      </c>
      <c r="B160" s="142"/>
      <c r="C160" s="142"/>
      <c r="D160" s="144"/>
      <c r="E160" s="380" t="str">
        <f t="shared" si="12"/>
        <v/>
      </c>
      <c r="G160" s="69"/>
      <c r="H160" s="62"/>
      <c r="I160" s="62"/>
      <c r="J160" s="62"/>
      <c r="K160" s="62"/>
      <c r="L160" s="62"/>
      <c r="M160" s="62"/>
      <c r="N160" s="62"/>
      <c r="O160" s="62"/>
      <c r="P160" s="62"/>
      <c r="Q160" s="62"/>
    </row>
    <row r="161" spans="1:17" s="68" customFormat="1">
      <c r="A161" s="141">
        <v>150</v>
      </c>
      <c r="B161" s="142"/>
      <c r="C161" s="142"/>
      <c r="D161" s="144"/>
      <c r="E161" s="380" t="str">
        <f t="shared" si="12"/>
        <v/>
      </c>
      <c r="G161" s="69"/>
      <c r="H161" s="62"/>
      <c r="I161" s="62"/>
      <c r="J161" s="62"/>
      <c r="K161" s="62"/>
      <c r="L161" s="62"/>
      <c r="M161" s="62"/>
      <c r="N161" s="62"/>
      <c r="O161" s="62"/>
      <c r="P161" s="62"/>
      <c r="Q161" s="62"/>
    </row>
    <row r="162" spans="1:17" s="68" customFormat="1">
      <c r="A162" s="141">
        <v>151</v>
      </c>
      <c r="B162" s="142"/>
      <c r="C162" s="142"/>
      <c r="D162" s="144"/>
      <c r="E162" s="380" t="str">
        <f t="shared" si="12"/>
        <v/>
      </c>
      <c r="G162" s="69"/>
      <c r="H162" s="62"/>
      <c r="I162" s="62"/>
      <c r="J162" s="62"/>
      <c r="K162" s="62"/>
      <c r="L162" s="62"/>
      <c r="M162" s="62"/>
      <c r="N162" s="62"/>
      <c r="O162" s="62"/>
      <c r="P162" s="62"/>
      <c r="Q162" s="62"/>
    </row>
    <row r="163" spans="1:17" s="68" customFormat="1">
      <c r="A163" s="141">
        <v>152</v>
      </c>
      <c r="B163" s="142"/>
      <c r="C163" s="142"/>
      <c r="D163" s="144"/>
      <c r="E163" s="380" t="str">
        <f t="shared" si="12"/>
        <v/>
      </c>
      <c r="G163" s="69"/>
      <c r="H163" s="62"/>
      <c r="I163" s="62"/>
      <c r="J163" s="62"/>
      <c r="K163" s="62"/>
      <c r="L163" s="62"/>
      <c r="M163" s="62"/>
      <c r="N163" s="62"/>
      <c r="O163" s="62"/>
      <c r="P163" s="62"/>
      <c r="Q163" s="62"/>
    </row>
    <row r="164" spans="1:17" s="68" customFormat="1">
      <c r="A164" s="141">
        <v>153</v>
      </c>
      <c r="B164" s="142"/>
      <c r="C164" s="142"/>
      <c r="D164" s="144"/>
      <c r="E164" s="380" t="str">
        <f t="shared" si="12"/>
        <v/>
      </c>
      <c r="G164" s="69"/>
      <c r="H164" s="62"/>
      <c r="I164" s="62"/>
      <c r="J164" s="62"/>
      <c r="K164" s="62"/>
      <c r="L164" s="62"/>
      <c r="M164" s="62"/>
      <c r="N164" s="62"/>
      <c r="O164" s="62"/>
      <c r="P164" s="62"/>
      <c r="Q164" s="62"/>
    </row>
    <row r="165" spans="1:17" s="68" customFormat="1">
      <c r="A165" s="141">
        <v>154</v>
      </c>
      <c r="B165" s="142"/>
      <c r="C165" s="142"/>
      <c r="D165" s="144"/>
      <c r="E165" s="380" t="str">
        <f t="shared" si="12"/>
        <v/>
      </c>
      <c r="G165" s="69"/>
      <c r="H165" s="62"/>
      <c r="I165" s="62"/>
      <c r="J165" s="62"/>
      <c r="K165" s="62"/>
      <c r="L165" s="62"/>
      <c r="M165" s="62"/>
      <c r="N165" s="62"/>
      <c r="O165" s="62"/>
      <c r="P165" s="62"/>
      <c r="Q165" s="62"/>
    </row>
    <row r="166" spans="1:17" s="68" customFormat="1">
      <c r="A166" s="141">
        <v>155</v>
      </c>
      <c r="B166" s="142"/>
      <c r="C166" s="142"/>
      <c r="D166" s="144"/>
      <c r="E166" s="380" t="str">
        <f t="shared" si="12"/>
        <v/>
      </c>
      <c r="G166" s="69"/>
      <c r="H166" s="62"/>
      <c r="I166" s="62"/>
      <c r="J166" s="62"/>
      <c r="K166" s="62"/>
      <c r="L166" s="62"/>
      <c r="M166" s="62"/>
      <c r="N166" s="62"/>
      <c r="O166" s="62"/>
      <c r="P166" s="62"/>
      <c r="Q166" s="62"/>
    </row>
    <row r="167" spans="1:17" s="68" customFormat="1">
      <c r="A167" s="141">
        <v>156</v>
      </c>
      <c r="B167" s="142"/>
      <c r="C167" s="142"/>
      <c r="D167" s="144"/>
      <c r="E167" s="380" t="str">
        <f t="shared" si="12"/>
        <v/>
      </c>
      <c r="G167" s="69"/>
      <c r="H167" s="62"/>
      <c r="I167" s="62"/>
      <c r="J167" s="62"/>
      <c r="K167" s="62"/>
      <c r="L167" s="62"/>
      <c r="M167" s="62"/>
      <c r="N167" s="62"/>
      <c r="O167" s="62"/>
      <c r="P167" s="62"/>
      <c r="Q167" s="62"/>
    </row>
    <row r="168" spans="1:17" s="68" customFormat="1">
      <c r="A168" s="141">
        <v>157</v>
      </c>
      <c r="B168" s="142"/>
      <c r="C168" s="142"/>
      <c r="D168" s="144"/>
      <c r="E168" s="380" t="str">
        <f t="shared" si="12"/>
        <v/>
      </c>
      <c r="G168" s="69"/>
      <c r="H168" s="62"/>
      <c r="I168" s="62"/>
      <c r="J168" s="62"/>
      <c r="K168" s="62"/>
      <c r="L168" s="62"/>
      <c r="M168" s="62"/>
      <c r="N168" s="62"/>
      <c r="O168" s="62"/>
      <c r="P168" s="62"/>
      <c r="Q168" s="62"/>
    </row>
    <row r="169" spans="1:17" s="68" customFormat="1">
      <c r="A169" s="141">
        <v>158</v>
      </c>
      <c r="B169" s="142"/>
      <c r="C169" s="142"/>
      <c r="D169" s="144"/>
      <c r="E169" s="380" t="str">
        <f t="shared" si="12"/>
        <v/>
      </c>
      <c r="G169" s="69"/>
      <c r="H169" s="62"/>
      <c r="I169" s="62"/>
      <c r="J169" s="62"/>
      <c r="K169" s="62"/>
      <c r="L169" s="62"/>
      <c r="M169" s="62"/>
      <c r="N169" s="62"/>
      <c r="O169" s="62"/>
      <c r="P169" s="62"/>
      <c r="Q169" s="62"/>
    </row>
    <row r="170" spans="1:17" s="68" customFormat="1">
      <c r="A170" s="141">
        <v>159</v>
      </c>
      <c r="B170" s="142"/>
      <c r="C170" s="142"/>
      <c r="D170" s="144"/>
      <c r="E170" s="380" t="str">
        <f t="shared" si="12"/>
        <v/>
      </c>
      <c r="G170" s="69"/>
      <c r="H170" s="62"/>
      <c r="I170" s="62"/>
      <c r="J170" s="62"/>
      <c r="K170" s="62"/>
      <c r="L170" s="62"/>
      <c r="M170" s="62"/>
      <c r="N170" s="62"/>
      <c r="O170" s="62"/>
      <c r="P170" s="62"/>
      <c r="Q170" s="62"/>
    </row>
    <row r="171" spans="1:17" s="68" customFormat="1">
      <c r="A171" s="141">
        <v>160</v>
      </c>
      <c r="B171" s="142"/>
      <c r="C171" s="142"/>
      <c r="D171" s="144"/>
      <c r="E171" s="380" t="str">
        <f t="shared" si="12"/>
        <v/>
      </c>
      <c r="G171" s="69"/>
      <c r="H171" s="62"/>
      <c r="I171" s="62"/>
      <c r="J171" s="62"/>
      <c r="K171" s="62"/>
      <c r="L171" s="62"/>
      <c r="M171" s="62"/>
      <c r="N171" s="62"/>
      <c r="O171" s="62"/>
      <c r="P171" s="62"/>
      <c r="Q171" s="62"/>
    </row>
    <row r="172" spans="1:17" s="68" customFormat="1">
      <c r="A172" s="141">
        <v>161</v>
      </c>
      <c r="B172" s="142"/>
      <c r="C172" s="142"/>
      <c r="D172" s="144"/>
      <c r="E172" s="380" t="str">
        <f t="shared" ref="E172:E235" si="13">IF(OR($B172="",$D172&lt;an_initial,$D172&gt;an_final),"",F172*(HLOOKUP(C172,i8punctaje,2,FALSE)))</f>
        <v/>
      </c>
      <c r="G172" s="69"/>
      <c r="H172" s="62"/>
      <c r="I172" s="62"/>
      <c r="J172" s="62"/>
      <c r="K172" s="62"/>
      <c r="L172" s="62"/>
      <c r="M172" s="62"/>
      <c r="N172" s="62"/>
      <c r="O172" s="62"/>
      <c r="P172" s="62"/>
      <c r="Q172" s="62"/>
    </row>
    <row r="173" spans="1:17" s="68" customFormat="1">
      <c r="A173" s="141">
        <v>162</v>
      </c>
      <c r="B173" s="142"/>
      <c r="C173" s="142"/>
      <c r="D173" s="144"/>
      <c r="E173" s="380" t="str">
        <f t="shared" si="13"/>
        <v/>
      </c>
      <c r="G173" s="69"/>
      <c r="H173" s="62"/>
      <c r="I173" s="62"/>
      <c r="J173" s="62"/>
      <c r="K173" s="62"/>
      <c r="L173" s="62"/>
      <c r="M173" s="62"/>
      <c r="N173" s="62"/>
      <c r="O173" s="62"/>
      <c r="P173" s="62"/>
      <c r="Q173" s="62"/>
    </row>
    <row r="174" spans="1:17" s="68" customFormat="1">
      <c r="A174" s="141">
        <v>163</v>
      </c>
      <c r="B174" s="142"/>
      <c r="C174" s="142"/>
      <c r="D174" s="144"/>
      <c r="E174" s="380" t="str">
        <f t="shared" si="13"/>
        <v/>
      </c>
      <c r="G174" s="69"/>
      <c r="H174" s="62"/>
      <c r="I174" s="62"/>
      <c r="J174" s="62"/>
      <c r="K174" s="62"/>
      <c r="L174" s="62"/>
      <c r="M174" s="62"/>
      <c r="N174" s="62"/>
      <c r="O174" s="62"/>
      <c r="P174" s="62"/>
      <c r="Q174" s="62"/>
    </row>
    <row r="175" spans="1:17" s="68" customFormat="1">
      <c r="A175" s="141">
        <v>164</v>
      </c>
      <c r="B175" s="142"/>
      <c r="C175" s="142"/>
      <c r="D175" s="144"/>
      <c r="E175" s="380" t="str">
        <f t="shared" si="13"/>
        <v/>
      </c>
      <c r="G175" s="69"/>
      <c r="H175" s="62"/>
      <c r="I175" s="62"/>
      <c r="J175" s="62"/>
      <c r="K175" s="62"/>
      <c r="L175" s="62"/>
      <c r="M175" s="62"/>
      <c r="N175" s="62"/>
      <c r="O175" s="62"/>
      <c r="P175" s="62"/>
      <c r="Q175" s="62"/>
    </row>
    <row r="176" spans="1:17" s="68" customFormat="1">
      <c r="A176" s="141">
        <v>165</v>
      </c>
      <c r="B176" s="142"/>
      <c r="C176" s="142"/>
      <c r="D176" s="144"/>
      <c r="E176" s="380" t="str">
        <f t="shared" si="13"/>
        <v/>
      </c>
      <c r="G176" s="69"/>
      <c r="H176" s="62"/>
      <c r="I176" s="62"/>
      <c r="J176" s="62"/>
      <c r="K176" s="62"/>
      <c r="L176" s="62"/>
      <c r="M176" s="62"/>
      <c r="N176" s="62"/>
      <c r="O176" s="62"/>
      <c r="P176" s="62"/>
      <c r="Q176" s="62"/>
    </row>
    <row r="177" spans="1:17" s="68" customFormat="1">
      <c r="A177" s="141">
        <v>166</v>
      </c>
      <c r="B177" s="142"/>
      <c r="C177" s="142"/>
      <c r="D177" s="144"/>
      <c r="E177" s="380" t="str">
        <f t="shared" si="13"/>
        <v/>
      </c>
      <c r="G177" s="69"/>
      <c r="H177" s="62"/>
      <c r="I177" s="62"/>
      <c r="J177" s="62"/>
      <c r="K177" s="62"/>
      <c r="L177" s="62"/>
      <c r="M177" s="62"/>
      <c r="N177" s="62"/>
      <c r="O177" s="62"/>
      <c r="P177" s="62"/>
      <c r="Q177" s="62"/>
    </row>
    <row r="178" spans="1:17" s="68" customFormat="1">
      <c r="A178" s="141">
        <v>167</v>
      </c>
      <c r="B178" s="142"/>
      <c r="C178" s="142"/>
      <c r="D178" s="144"/>
      <c r="E178" s="380" t="str">
        <f t="shared" si="13"/>
        <v/>
      </c>
      <c r="G178" s="69"/>
      <c r="H178" s="62"/>
      <c r="I178" s="62"/>
      <c r="J178" s="62"/>
      <c r="K178" s="62"/>
      <c r="L178" s="62"/>
      <c r="M178" s="62"/>
      <c r="N178" s="62"/>
      <c r="O178" s="62"/>
      <c r="P178" s="62"/>
      <c r="Q178" s="62"/>
    </row>
    <row r="179" spans="1:17" s="68" customFormat="1">
      <c r="A179" s="141">
        <v>168</v>
      </c>
      <c r="B179" s="142"/>
      <c r="C179" s="142"/>
      <c r="D179" s="144"/>
      <c r="E179" s="380" t="str">
        <f t="shared" si="13"/>
        <v/>
      </c>
      <c r="G179" s="69"/>
      <c r="H179" s="62"/>
      <c r="I179" s="62"/>
      <c r="J179" s="62"/>
      <c r="K179" s="62"/>
      <c r="L179" s="62"/>
      <c r="M179" s="62"/>
      <c r="N179" s="62"/>
      <c r="O179" s="62"/>
      <c r="P179" s="62"/>
      <c r="Q179" s="62"/>
    </row>
    <row r="180" spans="1:17" s="68" customFormat="1">
      <c r="A180" s="141">
        <v>169</v>
      </c>
      <c r="B180" s="142"/>
      <c r="C180" s="142"/>
      <c r="D180" s="144"/>
      <c r="E180" s="380" t="str">
        <f t="shared" si="13"/>
        <v/>
      </c>
      <c r="G180" s="69"/>
      <c r="H180" s="62"/>
      <c r="I180" s="62"/>
      <c r="J180" s="62"/>
      <c r="K180" s="62"/>
      <c r="L180" s="62"/>
      <c r="M180" s="62"/>
      <c r="N180" s="62"/>
      <c r="O180" s="62"/>
      <c r="P180" s="62"/>
      <c r="Q180" s="62"/>
    </row>
    <row r="181" spans="1:17" s="68" customFormat="1">
      <c r="A181" s="141">
        <v>170</v>
      </c>
      <c r="B181" s="142"/>
      <c r="C181" s="142"/>
      <c r="D181" s="144"/>
      <c r="E181" s="380" t="str">
        <f t="shared" si="13"/>
        <v/>
      </c>
      <c r="G181" s="69"/>
      <c r="H181" s="62"/>
      <c r="I181" s="62"/>
      <c r="J181" s="62"/>
      <c r="K181" s="62"/>
      <c r="L181" s="62"/>
      <c r="M181" s="62"/>
      <c r="N181" s="62"/>
      <c r="O181" s="62"/>
      <c r="P181" s="62"/>
      <c r="Q181" s="62"/>
    </row>
    <row r="182" spans="1:17" s="68" customFormat="1">
      <c r="A182" s="141">
        <v>171</v>
      </c>
      <c r="B182" s="142"/>
      <c r="C182" s="142"/>
      <c r="D182" s="144"/>
      <c r="E182" s="380" t="str">
        <f t="shared" si="13"/>
        <v/>
      </c>
      <c r="G182" s="69"/>
      <c r="H182" s="62"/>
      <c r="I182" s="62"/>
      <c r="J182" s="62"/>
      <c r="K182" s="62"/>
      <c r="L182" s="62"/>
      <c r="M182" s="62"/>
      <c r="N182" s="62"/>
      <c r="O182" s="62"/>
      <c r="P182" s="62"/>
      <c r="Q182" s="62"/>
    </row>
    <row r="183" spans="1:17" s="68" customFormat="1">
      <c r="A183" s="141">
        <v>172</v>
      </c>
      <c r="B183" s="142"/>
      <c r="C183" s="142"/>
      <c r="D183" s="144"/>
      <c r="E183" s="380" t="str">
        <f t="shared" si="13"/>
        <v/>
      </c>
      <c r="G183" s="69"/>
      <c r="H183" s="62"/>
      <c r="I183" s="62"/>
      <c r="J183" s="62"/>
      <c r="K183" s="62"/>
      <c r="L183" s="62"/>
      <c r="M183" s="62"/>
      <c r="N183" s="62"/>
      <c r="O183" s="62"/>
      <c r="P183" s="62"/>
      <c r="Q183" s="62"/>
    </row>
    <row r="184" spans="1:17" s="68" customFormat="1">
      <c r="A184" s="141">
        <v>173</v>
      </c>
      <c r="B184" s="142"/>
      <c r="C184" s="142"/>
      <c r="D184" s="144"/>
      <c r="E184" s="380" t="str">
        <f t="shared" si="13"/>
        <v/>
      </c>
      <c r="G184" s="69"/>
      <c r="H184" s="62"/>
      <c r="I184" s="62"/>
      <c r="J184" s="62"/>
      <c r="K184" s="62"/>
      <c r="L184" s="62"/>
      <c r="M184" s="62"/>
      <c r="N184" s="62"/>
      <c r="O184" s="62"/>
      <c r="P184" s="62"/>
      <c r="Q184" s="62"/>
    </row>
    <row r="185" spans="1:17" s="68" customFormat="1">
      <c r="A185" s="141">
        <v>174</v>
      </c>
      <c r="B185" s="142"/>
      <c r="C185" s="142"/>
      <c r="D185" s="144"/>
      <c r="E185" s="380" t="str">
        <f t="shared" si="13"/>
        <v/>
      </c>
      <c r="G185" s="69"/>
      <c r="H185" s="62"/>
      <c r="I185" s="62"/>
      <c r="J185" s="62"/>
      <c r="K185" s="62"/>
      <c r="L185" s="62"/>
      <c r="M185" s="62"/>
      <c r="N185" s="62"/>
      <c r="O185" s="62"/>
      <c r="P185" s="62"/>
      <c r="Q185" s="62"/>
    </row>
    <row r="186" spans="1:17" s="68" customFormat="1">
      <c r="A186" s="141">
        <v>175</v>
      </c>
      <c r="B186" s="142"/>
      <c r="C186" s="142"/>
      <c r="D186" s="144"/>
      <c r="E186" s="380" t="str">
        <f t="shared" si="13"/>
        <v/>
      </c>
      <c r="G186" s="69"/>
      <c r="H186" s="62"/>
      <c r="I186" s="62"/>
      <c r="J186" s="62"/>
      <c r="K186" s="62"/>
      <c r="L186" s="62"/>
      <c r="M186" s="62"/>
      <c r="N186" s="62"/>
      <c r="O186" s="62"/>
      <c r="P186" s="62"/>
      <c r="Q186" s="62"/>
    </row>
    <row r="187" spans="1:17" s="68" customFormat="1">
      <c r="A187" s="141">
        <v>176</v>
      </c>
      <c r="B187" s="142"/>
      <c r="C187" s="142"/>
      <c r="D187" s="144"/>
      <c r="E187" s="380" t="str">
        <f t="shared" si="13"/>
        <v/>
      </c>
      <c r="G187" s="69"/>
      <c r="H187" s="62"/>
      <c r="I187" s="62"/>
      <c r="J187" s="62"/>
      <c r="K187" s="62"/>
      <c r="L187" s="62"/>
      <c r="M187" s="62"/>
      <c r="N187" s="62"/>
      <c r="O187" s="62"/>
      <c r="P187" s="62"/>
      <c r="Q187" s="62"/>
    </row>
    <row r="188" spans="1:17" s="68" customFormat="1">
      <c r="A188" s="141">
        <v>177</v>
      </c>
      <c r="B188" s="142"/>
      <c r="C188" s="142"/>
      <c r="D188" s="144"/>
      <c r="E188" s="380" t="str">
        <f t="shared" si="13"/>
        <v/>
      </c>
      <c r="G188" s="69"/>
      <c r="H188" s="62"/>
      <c r="I188" s="62"/>
      <c r="J188" s="62"/>
      <c r="K188" s="62"/>
      <c r="L188" s="62"/>
      <c r="M188" s="62"/>
      <c r="N188" s="62"/>
      <c r="O188" s="62"/>
      <c r="P188" s="62"/>
      <c r="Q188" s="62"/>
    </row>
    <row r="189" spans="1:17" s="68" customFormat="1">
      <c r="A189" s="141">
        <v>178</v>
      </c>
      <c r="B189" s="142"/>
      <c r="C189" s="142"/>
      <c r="D189" s="144"/>
      <c r="E189" s="380" t="str">
        <f t="shared" si="13"/>
        <v/>
      </c>
      <c r="G189" s="69"/>
      <c r="H189" s="62"/>
      <c r="I189" s="62"/>
      <c r="J189" s="62"/>
      <c r="K189" s="62"/>
      <c r="L189" s="62"/>
      <c r="M189" s="62"/>
      <c r="N189" s="62"/>
      <c r="O189" s="62"/>
      <c r="P189" s="62"/>
      <c r="Q189" s="62"/>
    </row>
    <row r="190" spans="1:17" s="68" customFormat="1">
      <c r="A190" s="141">
        <v>179</v>
      </c>
      <c r="B190" s="142"/>
      <c r="C190" s="142"/>
      <c r="D190" s="144"/>
      <c r="E190" s="380" t="str">
        <f t="shared" si="13"/>
        <v/>
      </c>
      <c r="G190" s="69"/>
      <c r="H190" s="62"/>
      <c r="I190" s="62"/>
      <c r="J190" s="62"/>
      <c r="K190" s="62"/>
      <c r="L190" s="62"/>
      <c r="M190" s="62"/>
      <c r="N190" s="62"/>
      <c r="O190" s="62"/>
      <c r="P190" s="62"/>
      <c r="Q190" s="62"/>
    </row>
    <row r="191" spans="1:17" s="68" customFormat="1">
      <c r="A191" s="141">
        <v>180</v>
      </c>
      <c r="B191" s="142"/>
      <c r="C191" s="142"/>
      <c r="D191" s="144"/>
      <c r="E191" s="380" t="str">
        <f t="shared" si="13"/>
        <v/>
      </c>
      <c r="G191" s="69"/>
      <c r="H191" s="62"/>
      <c r="I191" s="62"/>
      <c r="J191" s="62"/>
      <c r="K191" s="62"/>
      <c r="L191" s="62"/>
      <c r="M191" s="62"/>
      <c r="N191" s="62"/>
      <c r="O191" s="62"/>
      <c r="P191" s="62"/>
      <c r="Q191" s="62"/>
    </row>
    <row r="192" spans="1:17" s="68" customFormat="1">
      <c r="A192" s="141">
        <v>181</v>
      </c>
      <c r="B192" s="142"/>
      <c r="C192" s="142"/>
      <c r="D192" s="144"/>
      <c r="E192" s="380" t="str">
        <f t="shared" si="13"/>
        <v/>
      </c>
      <c r="G192" s="69"/>
      <c r="H192" s="62"/>
      <c r="I192" s="62"/>
      <c r="J192" s="62"/>
      <c r="K192" s="62"/>
      <c r="L192" s="62"/>
      <c r="M192" s="62"/>
      <c r="N192" s="62"/>
      <c r="O192" s="62"/>
      <c r="P192" s="62"/>
      <c r="Q192" s="62"/>
    </row>
    <row r="193" spans="1:17" s="68" customFormat="1">
      <c r="A193" s="141">
        <v>182</v>
      </c>
      <c r="B193" s="142"/>
      <c r="C193" s="142"/>
      <c r="D193" s="144"/>
      <c r="E193" s="380" t="str">
        <f t="shared" si="13"/>
        <v/>
      </c>
      <c r="G193" s="69"/>
      <c r="H193" s="62"/>
      <c r="I193" s="62"/>
      <c r="J193" s="62"/>
      <c r="K193" s="62"/>
      <c r="L193" s="62"/>
      <c r="M193" s="62"/>
      <c r="N193" s="62"/>
      <c r="O193" s="62"/>
      <c r="P193" s="62"/>
      <c r="Q193" s="62"/>
    </row>
    <row r="194" spans="1:17" s="68" customFormat="1">
      <c r="A194" s="141">
        <v>183</v>
      </c>
      <c r="B194" s="142"/>
      <c r="C194" s="142"/>
      <c r="D194" s="144"/>
      <c r="E194" s="380" t="str">
        <f t="shared" si="13"/>
        <v/>
      </c>
      <c r="G194" s="69"/>
      <c r="H194" s="62"/>
      <c r="I194" s="62"/>
      <c r="J194" s="62"/>
      <c r="K194" s="62"/>
      <c r="L194" s="62"/>
      <c r="M194" s="62"/>
      <c r="N194" s="62"/>
      <c r="O194" s="62"/>
      <c r="P194" s="62"/>
      <c r="Q194" s="62"/>
    </row>
    <row r="195" spans="1:17" s="68" customFormat="1">
      <c r="A195" s="141">
        <v>184</v>
      </c>
      <c r="B195" s="142"/>
      <c r="C195" s="142"/>
      <c r="D195" s="144"/>
      <c r="E195" s="380" t="str">
        <f t="shared" si="13"/>
        <v/>
      </c>
      <c r="G195" s="69"/>
      <c r="H195" s="62"/>
      <c r="I195" s="62"/>
      <c r="J195" s="62"/>
      <c r="K195" s="62"/>
      <c r="L195" s="62"/>
      <c r="M195" s="62"/>
      <c r="N195" s="62"/>
      <c r="O195" s="62"/>
      <c r="P195" s="62"/>
      <c r="Q195" s="62"/>
    </row>
    <row r="196" spans="1:17" s="68" customFormat="1">
      <c r="A196" s="141">
        <v>185</v>
      </c>
      <c r="B196" s="142"/>
      <c r="C196" s="142"/>
      <c r="D196" s="144"/>
      <c r="E196" s="380" t="str">
        <f t="shared" si="13"/>
        <v/>
      </c>
      <c r="G196" s="69"/>
      <c r="H196" s="62"/>
      <c r="I196" s="62"/>
      <c r="J196" s="62"/>
      <c r="K196" s="62"/>
      <c r="L196" s="62"/>
      <c r="M196" s="62"/>
      <c r="N196" s="62"/>
      <c r="O196" s="62"/>
      <c r="P196" s="62"/>
      <c r="Q196" s="62"/>
    </row>
    <row r="197" spans="1:17" s="68" customFormat="1">
      <c r="A197" s="141">
        <v>186</v>
      </c>
      <c r="B197" s="142"/>
      <c r="C197" s="142"/>
      <c r="D197" s="144"/>
      <c r="E197" s="380" t="str">
        <f t="shared" si="13"/>
        <v/>
      </c>
      <c r="G197" s="69"/>
      <c r="H197" s="62"/>
      <c r="I197" s="62"/>
      <c r="J197" s="62"/>
      <c r="K197" s="62"/>
      <c r="L197" s="62"/>
      <c r="M197" s="62"/>
      <c r="N197" s="62"/>
      <c r="O197" s="62"/>
      <c r="P197" s="62"/>
      <c r="Q197" s="62"/>
    </row>
    <row r="198" spans="1:17" s="68" customFormat="1">
      <c r="A198" s="141">
        <v>187</v>
      </c>
      <c r="B198" s="142"/>
      <c r="C198" s="142"/>
      <c r="D198" s="144"/>
      <c r="E198" s="380" t="str">
        <f t="shared" si="13"/>
        <v/>
      </c>
      <c r="G198" s="69"/>
      <c r="H198" s="62"/>
      <c r="I198" s="62"/>
      <c r="J198" s="62"/>
      <c r="K198" s="62"/>
      <c r="L198" s="62"/>
      <c r="M198" s="62"/>
      <c r="N198" s="62"/>
      <c r="O198" s="62"/>
      <c r="P198" s="62"/>
      <c r="Q198" s="62"/>
    </row>
    <row r="199" spans="1:17" s="68" customFormat="1">
      <c r="A199" s="141">
        <v>188</v>
      </c>
      <c r="B199" s="142"/>
      <c r="C199" s="142"/>
      <c r="D199" s="144"/>
      <c r="E199" s="380" t="str">
        <f t="shared" si="13"/>
        <v/>
      </c>
      <c r="G199" s="69"/>
      <c r="H199" s="62"/>
      <c r="I199" s="62"/>
      <c r="J199" s="62"/>
      <c r="K199" s="62"/>
      <c r="L199" s="62"/>
      <c r="M199" s="62"/>
      <c r="N199" s="62"/>
      <c r="O199" s="62"/>
      <c r="P199" s="62"/>
      <c r="Q199" s="62"/>
    </row>
    <row r="200" spans="1:17" s="68" customFormat="1">
      <c r="A200" s="141">
        <v>189</v>
      </c>
      <c r="B200" s="142"/>
      <c r="C200" s="142"/>
      <c r="D200" s="144"/>
      <c r="E200" s="380" t="str">
        <f t="shared" si="13"/>
        <v/>
      </c>
      <c r="G200" s="69"/>
      <c r="H200" s="62"/>
      <c r="I200" s="62"/>
      <c r="J200" s="62"/>
      <c r="K200" s="62"/>
      <c r="L200" s="62"/>
      <c r="M200" s="62"/>
      <c r="N200" s="62"/>
      <c r="O200" s="62"/>
      <c r="P200" s="62"/>
      <c r="Q200" s="62"/>
    </row>
    <row r="201" spans="1:17" s="68" customFormat="1">
      <c r="A201" s="141">
        <v>190</v>
      </c>
      <c r="B201" s="142"/>
      <c r="C201" s="142"/>
      <c r="D201" s="144"/>
      <c r="E201" s="380" t="str">
        <f t="shared" si="13"/>
        <v/>
      </c>
      <c r="G201" s="69"/>
      <c r="H201" s="62"/>
      <c r="I201" s="62"/>
      <c r="J201" s="62"/>
      <c r="K201" s="62"/>
      <c r="L201" s="62"/>
      <c r="M201" s="62"/>
      <c r="N201" s="62"/>
      <c r="O201" s="62"/>
      <c r="P201" s="62"/>
      <c r="Q201" s="62"/>
    </row>
    <row r="202" spans="1:17" s="68" customFormat="1">
      <c r="A202" s="141">
        <v>191</v>
      </c>
      <c r="B202" s="142"/>
      <c r="C202" s="142"/>
      <c r="D202" s="144"/>
      <c r="E202" s="380" t="str">
        <f t="shared" si="13"/>
        <v/>
      </c>
      <c r="G202" s="69"/>
      <c r="H202" s="62"/>
      <c r="I202" s="62"/>
      <c r="J202" s="62"/>
      <c r="K202" s="62"/>
      <c r="L202" s="62"/>
      <c r="M202" s="62"/>
      <c r="N202" s="62"/>
      <c r="O202" s="62"/>
      <c r="P202" s="62"/>
      <c r="Q202" s="62"/>
    </row>
    <row r="203" spans="1:17" s="68" customFormat="1">
      <c r="A203" s="141">
        <v>192</v>
      </c>
      <c r="B203" s="142"/>
      <c r="C203" s="142"/>
      <c r="D203" s="144"/>
      <c r="E203" s="380" t="str">
        <f t="shared" si="13"/>
        <v/>
      </c>
      <c r="G203" s="69"/>
      <c r="H203" s="62"/>
      <c r="I203" s="62"/>
      <c r="J203" s="62"/>
      <c r="K203" s="62"/>
      <c r="L203" s="62"/>
      <c r="M203" s="62"/>
      <c r="N203" s="62"/>
      <c r="O203" s="62"/>
      <c r="P203" s="62"/>
      <c r="Q203" s="62"/>
    </row>
    <row r="204" spans="1:17" s="68" customFormat="1">
      <c r="A204" s="141">
        <v>193</v>
      </c>
      <c r="B204" s="142"/>
      <c r="C204" s="142"/>
      <c r="D204" s="144"/>
      <c r="E204" s="380" t="str">
        <f t="shared" si="13"/>
        <v/>
      </c>
      <c r="G204" s="69"/>
      <c r="H204" s="62"/>
      <c r="I204" s="62"/>
      <c r="J204" s="62"/>
      <c r="K204" s="62"/>
      <c r="L204" s="62"/>
      <c r="M204" s="62"/>
      <c r="N204" s="62"/>
      <c r="O204" s="62"/>
      <c r="P204" s="62"/>
      <c r="Q204" s="62"/>
    </row>
    <row r="205" spans="1:17" s="68" customFormat="1">
      <c r="A205" s="141">
        <v>194</v>
      </c>
      <c r="B205" s="142"/>
      <c r="C205" s="142"/>
      <c r="D205" s="144"/>
      <c r="E205" s="380" t="str">
        <f t="shared" si="13"/>
        <v/>
      </c>
      <c r="G205" s="69"/>
      <c r="H205" s="62"/>
      <c r="I205" s="62"/>
      <c r="J205" s="62"/>
      <c r="K205" s="62"/>
      <c r="L205" s="62"/>
      <c r="M205" s="62"/>
      <c r="N205" s="62"/>
      <c r="O205" s="62"/>
      <c r="P205" s="62"/>
      <c r="Q205" s="62"/>
    </row>
    <row r="206" spans="1:17" s="68" customFormat="1">
      <c r="A206" s="141">
        <v>195</v>
      </c>
      <c r="B206" s="142"/>
      <c r="C206" s="142"/>
      <c r="D206" s="144"/>
      <c r="E206" s="380" t="str">
        <f t="shared" si="13"/>
        <v/>
      </c>
      <c r="G206" s="69"/>
      <c r="H206" s="62"/>
      <c r="I206" s="62"/>
      <c r="J206" s="62"/>
      <c r="K206" s="62"/>
      <c r="L206" s="62"/>
      <c r="M206" s="62"/>
      <c r="N206" s="62"/>
      <c r="O206" s="62"/>
      <c r="P206" s="62"/>
      <c r="Q206" s="62"/>
    </row>
    <row r="207" spans="1:17" s="68" customFormat="1">
      <c r="A207" s="141">
        <v>196</v>
      </c>
      <c r="B207" s="142"/>
      <c r="C207" s="142"/>
      <c r="D207" s="144"/>
      <c r="E207" s="380" t="str">
        <f t="shared" si="13"/>
        <v/>
      </c>
      <c r="G207" s="69"/>
      <c r="H207" s="62"/>
      <c r="I207" s="62"/>
      <c r="J207" s="62"/>
      <c r="K207" s="62"/>
      <c r="L207" s="62"/>
      <c r="M207" s="62"/>
      <c r="N207" s="62"/>
      <c r="O207" s="62"/>
      <c r="P207" s="62"/>
      <c r="Q207" s="62"/>
    </row>
    <row r="208" spans="1:17" s="68" customFormat="1">
      <c r="A208" s="141">
        <v>197</v>
      </c>
      <c r="B208" s="142"/>
      <c r="C208" s="142"/>
      <c r="D208" s="144"/>
      <c r="E208" s="380" t="str">
        <f t="shared" si="13"/>
        <v/>
      </c>
      <c r="G208" s="69"/>
      <c r="H208" s="62"/>
      <c r="I208" s="62"/>
      <c r="J208" s="62"/>
      <c r="K208" s="62"/>
      <c r="L208" s="62"/>
      <c r="M208" s="62"/>
      <c r="N208" s="62"/>
      <c r="O208" s="62"/>
      <c r="P208" s="62"/>
      <c r="Q208" s="62"/>
    </row>
    <row r="209" spans="1:17" s="68" customFormat="1">
      <c r="A209" s="141">
        <v>198</v>
      </c>
      <c r="B209" s="142"/>
      <c r="C209" s="142"/>
      <c r="D209" s="144"/>
      <c r="E209" s="380" t="str">
        <f t="shared" si="13"/>
        <v/>
      </c>
      <c r="G209" s="69"/>
      <c r="H209" s="62"/>
      <c r="I209" s="62"/>
      <c r="J209" s="62"/>
      <c r="K209" s="62"/>
      <c r="L209" s="62"/>
      <c r="M209" s="62"/>
      <c r="N209" s="62"/>
      <c r="O209" s="62"/>
      <c r="P209" s="62"/>
      <c r="Q209" s="62"/>
    </row>
    <row r="210" spans="1:17" s="68" customFormat="1">
      <c r="A210" s="141">
        <v>199</v>
      </c>
      <c r="B210" s="142"/>
      <c r="C210" s="142"/>
      <c r="D210" s="144"/>
      <c r="E210" s="380" t="str">
        <f t="shared" si="13"/>
        <v/>
      </c>
      <c r="G210" s="69"/>
      <c r="H210" s="62"/>
      <c r="I210" s="62"/>
      <c r="J210" s="62"/>
      <c r="K210" s="62"/>
      <c r="L210" s="62"/>
      <c r="M210" s="62"/>
      <c r="N210" s="62"/>
      <c r="O210" s="62"/>
      <c r="P210" s="62"/>
      <c r="Q210" s="62"/>
    </row>
    <row r="211" spans="1:17" s="68" customFormat="1">
      <c r="A211" s="141">
        <v>200</v>
      </c>
      <c r="B211" s="142"/>
      <c r="C211" s="142"/>
      <c r="D211" s="144"/>
      <c r="E211" s="380" t="str">
        <f t="shared" si="13"/>
        <v/>
      </c>
      <c r="G211" s="69"/>
      <c r="H211" s="62"/>
      <c r="I211" s="62"/>
      <c r="J211" s="62"/>
      <c r="K211" s="62"/>
      <c r="L211" s="62"/>
      <c r="M211" s="62"/>
      <c r="N211" s="62"/>
      <c r="O211" s="62"/>
      <c r="P211" s="62"/>
      <c r="Q211" s="62"/>
    </row>
    <row r="212" spans="1:17" s="68" customFormat="1">
      <c r="A212" s="141">
        <v>201</v>
      </c>
      <c r="B212" s="142"/>
      <c r="C212" s="142"/>
      <c r="D212" s="144"/>
      <c r="E212" s="380" t="str">
        <f t="shared" si="13"/>
        <v/>
      </c>
      <c r="G212" s="69"/>
      <c r="H212" s="62"/>
      <c r="I212" s="62"/>
      <c r="J212" s="62"/>
      <c r="K212" s="62"/>
      <c r="L212" s="62"/>
      <c r="M212" s="62"/>
      <c r="N212" s="62"/>
      <c r="O212" s="62"/>
      <c r="P212" s="62"/>
      <c r="Q212" s="62"/>
    </row>
    <row r="213" spans="1:17" s="68" customFormat="1">
      <c r="A213" s="141">
        <v>202</v>
      </c>
      <c r="B213" s="142"/>
      <c r="C213" s="142"/>
      <c r="D213" s="144"/>
      <c r="E213" s="380" t="str">
        <f t="shared" si="13"/>
        <v/>
      </c>
      <c r="G213" s="69"/>
      <c r="H213" s="62"/>
      <c r="I213" s="62"/>
      <c r="J213" s="62"/>
      <c r="K213" s="62"/>
      <c r="L213" s="62"/>
      <c r="M213" s="62"/>
      <c r="N213" s="62"/>
      <c r="O213" s="62"/>
      <c r="P213" s="62"/>
      <c r="Q213" s="62"/>
    </row>
    <row r="214" spans="1:17" s="68" customFormat="1">
      <c r="A214" s="141">
        <v>203</v>
      </c>
      <c r="B214" s="142"/>
      <c r="C214" s="142"/>
      <c r="D214" s="144"/>
      <c r="E214" s="380" t="str">
        <f t="shared" si="13"/>
        <v/>
      </c>
      <c r="G214" s="69"/>
      <c r="H214" s="62"/>
      <c r="I214" s="62"/>
      <c r="J214" s="62"/>
      <c r="K214" s="62"/>
      <c r="L214" s="62"/>
      <c r="M214" s="62"/>
      <c r="N214" s="62"/>
      <c r="O214" s="62"/>
      <c r="P214" s="62"/>
      <c r="Q214" s="62"/>
    </row>
    <row r="215" spans="1:17" s="68" customFormat="1">
      <c r="A215" s="141">
        <v>204</v>
      </c>
      <c r="B215" s="142"/>
      <c r="C215" s="142"/>
      <c r="D215" s="144"/>
      <c r="E215" s="380" t="str">
        <f t="shared" si="13"/>
        <v/>
      </c>
      <c r="G215" s="69"/>
      <c r="H215" s="62"/>
      <c r="I215" s="62"/>
      <c r="J215" s="62"/>
      <c r="K215" s="62"/>
      <c r="L215" s="62"/>
      <c r="M215" s="62"/>
      <c r="N215" s="62"/>
      <c r="O215" s="62"/>
      <c r="P215" s="62"/>
      <c r="Q215" s="62"/>
    </row>
    <row r="216" spans="1:17" s="68" customFormat="1">
      <c r="A216" s="141">
        <v>205</v>
      </c>
      <c r="B216" s="142"/>
      <c r="C216" s="142"/>
      <c r="D216" s="144"/>
      <c r="E216" s="380" t="str">
        <f t="shared" si="13"/>
        <v/>
      </c>
      <c r="G216" s="69"/>
      <c r="H216" s="62"/>
      <c r="I216" s="62"/>
      <c r="J216" s="62"/>
      <c r="K216" s="62"/>
      <c r="L216" s="62"/>
      <c r="M216" s="62"/>
      <c r="N216" s="62"/>
      <c r="O216" s="62"/>
      <c r="P216" s="62"/>
      <c r="Q216" s="62"/>
    </row>
    <row r="217" spans="1:17" s="68" customFormat="1">
      <c r="A217" s="141">
        <v>206</v>
      </c>
      <c r="B217" s="142"/>
      <c r="C217" s="142"/>
      <c r="D217" s="144"/>
      <c r="E217" s="380" t="str">
        <f t="shared" si="13"/>
        <v/>
      </c>
      <c r="G217" s="69"/>
      <c r="H217" s="62"/>
      <c r="I217" s="62"/>
      <c r="J217" s="62"/>
      <c r="K217" s="62"/>
      <c r="L217" s="62"/>
      <c r="M217" s="62"/>
      <c r="N217" s="62"/>
      <c r="O217" s="62"/>
      <c r="P217" s="62"/>
      <c r="Q217" s="62"/>
    </row>
    <row r="218" spans="1:17" s="68" customFormat="1">
      <c r="A218" s="141">
        <v>207</v>
      </c>
      <c r="B218" s="142"/>
      <c r="C218" s="142"/>
      <c r="D218" s="144"/>
      <c r="E218" s="380" t="str">
        <f t="shared" si="13"/>
        <v/>
      </c>
      <c r="G218" s="69"/>
      <c r="H218" s="62"/>
      <c r="I218" s="62"/>
      <c r="J218" s="62"/>
      <c r="K218" s="62"/>
      <c r="L218" s="62"/>
      <c r="M218" s="62"/>
      <c r="N218" s="62"/>
      <c r="O218" s="62"/>
      <c r="P218" s="62"/>
      <c r="Q218" s="62"/>
    </row>
    <row r="219" spans="1:17" s="68" customFormat="1">
      <c r="A219" s="141">
        <v>208</v>
      </c>
      <c r="B219" s="142"/>
      <c r="C219" s="142"/>
      <c r="D219" s="144"/>
      <c r="E219" s="380" t="str">
        <f t="shared" si="13"/>
        <v/>
      </c>
      <c r="G219" s="69"/>
      <c r="H219" s="62"/>
      <c r="I219" s="62"/>
      <c r="J219" s="62"/>
      <c r="K219" s="62"/>
      <c r="L219" s="62"/>
      <c r="M219" s="62"/>
      <c r="N219" s="62"/>
      <c r="O219" s="62"/>
      <c r="P219" s="62"/>
      <c r="Q219" s="62"/>
    </row>
    <row r="220" spans="1:17" s="68" customFormat="1">
      <c r="A220" s="141">
        <v>209</v>
      </c>
      <c r="B220" s="142"/>
      <c r="C220" s="142"/>
      <c r="D220" s="144"/>
      <c r="E220" s="380" t="str">
        <f t="shared" si="13"/>
        <v/>
      </c>
      <c r="G220" s="69"/>
      <c r="H220" s="62"/>
      <c r="I220" s="62"/>
      <c r="J220" s="62"/>
      <c r="K220" s="62"/>
      <c r="L220" s="62"/>
      <c r="M220" s="62"/>
      <c r="N220" s="62"/>
      <c r="O220" s="62"/>
      <c r="P220" s="62"/>
      <c r="Q220" s="62"/>
    </row>
    <row r="221" spans="1:17" s="68" customFormat="1">
      <c r="A221" s="141">
        <v>210</v>
      </c>
      <c r="B221" s="142"/>
      <c r="C221" s="142"/>
      <c r="D221" s="144"/>
      <c r="E221" s="380" t="str">
        <f t="shared" si="13"/>
        <v/>
      </c>
      <c r="G221" s="69"/>
      <c r="H221" s="62"/>
      <c r="I221" s="62"/>
      <c r="J221" s="62"/>
      <c r="K221" s="62"/>
      <c r="L221" s="62"/>
      <c r="M221" s="62"/>
      <c r="N221" s="62"/>
      <c r="O221" s="62"/>
      <c r="P221" s="62"/>
      <c r="Q221" s="62"/>
    </row>
    <row r="222" spans="1:17" s="68" customFormat="1">
      <c r="A222" s="141">
        <v>211</v>
      </c>
      <c r="B222" s="142"/>
      <c r="C222" s="142"/>
      <c r="D222" s="144"/>
      <c r="E222" s="380" t="str">
        <f t="shared" si="13"/>
        <v/>
      </c>
      <c r="G222" s="69"/>
      <c r="H222" s="62"/>
      <c r="I222" s="62"/>
      <c r="J222" s="62"/>
      <c r="K222" s="62"/>
      <c r="L222" s="62"/>
      <c r="M222" s="62"/>
      <c r="N222" s="62"/>
      <c r="O222" s="62"/>
      <c r="P222" s="62"/>
      <c r="Q222" s="62"/>
    </row>
    <row r="223" spans="1:17" s="68" customFormat="1">
      <c r="A223" s="141">
        <v>212</v>
      </c>
      <c r="B223" s="142"/>
      <c r="C223" s="142"/>
      <c r="D223" s="144"/>
      <c r="E223" s="380" t="str">
        <f t="shared" si="13"/>
        <v/>
      </c>
      <c r="G223" s="69"/>
      <c r="H223" s="62"/>
      <c r="I223" s="62"/>
      <c r="J223" s="62"/>
      <c r="K223" s="62"/>
      <c r="L223" s="62"/>
      <c r="M223" s="62"/>
      <c r="N223" s="62"/>
      <c r="O223" s="62"/>
      <c r="P223" s="62"/>
      <c r="Q223" s="62"/>
    </row>
    <row r="224" spans="1:17" s="68" customFormat="1">
      <c r="A224" s="141">
        <v>213</v>
      </c>
      <c r="B224" s="142"/>
      <c r="C224" s="142"/>
      <c r="D224" s="144"/>
      <c r="E224" s="380" t="str">
        <f t="shared" si="13"/>
        <v/>
      </c>
      <c r="G224" s="69"/>
      <c r="H224" s="62"/>
      <c r="I224" s="62"/>
      <c r="J224" s="62"/>
      <c r="K224" s="62"/>
      <c r="L224" s="62"/>
      <c r="M224" s="62"/>
      <c r="N224" s="62"/>
      <c r="O224" s="62"/>
      <c r="P224" s="62"/>
      <c r="Q224" s="62"/>
    </row>
    <row r="225" spans="1:17" s="68" customFormat="1">
      <c r="A225" s="141">
        <v>214</v>
      </c>
      <c r="B225" s="142"/>
      <c r="C225" s="142"/>
      <c r="D225" s="144"/>
      <c r="E225" s="380" t="str">
        <f t="shared" si="13"/>
        <v/>
      </c>
      <c r="G225" s="69"/>
      <c r="H225" s="62"/>
      <c r="I225" s="62"/>
      <c r="J225" s="62"/>
      <c r="K225" s="62"/>
      <c r="L225" s="62"/>
      <c r="M225" s="62"/>
      <c r="N225" s="62"/>
      <c r="O225" s="62"/>
      <c r="P225" s="62"/>
      <c r="Q225" s="62"/>
    </row>
    <row r="226" spans="1:17" s="68" customFormat="1">
      <c r="A226" s="141">
        <v>215</v>
      </c>
      <c r="B226" s="142"/>
      <c r="C226" s="142"/>
      <c r="D226" s="144"/>
      <c r="E226" s="380" t="str">
        <f t="shared" si="13"/>
        <v/>
      </c>
      <c r="G226" s="69"/>
      <c r="H226" s="62"/>
      <c r="I226" s="62"/>
      <c r="J226" s="62"/>
      <c r="K226" s="62"/>
      <c r="L226" s="62"/>
      <c r="M226" s="62"/>
      <c r="N226" s="62"/>
      <c r="O226" s="62"/>
      <c r="P226" s="62"/>
      <c r="Q226" s="62"/>
    </row>
    <row r="227" spans="1:17" s="68" customFormat="1">
      <c r="A227" s="141">
        <v>216</v>
      </c>
      <c r="B227" s="142"/>
      <c r="C227" s="142"/>
      <c r="D227" s="144"/>
      <c r="E227" s="380" t="str">
        <f t="shared" si="13"/>
        <v/>
      </c>
      <c r="G227" s="69"/>
      <c r="H227" s="62"/>
      <c r="I227" s="62"/>
      <c r="J227" s="62"/>
      <c r="K227" s="62"/>
      <c r="L227" s="62"/>
      <c r="M227" s="62"/>
      <c r="N227" s="62"/>
      <c r="O227" s="62"/>
      <c r="P227" s="62"/>
      <c r="Q227" s="62"/>
    </row>
    <row r="228" spans="1:17" s="68" customFormat="1">
      <c r="A228" s="141">
        <v>217</v>
      </c>
      <c r="B228" s="142"/>
      <c r="C228" s="142"/>
      <c r="D228" s="144"/>
      <c r="E228" s="380" t="str">
        <f t="shared" si="13"/>
        <v/>
      </c>
      <c r="G228" s="69"/>
      <c r="H228" s="62"/>
      <c r="I228" s="62"/>
      <c r="J228" s="62"/>
      <c r="K228" s="62"/>
      <c r="L228" s="62"/>
      <c r="M228" s="62"/>
      <c r="N228" s="62"/>
      <c r="O228" s="62"/>
      <c r="P228" s="62"/>
      <c r="Q228" s="62"/>
    </row>
    <row r="229" spans="1:17" s="68" customFormat="1">
      <c r="A229" s="141">
        <v>218</v>
      </c>
      <c r="B229" s="142"/>
      <c r="C229" s="142"/>
      <c r="D229" s="144"/>
      <c r="E229" s="380" t="str">
        <f t="shared" si="13"/>
        <v/>
      </c>
      <c r="G229" s="69"/>
      <c r="H229" s="62"/>
      <c r="I229" s="62"/>
      <c r="J229" s="62"/>
      <c r="K229" s="62"/>
      <c r="L229" s="62"/>
      <c r="M229" s="62"/>
      <c r="N229" s="62"/>
      <c r="O229" s="62"/>
      <c r="P229" s="62"/>
      <c r="Q229" s="62"/>
    </row>
    <row r="230" spans="1:17" s="68" customFormat="1">
      <c r="A230" s="141">
        <v>219</v>
      </c>
      <c r="B230" s="142"/>
      <c r="C230" s="142"/>
      <c r="D230" s="144"/>
      <c r="E230" s="380" t="str">
        <f t="shared" si="13"/>
        <v/>
      </c>
      <c r="G230" s="69"/>
      <c r="H230" s="62"/>
      <c r="I230" s="62"/>
      <c r="J230" s="62"/>
      <c r="K230" s="62"/>
      <c r="L230" s="62"/>
      <c r="M230" s="62"/>
      <c r="N230" s="62"/>
      <c r="O230" s="62"/>
      <c r="P230" s="62"/>
      <c r="Q230" s="62"/>
    </row>
    <row r="231" spans="1:17" s="68" customFormat="1">
      <c r="A231" s="141">
        <v>220</v>
      </c>
      <c r="B231" s="142"/>
      <c r="C231" s="142"/>
      <c r="D231" s="144"/>
      <c r="E231" s="380" t="str">
        <f t="shared" si="13"/>
        <v/>
      </c>
      <c r="G231" s="69"/>
      <c r="H231" s="62"/>
      <c r="I231" s="62"/>
      <c r="J231" s="62"/>
      <c r="K231" s="62"/>
      <c r="L231" s="62"/>
      <c r="M231" s="62"/>
      <c r="N231" s="62"/>
      <c r="O231" s="62"/>
      <c r="P231" s="62"/>
      <c r="Q231" s="62"/>
    </row>
    <row r="232" spans="1:17" s="68" customFormat="1">
      <c r="A232" s="141">
        <v>221</v>
      </c>
      <c r="B232" s="142"/>
      <c r="C232" s="142"/>
      <c r="D232" s="144"/>
      <c r="E232" s="380" t="str">
        <f t="shared" si="13"/>
        <v/>
      </c>
      <c r="G232" s="69"/>
      <c r="H232" s="62"/>
      <c r="I232" s="62"/>
      <c r="J232" s="62"/>
      <c r="K232" s="62"/>
      <c r="L232" s="62"/>
      <c r="M232" s="62"/>
      <c r="N232" s="62"/>
      <c r="O232" s="62"/>
      <c r="P232" s="62"/>
      <c r="Q232" s="62"/>
    </row>
    <row r="233" spans="1:17" s="68" customFormat="1">
      <c r="A233" s="141">
        <v>222</v>
      </c>
      <c r="B233" s="142"/>
      <c r="C233" s="142"/>
      <c r="D233" s="144"/>
      <c r="E233" s="380" t="str">
        <f t="shared" si="13"/>
        <v/>
      </c>
      <c r="G233" s="69"/>
      <c r="H233" s="62"/>
      <c r="I233" s="62"/>
      <c r="J233" s="62"/>
      <c r="K233" s="62"/>
      <c r="L233" s="62"/>
      <c r="M233" s="62"/>
      <c r="N233" s="62"/>
      <c r="O233" s="62"/>
      <c r="P233" s="62"/>
      <c r="Q233" s="62"/>
    </row>
    <row r="234" spans="1:17" s="68" customFormat="1">
      <c r="A234" s="141">
        <v>223</v>
      </c>
      <c r="B234" s="142"/>
      <c r="C234" s="142"/>
      <c r="D234" s="144"/>
      <c r="E234" s="380" t="str">
        <f t="shared" si="13"/>
        <v/>
      </c>
      <c r="G234" s="69"/>
      <c r="H234" s="62"/>
      <c r="I234" s="62"/>
      <c r="J234" s="62"/>
      <c r="K234" s="62"/>
      <c r="L234" s="62"/>
      <c r="M234" s="62"/>
      <c r="N234" s="62"/>
      <c r="O234" s="62"/>
      <c r="P234" s="62"/>
      <c r="Q234" s="62"/>
    </row>
    <row r="235" spans="1:17" s="68" customFormat="1">
      <c r="A235" s="141">
        <v>224</v>
      </c>
      <c r="B235" s="142"/>
      <c r="C235" s="142"/>
      <c r="D235" s="144"/>
      <c r="E235" s="380" t="str">
        <f t="shared" si="13"/>
        <v/>
      </c>
      <c r="G235" s="69"/>
      <c r="H235" s="62"/>
      <c r="I235" s="62"/>
      <c r="J235" s="62"/>
      <c r="K235" s="62"/>
      <c r="L235" s="62"/>
      <c r="M235" s="62"/>
      <c r="N235" s="62"/>
      <c r="O235" s="62"/>
      <c r="P235" s="62"/>
      <c r="Q235" s="62"/>
    </row>
    <row r="236" spans="1:17" s="68" customFormat="1">
      <c r="A236" s="141">
        <v>225</v>
      </c>
      <c r="B236" s="142"/>
      <c r="C236" s="142"/>
      <c r="D236" s="144"/>
      <c r="E236" s="380" t="str">
        <f t="shared" ref="E236:E261" si="14">IF(OR($B236="",$D236&lt;an_initial,$D236&gt;an_final),"",F236*(HLOOKUP(C236,i8punctaje,2,FALSE)))</f>
        <v/>
      </c>
      <c r="G236" s="69"/>
      <c r="H236" s="62"/>
      <c r="I236" s="62"/>
      <c r="J236" s="62"/>
      <c r="K236" s="62"/>
      <c r="L236" s="62"/>
      <c r="M236" s="62"/>
      <c r="N236" s="62"/>
      <c r="O236" s="62"/>
      <c r="P236" s="62"/>
      <c r="Q236" s="62"/>
    </row>
    <row r="237" spans="1:17" s="68" customFormat="1">
      <c r="A237" s="141">
        <v>226</v>
      </c>
      <c r="B237" s="142"/>
      <c r="C237" s="142"/>
      <c r="D237" s="144"/>
      <c r="E237" s="380" t="str">
        <f t="shared" si="14"/>
        <v/>
      </c>
      <c r="G237" s="69"/>
      <c r="H237" s="62"/>
      <c r="I237" s="62"/>
      <c r="J237" s="62"/>
      <c r="K237" s="62"/>
      <c r="L237" s="62"/>
      <c r="M237" s="62"/>
      <c r="N237" s="62"/>
      <c r="O237" s="62"/>
      <c r="P237" s="62"/>
      <c r="Q237" s="62"/>
    </row>
    <row r="238" spans="1:17" s="68" customFormat="1">
      <c r="A238" s="141">
        <v>227</v>
      </c>
      <c r="B238" s="142"/>
      <c r="C238" s="142"/>
      <c r="D238" s="144"/>
      <c r="E238" s="380" t="str">
        <f t="shared" si="14"/>
        <v/>
      </c>
      <c r="G238" s="69"/>
      <c r="H238" s="62"/>
      <c r="I238" s="62"/>
      <c r="J238" s="62"/>
      <c r="K238" s="62"/>
      <c r="L238" s="62"/>
      <c r="M238" s="62"/>
      <c r="N238" s="62"/>
      <c r="O238" s="62"/>
      <c r="P238" s="62"/>
      <c r="Q238" s="62"/>
    </row>
    <row r="239" spans="1:17" s="68" customFormat="1">
      <c r="A239" s="141">
        <v>228</v>
      </c>
      <c r="B239" s="142"/>
      <c r="C239" s="142"/>
      <c r="D239" s="144"/>
      <c r="E239" s="380" t="str">
        <f t="shared" si="14"/>
        <v/>
      </c>
      <c r="G239" s="69"/>
      <c r="H239" s="62"/>
      <c r="I239" s="62"/>
      <c r="J239" s="62"/>
      <c r="K239" s="62"/>
      <c r="L239" s="62"/>
      <c r="M239" s="62"/>
      <c r="N239" s="62"/>
      <c r="O239" s="62"/>
      <c r="P239" s="62"/>
      <c r="Q239" s="62"/>
    </row>
    <row r="240" spans="1:17" s="68" customFormat="1">
      <c r="A240" s="141">
        <v>229</v>
      </c>
      <c r="B240" s="142"/>
      <c r="C240" s="142"/>
      <c r="D240" s="144"/>
      <c r="E240" s="380" t="str">
        <f t="shared" si="14"/>
        <v/>
      </c>
      <c r="G240" s="69"/>
      <c r="H240" s="62"/>
      <c r="I240" s="62"/>
      <c r="J240" s="62"/>
      <c r="K240" s="62"/>
      <c r="L240" s="62"/>
      <c r="M240" s="62"/>
      <c r="N240" s="62"/>
      <c r="O240" s="62"/>
      <c r="P240" s="62"/>
      <c r="Q240" s="62"/>
    </row>
    <row r="241" spans="1:17" s="68" customFormat="1">
      <c r="A241" s="141">
        <v>230</v>
      </c>
      <c r="B241" s="142"/>
      <c r="C241" s="142"/>
      <c r="D241" s="144"/>
      <c r="E241" s="380" t="str">
        <f t="shared" si="14"/>
        <v/>
      </c>
      <c r="G241" s="69"/>
      <c r="H241" s="62"/>
      <c r="I241" s="62"/>
      <c r="J241" s="62"/>
      <c r="K241" s="62"/>
      <c r="L241" s="62"/>
      <c r="M241" s="62"/>
      <c r="N241" s="62"/>
      <c r="O241" s="62"/>
      <c r="P241" s="62"/>
      <c r="Q241" s="62"/>
    </row>
    <row r="242" spans="1:17" s="68" customFormat="1">
      <c r="A242" s="141">
        <v>231</v>
      </c>
      <c r="B242" s="142"/>
      <c r="C242" s="142"/>
      <c r="D242" s="144"/>
      <c r="E242" s="380" t="str">
        <f t="shared" si="14"/>
        <v/>
      </c>
      <c r="G242" s="69"/>
      <c r="H242" s="62"/>
      <c r="I242" s="62"/>
      <c r="J242" s="62"/>
      <c r="K242" s="62"/>
      <c r="L242" s="62"/>
      <c r="M242" s="62"/>
      <c r="N242" s="62"/>
      <c r="O242" s="62"/>
      <c r="P242" s="62"/>
      <c r="Q242" s="62"/>
    </row>
    <row r="243" spans="1:17" s="68" customFormat="1">
      <c r="A243" s="141">
        <v>232</v>
      </c>
      <c r="B243" s="142"/>
      <c r="C243" s="142"/>
      <c r="D243" s="144"/>
      <c r="E243" s="380" t="str">
        <f t="shared" si="14"/>
        <v/>
      </c>
      <c r="G243" s="69"/>
      <c r="H243" s="62"/>
      <c r="I243" s="62"/>
      <c r="J243" s="62"/>
      <c r="K243" s="62"/>
      <c r="L243" s="62"/>
      <c r="M243" s="62"/>
      <c r="N243" s="62"/>
      <c r="O243" s="62"/>
      <c r="P243" s="62"/>
      <c r="Q243" s="62"/>
    </row>
    <row r="244" spans="1:17" s="68" customFormat="1">
      <c r="A244" s="141">
        <v>233</v>
      </c>
      <c r="B244" s="142"/>
      <c r="C244" s="142"/>
      <c r="D244" s="144"/>
      <c r="E244" s="380" t="str">
        <f t="shared" si="14"/>
        <v/>
      </c>
      <c r="G244" s="69"/>
      <c r="H244" s="62"/>
      <c r="I244" s="62"/>
      <c r="J244" s="62"/>
      <c r="K244" s="62"/>
      <c r="L244" s="62"/>
      <c r="M244" s="62"/>
      <c r="N244" s="62"/>
      <c r="O244" s="62"/>
      <c r="P244" s="62"/>
      <c r="Q244" s="62"/>
    </row>
    <row r="245" spans="1:17" s="68" customFormat="1">
      <c r="A245" s="141">
        <v>234</v>
      </c>
      <c r="B245" s="142"/>
      <c r="C245" s="142"/>
      <c r="D245" s="144"/>
      <c r="E245" s="380" t="str">
        <f t="shared" si="14"/>
        <v/>
      </c>
      <c r="G245" s="69"/>
      <c r="H245" s="62"/>
      <c r="I245" s="62"/>
      <c r="J245" s="62"/>
      <c r="K245" s="62"/>
      <c r="L245" s="62"/>
      <c r="M245" s="62"/>
      <c r="N245" s="62"/>
      <c r="O245" s="62"/>
      <c r="P245" s="62"/>
      <c r="Q245" s="62"/>
    </row>
    <row r="246" spans="1:17" s="68" customFormat="1">
      <c r="A246" s="141">
        <v>235</v>
      </c>
      <c r="B246" s="142"/>
      <c r="C246" s="142"/>
      <c r="D246" s="144"/>
      <c r="E246" s="380" t="str">
        <f t="shared" si="14"/>
        <v/>
      </c>
      <c r="G246" s="69"/>
      <c r="H246" s="62"/>
      <c r="I246" s="62"/>
      <c r="J246" s="62"/>
      <c r="K246" s="62"/>
      <c r="L246" s="62"/>
      <c r="M246" s="62"/>
      <c r="N246" s="62"/>
      <c r="O246" s="62"/>
      <c r="P246" s="62"/>
      <c r="Q246" s="62"/>
    </row>
    <row r="247" spans="1:17" s="68" customFormat="1">
      <c r="A247" s="141">
        <v>236</v>
      </c>
      <c r="B247" s="142"/>
      <c r="C247" s="142"/>
      <c r="D247" s="144"/>
      <c r="E247" s="380" t="str">
        <f t="shared" si="14"/>
        <v/>
      </c>
      <c r="G247" s="69"/>
      <c r="H247" s="62"/>
      <c r="I247" s="62"/>
      <c r="J247" s="62"/>
      <c r="K247" s="62"/>
      <c r="L247" s="62"/>
      <c r="M247" s="62"/>
      <c r="N247" s="62"/>
      <c r="O247" s="62"/>
      <c r="P247" s="62"/>
      <c r="Q247" s="62"/>
    </row>
    <row r="248" spans="1:17" s="68" customFormat="1">
      <c r="A248" s="141">
        <v>237</v>
      </c>
      <c r="B248" s="142"/>
      <c r="C248" s="142"/>
      <c r="D248" s="144"/>
      <c r="E248" s="380" t="str">
        <f t="shared" si="14"/>
        <v/>
      </c>
      <c r="G248" s="69"/>
      <c r="H248" s="62"/>
      <c r="I248" s="62"/>
      <c r="J248" s="62"/>
      <c r="K248" s="62"/>
      <c r="L248" s="62"/>
      <c r="M248" s="62"/>
      <c r="N248" s="62"/>
      <c r="O248" s="62"/>
      <c r="P248" s="62"/>
      <c r="Q248" s="62"/>
    </row>
    <row r="249" spans="1:17" s="68" customFormat="1">
      <c r="A249" s="141">
        <v>238</v>
      </c>
      <c r="B249" s="142"/>
      <c r="C249" s="142"/>
      <c r="D249" s="144"/>
      <c r="E249" s="380" t="str">
        <f t="shared" si="14"/>
        <v/>
      </c>
      <c r="G249" s="69"/>
      <c r="H249" s="62"/>
      <c r="I249" s="62"/>
      <c r="J249" s="62"/>
      <c r="K249" s="62"/>
      <c r="L249" s="62"/>
      <c r="M249" s="62"/>
      <c r="N249" s="62"/>
      <c r="O249" s="62"/>
      <c r="P249" s="62"/>
      <c r="Q249" s="62"/>
    </row>
    <row r="250" spans="1:17" s="68" customFormat="1">
      <c r="A250" s="141">
        <v>239</v>
      </c>
      <c r="B250" s="142"/>
      <c r="C250" s="142"/>
      <c r="D250" s="144"/>
      <c r="E250" s="380" t="str">
        <f t="shared" si="14"/>
        <v/>
      </c>
      <c r="G250" s="69"/>
      <c r="H250" s="62"/>
      <c r="I250" s="62"/>
      <c r="J250" s="62"/>
      <c r="K250" s="62"/>
      <c r="L250" s="62"/>
      <c r="M250" s="62"/>
      <c r="N250" s="62"/>
      <c r="O250" s="62"/>
      <c r="P250" s="62"/>
      <c r="Q250" s="62"/>
    </row>
    <row r="251" spans="1:17" s="68" customFormat="1">
      <c r="A251" s="141">
        <v>240</v>
      </c>
      <c r="B251" s="142"/>
      <c r="C251" s="142"/>
      <c r="D251" s="144"/>
      <c r="E251" s="380" t="str">
        <f t="shared" si="14"/>
        <v/>
      </c>
      <c r="G251" s="69"/>
      <c r="H251" s="62"/>
      <c r="I251" s="62"/>
      <c r="J251" s="62"/>
      <c r="K251" s="62"/>
      <c r="L251" s="62"/>
      <c r="M251" s="62"/>
      <c r="N251" s="62"/>
      <c r="O251" s="62"/>
      <c r="P251" s="62"/>
      <c r="Q251" s="62"/>
    </row>
    <row r="252" spans="1:17" s="68" customFormat="1">
      <c r="A252" s="141">
        <v>241</v>
      </c>
      <c r="B252" s="142"/>
      <c r="C252" s="142"/>
      <c r="D252" s="144"/>
      <c r="E252" s="380" t="str">
        <f t="shared" si="14"/>
        <v/>
      </c>
      <c r="G252" s="69"/>
      <c r="H252" s="62"/>
      <c r="I252" s="62"/>
      <c r="J252" s="62"/>
      <c r="K252" s="62"/>
      <c r="L252" s="62"/>
      <c r="M252" s="62"/>
      <c r="N252" s="62"/>
      <c r="O252" s="62"/>
      <c r="P252" s="62"/>
      <c r="Q252" s="62"/>
    </row>
    <row r="253" spans="1:17" s="68" customFormat="1">
      <c r="A253" s="141">
        <v>242</v>
      </c>
      <c r="B253" s="142"/>
      <c r="C253" s="142"/>
      <c r="D253" s="144"/>
      <c r="E253" s="380" t="str">
        <f t="shared" si="14"/>
        <v/>
      </c>
      <c r="G253" s="69"/>
      <c r="H253" s="62"/>
      <c r="I253" s="62"/>
      <c r="J253" s="62"/>
      <c r="K253" s="62"/>
      <c r="L253" s="62"/>
      <c r="M253" s="62"/>
      <c r="N253" s="62"/>
      <c r="O253" s="62"/>
      <c r="P253" s="62"/>
      <c r="Q253" s="62"/>
    </row>
    <row r="254" spans="1:17" s="68" customFormat="1">
      <c r="A254" s="141">
        <v>243</v>
      </c>
      <c r="B254" s="142"/>
      <c r="C254" s="142"/>
      <c r="D254" s="144"/>
      <c r="E254" s="380" t="str">
        <f t="shared" si="14"/>
        <v/>
      </c>
      <c r="G254" s="69"/>
      <c r="H254" s="62"/>
      <c r="I254" s="62"/>
      <c r="J254" s="62"/>
      <c r="K254" s="62"/>
      <c r="L254" s="62"/>
      <c r="M254" s="62"/>
      <c r="N254" s="62"/>
      <c r="O254" s="62"/>
      <c r="P254" s="62"/>
      <c r="Q254" s="62"/>
    </row>
    <row r="255" spans="1:17" s="68" customFormat="1">
      <c r="A255" s="141">
        <v>244</v>
      </c>
      <c r="B255" s="142"/>
      <c r="C255" s="142"/>
      <c r="D255" s="144"/>
      <c r="E255" s="380" t="str">
        <f t="shared" si="14"/>
        <v/>
      </c>
      <c r="G255" s="69"/>
      <c r="H255" s="62"/>
      <c r="I255" s="62"/>
      <c r="J255" s="62"/>
      <c r="K255" s="62"/>
      <c r="L255" s="62"/>
      <c r="M255" s="62"/>
      <c r="N255" s="62"/>
      <c r="O255" s="62"/>
      <c r="P255" s="62"/>
      <c r="Q255" s="62"/>
    </row>
    <row r="256" spans="1:17" s="68" customFormat="1">
      <c r="A256" s="141">
        <v>245</v>
      </c>
      <c r="B256" s="142"/>
      <c r="C256" s="142"/>
      <c r="D256" s="144"/>
      <c r="E256" s="380" t="str">
        <f t="shared" si="14"/>
        <v/>
      </c>
      <c r="G256" s="69"/>
      <c r="H256" s="62"/>
      <c r="I256" s="62"/>
      <c r="J256" s="62"/>
      <c r="K256" s="62"/>
      <c r="L256" s="62"/>
      <c r="M256" s="62"/>
      <c r="N256" s="62"/>
      <c r="O256" s="62"/>
      <c r="P256" s="62"/>
      <c r="Q256" s="62"/>
    </row>
    <row r="257" spans="1:17" s="68" customFormat="1">
      <c r="A257" s="141">
        <v>246</v>
      </c>
      <c r="B257" s="142"/>
      <c r="C257" s="142"/>
      <c r="D257" s="144"/>
      <c r="E257" s="380" t="str">
        <f t="shared" si="14"/>
        <v/>
      </c>
      <c r="G257" s="69"/>
      <c r="H257" s="62"/>
      <c r="I257" s="62"/>
      <c r="J257" s="62"/>
      <c r="K257" s="62"/>
      <c r="L257" s="62"/>
      <c r="M257" s="62"/>
      <c r="N257" s="62"/>
      <c r="O257" s="62"/>
      <c r="P257" s="62"/>
      <c r="Q257" s="62"/>
    </row>
    <row r="258" spans="1:17" s="68" customFormat="1">
      <c r="A258" s="141">
        <v>247</v>
      </c>
      <c r="B258" s="142"/>
      <c r="C258" s="142"/>
      <c r="D258" s="144"/>
      <c r="E258" s="380" t="str">
        <f t="shared" si="14"/>
        <v/>
      </c>
      <c r="G258" s="69"/>
      <c r="H258" s="62"/>
      <c r="I258" s="62"/>
      <c r="J258" s="62"/>
      <c r="K258" s="62"/>
      <c r="L258" s="62"/>
      <c r="M258" s="62"/>
      <c r="N258" s="62"/>
      <c r="O258" s="62"/>
      <c r="P258" s="62"/>
      <c r="Q258" s="62"/>
    </row>
    <row r="259" spans="1:17" s="68" customFormat="1">
      <c r="A259" s="141">
        <v>248</v>
      </c>
      <c r="B259" s="142"/>
      <c r="C259" s="142"/>
      <c r="D259" s="144"/>
      <c r="E259" s="380" t="str">
        <f t="shared" si="14"/>
        <v/>
      </c>
      <c r="G259" s="69"/>
      <c r="H259" s="62"/>
      <c r="I259" s="62"/>
      <c r="J259" s="62"/>
      <c r="K259" s="62"/>
      <c r="L259" s="62"/>
      <c r="M259" s="62"/>
      <c r="N259" s="62"/>
      <c r="O259" s="62"/>
      <c r="P259" s="62"/>
      <c r="Q259" s="62"/>
    </row>
    <row r="260" spans="1:17" s="68" customFormat="1">
      <c r="A260" s="141">
        <v>249</v>
      </c>
      <c r="B260" s="142"/>
      <c r="C260" s="142"/>
      <c r="D260" s="144"/>
      <c r="E260" s="380" t="str">
        <f t="shared" si="14"/>
        <v/>
      </c>
      <c r="G260" s="69"/>
      <c r="H260" s="62"/>
      <c r="I260" s="62"/>
      <c r="J260" s="62"/>
      <c r="K260" s="62"/>
      <c r="L260" s="62"/>
      <c r="M260" s="62"/>
      <c r="N260" s="62"/>
      <c r="O260" s="62"/>
      <c r="P260" s="62"/>
      <c r="Q260" s="62"/>
    </row>
    <row r="261" spans="1:17" s="68" customFormat="1">
      <c r="A261" s="141">
        <v>250</v>
      </c>
      <c r="B261" s="142"/>
      <c r="C261" s="142"/>
      <c r="D261" s="144"/>
      <c r="E261" s="380" t="str">
        <f t="shared" si="14"/>
        <v/>
      </c>
      <c r="G261" s="69"/>
      <c r="H261" s="62"/>
      <c r="I261" s="62"/>
      <c r="J261" s="62"/>
      <c r="K261" s="62"/>
      <c r="L261" s="62"/>
      <c r="M261" s="62"/>
      <c r="N261" s="62"/>
      <c r="O261" s="62"/>
      <c r="P261" s="62"/>
      <c r="Q261" s="62"/>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B12" sqref="B12:C14"/>
    </sheetView>
  </sheetViews>
  <sheetFormatPr defaultColWidth="9.109375" defaultRowHeight="15.6"/>
  <cols>
    <col min="1" max="1" width="5.6640625" style="58" customWidth="1"/>
    <col min="2" max="2" width="68.6640625" style="62" customWidth="1"/>
    <col min="3" max="3" width="10.6640625" style="67" customWidth="1"/>
    <col min="4" max="5" width="17.6640625" style="62" customWidth="1"/>
    <col min="6" max="6" width="10.6640625" style="68" hidden="1" customWidth="1"/>
    <col min="7" max="7" width="9.109375" style="69" hidden="1" customWidth="1"/>
    <col min="8" max="8" width="9.109375" style="62" hidden="1" customWidth="1"/>
    <col min="9" max="9" width="9.109375" customWidth="1"/>
    <col min="10" max="18" width="9.109375" style="62" customWidth="1"/>
    <col min="19" max="16384" width="9.109375" style="62"/>
  </cols>
  <sheetData>
    <row r="1" spans="1:9" s="58" customFormat="1">
      <c r="A1" s="57" t="s">
        <v>481</v>
      </c>
      <c r="C1" s="59"/>
      <c r="D1" s="61"/>
      <c r="E1" s="48"/>
      <c r="F1" s="60"/>
      <c r="G1" s="287"/>
      <c r="I1"/>
    </row>
    <row r="2" spans="1:9" s="58" customFormat="1">
      <c r="A2" s="344" t="str">
        <f>IF(ISBLANK(facultate), IF(ISBLANK(departament),"","Departament " &amp; departament), "Facultatea " &amp; facultate)</f>
        <v>Facultatea Construcții</v>
      </c>
      <c r="C2" s="59"/>
      <c r="D2" s="61"/>
      <c r="E2" s="48"/>
      <c r="F2" s="60"/>
      <c r="G2" s="287"/>
      <c r="I2"/>
    </row>
    <row r="3" spans="1:9" s="58" customFormat="1">
      <c r="A3" s="344" t="str">
        <f>IF(ISBLANK(departament),"","Departamentul " &amp; departament)</f>
        <v>Departamentul Căi de Comunicație Terestre, Fundații și Cadastru</v>
      </c>
      <c r="C3" s="59"/>
      <c r="D3" s="61"/>
      <c r="E3" s="48"/>
      <c r="F3" s="60"/>
      <c r="G3" s="287"/>
      <c r="I3"/>
    </row>
    <row r="4" spans="1:9">
      <c r="A4" s="531" t="s">
        <v>782</v>
      </c>
      <c r="B4" s="531"/>
      <c r="C4" s="531"/>
      <c r="D4" s="531"/>
      <c r="E4" s="422"/>
      <c r="F4" s="224"/>
      <c r="G4" s="289"/>
    </row>
    <row r="5" spans="1:9">
      <c r="A5" s="531" t="s">
        <v>830</v>
      </c>
      <c r="B5" s="531"/>
      <c r="C5" s="531"/>
      <c r="D5" s="531"/>
      <c r="E5" s="422"/>
      <c r="F5" s="224"/>
    </row>
    <row r="6" spans="1:9" ht="13.5" customHeight="1">
      <c r="C6" s="62"/>
      <c r="D6" s="345" t="str">
        <f>CONCATENATE(functie," ",nume_candidat)</f>
        <v>Șef de lucrări Halbac-Cotoara-Zamfir Rares</v>
      </c>
      <c r="E6" s="345" t="str">
        <f>CONCATENATE(functie," ",nume_candidat)</f>
        <v>Șef de lucrări Halbac-Cotoara-Zamfir Rares</v>
      </c>
    </row>
    <row r="7" spans="1:9" ht="18.75" customHeight="1">
      <c r="A7" s="529" t="s">
        <v>336</v>
      </c>
      <c r="B7" s="529" t="s">
        <v>831</v>
      </c>
      <c r="C7" s="539" t="s">
        <v>2</v>
      </c>
      <c r="D7" s="529" t="s">
        <v>542</v>
      </c>
      <c r="E7" s="539" t="s">
        <v>1098</v>
      </c>
      <c r="F7" s="529" t="s">
        <v>4</v>
      </c>
      <c r="G7" s="550" t="s">
        <v>539</v>
      </c>
      <c r="H7" s="536" t="s">
        <v>549</v>
      </c>
    </row>
    <row r="8" spans="1:9" ht="18.75" customHeight="1">
      <c r="A8" s="546"/>
      <c r="B8" s="546"/>
      <c r="C8" s="540"/>
      <c r="D8" s="546"/>
      <c r="E8" s="540"/>
      <c r="F8" s="546"/>
      <c r="G8" s="551"/>
      <c r="H8" s="536"/>
    </row>
    <row r="9" spans="1:9" ht="18.75" customHeight="1">
      <c r="A9" s="546"/>
      <c r="B9" s="546"/>
      <c r="C9" s="540"/>
      <c r="D9" s="530"/>
      <c r="E9" s="540"/>
      <c r="F9" s="530"/>
      <c r="G9" s="551"/>
      <c r="H9" s="536"/>
    </row>
    <row r="10" spans="1:9" ht="18.75" customHeight="1">
      <c r="A10" s="530"/>
      <c r="B10" s="530"/>
      <c r="C10" s="541"/>
      <c r="D10" s="346" t="str">
        <f>CONCATENATE("ultimii ",durata_evaluare," ani")</f>
        <v>ultimii 5 ani</v>
      </c>
      <c r="E10" s="541"/>
      <c r="F10" s="346" t="str">
        <f>CONCATENATE("ultimii                                  ",durata_evaluare," ani")</f>
        <v>ultimii                                  5 ani</v>
      </c>
      <c r="G10" s="552"/>
      <c r="H10" s="536"/>
    </row>
    <row r="11" spans="1:9">
      <c r="A11" s="86"/>
      <c r="B11" s="63"/>
      <c r="C11" s="28"/>
      <c r="D11" s="146">
        <f>SUMIF(D12:D1012,"&gt;0")</f>
        <v>0</v>
      </c>
      <c r="E11" s="434"/>
      <c r="F11" s="4">
        <f t="shared" ref="F11" si="0">SUMIF(F12:F110,"&gt;0")</f>
        <v>0</v>
      </c>
      <c r="G11" s="296"/>
    </row>
    <row r="12" spans="1:9">
      <c r="A12" s="35">
        <v>1</v>
      </c>
      <c r="B12" s="7"/>
      <c r="C12" s="218"/>
      <c r="D12" s="16" t="str">
        <f t="shared" ref="D12:D75" si="1">IF(OR($B12="",,$C12&lt;an_initial,$C12&gt;an_final),"",F12*20)</f>
        <v/>
      </c>
      <c r="E12" s="35"/>
      <c r="F12" s="56" t="str">
        <f t="shared" ref="F12:F43" si="2">IF(OR($B12="",,$C12="",$C12&gt;an_final),"",IF($C12&gt;=an_initial,1,""))</f>
        <v/>
      </c>
      <c r="G12" s="347" t="b">
        <f t="shared" ref="G12:G75" si="3">IF(nume_candidat="",FALSE,ISNUMBER(SEARCH(nume_candidat,$B12)))</f>
        <v>0</v>
      </c>
      <c r="H12" s="348">
        <f t="shared" ref="H12:H43" si="4">LEN(B12)-LEN(SUBSTITUTE(B12,",",""))+1</f>
        <v>1</v>
      </c>
    </row>
    <row r="13" spans="1:9">
      <c r="A13" s="35">
        <v>2</v>
      </c>
      <c r="B13" s="7"/>
      <c r="C13" s="218"/>
      <c r="D13" s="16" t="str">
        <f t="shared" si="1"/>
        <v/>
      </c>
      <c r="E13" s="35"/>
      <c r="F13" s="56" t="str">
        <f t="shared" si="2"/>
        <v/>
      </c>
      <c r="G13" s="347" t="b">
        <f t="shared" si="3"/>
        <v>0</v>
      </c>
      <c r="H13" s="348">
        <f t="shared" si="4"/>
        <v>1</v>
      </c>
    </row>
    <row r="14" spans="1:9">
      <c r="A14" s="35">
        <v>3</v>
      </c>
      <c r="B14" s="7"/>
      <c r="C14" s="218"/>
      <c r="D14" s="16" t="str">
        <f t="shared" si="1"/>
        <v/>
      </c>
      <c r="E14" s="35"/>
      <c r="F14" s="56" t="str">
        <f t="shared" si="2"/>
        <v/>
      </c>
      <c r="G14" s="347" t="b">
        <f t="shared" si="3"/>
        <v>0</v>
      </c>
      <c r="H14" s="348">
        <f t="shared" si="4"/>
        <v>1</v>
      </c>
    </row>
    <row r="15" spans="1:9">
      <c r="A15" s="35">
        <v>4</v>
      </c>
      <c r="B15" s="6"/>
      <c r="C15" s="214"/>
      <c r="D15" s="16" t="str">
        <f t="shared" si="1"/>
        <v/>
      </c>
      <c r="E15" s="35"/>
      <c r="F15" s="56" t="str">
        <f t="shared" si="2"/>
        <v/>
      </c>
      <c r="G15" s="347" t="b">
        <f t="shared" si="3"/>
        <v>0</v>
      </c>
      <c r="H15" s="348">
        <f t="shared" si="4"/>
        <v>1</v>
      </c>
    </row>
    <row r="16" spans="1:9">
      <c r="A16" s="35">
        <v>5</v>
      </c>
      <c r="B16" s="6"/>
      <c r="C16" s="214"/>
      <c r="D16" s="16" t="str">
        <f t="shared" si="1"/>
        <v/>
      </c>
      <c r="E16" s="35"/>
      <c r="F16" s="56" t="str">
        <f t="shared" si="2"/>
        <v/>
      </c>
      <c r="G16" s="347" t="b">
        <f t="shared" si="3"/>
        <v>0</v>
      </c>
      <c r="H16" s="348">
        <f t="shared" si="4"/>
        <v>1</v>
      </c>
    </row>
    <row r="17" spans="1:8">
      <c r="A17" s="35">
        <v>6</v>
      </c>
      <c r="B17" s="6"/>
      <c r="C17" s="214"/>
      <c r="D17" s="16" t="str">
        <f t="shared" si="1"/>
        <v/>
      </c>
      <c r="E17" s="35"/>
      <c r="F17" s="56" t="str">
        <f t="shared" si="2"/>
        <v/>
      </c>
      <c r="G17" s="347" t="b">
        <f t="shared" si="3"/>
        <v>0</v>
      </c>
      <c r="H17" s="348">
        <f t="shared" si="4"/>
        <v>1</v>
      </c>
    </row>
    <row r="18" spans="1:8">
      <c r="A18" s="35">
        <v>7</v>
      </c>
      <c r="B18" s="6"/>
      <c r="C18" s="214"/>
      <c r="D18" s="16" t="str">
        <f t="shared" si="1"/>
        <v/>
      </c>
      <c r="E18" s="35"/>
      <c r="F18" s="56" t="str">
        <f t="shared" si="2"/>
        <v/>
      </c>
      <c r="G18" s="347" t="b">
        <f t="shared" si="3"/>
        <v>0</v>
      </c>
      <c r="H18" s="348">
        <f t="shared" si="4"/>
        <v>1</v>
      </c>
    </row>
    <row r="19" spans="1:8">
      <c r="A19" s="35">
        <v>8</v>
      </c>
      <c r="B19" s="6"/>
      <c r="C19" s="214"/>
      <c r="D19" s="16" t="str">
        <f t="shared" si="1"/>
        <v/>
      </c>
      <c r="E19" s="35"/>
      <c r="F19" s="56" t="str">
        <f t="shared" si="2"/>
        <v/>
      </c>
      <c r="G19" s="347" t="b">
        <f t="shared" si="3"/>
        <v>0</v>
      </c>
      <c r="H19" s="348">
        <f t="shared" si="4"/>
        <v>1</v>
      </c>
    </row>
    <row r="20" spans="1:8">
      <c r="A20" s="35">
        <v>9</v>
      </c>
      <c r="B20" s="6"/>
      <c r="C20" s="214"/>
      <c r="D20" s="16" t="str">
        <f t="shared" si="1"/>
        <v/>
      </c>
      <c r="E20" s="35"/>
      <c r="F20" s="56" t="str">
        <f t="shared" si="2"/>
        <v/>
      </c>
      <c r="G20" s="347" t="b">
        <f t="shared" si="3"/>
        <v>0</v>
      </c>
      <c r="H20" s="348">
        <f t="shared" si="4"/>
        <v>1</v>
      </c>
    </row>
    <row r="21" spans="1:8">
      <c r="A21" s="35">
        <v>10</v>
      </c>
      <c r="B21" s="6"/>
      <c r="C21" s="214"/>
      <c r="D21" s="16" t="str">
        <f t="shared" si="1"/>
        <v/>
      </c>
      <c r="E21" s="35"/>
      <c r="F21" s="56" t="str">
        <f t="shared" si="2"/>
        <v/>
      </c>
      <c r="G21" s="347" t="b">
        <f t="shared" si="3"/>
        <v>0</v>
      </c>
      <c r="H21" s="348">
        <f t="shared" si="4"/>
        <v>1</v>
      </c>
    </row>
    <row r="22" spans="1:8">
      <c r="A22" s="35">
        <v>11</v>
      </c>
      <c r="B22" s="6"/>
      <c r="C22" s="214"/>
      <c r="D22" s="16" t="str">
        <f t="shared" si="1"/>
        <v/>
      </c>
      <c r="E22" s="35"/>
      <c r="F22" s="56" t="str">
        <f t="shared" si="2"/>
        <v/>
      </c>
      <c r="G22" s="347" t="b">
        <f t="shared" si="3"/>
        <v>0</v>
      </c>
      <c r="H22" s="348">
        <f t="shared" si="4"/>
        <v>1</v>
      </c>
    </row>
    <row r="23" spans="1:8">
      <c r="A23" s="35">
        <v>12</v>
      </c>
      <c r="B23" s="6"/>
      <c r="C23" s="214"/>
      <c r="D23" s="16" t="str">
        <f t="shared" si="1"/>
        <v/>
      </c>
      <c r="E23" s="35"/>
      <c r="F23" s="56" t="str">
        <f t="shared" si="2"/>
        <v/>
      </c>
      <c r="G23" s="347" t="b">
        <f t="shared" si="3"/>
        <v>0</v>
      </c>
      <c r="H23" s="348">
        <f t="shared" si="4"/>
        <v>1</v>
      </c>
    </row>
    <row r="24" spans="1:8">
      <c r="A24" s="35">
        <v>13</v>
      </c>
      <c r="B24" s="6"/>
      <c r="C24" s="214"/>
      <c r="D24" s="16" t="str">
        <f t="shared" si="1"/>
        <v/>
      </c>
      <c r="E24" s="35"/>
      <c r="F24" s="56" t="str">
        <f t="shared" si="2"/>
        <v/>
      </c>
      <c r="G24" s="347" t="b">
        <f t="shared" si="3"/>
        <v>0</v>
      </c>
      <c r="H24" s="348">
        <f t="shared" si="4"/>
        <v>1</v>
      </c>
    </row>
    <row r="25" spans="1:8">
      <c r="A25" s="35">
        <v>14</v>
      </c>
      <c r="B25" s="6"/>
      <c r="C25" s="214"/>
      <c r="D25" s="16" t="str">
        <f t="shared" si="1"/>
        <v/>
      </c>
      <c r="E25" s="35"/>
      <c r="F25" s="56" t="str">
        <f t="shared" si="2"/>
        <v/>
      </c>
      <c r="G25" s="347" t="b">
        <f t="shared" si="3"/>
        <v>0</v>
      </c>
      <c r="H25" s="348">
        <f t="shared" si="4"/>
        <v>1</v>
      </c>
    </row>
    <row r="26" spans="1:8">
      <c r="A26" s="35">
        <v>15</v>
      </c>
      <c r="B26" s="6"/>
      <c r="C26" s="214"/>
      <c r="D26" s="16" t="str">
        <f t="shared" si="1"/>
        <v/>
      </c>
      <c r="E26" s="35"/>
      <c r="F26" s="56" t="str">
        <f t="shared" si="2"/>
        <v/>
      </c>
      <c r="G26" s="347" t="b">
        <f t="shared" si="3"/>
        <v>0</v>
      </c>
      <c r="H26" s="348">
        <f t="shared" si="4"/>
        <v>1</v>
      </c>
    </row>
    <row r="27" spans="1:8">
      <c r="A27" s="35">
        <v>16</v>
      </c>
      <c r="B27" s="6"/>
      <c r="C27" s="214"/>
      <c r="D27" s="16" t="str">
        <f t="shared" si="1"/>
        <v/>
      </c>
      <c r="E27" s="35"/>
      <c r="F27" s="56" t="str">
        <f t="shared" si="2"/>
        <v/>
      </c>
      <c r="G27" s="347" t="b">
        <f t="shared" si="3"/>
        <v>0</v>
      </c>
      <c r="H27" s="348">
        <f t="shared" si="4"/>
        <v>1</v>
      </c>
    </row>
    <row r="28" spans="1:8">
      <c r="A28" s="35">
        <v>17</v>
      </c>
      <c r="B28" s="6"/>
      <c r="C28" s="214"/>
      <c r="D28" s="16" t="str">
        <f t="shared" si="1"/>
        <v/>
      </c>
      <c r="E28" s="35"/>
      <c r="F28" s="56" t="str">
        <f t="shared" si="2"/>
        <v/>
      </c>
      <c r="G28" s="347" t="b">
        <f t="shared" si="3"/>
        <v>0</v>
      </c>
      <c r="H28" s="348">
        <f t="shared" si="4"/>
        <v>1</v>
      </c>
    </row>
    <row r="29" spans="1:8">
      <c r="A29" s="35">
        <v>18</v>
      </c>
      <c r="B29" s="6"/>
      <c r="C29" s="214"/>
      <c r="D29" s="16" t="str">
        <f t="shared" si="1"/>
        <v/>
      </c>
      <c r="E29" s="35"/>
      <c r="F29" s="56" t="str">
        <f t="shared" si="2"/>
        <v/>
      </c>
      <c r="G29" s="347" t="b">
        <f t="shared" si="3"/>
        <v>0</v>
      </c>
      <c r="H29" s="348">
        <f t="shared" si="4"/>
        <v>1</v>
      </c>
    </row>
    <row r="30" spans="1:8">
      <c r="A30" s="35">
        <v>19</v>
      </c>
      <c r="B30" s="6"/>
      <c r="C30" s="214"/>
      <c r="D30" s="16" t="str">
        <f t="shared" si="1"/>
        <v/>
      </c>
      <c r="E30" s="35"/>
      <c r="F30" s="56" t="str">
        <f t="shared" si="2"/>
        <v/>
      </c>
      <c r="G30" s="347" t="b">
        <f t="shared" si="3"/>
        <v>0</v>
      </c>
      <c r="H30" s="348">
        <f t="shared" si="4"/>
        <v>1</v>
      </c>
    </row>
    <row r="31" spans="1:8">
      <c r="A31" s="35">
        <v>20</v>
      </c>
      <c r="B31" s="6"/>
      <c r="C31" s="214"/>
      <c r="D31" s="16" t="str">
        <f t="shared" si="1"/>
        <v/>
      </c>
      <c r="E31" s="35"/>
      <c r="F31" s="56" t="str">
        <f t="shared" si="2"/>
        <v/>
      </c>
      <c r="G31" s="347" t="b">
        <f t="shared" si="3"/>
        <v>0</v>
      </c>
      <c r="H31" s="348">
        <f t="shared" si="4"/>
        <v>1</v>
      </c>
    </row>
    <row r="32" spans="1:8">
      <c r="A32" s="35">
        <v>21</v>
      </c>
      <c r="B32" s="6"/>
      <c r="C32" s="214"/>
      <c r="D32" s="16" t="str">
        <f t="shared" si="1"/>
        <v/>
      </c>
      <c r="E32" s="35"/>
      <c r="F32" s="56" t="str">
        <f t="shared" si="2"/>
        <v/>
      </c>
      <c r="G32" s="347" t="b">
        <f t="shared" si="3"/>
        <v>0</v>
      </c>
      <c r="H32" s="348">
        <f t="shared" si="4"/>
        <v>1</v>
      </c>
    </row>
    <row r="33" spans="1:8">
      <c r="A33" s="35">
        <v>22</v>
      </c>
      <c r="B33" s="6"/>
      <c r="C33" s="214"/>
      <c r="D33" s="16" t="str">
        <f t="shared" si="1"/>
        <v/>
      </c>
      <c r="E33" s="35"/>
      <c r="F33" s="56" t="str">
        <f t="shared" si="2"/>
        <v/>
      </c>
      <c r="G33" s="347" t="b">
        <f t="shared" si="3"/>
        <v>0</v>
      </c>
      <c r="H33" s="348">
        <f t="shared" si="4"/>
        <v>1</v>
      </c>
    </row>
    <row r="34" spans="1:8">
      <c r="A34" s="35">
        <v>23</v>
      </c>
      <c r="B34" s="6"/>
      <c r="C34" s="214"/>
      <c r="D34" s="16" t="str">
        <f t="shared" si="1"/>
        <v/>
      </c>
      <c r="E34" s="35"/>
      <c r="F34" s="56" t="str">
        <f t="shared" si="2"/>
        <v/>
      </c>
      <c r="G34" s="347" t="b">
        <f t="shared" si="3"/>
        <v>0</v>
      </c>
      <c r="H34" s="348">
        <f t="shared" si="4"/>
        <v>1</v>
      </c>
    </row>
    <row r="35" spans="1:8">
      <c r="A35" s="35">
        <v>24</v>
      </c>
      <c r="B35" s="6"/>
      <c r="C35" s="214"/>
      <c r="D35" s="16" t="str">
        <f t="shared" si="1"/>
        <v/>
      </c>
      <c r="E35" s="35"/>
      <c r="F35" s="56" t="str">
        <f t="shared" si="2"/>
        <v/>
      </c>
      <c r="G35" s="347" t="b">
        <f t="shared" si="3"/>
        <v>0</v>
      </c>
      <c r="H35" s="348">
        <f t="shared" si="4"/>
        <v>1</v>
      </c>
    </row>
    <row r="36" spans="1:8">
      <c r="A36" s="35">
        <v>25</v>
      </c>
      <c r="B36" s="6"/>
      <c r="C36" s="214"/>
      <c r="D36" s="16" t="str">
        <f t="shared" si="1"/>
        <v/>
      </c>
      <c r="E36" s="35"/>
      <c r="F36" s="56" t="str">
        <f t="shared" si="2"/>
        <v/>
      </c>
      <c r="G36" s="347" t="b">
        <f t="shared" si="3"/>
        <v>0</v>
      </c>
      <c r="H36" s="348">
        <f t="shared" si="4"/>
        <v>1</v>
      </c>
    </row>
    <row r="37" spans="1:8">
      <c r="A37" s="35">
        <v>26</v>
      </c>
      <c r="B37" s="6"/>
      <c r="C37" s="214"/>
      <c r="D37" s="16" t="str">
        <f t="shared" si="1"/>
        <v/>
      </c>
      <c r="E37" s="35"/>
      <c r="F37" s="56" t="str">
        <f t="shared" si="2"/>
        <v/>
      </c>
      <c r="G37" s="347" t="b">
        <f t="shared" si="3"/>
        <v>0</v>
      </c>
      <c r="H37" s="348">
        <f t="shared" si="4"/>
        <v>1</v>
      </c>
    </row>
    <row r="38" spans="1:8">
      <c r="A38" s="35">
        <v>27</v>
      </c>
      <c r="B38" s="6"/>
      <c r="C38" s="214"/>
      <c r="D38" s="16" t="str">
        <f t="shared" si="1"/>
        <v/>
      </c>
      <c r="E38" s="35"/>
      <c r="F38" s="56" t="str">
        <f t="shared" si="2"/>
        <v/>
      </c>
      <c r="G38" s="347" t="b">
        <f t="shared" si="3"/>
        <v>0</v>
      </c>
      <c r="H38" s="348">
        <f t="shared" si="4"/>
        <v>1</v>
      </c>
    </row>
    <row r="39" spans="1:8">
      <c r="A39" s="35">
        <v>28</v>
      </c>
      <c r="B39" s="6"/>
      <c r="C39" s="214"/>
      <c r="D39" s="16" t="str">
        <f t="shared" si="1"/>
        <v/>
      </c>
      <c r="E39" s="35"/>
      <c r="F39" s="56" t="str">
        <f t="shared" si="2"/>
        <v/>
      </c>
      <c r="G39" s="347" t="b">
        <f t="shared" si="3"/>
        <v>0</v>
      </c>
      <c r="H39" s="348">
        <f t="shared" si="4"/>
        <v>1</v>
      </c>
    </row>
    <row r="40" spans="1:8">
      <c r="A40" s="35">
        <v>29</v>
      </c>
      <c r="B40" s="6"/>
      <c r="C40" s="214"/>
      <c r="D40" s="16" t="str">
        <f t="shared" si="1"/>
        <v/>
      </c>
      <c r="E40" s="35"/>
      <c r="F40" s="56" t="str">
        <f t="shared" si="2"/>
        <v/>
      </c>
      <c r="G40" s="347" t="b">
        <f t="shared" si="3"/>
        <v>0</v>
      </c>
      <c r="H40" s="348">
        <f t="shared" si="4"/>
        <v>1</v>
      </c>
    </row>
    <row r="41" spans="1:8">
      <c r="A41" s="35">
        <v>30</v>
      </c>
      <c r="B41" s="6"/>
      <c r="C41" s="214"/>
      <c r="D41" s="16" t="str">
        <f t="shared" si="1"/>
        <v/>
      </c>
      <c r="E41" s="35"/>
      <c r="F41" s="56" t="str">
        <f t="shared" si="2"/>
        <v/>
      </c>
      <c r="G41" s="347" t="b">
        <f t="shared" si="3"/>
        <v>0</v>
      </c>
      <c r="H41" s="348">
        <f t="shared" si="4"/>
        <v>1</v>
      </c>
    </row>
    <row r="42" spans="1:8">
      <c r="A42" s="35">
        <v>31</v>
      </c>
      <c r="B42" s="6"/>
      <c r="C42" s="214"/>
      <c r="D42" s="16" t="str">
        <f t="shared" si="1"/>
        <v/>
      </c>
      <c r="E42" s="35"/>
      <c r="F42" s="56" t="str">
        <f t="shared" si="2"/>
        <v/>
      </c>
      <c r="G42" s="347" t="b">
        <f t="shared" si="3"/>
        <v>0</v>
      </c>
      <c r="H42" s="348">
        <f t="shared" si="4"/>
        <v>1</v>
      </c>
    </row>
    <row r="43" spans="1:8">
      <c r="A43" s="35">
        <v>32</v>
      </c>
      <c r="B43" s="6"/>
      <c r="C43" s="214"/>
      <c r="D43" s="16" t="str">
        <f t="shared" si="1"/>
        <v/>
      </c>
      <c r="E43" s="35"/>
      <c r="F43" s="56" t="str">
        <f t="shared" si="2"/>
        <v/>
      </c>
      <c r="G43" s="347" t="b">
        <f t="shared" si="3"/>
        <v>0</v>
      </c>
      <c r="H43" s="348">
        <f t="shared" si="4"/>
        <v>1</v>
      </c>
    </row>
    <row r="44" spans="1:8">
      <c r="A44" s="35">
        <v>33</v>
      </c>
      <c r="B44" s="6"/>
      <c r="C44" s="214"/>
      <c r="D44" s="16" t="str">
        <f t="shared" si="1"/>
        <v/>
      </c>
      <c r="E44" s="35"/>
      <c r="F44" s="56" t="str">
        <f t="shared" ref="F44:F75" si="5">IF(OR($B44="",,$C44="",$C44&gt;an_final),"",IF($C44&gt;=an_initial,1,""))</f>
        <v/>
      </c>
      <c r="G44" s="347" t="b">
        <f t="shared" si="3"/>
        <v>0</v>
      </c>
      <c r="H44" s="348">
        <f t="shared" ref="H44:H75" si="6">LEN(B44)-LEN(SUBSTITUTE(B44,",",""))+1</f>
        <v>1</v>
      </c>
    </row>
    <row r="45" spans="1:8">
      <c r="A45" s="35">
        <v>34</v>
      </c>
      <c r="B45" s="6"/>
      <c r="C45" s="214"/>
      <c r="D45" s="16" t="str">
        <f t="shared" si="1"/>
        <v/>
      </c>
      <c r="E45" s="35"/>
      <c r="F45" s="56" t="str">
        <f t="shared" si="5"/>
        <v/>
      </c>
      <c r="G45" s="347" t="b">
        <f t="shared" si="3"/>
        <v>0</v>
      </c>
      <c r="H45" s="348">
        <f t="shared" si="6"/>
        <v>1</v>
      </c>
    </row>
    <row r="46" spans="1:8">
      <c r="A46" s="35">
        <v>35</v>
      </c>
      <c r="B46" s="6"/>
      <c r="C46" s="214"/>
      <c r="D46" s="16" t="str">
        <f t="shared" si="1"/>
        <v/>
      </c>
      <c r="E46" s="35"/>
      <c r="F46" s="56" t="str">
        <f t="shared" si="5"/>
        <v/>
      </c>
      <c r="G46" s="347" t="b">
        <f t="shared" si="3"/>
        <v>0</v>
      </c>
      <c r="H46" s="348">
        <f t="shared" si="6"/>
        <v>1</v>
      </c>
    </row>
    <row r="47" spans="1:8">
      <c r="A47" s="35">
        <v>36</v>
      </c>
      <c r="B47" s="6"/>
      <c r="C47" s="214"/>
      <c r="D47" s="16" t="str">
        <f t="shared" si="1"/>
        <v/>
      </c>
      <c r="E47" s="35"/>
      <c r="F47" s="56" t="str">
        <f t="shared" si="5"/>
        <v/>
      </c>
      <c r="G47" s="347" t="b">
        <f t="shared" si="3"/>
        <v>0</v>
      </c>
      <c r="H47" s="348">
        <f t="shared" si="6"/>
        <v>1</v>
      </c>
    </row>
    <row r="48" spans="1:8">
      <c r="A48" s="35">
        <v>37</v>
      </c>
      <c r="B48" s="6"/>
      <c r="C48" s="214"/>
      <c r="D48" s="16" t="str">
        <f t="shared" si="1"/>
        <v/>
      </c>
      <c r="E48" s="35"/>
      <c r="F48" s="56" t="str">
        <f t="shared" si="5"/>
        <v/>
      </c>
      <c r="G48" s="347" t="b">
        <f t="shared" si="3"/>
        <v>0</v>
      </c>
      <c r="H48" s="348">
        <f t="shared" si="6"/>
        <v>1</v>
      </c>
    </row>
    <row r="49" spans="1:8">
      <c r="A49" s="35">
        <v>38</v>
      </c>
      <c r="B49" s="6"/>
      <c r="C49" s="214"/>
      <c r="D49" s="16" t="str">
        <f t="shared" si="1"/>
        <v/>
      </c>
      <c r="E49" s="35"/>
      <c r="F49" s="56" t="str">
        <f t="shared" si="5"/>
        <v/>
      </c>
      <c r="G49" s="347" t="b">
        <f t="shared" si="3"/>
        <v>0</v>
      </c>
      <c r="H49" s="348">
        <f t="shared" si="6"/>
        <v>1</v>
      </c>
    </row>
    <row r="50" spans="1:8">
      <c r="A50" s="35">
        <v>39</v>
      </c>
      <c r="B50" s="6"/>
      <c r="C50" s="214"/>
      <c r="D50" s="16" t="str">
        <f t="shared" si="1"/>
        <v/>
      </c>
      <c r="E50" s="35"/>
      <c r="F50" s="56" t="str">
        <f t="shared" si="5"/>
        <v/>
      </c>
      <c r="G50" s="347" t="b">
        <f t="shared" si="3"/>
        <v>0</v>
      </c>
      <c r="H50" s="348">
        <f t="shared" si="6"/>
        <v>1</v>
      </c>
    </row>
    <row r="51" spans="1:8">
      <c r="A51" s="35">
        <v>40</v>
      </c>
      <c r="B51" s="6"/>
      <c r="C51" s="214"/>
      <c r="D51" s="16" t="str">
        <f t="shared" si="1"/>
        <v/>
      </c>
      <c r="E51" s="35"/>
      <c r="F51" s="56" t="str">
        <f t="shared" si="5"/>
        <v/>
      </c>
      <c r="G51" s="347" t="b">
        <f t="shared" si="3"/>
        <v>0</v>
      </c>
      <c r="H51" s="348">
        <f t="shared" si="6"/>
        <v>1</v>
      </c>
    </row>
    <row r="52" spans="1:8">
      <c r="A52" s="35">
        <v>41</v>
      </c>
      <c r="B52" s="6"/>
      <c r="C52" s="214"/>
      <c r="D52" s="16" t="str">
        <f t="shared" si="1"/>
        <v/>
      </c>
      <c r="E52" s="35"/>
      <c r="F52" s="56" t="str">
        <f t="shared" si="5"/>
        <v/>
      </c>
      <c r="G52" s="347" t="b">
        <f t="shared" si="3"/>
        <v>0</v>
      </c>
      <c r="H52" s="348">
        <f t="shared" si="6"/>
        <v>1</v>
      </c>
    </row>
    <row r="53" spans="1:8">
      <c r="A53" s="35">
        <v>42</v>
      </c>
      <c r="B53" s="6"/>
      <c r="C53" s="214"/>
      <c r="D53" s="16" t="str">
        <f t="shared" si="1"/>
        <v/>
      </c>
      <c r="E53" s="35"/>
      <c r="F53" s="56" t="str">
        <f t="shared" si="5"/>
        <v/>
      </c>
      <c r="G53" s="347" t="b">
        <f t="shared" si="3"/>
        <v>0</v>
      </c>
      <c r="H53" s="348">
        <f t="shared" si="6"/>
        <v>1</v>
      </c>
    </row>
    <row r="54" spans="1:8">
      <c r="A54" s="35">
        <v>43</v>
      </c>
      <c r="B54" s="6"/>
      <c r="C54" s="214"/>
      <c r="D54" s="16" t="str">
        <f t="shared" si="1"/>
        <v/>
      </c>
      <c r="E54" s="35"/>
      <c r="F54" s="56" t="str">
        <f t="shared" si="5"/>
        <v/>
      </c>
      <c r="G54" s="347" t="b">
        <f t="shared" si="3"/>
        <v>0</v>
      </c>
      <c r="H54" s="348">
        <f t="shared" si="6"/>
        <v>1</v>
      </c>
    </row>
    <row r="55" spans="1:8">
      <c r="A55" s="35">
        <v>44</v>
      </c>
      <c r="B55" s="6"/>
      <c r="C55" s="214"/>
      <c r="D55" s="16" t="str">
        <f t="shared" si="1"/>
        <v/>
      </c>
      <c r="E55" s="35"/>
      <c r="F55" s="56" t="str">
        <f t="shared" si="5"/>
        <v/>
      </c>
      <c r="G55" s="347" t="b">
        <f t="shared" si="3"/>
        <v>0</v>
      </c>
      <c r="H55" s="348">
        <f t="shared" si="6"/>
        <v>1</v>
      </c>
    </row>
    <row r="56" spans="1:8">
      <c r="A56" s="35">
        <v>45</v>
      </c>
      <c r="B56" s="6"/>
      <c r="C56" s="214"/>
      <c r="D56" s="16" t="str">
        <f t="shared" si="1"/>
        <v/>
      </c>
      <c r="E56" s="35"/>
      <c r="F56" s="56" t="str">
        <f t="shared" si="5"/>
        <v/>
      </c>
      <c r="G56" s="347" t="b">
        <f t="shared" si="3"/>
        <v>0</v>
      </c>
      <c r="H56" s="348">
        <f t="shared" si="6"/>
        <v>1</v>
      </c>
    </row>
    <row r="57" spans="1:8">
      <c r="A57" s="35">
        <v>46</v>
      </c>
      <c r="B57" s="6"/>
      <c r="C57" s="214"/>
      <c r="D57" s="16" t="str">
        <f t="shared" si="1"/>
        <v/>
      </c>
      <c r="E57" s="35"/>
      <c r="F57" s="56" t="str">
        <f t="shared" si="5"/>
        <v/>
      </c>
      <c r="G57" s="347" t="b">
        <f t="shared" si="3"/>
        <v>0</v>
      </c>
      <c r="H57" s="348">
        <f t="shared" si="6"/>
        <v>1</v>
      </c>
    </row>
    <row r="58" spans="1:8">
      <c r="A58" s="35">
        <v>47</v>
      </c>
      <c r="B58" s="6"/>
      <c r="C58" s="214"/>
      <c r="D58" s="16" t="str">
        <f t="shared" si="1"/>
        <v/>
      </c>
      <c r="E58" s="35"/>
      <c r="F58" s="56" t="str">
        <f t="shared" si="5"/>
        <v/>
      </c>
      <c r="G58" s="347" t="b">
        <f t="shared" si="3"/>
        <v>0</v>
      </c>
      <c r="H58" s="348">
        <f t="shared" si="6"/>
        <v>1</v>
      </c>
    </row>
    <row r="59" spans="1:8">
      <c r="A59" s="35">
        <v>48</v>
      </c>
      <c r="B59" s="6"/>
      <c r="C59" s="214"/>
      <c r="D59" s="16" t="str">
        <f t="shared" si="1"/>
        <v/>
      </c>
      <c r="E59" s="35"/>
      <c r="F59" s="56" t="str">
        <f t="shared" si="5"/>
        <v/>
      </c>
      <c r="G59" s="347" t="b">
        <f t="shared" si="3"/>
        <v>0</v>
      </c>
      <c r="H59" s="348">
        <f t="shared" si="6"/>
        <v>1</v>
      </c>
    </row>
    <row r="60" spans="1:8">
      <c r="A60" s="35">
        <v>49</v>
      </c>
      <c r="B60" s="6"/>
      <c r="C60" s="214"/>
      <c r="D60" s="16" t="str">
        <f t="shared" si="1"/>
        <v/>
      </c>
      <c r="E60" s="35"/>
      <c r="F60" s="56" t="str">
        <f t="shared" si="5"/>
        <v/>
      </c>
      <c r="G60" s="347" t="b">
        <f t="shared" si="3"/>
        <v>0</v>
      </c>
      <c r="H60" s="348">
        <f t="shared" si="6"/>
        <v>1</v>
      </c>
    </row>
    <row r="61" spans="1:8">
      <c r="A61" s="35">
        <v>50</v>
      </c>
      <c r="B61" s="6"/>
      <c r="C61" s="214"/>
      <c r="D61" s="16" t="str">
        <f t="shared" si="1"/>
        <v/>
      </c>
      <c r="E61" s="35"/>
      <c r="F61" s="56" t="str">
        <f t="shared" si="5"/>
        <v/>
      </c>
      <c r="G61" s="347" t="b">
        <f t="shared" si="3"/>
        <v>0</v>
      </c>
      <c r="H61" s="348">
        <f t="shared" si="6"/>
        <v>1</v>
      </c>
    </row>
    <row r="62" spans="1:8">
      <c r="A62" s="35">
        <v>51</v>
      </c>
      <c r="B62" s="6"/>
      <c r="C62" s="214"/>
      <c r="D62" s="16" t="str">
        <f t="shared" si="1"/>
        <v/>
      </c>
      <c r="E62" s="35"/>
      <c r="F62" s="56" t="str">
        <f t="shared" si="5"/>
        <v/>
      </c>
      <c r="G62" s="347" t="b">
        <f t="shared" si="3"/>
        <v>0</v>
      </c>
      <c r="H62" s="348">
        <f t="shared" si="6"/>
        <v>1</v>
      </c>
    </row>
    <row r="63" spans="1:8">
      <c r="A63" s="35">
        <v>52</v>
      </c>
      <c r="B63" s="6"/>
      <c r="C63" s="214"/>
      <c r="D63" s="16" t="str">
        <f t="shared" si="1"/>
        <v/>
      </c>
      <c r="E63" s="35"/>
      <c r="F63" s="56" t="str">
        <f t="shared" si="5"/>
        <v/>
      </c>
      <c r="G63" s="347" t="b">
        <f t="shared" si="3"/>
        <v>0</v>
      </c>
      <c r="H63" s="348">
        <f t="shared" si="6"/>
        <v>1</v>
      </c>
    </row>
    <row r="64" spans="1:8">
      <c r="A64" s="35">
        <v>53</v>
      </c>
      <c r="B64" s="6"/>
      <c r="C64" s="214"/>
      <c r="D64" s="16" t="str">
        <f t="shared" si="1"/>
        <v/>
      </c>
      <c r="E64" s="35"/>
      <c r="F64" s="56" t="str">
        <f t="shared" si="5"/>
        <v/>
      </c>
      <c r="G64" s="347" t="b">
        <f t="shared" si="3"/>
        <v>0</v>
      </c>
      <c r="H64" s="348">
        <f t="shared" si="6"/>
        <v>1</v>
      </c>
    </row>
    <row r="65" spans="1:8">
      <c r="A65" s="35">
        <v>54</v>
      </c>
      <c r="B65" s="6"/>
      <c r="C65" s="214"/>
      <c r="D65" s="16" t="str">
        <f t="shared" si="1"/>
        <v/>
      </c>
      <c r="E65" s="35"/>
      <c r="F65" s="56" t="str">
        <f t="shared" si="5"/>
        <v/>
      </c>
      <c r="G65" s="347" t="b">
        <f t="shared" si="3"/>
        <v>0</v>
      </c>
      <c r="H65" s="348">
        <f t="shared" si="6"/>
        <v>1</v>
      </c>
    </row>
    <row r="66" spans="1:8">
      <c r="A66" s="35">
        <v>55</v>
      </c>
      <c r="B66" s="6"/>
      <c r="C66" s="214"/>
      <c r="D66" s="16" t="str">
        <f t="shared" si="1"/>
        <v/>
      </c>
      <c r="E66" s="35"/>
      <c r="F66" s="56" t="str">
        <f t="shared" si="5"/>
        <v/>
      </c>
      <c r="G66" s="347" t="b">
        <f t="shared" si="3"/>
        <v>0</v>
      </c>
      <c r="H66" s="348">
        <f t="shared" si="6"/>
        <v>1</v>
      </c>
    </row>
    <row r="67" spans="1:8">
      <c r="A67" s="35">
        <v>56</v>
      </c>
      <c r="B67" s="6"/>
      <c r="C67" s="214"/>
      <c r="D67" s="16" t="str">
        <f t="shared" si="1"/>
        <v/>
      </c>
      <c r="E67" s="35"/>
      <c r="F67" s="56" t="str">
        <f t="shared" si="5"/>
        <v/>
      </c>
      <c r="G67" s="347" t="b">
        <f t="shared" si="3"/>
        <v>0</v>
      </c>
      <c r="H67" s="348">
        <f t="shared" si="6"/>
        <v>1</v>
      </c>
    </row>
    <row r="68" spans="1:8">
      <c r="A68" s="35">
        <v>57</v>
      </c>
      <c r="B68" s="6"/>
      <c r="C68" s="214"/>
      <c r="D68" s="16" t="str">
        <f t="shared" si="1"/>
        <v/>
      </c>
      <c r="E68" s="35"/>
      <c r="F68" s="56" t="str">
        <f t="shared" si="5"/>
        <v/>
      </c>
      <c r="G68" s="347" t="b">
        <f t="shared" si="3"/>
        <v>0</v>
      </c>
      <c r="H68" s="348">
        <f t="shared" si="6"/>
        <v>1</v>
      </c>
    </row>
    <row r="69" spans="1:8">
      <c r="A69" s="35">
        <v>58</v>
      </c>
      <c r="B69" s="6"/>
      <c r="C69" s="214"/>
      <c r="D69" s="16" t="str">
        <f t="shared" si="1"/>
        <v/>
      </c>
      <c r="E69" s="35"/>
      <c r="F69" s="56" t="str">
        <f t="shared" si="5"/>
        <v/>
      </c>
      <c r="G69" s="347" t="b">
        <f t="shared" si="3"/>
        <v>0</v>
      </c>
      <c r="H69" s="348">
        <f t="shared" si="6"/>
        <v>1</v>
      </c>
    </row>
    <row r="70" spans="1:8">
      <c r="A70" s="35">
        <v>59</v>
      </c>
      <c r="B70" s="6"/>
      <c r="C70" s="214"/>
      <c r="D70" s="16" t="str">
        <f t="shared" si="1"/>
        <v/>
      </c>
      <c r="E70" s="35"/>
      <c r="F70" s="56" t="str">
        <f t="shared" si="5"/>
        <v/>
      </c>
      <c r="G70" s="347" t="b">
        <f t="shared" si="3"/>
        <v>0</v>
      </c>
      <c r="H70" s="348">
        <f t="shared" si="6"/>
        <v>1</v>
      </c>
    </row>
    <row r="71" spans="1:8">
      <c r="A71" s="35">
        <v>60</v>
      </c>
      <c r="B71" s="6"/>
      <c r="C71" s="214"/>
      <c r="D71" s="16" t="str">
        <f t="shared" si="1"/>
        <v/>
      </c>
      <c r="E71" s="35"/>
      <c r="F71" s="56" t="str">
        <f t="shared" si="5"/>
        <v/>
      </c>
      <c r="G71" s="347" t="b">
        <f t="shared" si="3"/>
        <v>0</v>
      </c>
      <c r="H71" s="348">
        <f t="shared" si="6"/>
        <v>1</v>
      </c>
    </row>
    <row r="72" spans="1:8">
      <c r="A72" s="35">
        <v>61</v>
      </c>
      <c r="B72" s="6"/>
      <c r="C72" s="214"/>
      <c r="D72" s="16" t="str">
        <f t="shared" si="1"/>
        <v/>
      </c>
      <c r="E72" s="35"/>
      <c r="F72" s="56" t="str">
        <f t="shared" si="5"/>
        <v/>
      </c>
      <c r="G72" s="347" t="b">
        <f t="shared" si="3"/>
        <v>0</v>
      </c>
      <c r="H72" s="348">
        <f t="shared" si="6"/>
        <v>1</v>
      </c>
    </row>
    <row r="73" spans="1:8">
      <c r="A73" s="35">
        <v>62</v>
      </c>
      <c r="B73" s="6"/>
      <c r="C73" s="214"/>
      <c r="D73" s="16" t="str">
        <f t="shared" si="1"/>
        <v/>
      </c>
      <c r="E73" s="35"/>
      <c r="F73" s="56" t="str">
        <f t="shared" si="5"/>
        <v/>
      </c>
      <c r="G73" s="347" t="b">
        <f t="shared" si="3"/>
        <v>0</v>
      </c>
      <c r="H73" s="348">
        <f t="shared" si="6"/>
        <v>1</v>
      </c>
    </row>
    <row r="74" spans="1:8">
      <c r="A74" s="35">
        <v>63</v>
      </c>
      <c r="B74" s="6"/>
      <c r="C74" s="214"/>
      <c r="D74" s="16" t="str">
        <f t="shared" si="1"/>
        <v/>
      </c>
      <c r="E74" s="35"/>
      <c r="F74" s="56" t="str">
        <f t="shared" si="5"/>
        <v/>
      </c>
      <c r="G74" s="347" t="b">
        <f t="shared" si="3"/>
        <v>0</v>
      </c>
      <c r="H74" s="348">
        <f t="shared" si="6"/>
        <v>1</v>
      </c>
    </row>
    <row r="75" spans="1:8">
      <c r="A75" s="35">
        <v>64</v>
      </c>
      <c r="B75" s="6"/>
      <c r="C75" s="214"/>
      <c r="D75" s="16" t="str">
        <f t="shared" si="1"/>
        <v/>
      </c>
      <c r="E75" s="35"/>
      <c r="F75" s="56" t="str">
        <f t="shared" si="5"/>
        <v/>
      </c>
      <c r="G75" s="347" t="b">
        <f t="shared" si="3"/>
        <v>0</v>
      </c>
      <c r="H75" s="348">
        <f t="shared" si="6"/>
        <v>1</v>
      </c>
    </row>
    <row r="76" spans="1:8">
      <c r="A76" s="35">
        <v>65</v>
      </c>
      <c r="B76" s="6"/>
      <c r="C76" s="214"/>
      <c r="D76" s="16" t="str">
        <f t="shared" ref="D76:D139" si="7">IF(OR($B76="",,$C76&lt;an_initial,$C76&gt;an_final),"",F76*20)</f>
        <v/>
      </c>
      <c r="E76" s="35"/>
      <c r="F76" s="56" t="str">
        <f t="shared" ref="F76:F110" si="8">IF(OR($B76="",,$C76="",$C76&gt;an_final),"",IF($C76&gt;=an_initial,1,""))</f>
        <v/>
      </c>
      <c r="G76" s="347" t="b">
        <f t="shared" ref="G76:G110" si="9">IF(nume_candidat="",FALSE,ISNUMBER(SEARCH(nume_candidat,$B76)))</f>
        <v>0</v>
      </c>
      <c r="H76" s="348">
        <f t="shared" ref="H76:H110" si="10">LEN(B76)-LEN(SUBSTITUTE(B76,",",""))+1</f>
        <v>1</v>
      </c>
    </row>
    <row r="77" spans="1:8">
      <c r="A77" s="35">
        <v>66</v>
      </c>
      <c r="B77" s="6"/>
      <c r="C77" s="214"/>
      <c r="D77" s="16" t="str">
        <f t="shared" si="7"/>
        <v/>
      </c>
      <c r="E77" s="35"/>
      <c r="F77" s="56" t="str">
        <f t="shared" si="8"/>
        <v/>
      </c>
      <c r="G77" s="347" t="b">
        <f t="shared" si="9"/>
        <v>0</v>
      </c>
      <c r="H77" s="348">
        <f t="shared" si="10"/>
        <v>1</v>
      </c>
    </row>
    <row r="78" spans="1:8">
      <c r="A78" s="35">
        <v>67</v>
      </c>
      <c r="B78" s="6"/>
      <c r="C78" s="214"/>
      <c r="D78" s="16" t="str">
        <f t="shared" si="7"/>
        <v/>
      </c>
      <c r="E78" s="35"/>
      <c r="F78" s="56" t="str">
        <f t="shared" si="8"/>
        <v/>
      </c>
      <c r="G78" s="347" t="b">
        <f t="shared" si="9"/>
        <v>0</v>
      </c>
      <c r="H78" s="348">
        <f t="shared" si="10"/>
        <v>1</v>
      </c>
    </row>
    <row r="79" spans="1:8">
      <c r="A79" s="35">
        <v>68</v>
      </c>
      <c r="B79" s="6"/>
      <c r="C79" s="214"/>
      <c r="D79" s="16" t="str">
        <f t="shared" si="7"/>
        <v/>
      </c>
      <c r="E79" s="35"/>
      <c r="F79" s="56" t="str">
        <f t="shared" si="8"/>
        <v/>
      </c>
      <c r="G79" s="347" t="b">
        <f t="shared" si="9"/>
        <v>0</v>
      </c>
      <c r="H79" s="348">
        <f t="shared" si="10"/>
        <v>1</v>
      </c>
    </row>
    <row r="80" spans="1:8">
      <c r="A80" s="35">
        <v>69</v>
      </c>
      <c r="B80" s="6"/>
      <c r="C80" s="214"/>
      <c r="D80" s="16" t="str">
        <f t="shared" si="7"/>
        <v/>
      </c>
      <c r="E80" s="35"/>
      <c r="F80" s="56" t="str">
        <f t="shared" si="8"/>
        <v/>
      </c>
      <c r="G80" s="347" t="b">
        <f t="shared" si="9"/>
        <v>0</v>
      </c>
      <c r="H80" s="348">
        <f t="shared" si="10"/>
        <v>1</v>
      </c>
    </row>
    <row r="81" spans="1:8">
      <c r="A81" s="35">
        <v>70</v>
      </c>
      <c r="B81" s="6"/>
      <c r="C81" s="214"/>
      <c r="D81" s="16" t="str">
        <f t="shared" si="7"/>
        <v/>
      </c>
      <c r="E81" s="35"/>
      <c r="F81" s="56" t="str">
        <f t="shared" si="8"/>
        <v/>
      </c>
      <c r="G81" s="347" t="b">
        <f t="shared" si="9"/>
        <v>0</v>
      </c>
      <c r="H81" s="348">
        <f t="shared" si="10"/>
        <v>1</v>
      </c>
    </row>
    <row r="82" spans="1:8">
      <c r="A82" s="35">
        <v>71</v>
      </c>
      <c r="B82" s="6"/>
      <c r="C82" s="214"/>
      <c r="D82" s="16" t="str">
        <f t="shared" si="7"/>
        <v/>
      </c>
      <c r="E82" s="35"/>
      <c r="F82" s="56" t="str">
        <f t="shared" si="8"/>
        <v/>
      </c>
      <c r="G82" s="347" t="b">
        <f t="shared" si="9"/>
        <v>0</v>
      </c>
      <c r="H82" s="348">
        <f t="shared" si="10"/>
        <v>1</v>
      </c>
    </row>
    <row r="83" spans="1:8">
      <c r="A83" s="35">
        <v>72</v>
      </c>
      <c r="B83" s="6"/>
      <c r="C83" s="214"/>
      <c r="D83" s="16" t="str">
        <f t="shared" si="7"/>
        <v/>
      </c>
      <c r="E83" s="35"/>
      <c r="F83" s="56" t="str">
        <f t="shared" si="8"/>
        <v/>
      </c>
      <c r="G83" s="347" t="b">
        <f t="shared" si="9"/>
        <v>0</v>
      </c>
      <c r="H83" s="348">
        <f t="shared" si="10"/>
        <v>1</v>
      </c>
    </row>
    <row r="84" spans="1:8">
      <c r="A84" s="35">
        <v>73</v>
      </c>
      <c r="B84" s="6"/>
      <c r="C84" s="214"/>
      <c r="D84" s="16" t="str">
        <f t="shared" si="7"/>
        <v/>
      </c>
      <c r="E84" s="35"/>
      <c r="F84" s="56" t="str">
        <f t="shared" si="8"/>
        <v/>
      </c>
      <c r="G84" s="347" t="b">
        <f t="shared" si="9"/>
        <v>0</v>
      </c>
      <c r="H84" s="348">
        <f t="shared" si="10"/>
        <v>1</v>
      </c>
    </row>
    <row r="85" spans="1:8">
      <c r="A85" s="35">
        <v>74</v>
      </c>
      <c r="B85" s="6"/>
      <c r="C85" s="214"/>
      <c r="D85" s="16" t="str">
        <f t="shared" si="7"/>
        <v/>
      </c>
      <c r="E85" s="35"/>
      <c r="F85" s="56" t="str">
        <f t="shared" si="8"/>
        <v/>
      </c>
      <c r="G85" s="347" t="b">
        <f t="shared" si="9"/>
        <v>0</v>
      </c>
      <c r="H85" s="348">
        <f t="shared" si="10"/>
        <v>1</v>
      </c>
    </row>
    <row r="86" spans="1:8">
      <c r="A86" s="35">
        <v>75</v>
      </c>
      <c r="B86" s="6"/>
      <c r="C86" s="214"/>
      <c r="D86" s="16" t="str">
        <f t="shared" si="7"/>
        <v/>
      </c>
      <c r="E86" s="35"/>
      <c r="F86" s="56" t="str">
        <f t="shared" si="8"/>
        <v/>
      </c>
      <c r="G86" s="347" t="b">
        <f t="shared" si="9"/>
        <v>0</v>
      </c>
      <c r="H86" s="348">
        <f t="shared" si="10"/>
        <v>1</v>
      </c>
    </row>
    <row r="87" spans="1:8">
      <c r="A87" s="35">
        <v>76</v>
      </c>
      <c r="B87" s="6"/>
      <c r="C87" s="214"/>
      <c r="D87" s="16" t="str">
        <f t="shared" si="7"/>
        <v/>
      </c>
      <c r="E87" s="35"/>
      <c r="F87" s="56" t="str">
        <f t="shared" si="8"/>
        <v/>
      </c>
      <c r="G87" s="347" t="b">
        <f t="shared" si="9"/>
        <v>0</v>
      </c>
      <c r="H87" s="348">
        <f t="shared" si="10"/>
        <v>1</v>
      </c>
    </row>
    <row r="88" spans="1:8">
      <c r="A88" s="35">
        <v>77</v>
      </c>
      <c r="B88" s="6"/>
      <c r="C88" s="214"/>
      <c r="D88" s="16" t="str">
        <f t="shared" si="7"/>
        <v/>
      </c>
      <c r="E88" s="35"/>
      <c r="F88" s="56" t="str">
        <f t="shared" si="8"/>
        <v/>
      </c>
      <c r="G88" s="347" t="b">
        <f t="shared" si="9"/>
        <v>0</v>
      </c>
      <c r="H88" s="348">
        <f t="shared" si="10"/>
        <v>1</v>
      </c>
    </row>
    <row r="89" spans="1:8">
      <c r="A89" s="35">
        <v>78</v>
      </c>
      <c r="B89" s="6"/>
      <c r="C89" s="214"/>
      <c r="D89" s="16" t="str">
        <f t="shared" si="7"/>
        <v/>
      </c>
      <c r="E89" s="35"/>
      <c r="F89" s="56" t="str">
        <f t="shared" si="8"/>
        <v/>
      </c>
      <c r="G89" s="347" t="b">
        <f t="shared" si="9"/>
        <v>0</v>
      </c>
      <c r="H89" s="348">
        <f t="shared" si="10"/>
        <v>1</v>
      </c>
    </row>
    <row r="90" spans="1:8">
      <c r="A90" s="35">
        <v>79</v>
      </c>
      <c r="B90" s="6"/>
      <c r="C90" s="214"/>
      <c r="D90" s="16" t="str">
        <f t="shared" si="7"/>
        <v/>
      </c>
      <c r="E90" s="35"/>
      <c r="F90" s="56" t="str">
        <f t="shared" si="8"/>
        <v/>
      </c>
      <c r="G90" s="347" t="b">
        <f t="shared" si="9"/>
        <v>0</v>
      </c>
      <c r="H90" s="348">
        <f t="shared" si="10"/>
        <v>1</v>
      </c>
    </row>
    <row r="91" spans="1:8">
      <c r="A91" s="35">
        <v>80</v>
      </c>
      <c r="B91" s="6"/>
      <c r="C91" s="214"/>
      <c r="D91" s="16" t="str">
        <f t="shared" si="7"/>
        <v/>
      </c>
      <c r="E91" s="35"/>
      <c r="F91" s="56" t="str">
        <f t="shared" si="8"/>
        <v/>
      </c>
      <c r="G91" s="347" t="b">
        <f t="shared" si="9"/>
        <v>0</v>
      </c>
      <c r="H91" s="348">
        <f t="shared" si="10"/>
        <v>1</v>
      </c>
    </row>
    <row r="92" spans="1:8">
      <c r="A92" s="35">
        <v>81</v>
      </c>
      <c r="B92" s="6"/>
      <c r="C92" s="214"/>
      <c r="D92" s="16" t="str">
        <f t="shared" si="7"/>
        <v/>
      </c>
      <c r="E92" s="35"/>
      <c r="F92" s="56" t="str">
        <f t="shared" si="8"/>
        <v/>
      </c>
      <c r="G92" s="347" t="b">
        <f t="shared" si="9"/>
        <v>0</v>
      </c>
      <c r="H92" s="348">
        <f t="shared" si="10"/>
        <v>1</v>
      </c>
    </row>
    <row r="93" spans="1:8">
      <c r="A93" s="35">
        <v>82</v>
      </c>
      <c r="B93" s="6"/>
      <c r="C93" s="214"/>
      <c r="D93" s="16" t="str">
        <f t="shared" si="7"/>
        <v/>
      </c>
      <c r="E93" s="35"/>
      <c r="F93" s="56" t="str">
        <f t="shared" si="8"/>
        <v/>
      </c>
      <c r="G93" s="347" t="b">
        <f t="shared" si="9"/>
        <v>0</v>
      </c>
      <c r="H93" s="348">
        <f t="shared" si="10"/>
        <v>1</v>
      </c>
    </row>
    <row r="94" spans="1:8">
      <c r="A94" s="35">
        <v>83</v>
      </c>
      <c r="B94" s="6"/>
      <c r="C94" s="214"/>
      <c r="D94" s="16" t="str">
        <f t="shared" si="7"/>
        <v/>
      </c>
      <c r="E94" s="35"/>
      <c r="F94" s="56" t="str">
        <f t="shared" si="8"/>
        <v/>
      </c>
      <c r="G94" s="347" t="b">
        <f t="shared" si="9"/>
        <v>0</v>
      </c>
      <c r="H94" s="348">
        <f t="shared" si="10"/>
        <v>1</v>
      </c>
    </row>
    <row r="95" spans="1:8">
      <c r="A95" s="35">
        <v>84</v>
      </c>
      <c r="B95" s="6"/>
      <c r="C95" s="214"/>
      <c r="D95" s="16" t="str">
        <f t="shared" si="7"/>
        <v/>
      </c>
      <c r="E95" s="35"/>
      <c r="F95" s="56" t="str">
        <f t="shared" si="8"/>
        <v/>
      </c>
      <c r="G95" s="347" t="b">
        <f t="shared" si="9"/>
        <v>0</v>
      </c>
      <c r="H95" s="348">
        <f t="shared" si="10"/>
        <v>1</v>
      </c>
    </row>
    <row r="96" spans="1:8">
      <c r="A96" s="35">
        <v>85</v>
      </c>
      <c r="B96" s="6"/>
      <c r="C96" s="214"/>
      <c r="D96" s="16" t="str">
        <f t="shared" si="7"/>
        <v/>
      </c>
      <c r="E96" s="35"/>
      <c r="F96" s="56" t="str">
        <f t="shared" si="8"/>
        <v/>
      </c>
      <c r="G96" s="347" t="b">
        <f t="shared" si="9"/>
        <v>0</v>
      </c>
      <c r="H96" s="348">
        <f t="shared" si="10"/>
        <v>1</v>
      </c>
    </row>
    <row r="97" spans="1:8">
      <c r="A97" s="35">
        <v>86</v>
      </c>
      <c r="B97" s="6"/>
      <c r="C97" s="214"/>
      <c r="D97" s="16" t="str">
        <f t="shared" si="7"/>
        <v/>
      </c>
      <c r="E97" s="35"/>
      <c r="F97" s="56" t="str">
        <f t="shared" si="8"/>
        <v/>
      </c>
      <c r="G97" s="347" t="b">
        <f t="shared" si="9"/>
        <v>0</v>
      </c>
      <c r="H97" s="348">
        <f t="shared" si="10"/>
        <v>1</v>
      </c>
    </row>
    <row r="98" spans="1:8">
      <c r="A98" s="35">
        <v>87</v>
      </c>
      <c r="B98" s="6"/>
      <c r="C98" s="214"/>
      <c r="D98" s="16" t="str">
        <f t="shared" si="7"/>
        <v/>
      </c>
      <c r="E98" s="35"/>
      <c r="F98" s="56" t="str">
        <f t="shared" si="8"/>
        <v/>
      </c>
      <c r="G98" s="347" t="b">
        <f t="shared" si="9"/>
        <v>0</v>
      </c>
      <c r="H98" s="348">
        <f t="shared" si="10"/>
        <v>1</v>
      </c>
    </row>
    <row r="99" spans="1:8">
      <c r="A99" s="35">
        <v>88</v>
      </c>
      <c r="B99" s="6"/>
      <c r="C99" s="214"/>
      <c r="D99" s="16" t="str">
        <f t="shared" si="7"/>
        <v/>
      </c>
      <c r="E99" s="35"/>
      <c r="F99" s="56" t="str">
        <f t="shared" si="8"/>
        <v/>
      </c>
      <c r="G99" s="347" t="b">
        <f t="shared" si="9"/>
        <v>0</v>
      </c>
      <c r="H99" s="348">
        <f t="shared" si="10"/>
        <v>1</v>
      </c>
    </row>
    <row r="100" spans="1:8">
      <c r="A100" s="35">
        <v>89</v>
      </c>
      <c r="B100" s="6"/>
      <c r="C100" s="214"/>
      <c r="D100" s="16" t="str">
        <f t="shared" si="7"/>
        <v/>
      </c>
      <c r="E100" s="35"/>
      <c r="F100" s="56" t="str">
        <f t="shared" si="8"/>
        <v/>
      </c>
      <c r="G100" s="347" t="b">
        <f t="shared" si="9"/>
        <v>0</v>
      </c>
      <c r="H100" s="348">
        <f t="shared" si="10"/>
        <v>1</v>
      </c>
    </row>
    <row r="101" spans="1:8">
      <c r="A101" s="35">
        <v>90</v>
      </c>
      <c r="B101" s="6"/>
      <c r="C101" s="214"/>
      <c r="D101" s="16" t="str">
        <f t="shared" si="7"/>
        <v/>
      </c>
      <c r="E101" s="35"/>
      <c r="F101" s="56" t="str">
        <f t="shared" si="8"/>
        <v/>
      </c>
      <c r="G101" s="347" t="b">
        <f t="shared" si="9"/>
        <v>0</v>
      </c>
      <c r="H101" s="348">
        <f t="shared" si="10"/>
        <v>1</v>
      </c>
    </row>
    <row r="102" spans="1:8">
      <c r="A102" s="35">
        <v>91</v>
      </c>
      <c r="B102" s="6"/>
      <c r="C102" s="214"/>
      <c r="D102" s="16" t="str">
        <f t="shared" si="7"/>
        <v/>
      </c>
      <c r="E102" s="35"/>
      <c r="F102" s="56" t="str">
        <f t="shared" si="8"/>
        <v/>
      </c>
      <c r="G102" s="347" t="b">
        <f t="shared" si="9"/>
        <v>0</v>
      </c>
      <c r="H102" s="348">
        <f t="shared" si="10"/>
        <v>1</v>
      </c>
    </row>
    <row r="103" spans="1:8">
      <c r="A103" s="35">
        <v>92</v>
      </c>
      <c r="B103" s="6"/>
      <c r="C103" s="214"/>
      <c r="D103" s="16" t="str">
        <f t="shared" si="7"/>
        <v/>
      </c>
      <c r="E103" s="35"/>
      <c r="F103" s="56" t="str">
        <f t="shared" si="8"/>
        <v/>
      </c>
      <c r="G103" s="347" t="b">
        <f t="shared" si="9"/>
        <v>0</v>
      </c>
      <c r="H103" s="348">
        <f t="shared" si="10"/>
        <v>1</v>
      </c>
    </row>
    <row r="104" spans="1:8">
      <c r="A104" s="35">
        <v>93</v>
      </c>
      <c r="B104" s="6"/>
      <c r="C104" s="214"/>
      <c r="D104" s="16" t="str">
        <f t="shared" si="7"/>
        <v/>
      </c>
      <c r="E104" s="35"/>
      <c r="F104" s="56" t="str">
        <f t="shared" si="8"/>
        <v/>
      </c>
      <c r="G104" s="347" t="b">
        <f t="shared" si="9"/>
        <v>0</v>
      </c>
      <c r="H104" s="348">
        <f t="shared" si="10"/>
        <v>1</v>
      </c>
    </row>
    <row r="105" spans="1:8">
      <c r="A105" s="35">
        <v>94</v>
      </c>
      <c r="B105" s="6"/>
      <c r="C105" s="214"/>
      <c r="D105" s="16" t="str">
        <f t="shared" si="7"/>
        <v/>
      </c>
      <c r="E105" s="35"/>
      <c r="F105" s="56" t="str">
        <f t="shared" si="8"/>
        <v/>
      </c>
      <c r="G105" s="347" t="b">
        <f t="shared" si="9"/>
        <v>0</v>
      </c>
      <c r="H105" s="348">
        <f t="shared" si="10"/>
        <v>1</v>
      </c>
    </row>
    <row r="106" spans="1:8">
      <c r="A106" s="35">
        <v>95</v>
      </c>
      <c r="B106" s="6"/>
      <c r="C106" s="214"/>
      <c r="D106" s="16" t="str">
        <f t="shared" si="7"/>
        <v/>
      </c>
      <c r="E106" s="35"/>
      <c r="F106" s="56" t="str">
        <f t="shared" si="8"/>
        <v/>
      </c>
      <c r="G106" s="347" t="b">
        <f t="shared" si="9"/>
        <v>0</v>
      </c>
      <c r="H106" s="348">
        <f t="shared" si="10"/>
        <v>1</v>
      </c>
    </row>
    <row r="107" spans="1:8">
      <c r="A107" s="35">
        <v>96</v>
      </c>
      <c r="B107" s="6"/>
      <c r="C107" s="214"/>
      <c r="D107" s="16" t="str">
        <f t="shared" si="7"/>
        <v/>
      </c>
      <c r="E107" s="35"/>
      <c r="F107" s="56" t="str">
        <f t="shared" si="8"/>
        <v/>
      </c>
      <c r="G107" s="347" t="b">
        <f t="shared" si="9"/>
        <v>0</v>
      </c>
      <c r="H107" s="348">
        <f t="shared" si="10"/>
        <v>1</v>
      </c>
    </row>
    <row r="108" spans="1:8">
      <c r="A108" s="35">
        <v>97</v>
      </c>
      <c r="B108" s="6"/>
      <c r="C108" s="214"/>
      <c r="D108" s="16" t="str">
        <f t="shared" si="7"/>
        <v/>
      </c>
      <c r="E108" s="35"/>
      <c r="F108" s="56" t="str">
        <f t="shared" si="8"/>
        <v/>
      </c>
      <c r="G108" s="347" t="b">
        <f t="shared" si="9"/>
        <v>0</v>
      </c>
      <c r="H108" s="348">
        <f t="shared" si="10"/>
        <v>1</v>
      </c>
    </row>
    <row r="109" spans="1:8">
      <c r="A109" s="35">
        <v>98</v>
      </c>
      <c r="B109" s="6"/>
      <c r="C109" s="214"/>
      <c r="D109" s="16" t="str">
        <f t="shared" si="7"/>
        <v/>
      </c>
      <c r="E109" s="35"/>
      <c r="F109" s="56" t="str">
        <f t="shared" si="8"/>
        <v/>
      </c>
      <c r="G109" s="347" t="b">
        <f t="shared" si="9"/>
        <v>0</v>
      </c>
      <c r="H109" s="348">
        <f t="shared" si="10"/>
        <v>1</v>
      </c>
    </row>
    <row r="110" spans="1:8">
      <c r="A110" s="141">
        <v>99</v>
      </c>
      <c r="B110" s="6"/>
      <c r="C110" s="214"/>
      <c r="D110" s="16" t="str">
        <f t="shared" si="7"/>
        <v/>
      </c>
      <c r="E110" s="141"/>
      <c r="F110" s="56" t="str">
        <f t="shared" si="8"/>
        <v/>
      </c>
      <c r="G110" s="347" t="b">
        <f t="shared" si="9"/>
        <v>0</v>
      </c>
      <c r="H110" s="348">
        <f t="shared" si="10"/>
        <v>1</v>
      </c>
    </row>
    <row r="111" spans="1:8">
      <c r="A111" s="141">
        <v>100</v>
      </c>
      <c r="B111" s="142"/>
      <c r="C111" s="144"/>
      <c r="D111" s="16" t="str">
        <f t="shared" si="7"/>
        <v/>
      </c>
      <c r="E111" s="141"/>
    </row>
    <row r="112" spans="1:8">
      <c r="A112" s="141">
        <v>101</v>
      </c>
      <c r="B112" s="142"/>
      <c r="C112" s="144"/>
      <c r="D112" s="16" t="str">
        <f t="shared" si="7"/>
        <v/>
      </c>
      <c r="E112" s="141"/>
    </row>
    <row r="113" spans="1:17">
      <c r="A113" s="141">
        <v>102</v>
      </c>
      <c r="B113" s="142"/>
      <c r="C113" s="144"/>
      <c r="D113" s="16" t="str">
        <f t="shared" si="7"/>
        <v/>
      </c>
      <c r="E113" s="141"/>
    </row>
    <row r="114" spans="1:17">
      <c r="A114" s="141">
        <v>103</v>
      </c>
      <c r="B114" s="142"/>
      <c r="C114" s="144"/>
      <c r="D114" s="16" t="str">
        <f t="shared" si="7"/>
        <v/>
      </c>
      <c r="E114" s="141"/>
    </row>
    <row r="115" spans="1:17" s="68" customFormat="1">
      <c r="A115" s="141">
        <v>104</v>
      </c>
      <c r="B115" s="142"/>
      <c r="C115" s="144"/>
      <c r="D115" s="16" t="str">
        <f t="shared" si="7"/>
        <v/>
      </c>
      <c r="E115" s="141"/>
      <c r="G115" s="69"/>
      <c r="H115" s="62"/>
      <c r="I115"/>
      <c r="J115" s="62"/>
      <c r="K115" s="62"/>
      <c r="L115" s="62"/>
      <c r="M115" s="62"/>
      <c r="N115" s="62"/>
      <c r="O115" s="62"/>
      <c r="P115" s="62"/>
      <c r="Q115" s="62"/>
    </row>
    <row r="116" spans="1:17" s="68" customFormat="1">
      <c r="A116" s="141">
        <v>105</v>
      </c>
      <c r="B116" s="142"/>
      <c r="C116" s="144"/>
      <c r="D116" s="16" t="str">
        <f t="shared" si="7"/>
        <v/>
      </c>
      <c r="E116" s="141"/>
      <c r="G116" s="69"/>
      <c r="H116" s="62"/>
      <c r="I116"/>
      <c r="J116" s="62"/>
      <c r="K116" s="62"/>
      <c r="L116" s="62"/>
      <c r="M116" s="62"/>
      <c r="N116" s="62"/>
      <c r="O116" s="62"/>
      <c r="P116" s="62"/>
      <c r="Q116" s="62"/>
    </row>
    <row r="117" spans="1:17" s="68" customFormat="1">
      <c r="A117" s="141">
        <v>106</v>
      </c>
      <c r="B117" s="142"/>
      <c r="C117" s="144"/>
      <c r="D117" s="16" t="str">
        <f t="shared" si="7"/>
        <v/>
      </c>
      <c r="E117" s="141"/>
      <c r="G117" s="69"/>
      <c r="H117" s="62"/>
      <c r="I117"/>
      <c r="J117" s="62"/>
      <c r="K117" s="62"/>
      <c r="L117" s="62"/>
      <c r="M117" s="62"/>
      <c r="N117" s="62"/>
      <c r="O117" s="62"/>
      <c r="P117" s="62"/>
      <c r="Q117" s="62"/>
    </row>
    <row r="118" spans="1:17" s="68" customFormat="1">
      <c r="A118" s="141">
        <v>107</v>
      </c>
      <c r="B118" s="142"/>
      <c r="C118" s="144"/>
      <c r="D118" s="16" t="str">
        <f t="shared" si="7"/>
        <v/>
      </c>
      <c r="E118" s="141"/>
      <c r="G118" s="69"/>
      <c r="H118" s="62"/>
      <c r="I118"/>
      <c r="J118" s="62"/>
      <c r="K118" s="62"/>
      <c r="L118" s="62"/>
      <c r="M118" s="62"/>
      <c r="N118" s="62"/>
      <c r="O118" s="62"/>
      <c r="P118" s="62"/>
      <c r="Q118" s="62"/>
    </row>
    <row r="119" spans="1:17" s="68" customFormat="1">
      <c r="A119" s="141">
        <v>108</v>
      </c>
      <c r="B119" s="142"/>
      <c r="C119" s="144"/>
      <c r="D119" s="16" t="str">
        <f t="shared" si="7"/>
        <v/>
      </c>
      <c r="E119" s="141"/>
      <c r="G119" s="69"/>
      <c r="H119" s="62"/>
      <c r="I119"/>
      <c r="J119" s="62"/>
      <c r="K119" s="62"/>
      <c r="L119" s="62"/>
      <c r="M119" s="62"/>
      <c r="N119" s="62"/>
      <c r="O119" s="62"/>
      <c r="P119" s="62"/>
      <c r="Q119" s="62"/>
    </row>
    <row r="120" spans="1:17" s="68" customFormat="1">
      <c r="A120" s="141">
        <v>109</v>
      </c>
      <c r="B120" s="142"/>
      <c r="C120" s="144"/>
      <c r="D120" s="16" t="str">
        <f t="shared" si="7"/>
        <v/>
      </c>
      <c r="E120" s="141"/>
      <c r="G120" s="69"/>
      <c r="H120" s="62"/>
      <c r="I120"/>
      <c r="J120" s="62"/>
      <c r="K120" s="62"/>
      <c r="L120" s="62"/>
      <c r="M120" s="62"/>
      <c r="N120" s="62"/>
      <c r="O120" s="62"/>
      <c r="P120" s="62"/>
      <c r="Q120" s="62"/>
    </row>
    <row r="121" spans="1:17" s="68" customFormat="1">
      <c r="A121" s="141">
        <v>110</v>
      </c>
      <c r="B121" s="142"/>
      <c r="C121" s="144"/>
      <c r="D121" s="16" t="str">
        <f t="shared" si="7"/>
        <v/>
      </c>
      <c r="E121" s="141"/>
      <c r="G121" s="69"/>
      <c r="H121" s="62"/>
      <c r="I121"/>
      <c r="J121" s="62"/>
      <c r="K121" s="62"/>
      <c r="L121" s="62"/>
      <c r="M121" s="62"/>
      <c r="N121" s="62"/>
      <c r="O121" s="62"/>
      <c r="P121" s="62"/>
      <c r="Q121" s="62"/>
    </row>
    <row r="122" spans="1:17" s="68" customFormat="1">
      <c r="A122" s="141">
        <v>111</v>
      </c>
      <c r="B122" s="142"/>
      <c r="C122" s="144"/>
      <c r="D122" s="16" t="str">
        <f t="shared" si="7"/>
        <v/>
      </c>
      <c r="E122" s="141"/>
      <c r="G122" s="69"/>
      <c r="H122" s="62"/>
      <c r="I122"/>
      <c r="J122" s="62"/>
      <c r="K122" s="62"/>
      <c r="L122" s="62"/>
      <c r="M122" s="62"/>
      <c r="N122" s="62"/>
      <c r="O122" s="62"/>
      <c r="P122" s="62"/>
      <c r="Q122" s="62"/>
    </row>
    <row r="123" spans="1:17" s="68" customFormat="1">
      <c r="A123" s="141">
        <v>112</v>
      </c>
      <c r="B123" s="142"/>
      <c r="C123" s="144"/>
      <c r="D123" s="16" t="str">
        <f t="shared" si="7"/>
        <v/>
      </c>
      <c r="E123" s="141"/>
      <c r="G123" s="69"/>
      <c r="H123" s="62"/>
      <c r="I123"/>
      <c r="J123" s="62"/>
      <c r="K123" s="62"/>
      <c r="L123" s="62"/>
      <c r="M123" s="62"/>
      <c r="N123" s="62"/>
      <c r="O123" s="62"/>
      <c r="P123" s="62"/>
      <c r="Q123" s="62"/>
    </row>
    <row r="124" spans="1:17" s="68" customFormat="1">
      <c r="A124" s="141">
        <v>113</v>
      </c>
      <c r="B124" s="142"/>
      <c r="C124" s="144"/>
      <c r="D124" s="16" t="str">
        <f t="shared" si="7"/>
        <v/>
      </c>
      <c r="E124" s="141"/>
      <c r="G124" s="69"/>
      <c r="H124" s="62"/>
      <c r="I124"/>
      <c r="J124" s="62"/>
      <c r="K124" s="62"/>
      <c r="L124" s="62"/>
      <c r="M124" s="62"/>
      <c r="N124" s="62"/>
      <c r="O124" s="62"/>
      <c r="P124" s="62"/>
      <c r="Q124" s="62"/>
    </row>
    <row r="125" spans="1:17" s="68" customFormat="1">
      <c r="A125" s="141">
        <v>114</v>
      </c>
      <c r="B125" s="142"/>
      <c r="C125" s="144"/>
      <c r="D125" s="16" t="str">
        <f t="shared" si="7"/>
        <v/>
      </c>
      <c r="E125" s="141"/>
      <c r="G125" s="69"/>
      <c r="H125" s="62"/>
      <c r="I125"/>
      <c r="J125" s="62"/>
      <c r="K125" s="62"/>
      <c r="L125" s="62"/>
      <c r="M125" s="62"/>
      <c r="N125" s="62"/>
      <c r="O125" s="62"/>
      <c r="P125" s="62"/>
      <c r="Q125" s="62"/>
    </row>
    <row r="126" spans="1:17" s="68" customFormat="1">
      <c r="A126" s="141">
        <v>115</v>
      </c>
      <c r="B126" s="142"/>
      <c r="C126" s="144"/>
      <c r="D126" s="16" t="str">
        <f t="shared" si="7"/>
        <v/>
      </c>
      <c r="E126" s="141"/>
      <c r="G126" s="69"/>
      <c r="H126" s="62"/>
      <c r="I126"/>
      <c r="J126" s="62"/>
      <c r="K126" s="62"/>
      <c r="L126" s="62"/>
      <c r="M126" s="62"/>
      <c r="N126" s="62"/>
      <c r="O126" s="62"/>
      <c r="P126" s="62"/>
      <c r="Q126" s="62"/>
    </row>
    <row r="127" spans="1:17" s="68" customFormat="1">
      <c r="A127" s="141">
        <v>116</v>
      </c>
      <c r="B127" s="142"/>
      <c r="C127" s="144"/>
      <c r="D127" s="16" t="str">
        <f t="shared" si="7"/>
        <v/>
      </c>
      <c r="E127" s="141"/>
      <c r="G127" s="69"/>
      <c r="H127" s="62"/>
      <c r="I127"/>
      <c r="J127" s="62"/>
      <c r="K127" s="62"/>
      <c r="L127" s="62"/>
      <c r="M127" s="62"/>
      <c r="N127" s="62"/>
      <c r="O127" s="62"/>
      <c r="P127" s="62"/>
      <c r="Q127" s="62"/>
    </row>
    <row r="128" spans="1:17" s="68" customFormat="1">
      <c r="A128" s="141">
        <v>117</v>
      </c>
      <c r="B128" s="142"/>
      <c r="C128" s="144"/>
      <c r="D128" s="16" t="str">
        <f t="shared" si="7"/>
        <v/>
      </c>
      <c r="E128" s="141"/>
      <c r="G128" s="69"/>
      <c r="H128" s="62"/>
      <c r="I128"/>
      <c r="J128" s="62"/>
      <c r="K128" s="62"/>
      <c r="L128" s="62"/>
      <c r="M128" s="62"/>
      <c r="N128" s="62"/>
      <c r="O128" s="62"/>
      <c r="P128" s="62"/>
      <c r="Q128" s="62"/>
    </row>
    <row r="129" spans="1:17" s="68" customFormat="1">
      <c r="A129" s="141">
        <v>118</v>
      </c>
      <c r="B129" s="142"/>
      <c r="C129" s="144"/>
      <c r="D129" s="16" t="str">
        <f t="shared" si="7"/>
        <v/>
      </c>
      <c r="E129" s="141"/>
      <c r="G129" s="69"/>
      <c r="H129" s="62"/>
      <c r="I129"/>
      <c r="J129" s="62"/>
      <c r="K129" s="62"/>
      <c r="L129" s="62"/>
      <c r="M129" s="62"/>
      <c r="N129" s="62"/>
      <c r="O129" s="62"/>
      <c r="P129" s="62"/>
      <c r="Q129" s="62"/>
    </row>
    <row r="130" spans="1:17" s="68" customFormat="1">
      <c r="A130" s="141">
        <v>119</v>
      </c>
      <c r="B130" s="142"/>
      <c r="C130" s="144"/>
      <c r="D130" s="16" t="str">
        <f t="shared" si="7"/>
        <v/>
      </c>
      <c r="E130" s="141"/>
      <c r="G130" s="69"/>
      <c r="H130" s="62"/>
      <c r="I130"/>
      <c r="J130" s="62"/>
      <c r="K130" s="62"/>
      <c r="L130" s="62"/>
      <c r="M130" s="62"/>
      <c r="N130" s="62"/>
      <c r="O130" s="62"/>
      <c r="P130" s="62"/>
      <c r="Q130" s="62"/>
    </row>
    <row r="131" spans="1:17" s="68" customFormat="1">
      <c r="A131" s="141">
        <v>120</v>
      </c>
      <c r="B131" s="142"/>
      <c r="C131" s="144"/>
      <c r="D131" s="16" t="str">
        <f t="shared" si="7"/>
        <v/>
      </c>
      <c r="E131" s="141"/>
      <c r="G131" s="69"/>
      <c r="H131" s="62"/>
      <c r="I131"/>
      <c r="J131" s="62"/>
      <c r="K131" s="62"/>
      <c r="L131" s="62"/>
      <c r="M131" s="62"/>
      <c r="N131" s="62"/>
      <c r="O131" s="62"/>
      <c r="P131" s="62"/>
      <c r="Q131" s="62"/>
    </row>
    <row r="132" spans="1:17" s="68" customFormat="1">
      <c r="A132" s="141">
        <v>121</v>
      </c>
      <c r="B132" s="142"/>
      <c r="C132" s="144"/>
      <c r="D132" s="16" t="str">
        <f t="shared" si="7"/>
        <v/>
      </c>
      <c r="E132" s="141"/>
      <c r="G132" s="69"/>
      <c r="H132" s="62"/>
      <c r="I132"/>
      <c r="J132" s="62"/>
      <c r="K132" s="62"/>
      <c r="L132" s="62"/>
      <c r="M132" s="62"/>
      <c r="N132" s="62"/>
      <c r="O132" s="62"/>
      <c r="P132" s="62"/>
      <c r="Q132" s="62"/>
    </row>
    <row r="133" spans="1:17" s="68" customFormat="1">
      <c r="A133" s="141">
        <v>122</v>
      </c>
      <c r="B133" s="142"/>
      <c r="C133" s="144"/>
      <c r="D133" s="16" t="str">
        <f t="shared" si="7"/>
        <v/>
      </c>
      <c r="E133" s="141"/>
      <c r="G133" s="69"/>
      <c r="H133" s="62"/>
      <c r="I133"/>
      <c r="J133" s="62"/>
      <c r="K133" s="62"/>
      <c r="L133" s="62"/>
      <c r="M133" s="62"/>
      <c r="N133" s="62"/>
      <c r="O133" s="62"/>
      <c r="P133" s="62"/>
      <c r="Q133" s="62"/>
    </row>
    <row r="134" spans="1:17" s="68" customFormat="1">
      <c r="A134" s="141">
        <v>123</v>
      </c>
      <c r="B134" s="142"/>
      <c r="C134" s="144"/>
      <c r="D134" s="16" t="str">
        <f t="shared" si="7"/>
        <v/>
      </c>
      <c r="E134" s="141"/>
      <c r="G134" s="69"/>
      <c r="H134" s="62"/>
      <c r="I134"/>
      <c r="J134" s="62"/>
      <c r="K134" s="62"/>
      <c r="L134" s="62"/>
      <c r="M134" s="62"/>
      <c r="N134" s="62"/>
      <c r="O134" s="62"/>
      <c r="P134" s="62"/>
      <c r="Q134" s="62"/>
    </row>
    <row r="135" spans="1:17" s="68" customFormat="1">
      <c r="A135" s="141">
        <v>124</v>
      </c>
      <c r="B135" s="142"/>
      <c r="C135" s="144"/>
      <c r="D135" s="16" t="str">
        <f t="shared" si="7"/>
        <v/>
      </c>
      <c r="E135" s="141"/>
      <c r="G135" s="69"/>
      <c r="H135" s="62"/>
      <c r="I135"/>
      <c r="J135" s="62"/>
      <c r="K135" s="62"/>
      <c r="L135" s="62"/>
      <c r="M135" s="62"/>
      <c r="N135" s="62"/>
      <c r="O135" s="62"/>
      <c r="P135" s="62"/>
      <c r="Q135" s="62"/>
    </row>
    <row r="136" spans="1:17" s="68" customFormat="1">
      <c r="A136" s="141">
        <v>125</v>
      </c>
      <c r="B136" s="142"/>
      <c r="C136" s="144"/>
      <c r="D136" s="16" t="str">
        <f t="shared" si="7"/>
        <v/>
      </c>
      <c r="E136" s="141"/>
      <c r="G136" s="69"/>
      <c r="H136" s="62"/>
      <c r="I136"/>
      <c r="J136" s="62"/>
      <c r="K136" s="62"/>
      <c r="L136" s="62"/>
      <c r="M136" s="62"/>
      <c r="N136" s="62"/>
      <c r="O136" s="62"/>
      <c r="P136" s="62"/>
      <c r="Q136" s="62"/>
    </row>
    <row r="137" spans="1:17" s="68" customFormat="1">
      <c r="A137" s="141">
        <v>126</v>
      </c>
      <c r="B137" s="142"/>
      <c r="C137" s="144"/>
      <c r="D137" s="16" t="str">
        <f t="shared" si="7"/>
        <v/>
      </c>
      <c r="E137" s="141"/>
      <c r="G137" s="69"/>
      <c r="H137" s="62"/>
      <c r="I137"/>
      <c r="J137" s="62"/>
      <c r="K137" s="62"/>
      <c r="L137" s="62"/>
      <c r="M137" s="62"/>
      <c r="N137" s="62"/>
      <c r="O137" s="62"/>
      <c r="P137" s="62"/>
      <c r="Q137" s="62"/>
    </row>
    <row r="138" spans="1:17" s="68" customFormat="1">
      <c r="A138" s="141">
        <v>127</v>
      </c>
      <c r="B138" s="142"/>
      <c r="C138" s="144"/>
      <c r="D138" s="16" t="str">
        <f t="shared" si="7"/>
        <v/>
      </c>
      <c r="E138" s="141"/>
      <c r="G138" s="69"/>
      <c r="H138" s="62"/>
      <c r="I138"/>
      <c r="J138" s="62"/>
      <c r="K138" s="62"/>
      <c r="L138" s="62"/>
      <c r="M138" s="62"/>
      <c r="N138" s="62"/>
      <c r="O138" s="62"/>
      <c r="P138" s="62"/>
      <c r="Q138" s="62"/>
    </row>
    <row r="139" spans="1:17" s="68" customFormat="1">
      <c r="A139" s="141">
        <v>128</v>
      </c>
      <c r="B139" s="142"/>
      <c r="C139" s="144"/>
      <c r="D139" s="16" t="str">
        <f t="shared" si="7"/>
        <v/>
      </c>
      <c r="E139" s="141"/>
      <c r="G139" s="69"/>
      <c r="H139" s="62"/>
      <c r="I139"/>
      <c r="J139" s="62"/>
      <c r="K139" s="62"/>
      <c r="L139" s="62"/>
      <c r="M139" s="62"/>
      <c r="N139" s="62"/>
      <c r="O139" s="62"/>
      <c r="P139" s="62"/>
      <c r="Q139" s="62"/>
    </row>
    <row r="140" spans="1:17" s="68" customFormat="1">
      <c r="A140" s="141">
        <v>129</v>
      </c>
      <c r="B140" s="142"/>
      <c r="C140" s="144"/>
      <c r="D140" s="16" t="str">
        <f t="shared" ref="D140:D203" si="11">IF(OR($B140="",,$C140&lt;an_initial,$C140&gt;an_final),"",F140*20)</f>
        <v/>
      </c>
      <c r="E140" s="141"/>
      <c r="G140" s="69"/>
      <c r="H140" s="62"/>
      <c r="I140"/>
      <c r="J140" s="62"/>
      <c r="K140" s="62"/>
      <c r="L140" s="62"/>
      <c r="M140" s="62"/>
      <c r="N140" s="62"/>
      <c r="O140" s="62"/>
      <c r="P140" s="62"/>
      <c r="Q140" s="62"/>
    </row>
    <row r="141" spans="1:17" s="68" customFormat="1">
      <c r="A141" s="141">
        <v>130</v>
      </c>
      <c r="B141" s="142"/>
      <c r="C141" s="144"/>
      <c r="D141" s="16" t="str">
        <f t="shared" si="11"/>
        <v/>
      </c>
      <c r="E141" s="141"/>
      <c r="G141" s="69"/>
      <c r="H141" s="62"/>
      <c r="I141"/>
      <c r="J141" s="62"/>
      <c r="K141" s="62"/>
      <c r="L141" s="62"/>
      <c r="M141" s="62"/>
      <c r="N141" s="62"/>
      <c r="O141" s="62"/>
      <c r="P141" s="62"/>
      <c r="Q141" s="62"/>
    </row>
    <row r="142" spans="1:17" s="68" customFormat="1">
      <c r="A142" s="141">
        <v>131</v>
      </c>
      <c r="B142" s="142"/>
      <c r="C142" s="144"/>
      <c r="D142" s="16" t="str">
        <f t="shared" si="11"/>
        <v/>
      </c>
      <c r="E142" s="141"/>
      <c r="G142" s="69"/>
      <c r="H142" s="62"/>
      <c r="I142"/>
      <c r="J142" s="62"/>
      <c r="K142" s="62"/>
      <c r="L142" s="62"/>
      <c r="M142" s="62"/>
      <c r="N142" s="62"/>
      <c r="O142" s="62"/>
      <c r="P142" s="62"/>
      <c r="Q142" s="62"/>
    </row>
    <row r="143" spans="1:17" s="68" customFormat="1">
      <c r="A143" s="141">
        <v>132</v>
      </c>
      <c r="B143" s="142"/>
      <c r="C143" s="144"/>
      <c r="D143" s="16" t="str">
        <f t="shared" si="11"/>
        <v/>
      </c>
      <c r="E143" s="141"/>
      <c r="G143" s="69"/>
      <c r="H143" s="62"/>
      <c r="I143"/>
      <c r="J143" s="62"/>
      <c r="K143" s="62"/>
      <c r="L143" s="62"/>
      <c r="M143" s="62"/>
      <c r="N143" s="62"/>
      <c r="O143" s="62"/>
      <c r="P143" s="62"/>
      <c r="Q143" s="62"/>
    </row>
    <row r="144" spans="1:17" s="68" customFormat="1">
      <c r="A144" s="141">
        <v>133</v>
      </c>
      <c r="B144" s="142"/>
      <c r="C144" s="144"/>
      <c r="D144" s="16" t="str">
        <f t="shared" si="11"/>
        <v/>
      </c>
      <c r="E144" s="141"/>
      <c r="G144" s="69"/>
      <c r="H144" s="62"/>
      <c r="I144"/>
      <c r="J144" s="62"/>
      <c r="K144" s="62"/>
      <c r="L144" s="62"/>
      <c r="M144" s="62"/>
      <c r="N144" s="62"/>
      <c r="O144" s="62"/>
      <c r="P144" s="62"/>
      <c r="Q144" s="62"/>
    </row>
    <row r="145" spans="1:17" s="68" customFormat="1">
      <c r="A145" s="141">
        <v>134</v>
      </c>
      <c r="B145" s="142"/>
      <c r="C145" s="144"/>
      <c r="D145" s="16" t="str">
        <f t="shared" si="11"/>
        <v/>
      </c>
      <c r="E145" s="141"/>
      <c r="G145" s="69"/>
      <c r="H145" s="62"/>
      <c r="I145"/>
      <c r="J145" s="62"/>
      <c r="K145" s="62"/>
      <c r="L145" s="62"/>
      <c r="M145" s="62"/>
      <c r="N145" s="62"/>
      <c r="O145" s="62"/>
      <c r="P145" s="62"/>
      <c r="Q145" s="62"/>
    </row>
    <row r="146" spans="1:17" s="68" customFormat="1">
      <c r="A146" s="141">
        <v>135</v>
      </c>
      <c r="B146" s="142"/>
      <c r="C146" s="144"/>
      <c r="D146" s="16" t="str">
        <f t="shared" si="11"/>
        <v/>
      </c>
      <c r="E146" s="141"/>
      <c r="G146" s="69"/>
      <c r="H146" s="62"/>
      <c r="I146"/>
      <c r="J146" s="62"/>
      <c r="K146" s="62"/>
      <c r="L146" s="62"/>
      <c r="M146" s="62"/>
      <c r="N146" s="62"/>
      <c r="O146" s="62"/>
      <c r="P146" s="62"/>
      <c r="Q146" s="62"/>
    </row>
    <row r="147" spans="1:17" s="68" customFormat="1">
      <c r="A147" s="141">
        <v>136</v>
      </c>
      <c r="B147" s="142"/>
      <c r="C147" s="144"/>
      <c r="D147" s="16" t="str">
        <f t="shared" si="11"/>
        <v/>
      </c>
      <c r="E147" s="141"/>
      <c r="G147" s="69"/>
      <c r="H147" s="62"/>
      <c r="I147"/>
      <c r="J147" s="62"/>
      <c r="K147" s="62"/>
      <c r="L147" s="62"/>
      <c r="M147" s="62"/>
      <c r="N147" s="62"/>
      <c r="O147" s="62"/>
      <c r="P147" s="62"/>
      <c r="Q147" s="62"/>
    </row>
    <row r="148" spans="1:17" s="68" customFormat="1">
      <c r="A148" s="141">
        <v>137</v>
      </c>
      <c r="B148" s="142"/>
      <c r="C148" s="144"/>
      <c r="D148" s="16" t="str">
        <f t="shared" si="11"/>
        <v/>
      </c>
      <c r="E148" s="141"/>
      <c r="G148" s="69"/>
      <c r="H148" s="62"/>
      <c r="I148"/>
      <c r="J148" s="62"/>
      <c r="K148" s="62"/>
      <c r="L148" s="62"/>
      <c r="M148" s="62"/>
      <c r="N148" s="62"/>
      <c r="O148" s="62"/>
      <c r="P148" s="62"/>
      <c r="Q148" s="62"/>
    </row>
    <row r="149" spans="1:17" s="68" customFormat="1">
      <c r="A149" s="141">
        <v>138</v>
      </c>
      <c r="B149" s="142"/>
      <c r="C149" s="144"/>
      <c r="D149" s="16" t="str">
        <f t="shared" si="11"/>
        <v/>
      </c>
      <c r="E149" s="141"/>
      <c r="G149" s="69"/>
      <c r="H149" s="62"/>
      <c r="I149"/>
      <c r="J149" s="62"/>
      <c r="K149" s="62"/>
      <c r="L149" s="62"/>
      <c r="M149" s="62"/>
      <c r="N149" s="62"/>
      <c r="O149" s="62"/>
      <c r="P149" s="62"/>
      <c r="Q149" s="62"/>
    </row>
    <row r="150" spans="1:17" s="68" customFormat="1">
      <c r="A150" s="141">
        <v>139</v>
      </c>
      <c r="B150" s="142"/>
      <c r="C150" s="144"/>
      <c r="D150" s="16" t="str">
        <f t="shared" si="11"/>
        <v/>
      </c>
      <c r="E150" s="141"/>
      <c r="G150" s="69"/>
      <c r="H150" s="62"/>
      <c r="I150"/>
      <c r="J150" s="62"/>
      <c r="K150" s="62"/>
      <c r="L150" s="62"/>
      <c r="M150" s="62"/>
      <c r="N150" s="62"/>
      <c r="O150" s="62"/>
      <c r="P150" s="62"/>
      <c r="Q150" s="62"/>
    </row>
    <row r="151" spans="1:17" s="68" customFormat="1">
      <c r="A151" s="141">
        <v>140</v>
      </c>
      <c r="B151" s="142"/>
      <c r="C151" s="144"/>
      <c r="D151" s="16" t="str">
        <f t="shared" si="11"/>
        <v/>
      </c>
      <c r="E151" s="141"/>
      <c r="G151" s="69"/>
      <c r="H151" s="62"/>
      <c r="I151"/>
      <c r="J151" s="62"/>
      <c r="K151" s="62"/>
      <c r="L151" s="62"/>
      <c r="M151" s="62"/>
      <c r="N151" s="62"/>
      <c r="O151" s="62"/>
      <c r="P151" s="62"/>
      <c r="Q151" s="62"/>
    </row>
    <row r="152" spans="1:17" s="68" customFormat="1">
      <c r="A152" s="141">
        <v>141</v>
      </c>
      <c r="B152" s="142"/>
      <c r="C152" s="144"/>
      <c r="D152" s="16" t="str">
        <f t="shared" si="11"/>
        <v/>
      </c>
      <c r="E152" s="141"/>
      <c r="G152" s="69"/>
      <c r="H152" s="62"/>
      <c r="I152"/>
      <c r="J152" s="62"/>
      <c r="K152" s="62"/>
      <c r="L152" s="62"/>
      <c r="M152" s="62"/>
      <c r="N152" s="62"/>
      <c r="O152" s="62"/>
      <c r="P152" s="62"/>
      <c r="Q152" s="62"/>
    </row>
    <row r="153" spans="1:17" s="68" customFormat="1">
      <c r="A153" s="141">
        <v>142</v>
      </c>
      <c r="B153" s="142"/>
      <c r="C153" s="144"/>
      <c r="D153" s="16" t="str">
        <f t="shared" si="11"/>
        <v/>
      </c>
      <c r="E153" s="141"/>
      <c r="G153" s="69"/>
      <c r="H153" s="62"/>
      <c r="I153"/>
      <c r="J153" s="62"/>
      <c r="K153" s="62"/>
      <c r="L153" s="62"/>
      <c r="M153" s="62"/>
      <c r="N153" s="62"/>
      <c r="O153" s="62"/>
      <c r="P153" s="62"/>
      <c r="Q153" s="62"/>
    </row>
    <row r="154" spans="1:17" s="68" customFormat="1">
      <c r="A154" s="141">
        <v>143</v>
      </c>
      <c r="B154" s="142"/>
      <c r="C154" s="144"/>
      <c r="D154" s="16" t="str">
        <f t="shared" si="11"/>
        <v/>
      </c>
      <c r="E154" s="141"/>
      <c r="G154" s="69"/>
      <c r="H154" s="62"/>
      <c r="I154"/>
      <c r="J154" s="62"/>
      <c r="K154" s="62"/>
      <c r="L154" s="62"/>
      <c r="M154" s="62"/>
      <c r="N154" s="62"/>
      <c r="O154" s="62"/>
      <c r="P154" s="62"/>
      <c r="Q154" s="62"/>
    </row>
    <row r="155" spans="1:17" s="68" customFormat="1">
      <c r="A155" s="141">
        <v>144</v>
      </c>
      <c r="B155" s="142"/>
      <c r="C155" s="144"/>
      <c r="D155" s="16" t="str">
        <f t="shared" si="11"/>
        <v/>
      </c>
      <c r="E155" s="141"/>
      <c r="G155" s="69"/>
      <c r="H155" s="62"/>
      <c r="I155"/>
      <c r="J155" s="62"/>
      <c r="K155" s="62"/>
      <c r="L155" s="62"/>
      <c r="M155" s="62"/>
      <c r="N155" s="62"/>
      <c r="O155" s="62"/>
      <c r="P155" s="62"/>
      <c r="Q155" s="62"/>
    </row>
    <row r="156" spans="1:17" s="68" customFormat="1">
      <c r="A156" s="141">
        <v>145</v>
      </c>
      <c r="B156" s="142"/>
      <c r="C156" s="144"/>
      <c r="D156" s="16" t="str">
        <f t="shared" si="11"/>
        <v/>
      </c>
      <c r="E156" s="141"/>
      <c r="G156" s="69"/>
      <c r="H156" s="62"/>
      <c r="I156"/>
      <c r="J156" s="62"/>
      <c r="K156" s="62"/>
      <c r="L156" s="62"/>
      <c r="M156" s="62"/>
      <c r="N156" s="62"/>
      <c r="O156" s="62"/>
      <c r="P156" s="62"/>
      <c r="Q156" s="62"/>
    </row>
    <row r="157" spans="1:17" s="68" customFormat="1">
      <c r="A157" s="141">
        <v>146</v>
      </c>
      <c r="B157" s="142"/>
      <c r="C157" s="144"/>
      <c r="D157" s="16" t="str">
        <f t="shared" si="11"/>
        <v/>
      </c>
      <c r="E157" s="141"/>
      <c r="G157" s="69"/>
      <c r="H157" s="62"/>
      <c r="I157"/>
      <c r="J157" s="62"/>
      <c r="K157" s="62"/>
      <c r="L157" s="62"/>
      <c r="M157" s="62"/>
      <c r="N157" s="62"/>
      <c r="O157" s="62"/>
      <c r="P157" s="62"/>
      <c r="Q157" s="62"/>
    </row>
    <row r="158" spans="1:17" s="68" customFormat="1">
      <c r="A158" s="141">
        <v>147</v>
      </c>
      <c r="B158" s="142"/>
      <c r="C158" s="144"/>
      <c r="D158" s="16" t="str">
        <f t="shared" si="11"/>
        <v/>
      </c>
      <c r="E158" s="141"/>
      <c r="G158" s="69"/>
      <c r="H158" s="62"/>
      <c r="I158"/>
      <c r="J158" s="62"/>
      <c r="K158" s="62"/>
      <c r="L158" s="62"/>
      <c r="M158" s="62"/>
      <c r="N158" s="62"/>
      <c r="O158" s="62"/>
      <c r="P158" s="62"/>
      <c r="Q158" s="62"/>
    </row>
    <row r="159" spans="1:17" s="68" customFormat="1">
      <c r="A159" s="141">
        <v>148</v>
      </c>
      <c r="B159" s="142"/>
      <c r="C159" s="144"/>
      <c r="D159" s="16" t="str">
        <f t="shared" si="11"/>
        <v/>
      </c>
      <c r="E159" s="141"/>
      <c r="G159" s="69"/>
      <c r="H159" s="62"/>
      <c r="I159"/>
      <c r="J159" s="62"/>
      <c r="K159" s="62"/>
      <c r="L159" s="62"/>
      <c r="M159" s="62"/>
      <c r="N159" s="62"/>
      <c r="O159" s="62"/>
      <c r="P159" s="62"/>
      <c r="Q159" s="62"/>
    </row>
    <row r="160" spans="1:17" s="68" customFormat="1">
      <c r="A160" s="141">
        <v>149</v>
      </c>
      <c r="B160" s="142"/>
      <c r="C160" s="144"/>
      <c r="D160" s="16" t="str">
        <f t="shared" si="11"/>
        <v/>
      </c>
      <c r="E160" s="141"/>
      <c r="G160" s="69"/>
      <c r="H160" s="62"/>
      <c r="I160"/>
      <c r="J160" s="62"/>
      <c r="K160" s="62"/>
      <c r="L160" s="62"/>
      <c r="M160" s="62"/>
      <c r="N160" s="62"/>
      <c r="O160" s="62"/>
      <c r="P160" s="62"/>
      <c r="Q160" s="62"/>
    </row>
    <row r="161" spans="1:17" s="68" customFormat="1">
      <c r="A161" s="141">
        <v>150</v>
      </c>
      <c r="B161" s="142"/>
      <c r="C161" s="144"/>
      <c r="D161" s="16" t="str">
        <f t="shared" si="11"/>
        <v/>
      </c>
      <c r="E161" s="141"/>
      <c r="G161" s="69"/>
      <c r="H161" s="62"/>
      <c r="I161"/>
      <c r="J161" s="62"/>
      <c r="K161" s="62"/>
      <c r="L161" s="62"/>
      <c r="M161" s="62"/>
      <c r="N161" s="62"/>
      <c r="O161" s="62"/>
      <c r="P161" s="62"/>
      <c r="Q161" s="62"/>
    </row>
    <row r="162" spans="1:17" s="68" customFormat="1">
      <c r="A162" s="141">
        <v>151</v>
      </c>
      <c r="B162" s="142"/>
      <c r="C162" s="144"/>
      <c r="D162" s="16" t="str">
        <f t="shared" si="11"/>
        <v/>
      </c>
      <c r="E162" s="141"/>
      <c r="G162" s="69"/>
      <c r="H162" s="62"/>
      <c r="I162"/>
      <c r="J162" s="62"/>
      <c r="K162" s="62"/>
      <c r="L162" s="62"/>
      <c r="M162" s="62"/>
      <c r="N162" s="62"/>
      <c r="O162" s="62"/>
      <c r="P162" s="62"/>
      <c r="Q162" s="62"/>
    </row>
    <row r="163" spans="1:17" s="68" customFormat="1">
      <c r="A163" s="141">
        <v>152</v>
      </c>
      <c r="B163" s="142"/>
      <c r="C163" s="144"/>
      <c r="D163" s="16" t="str">
        <f t="shared" si="11"/>
        <v/>
      </c>
      <c r="E163" s="141"/>
      <c r="G163" s="69"/>
      <c r="H163" s="62"/>
      <c r="I163"/>
      <c r="J163" s="62"/>
      <c r="K163" s="62"/>
      <c r="L163" s="62"/>
      <c r="M163" s="62"/>
      <c r="N163" s="62"/>
      <c r="O163" s="62"/>
      <c r="P163" s="62"/>
      <c r="Q163" s="62"/>
    </row>
    <row r="164" spans="1:17" s="68" customFormat="1">
      <c r="A164" s="141">
        <v>153</v>
      </c>
      <c r="B164" s="142"/>
      <c r="C164" s="144"/>
      <c r="D164" s="16" t="str">
        <f t="shared" si="11"/>
        <v/>
      </c>
      <c r="E164" s="141"/>
      <c r="G164" s="69"/>
      <c r="H164" s="62"/>
      <c r="I164"/>
      <c r="J164" s="62"/>
      <c r="K164" s="62"/>
      <c r="L164" s="62"/>
      <c r="M164" s="62"/>
      <c r="N164" s="62"/>
      <c r="O164" s="62"/>
      <c r="P164" s="62"/>
      <c r="Q164" s="62"/>
    </row>
    <row r="165" spans="1:17" s="68" customFormat="1">
      <c r="A165" s="141">
        <v>154</v>
      </c>
      <c r="B165" s="142"/>
      <c r="C165" s="144"/>
      <c r="D165" s="16" t="str">
        <f t="shared" si="11"/>
        <v/>
      </c>
      <c r="E165" s="141"/>
      <c r="G165" s="69"/>
      <c r="H165" s="62"/>
      <c r="I165"/>
      <c r="J165" s="62"/>
      <c r="K165" s="62"/>
      <c r="L165" s="62"/>
      <c r="M165" s="62"/>
      <c r="N165" s="62"/>
      <c r="O165" s="62"/>
      <c r="P165" s="62"/>
      <c r="Q165" s="62"/>
    </row>
    <row r="166" spans="1:17" s="68" customFormat="1">
      <c r="A166" s="141">
        <v>155</v>
      </c>
      <c r="B166" s="142"/>
      <c r="C166" s="144"/>
      <c r="D166" s="16" t="str">
        <f t="shared" si="11"/>
        <v/>
      </c>
      <c r="E166" s="141"/>
      <c r="G166" s="69"/>
      <c r="H166" s="62"/>
      <c r="I166"/>
      <c r="J166" s="62"/>
      <c r="K166" s="62"/>
      <c r="L166" s="62"/>
      <c r="M166" s="62"/>
      <c r="N166" s="62"/>
      <c r="O166" s="62"/>
      <c r="P166" s="62"/>
      <c r="Q166" s="62"/>
    </row>
    <row r="167" spans="1:17" s="68" customFormat="1">
      <c r="A167" s="141">
        <v>156</v>
      </c>
      <c r="B167" s="142"/>
      <c r="C167" s="144"/>
      <c r="D167" s="16" t="str">
        <f t="shared" si="11"/>
        <v/>
      </c>
      <c r="E167" s="141"/>
      <c r="G167" s="69"/>
      <c r="H167" s="62"/>
      <c r="I167"/>
      <c r="J167" s="62"/>
      <c r="K167" s="62"/>
      <c r="L167" s="62"/>
      <c r="M167" s="62"/>
      <c r="N167" s="62"/>
      <c r="O167" s="62"/>
      <c r="P167" s="62"/>
      <c r="Q167" s="62"/>
    </row>
    <row r="168" spans="1:17" s="68" customFormat="1">
      <c r="A168" s="141">
        <v>157</v>
      </c>
      <c r="B168" s="142"/>
      <c r="C168" s="144"/>
      <c r="D168" s="16" t="str">
        <f t="shared" si="11"/>
        <v/>
      </c>
      <c r="E168" s="141"/>
      <c r="G168" s="69"/>
      <c r="H168" s="62"/>
      <c r="I168"/>
      <c r="J168" s="62"/>
      <c r="K168" s="62"/>
      <c r="L168" s="62"/>
      <c r="M168" s="62"/>
      <c r="N168" s="62"/>
      <c r="O168" s="62"/>
      <c r="P168" s="62"/>
      <c r="Q168" s="62"/>
    </row>
    <row r="169" spans="1:17" s="68" customFormat="1">
      <c r="A169" s="141">
        <v>158</v>
      </c>
      <c r="B169" s="142"/>
      <c r="C169" s="144"/>
      <c r="D169" s="16" t="str">
        <f t="shared" si="11"/>
        <v/>
      </c>
      <c r="E169" s="141"/>
      <c r="G169" s="69"/>
      <c r="H169" s="62"/>
      <c r="I169"/>
      <c r="J169" s="62"/>
      <c r="K169" s="62"/>
      <c r="L169" s="62"/>
      <c r="M169" s="62"/>
      <c r="N169" s="62"/>
      <c r="O169" s="62"/>
      <c r="P169" s="62"/>
      <c r="Q169" s="62"/>
    </row>
    <row r="170" spans="1:17" s="68" customFormat="1">
      <c r="A170" s="141">
        <v>159</v>
      </c>
      <c r="B170" s="142"/>
      <c r="C170" s="144"/>
      <c r="D170" s="16" t="str">
        <f t="shared" si="11"/>
        <v/>
      </c>
      <c r="E170" s="141"/>
      <c r="G170" s="69"/>
      <c r="H170" s="62"/>
      <c r="I170"/>
      <c r="J170" s="62"/>
      <c r="K170" s="62"/>
      <c r="L170" s="62"/>
      <c r="M170" s="62"/>
      <c r="N170" s="62"/>
      <c r="O170" s="62"/>
      <c r="P170" s="62"/>
      <c r="Q170" s="62"/>
    </row>
    <row r="171" spans="1:17" s="68" customFormat="1">
      <c r="A171" s="141">
        <v>160</v>
      </c>
      <c r="B171" s="142"/>
      <c r="C171" s="144"/>
      <c r="D171" s="16" t="str">
        <f t="shared" si="11"/>
        <v/>
      </c>
      <c r="E171" s="141"/>
      <c r="G171" s="69"/>
      <c r="H171" s="62"/>
      <c r="I171"/>
      <c r="J171" s="62"/>
      <c r="K171" s="62"/>
      <c r="L171" s="62"/>
      <c r="M171" s="62"/>
      <c r="N171" s="62"/>
      <c r="O171" s="62"/>
      <c r="P171" s="62"/>
      <c r="Q171" s="62"/>
    </row>
    <row r="172" spans="1:17" s="68" customFormat="1">
      <c r="A172" s="141">
        <v>161</v>
      </c>
      <c r="B172" s="142"/>
      <c r="C172" s="144"/>
      <c r="D172" s="16" t="str">
        <f t="shared" si="11"/>
        <v/>
      </c>
      <c r="E172" s="141"/>
      <c r="G172" s="69"/>
      <c r="H172" s="62"/>
      <c r="I172"/>
      <c r="J172" s="62"/>
      <c r="K172" s="62"/>
      <c r="L172" s="62"/>
      <c r="M172" s="62"/>
      <c r="N172" s="62"/>
      <c r="O172" s="62"/>
      <c r="P172" s="62"/>
      <c r="Q172" s="62"/>
    </row>
    <row r="173" spans="1:17" s="68" customFormat="1">
      <c r="A173" s="141">
        <v>162</v>
      </c>
      <c r="B173" s="142"/>
      <c r="C173" s="144"/>
      <c r="D173" s="16" t="str">
        <f t="shared" si="11"/>
        <v/>
      </c>
      <c r="E173" s="141"/>
      <c r="G173" s="69"/>
      <c r="H173" s="62"/>
      <c r="I173"/>
      <c r="J173" s="62"/>
      <c r="K173" s="62"/>
      <c r="L173" s="62"/>
      <c r="M173" s="62"/>
      <c r="N173" s="62"/>
      <c r="O173" s="62"/>
      <c r="P173" s="62"/>
      <c r="Q173" s="62"/>
    </row>
    <row r="174" spans="1:17" s="68" customFormat="1">
      <c r="A174" s="141">
        <v>163</v>
      </c>
      <c r="B174" s="142"/>
      <c r="C174" s="144"/>
      <c r="D174" s="16" t="str">
        <f t="shared" si="11"/>
        <v/>
      </c>
      <c r="E174" s="141"/>
      <c r="G174" s="69"/>
      <c r="H174" s="62"/>
      <c r="I174"/>
      <c r="J174" s="62"/>
      <c r="K174" s="62"/>
      <c r="L174" s="62"/>
      <c r="M174" s="62"/>
      <c r="N174" s="62"/>
      <c r="O174" s="62"/>
      <c r="P174" s="62"/>
      <c r="Q174" s="62"/>
    </row>
    <row r="175" spans="1:17" s="68" customFormat="1">
      <c r="A175" s="141">
        <v>164</v>
      </c>
      <c r="B175" s="142"/>
      <c r="C175" s="144"/>
      <c r="D175" s="16" t="str">
        <f t="shared" si="11"/>
        <v/>
      </c>
      <c r="E175" s="141"/>
      <c r="G175" s="69"/>
      <c r="H175" s="62"/>
      <c r="I175"/>
      <c r="J175" s="62"/>
      <c r="K175" s="62"/>
      <c r="L175" s="62"/>
      <c r="M175" s="62"/>
      <c r="N175" s="62"/>
      <c r="O175" s="62"/>
      <c r="P175" s="62"/>
      <c r="Q175" s="62"/>
    </row>
    <row r="176" spans="1:17" s="68" customFormat="1">
      <c r="A176" s="141">
        <v>165</v>
      </c>
      <c r="B176" s="142"/>
      <c r="C176" s="144"/>
      <c r="D176" s="16" t="str">
        <f t="shared" si="11"/>
        <v/>
      </c>
      <c r="E176" s="141"/>
      <c r="G176" s="69"/>
      <c r="H176" s="62"/>
      <c r="I176"/>
      <c r="J176" s="62"/>
      <c r="K176" s="62"/>
      <c r="L176" s="62"/>
      <c r="M176" s="62"/>
      <c r="N176" s="62"/>
      <c r="O176" s="62"/>
      <c r="P176" s="62"/>
      <c r="Q176" s="62"/>
    </row>
    <row r="177" spans="1:17" s="68" customFormat="1">
      <c r="A177" s="141">
        <v>166</v>
      </c>
      <c r="B177" s="142"/>
      <c r="C177" s="144"/>
      <c r="D177" s="16" t="str">
        <f t="shared" si="11"/>
        <v/>
      </c>
      <c r="E177" s="141"/>
      <c r="G177" s="69"/>
      <c r="H177" s="62"/>
      <c r="I177"/>
      <c r="J177" s="62"/>
      <c r="K177" s="62"/>
      <c r="L177" s="62"/>
      <c r="M177" s="62"/>
      <c r="N177" s="62"/>
      <c r="O177" s="62"/>
      <c r="P177" s="62"/>
      <c r="Q177" s="62"/>
    </row>
    <row r="178" spans="1:17" s="68" customFormat="1">
      <c r="A178" s="141">
        <v>167</v>
      </c>
      <c r="B178" s="142"/>
      <c r="C178" s="144"/>
      <c r="D178" s="16" t="str">
        <f t="shared" si="11"/>
        <v/>
      </c>
      <c r="E178" s="141"/>
      <c r="G178" s="69"/>
      <c r="H178" s="62"/>
      <c r="I178"/>
      <c r="J178" s="62"/>
      <c r="K178" s="62"/>
      <c r="L178" s="62"/>
      <c r="M178" s="62"/>
      <c r="N178" s="62"/>
      <c r="O178" s="62"/>
      <c r="P178" s="62"/>
      <c r="Q178" s="62"/>
    </row>
    <row r="179" spans="1:17" s="68" customFormat="1">
      <c r="A179" s="141">
        <v>168</v>
      </c>
      <c r="B179" s="142"/>
      <c r="C179" s="144"/>
      <c r="D179" s="16" t="str">
        <f t="shared" si="11"/>
        <v/>
      </c>
      <c r="E179" s="141"/>
      <c r="G179" s="69"/>
      <c r="H179" s="62"/>
      <c r="I179"/>
      <c r="J179" s="62"/>
      <c r="K179" s="62"/>
      <c r="L179" s="62"/>
      <c r="M179" s="62"/>
      <c r="N179" s="62"/>
      <c r="O179" s="62"/>
      <c r="P179" s="62"/>
      <c r="Q179" s="62"/>
    </row>
    <row r="180" spans="1:17" s="68" customFormat="1">
      <c r="A180" s="141">
        <v>169</v>
      </c>
      <c r="B180" s="142"/>
      <c r="C180" s="144"/>
      <c r="D180" s="16" t="str">
        <f t="shared" si="11"/>
        <v/>
      </c>
      <c r="E180" s="141"/>
      <c r="G180" s="69"/>
      <c r="H180" s="62"/>
      <c r="I180"/>
      <c r="J180" s="62"/>
      <c r="K180" s="62"/>
      <c r="L180" s="62"/>
      <c r="M180" s="62"/>
      <c r="N180" s="62"/>
      <c r="O180" s="62"/>
      <c r="P180" s="62"/>
      <c r="Q180" s="62"/>
    </row>
    <row r="181" spans="1:17" s="68" customFormat="1">
      <c r="A181" s="141">
        <v>170</v>
      </c>
      <c r="B181" s="142"/>
      <c r="C181" s="144"/>
      <c r="D181" s="16" t="str">
        <f t="shared" si="11"/>
        <v/>
      </c>
      <c r="E181" s="141"/>
      <c r="G181" s="69"/>
      <c r="H181" s="62"/>
      <c r="I181"/>
      <c r="J181" s="62"/>
      <c r="K181" s="62"/>
      <c r="L181" s="62"/>
      <c r="M181" s="62"/>
      <c r="N181" s="62"/>
      <c r="O181" s="62"/>
      <c r="P181" s="62"/>
      <c r="Q181" s="62"/>
    </row>
    <row r="182" spans="1:17" s="68" customFormat="1">
      <c r="A182" s="141">
        <v>171</v>
      </c>
      <c r="B182" s="142"/>
      <c r="C182" s="144"/>
      <c r="D182" s="16" t="str">
        <f t="shared" si="11"/>
        <v/>
      </c>
      <c r="E182" s="141"/>
      <c r="G182" s="69"/>
      <c r="H182" s="62"/>
      <c r="I182"/>
      <c r="J182" s="62"/>
      <c r="K182" s="62"/>
      <c r="L182" s="62"/>
      <c r="M182" s="62"/>
      <c r="N182" s="62"/>
      <c r="O182" s="62"/>
      <c r="P182" s="62"/>
      <c r="Q182" s="62"/>
    </row>
    <row r="183" spans="1:17" s="68" customFormat="1">
      <c r="A183" s="141">
        <v>172</v>
      </c>
      <c r="B183" s="142"/>
      <c r="C183" s="144"/>
      <c r="D183" s="16" t="str">
        <f t="shared" si="11"/>
        <v/>
      </c>
      <c r="E183" s="141"/>
      <c r="G183" s="69"/>
      <c r="H183" s="62"/>
      <c r="I183"/>
      <c r="J183" s="62"/>
      <c r="K183" s="62"/>
      <c r="L183" s="62"/>
      <c r="M183" s="62"/>
      <c r="N183" s="62"/>
      <c r="O183" s="62"/>
      <c r="P183" s="62"/>
      <c r="Q183" s="62"/>
    </row>
    <row r="184" spans="1:17" s="68" customFormat="1">
      <c r="A184" s="141">
        <v>173</v>
      </c>
      <c r="B184" s="142"/>
      <c r="C184" s="144"/>
      <c r="D184" s="16" t="str">
        <f t="shared" si="11"/>
        <v/>
      </c>
      <c r="E184" s="141"/>
      <c r="G184" s="69"/>
      <c r="H184" s="62"/>
      <c r="I184"/>
      <c r="J184" s="62"/>
      <c r="K184" s="62"/>
      <c r="L184" s="62"/>
      <c r="M184" s="62"/>
      <c r="N184" s="62"/>
      <c r="O184" s="62"/>
      <c r="P184" s="62"/>
      <c r="Q184" s="62"/>
    </row>
    <row r="185" spans="1:17" s="68" customFormat="1">
      <c r="A185" s="141">
        <v>174</v>
      </c>
      <c r="B185" s="142"/>
      <c r="C185" s="144"/>
      <c r="D185" s="16" t="str">
        <f t="shared" si="11"/>
        <v/>
      </c>
      <c r="E185" s="141"/>
      <c r="G185" s="69"/>
      <c r="H185" s="62"/>
      <c r="I185"/>
      <c r="J185" s="62"/>
      <c r="K185" s="62"/>
      <c r="L185" s="62"/>
      <c r="M185" s="62"/>
      <c r="N185" s="62"/>
      <c r="O185" s="62"/>
      <c r="P185" s="62"/>
      <c r="Q185" s="62"/>
    </row>
    <row r="186" spans="1:17" s="68" customFormat="1">
      <c r="A186" s="141">
        <v>175</v>
      </c>
      <c r="B186" s="142"/>
      <c r="C186" s="144"/>
      <c r="D186" s="16" t="str">
        <f t="shared" si="11"/>
        <v/>
      </c>
      <c r="E186" s="141"/>
      <c r="G186" s="69"/>
      <c r="H186" s="62"/>
      <c r="I186"/>
      <c r="J186" s="62"/>
      <c r="K186" s="62"/>
      <c r="L186" s="62"/>
      <c r="M186" s="62"/>
      <c r="N186" s="62"/>
      <c r="O186" s="62"/>
      <c r="P186" s="62"/>
      <c r="Q186" s="62"/>
    </row>
    <row r="187" spans="1:17" s="68" customFormat="1">
      <c r="A187" s="141">
        <v>176</v>
      </c>
      <c r="B187" s="142"/>
      <c r="C187" s="144"/>
      <c r="D187" s="16" t="str">
        <f t="shared" si="11"/>
        <v/>
      </c>
      <c r="E187" s="141"/>
      <c r="G187" s="69"/>
      <c r="H187" s="62"/>
      <c r="I187"/>
      <c r="J187" s="62"/>
      <c r="K187" s="62"/>
      <c r="L187" s="62"/>
      <c r="M187" s="62"/>
      <c r="N187" s="62"/>
      <c r="O187" s="62"/>
      <c r="P187" s="62"/>
      <c r="Q187" s="62"/>
    </row>
    <row r="188" spans="1:17" s="68" customFormat="1">
      <c r="A188" s="141">
        <v>177</v>
      </c>
      <c r="B188" s="142"/>
      <c r="C188" s="144"/>
      <c r="D188" s="16" t="str">
        <f t="shared" si="11"/>
        <v/>
      </c>
      <c r="E188" s="141"/>
      <c r="G188" s="69"/>
      <c r="H188" s="62"/>
      <c r="I188"/>
      <c r="J188" s="62"/>
      <c r="K188" s="62"/>
      <c r="L188" s="62"/>
      <c r="M188" s="62"/>
      <c r="N188" s="62"/>
      <c r="O188" s="62"/>
      <c r="P188" s="62"/>
      <c r="Q188" s="62"/>
    </row>
    <row r="189" spans="1:17" s="68" customFormat="1">
      <c r="A189" s="141">
        <v>178</v>
      </c>
      <c r="B189" s="142"/>
      <c r="C189" s="144"/>
      <c r="D189" s="16" t="str">
        <f t="shared" si="11"/>
        <v/>
      </c>
      <c r="E189" s="141"/>
      <c r="G189" s="69"/>
      <c r="H189" s="62"/>
      <c r="I189"/>
      <c r="J189" s="62"/>
      <c r="K189" s="62"/>
      <c r="L189" s="62"/>
      <c r="M189" s="62"/>
      <c r="N189" s="62"/>
      <c r="O189" s="62"/>
      <c r="P189" s="62"/>
      <c r="Q189" s="62"/>
    </row>
    <row r="190" spans="1:17" s="68" customFormat="1">
      <c r="A190" s="141">
        <v>179</v>
      </c>
      <c r="B190" s="142"/>
      <c r="C190" s="144"/>
      <c r="D190" s="16" t="str">
        <f t="shared" si="11"/>
        <v/>
      </c>
      <c r="E190" s="141"/>
      <c r="G190" s="69"/>
      <c r="H190" s="62"/>
      <c r="I190"/>
      <c r="J190" s="62"/>
      <c r="K190" s="62"/>
      <c r="L190" s="62"/>
      <c r="M190" s="62"/>
      <c r="N190" s="62"/>
      <c r="O190" s="62"/>
      <c r="P190" s="62"/>
      <c r="Q190" s="62"/>
    </row>
    <row r="191" spans="1:17" s="68" customFormat="1">
      <c r="A191" s="141">
        <v>180</v>
      </c>
      <c r="B191" s="142"/>
      <c r="C191" s="144"/>
      <c r="D191" s="16" t="str">
        <f t="shared" si="11"/>
        <v/>
      </c>
      <c r="E191" s="141"/>
      <c r="G191" s="69"/>
      <c r="H191" s="62"/>
      <c r="I191"/>
      <c r="J191" s="62"/>
      <c r="K191" s="62"/>
      <c r="L191" s="62"/>
      <c r="M191" s="62"/>
      <c r="N191" s="62"/>
      <c r="O191" s="62"/>
      <c r="P191" s="62"/>
      <c r="Q191" s="62"/>
    </row>
    <row r="192" spans="1:17" s="68" customFormat="1">
      <c r="A192" s="141">
        <v>181</v>
      </c>
      <c r="B192" s="142"/>
      <c r="C192" s="144"/>
      <c r="D192" s="16" t="str">
        <f t="shared" si="11"/>
        <v/>
      </c>
      <c r="E192" s="141"/>
      <c r="G192" s="69"/>
      <c r="H192" s="62"/>
      <c r="I192"/>
      <c r="J192" s="62"/>
      <c r="K192" s="62"/>
      <c r="L192" s="62"/>
      <c r="M192" s="62"/>
      <c r="N192" s="62"/>
      <c r="O192" s="62"/>
      <c r="P192" s="62"/>
      <c r="Q192" s="62"/>
    </row>
    <row r="193" spans="1:17" s="68" customFormat="1">
      <c r="A193" s="141">
        <v>182</v>
      </c>
      <c r="B193" s="142"/>
      <c r="C193" s="144"/>
      <c r="D193" s="16" t="str">
        <f t="shared" si="11"/>
        <v/>
      </c>
      <c r="E193" s="141"/>
      <c r="G193" s="69"/>
      <c r="H193" s="62"/>
      <c r="I193"/>
      <c r="J193" s="62"/>
      <c r="K193" s="62"/>
      <c r="L193" s="62"/>
      <c r="M193" s="62"/>
      <c r="N193" s="62"/>
      <c r="O193" s="62"/>
      <c r="P193" s="62"/>
      <c r="Q193" s="62"/>
    </row>
    <row r="194" spans="1:17" s="68" customFormat="1">
      <c r="A194" s="141">
        <v>183</v>
      </c>
      <c r="B194" s="142"/>
      <c r="C194" s="144"/>
      <c r="D194" s="16" t="str">
        <f t="shared" si="11"/>
        <v/>
      </c>
      <c r="E194" s="141"/>
      <c r="G194" s="69"/>
      <c r="H194" s="62"/>
      <c r="I194"/>
      <c r="J194" s="62"/>
      <c r="K194" s="62"/>
      <c r="L194" s="62"/>
      <c r="M194" s="62"/>
      <c r="N194" s="62"/>
      <c r="O194" s="62"/>
      <c r="P194" s="62"/>
      <c r="Q194" s="62"/>
    </row>
    <row r="195" spans="1:17" s="68" customFormat="1">
      <c r="A195" s="141">
        <v>184</v>
      </c>
      <c r="B195" s="142"/>
      <c r="C195" s="144"/>
      <c r="D195" s="16" t="str">
        <f t="shared" si="11"/>
        <v/>
      </c>
      <c r="E195" s="141"/>
      <c r="G195" s="69"/>
      <c r="H195" s="62"/>
      <c r="I195"/>
      <c r="J195" s="62"/>
      <c r="K195" s="62"/>
      <c r="L195" s="62"/>
      <c r="M195" s="62"/>
      <c r="N195" s="62"/>
      <c r="O195" s="62"/>
      <c r="P195" s="62"/>
      <c r="Q195" s="62"/>
    </row>
    <row r="196" spans="1:17" s="68" customFormat="1">
      <c r="A196" s="141">
        <v>185</v>
      </c>
      <c r="B196" s="142"/>
      <c r="C196" s="144"/>
      <c r="D196" s="16" t="str">
        <f t="shared" si="11"/>
        <v/>
      </c>
      <c r="E196" s="141"/>
      <c r="G196" s="69"/>
      <c r="H196" s="62"/>
      <c r="I196"/>
      <c r="J196" s="62"/>
      <c r="K196" s="62"/>
      <c r="L196" s="62"/>
      <c r="M196" s="62"/>
      <c r="N196" s="62"/>
      <c r="O196" s="62"/>
      <c r="P196" s="62"/>
      <c r="Q196" s="62"/>
    </row>
    <row r="197" spans="1:17" s="68" customFormat="1">
      <c r="A197" s="141">
        <v>186</v>
      </c>
      <c r="B197" s="142"/>
      <c r="C197" s="144"/>
      <c r="D197" s="16" t="str">
        <f t="shared" si="11"/>
        <v/>
      </c>
      <c r="E197" s="141"/>
      <c r="G197" s="69"/>
      <c r="H197" s="62"/>
      <c r="I197"/>
      <c r="J197" s="62"/>
      <c r="K197" s="62"/>
      <c r="L197" s="62"/>
      <c r="M197" s="62"/>
      <c r="N197" s="62"/>
      <c r="O197" s="62"/>
      <c r="P197" s="62"/>
      <c r="Q197" s="62"/>
    </row>
    <row r="198" spans="1:17" s="68" customFormat="1">
      <c r="A198" s="141">
        <v>187</v>
      </c>
      <c r="B198" s="142"/>
      <c r="C198" s="144"/>
      <c r="D198" s="16" t="str">
        <f t="shared" si="11"/>
        <v/>
      </c>
      <c r="E198" s="141"/>
      <c r="G198" s="69"/>
      <c r="H198" s="62"/>
      <c r="I198"/>
      <c r="J198" s="62"/>
      <c r="K198" s="62"/>
      <c r="L198" s="62"/>
      <c r="M198" s="62"/>
      <c r="N198" s="62"/>
      <c r="O198" s="62"/>
      <c r="P198" s="62"/>
      <c r="Q198" s="62"/>
    </row>
    <row r="199" spans="1:17" s="68" customFormat="1">
      <c r="A199" s="141">
        <v>188</v>
      </c>
      <c r="B199" s="142"/>
      <c r="C199" s="144"/>
      <c r="D199" s="16" t="str">
        <f t="shared" si="11"/>
        <v/>
      </c>
      <c r="E199" s="141"/>
      <c r="G199" s="69"/>
      <c r="H199" s="62"/>
      <c r="I199"/>
      <c r="J199" s="62"/>
      <c r="K199" s="62"/>
      <c r="L199" s="62"/>
      <c r="M199" s="62"/>
      <c r="N199" s="62"/>
      <c r="O199" s="62"/>
      <c r="P199" s="62"/>
      <c r="Q199" s="62"/>
    </row>
    <row r="200" spans="1:17" s="68" customFormat="1">
      <c r="A200" s="141">
        <v>189</v>
      </c>
      <c r="B200" s="142"/>
      <c r="C200" s="144"/>
      <c r="D200" s="16" t="str">
        <f t="shared" si="11"/>
        <v/>
      </c>
      <c r="E200" s="141"/>
      <c r="G200" s="69"/>
      <c r="H200" s="62"/>
      <c r="I200"/>
      <c r="J200" s="62"/>
      <c r="K200" s="62"/>
      <c r="L200" s="62"/>
      <c r="M200" s="62"/>
      <c r="N200" s="62"/>
      <c r="O200" s="62"/>
      <c r="P200" s="62"/>
      <c r="Q200" s="62"/>
    </row>
    <row r="201" spans="1:17" s="68" customFormat="1">
      <c r="A201" s="141">
        <v>190</v>
      </c>
      <c r="B201" s="142"/>
      <c r="C201" s="144"/>
      <c r="D201" s="16" t="str">
        <f t="shared" si="11"/>
        <v/>
      </c>
      <c r="E201" s="141"/>
      <c r="G201" s="69"/>
      <c r="H201" s="62"/>
      <c r="I201"/>
      <c r="J201" s="62"/>
      <c r="K201" s="62"/>
      <c r="L201" s="62"/>
      <c r="M201" s="62"/>
      <c r="N201" s="62"/>
      <c r="O201" s="62"/>
      <c r="P201" s="62"/>
      <c r="Q201" s="62"/>
    </row>
    <row r="202" spans="1:17" s="68" customFormat="1">
      <c r="A202" s="141">
        <v>191</v>
      </c>
      <c r="B202" s="142"/>
      <c r="C202" s="144"/>
      <c r="D202" s="16" t="str">
        <f t="shared" si="11"/>
        <v/>
      </c>
      <c r="E202" s="141"/>
      <c r="G202" s="69"/>
      <c r="H202" s="62"/>
      <c r="I202"/>
      <c r="J202" s="62"/>
      <c r="K202" s="62"/>
      <c r="L202" s="62"/>
      <c r="M202" s="62"/>
      <c r="N202" s="62"/>
      <c r="O202" s="62"/>
      <c r="P202" s="62"/>
      <c r="Q202" s="62"/>
    </row>
    <row r="203" spans="1:17" s="68" customFormat="1">
      <c r="A203" s="141">
        <v>192</v>
      </c>
      <c r="B203" s="142"/>
      <c r="C203" s="144"/>
      <c r="D203" s="16" t="str">
        <f t="shared" si="11"/>
        <v/>
      </c>
      <c r="E203" s="141"/>
      <c r="G203" s="69"/>
      <c r="H203" s="62"/>
      <c r="I203"/>
      <c r="J203" s="62"/>
      <c r="K203" s="62"/>
      <c r="L203" s="62"/>
      <c r="M203" s="62"/>
      <c r="N203" s="62"/>
      <c r="O203" s="62"/>
      <c r="P203" s="62"/>
      <c r="Q203" s="62"/>
    </row>
    <row r="204" spans="1:17" s="68" customFormat="1">
      <c r="A204" s="141">
        <v>193</v>
      </c>
      <c r="B204" s="142"/>
      <c r="C204" s="144"/>
      <c r="D204" s="16" t="str">
        <f t="shared" ref="D204:D261" si="12">IF(OR($B204="",,$C204&lt;an_initial,$C204&gt;an_final),"",F204*20)</f>
        <v/>
      </c>
      <c r="E204" s="141"/>
      <c r="G204" s="69"/>
      <c r="H204" s="62"/>
      <c r="I204"/>
      <c r="J204" s="62"/>
      <c r="K204" s="62"/>
      <c r="L204" s="62"/>
      <c r="M204" s="62"/>
      <c r="N204" s="62"/>
      <c r="O204" s="62"/>
      <c r="P204" s="62"/>
      <c r="Q204" s="62"/>
    </row>
    <row r="205" spans="1:17" s="68" customFormat="1">
      <c r="A205" s="141">
        <v>194</v>
      </c>
      <c r="B205" s="142"/>
      <c r="C205" s="144"/>
      <c r="D205" s="16" t="str">
        <f t="shared" si="12"/>
        <v/>
      </c>
      <c r="E205" s="141"/>
      <c r="G205" s="69"/>
      <c r="H205" s="62"/>
      <c r="I205"/>
      <c r="J205" s="62"/>
      <c r="K205" s="62"/>
      <c r="L205" s="62"/>
      <c r="M205" s="62"/>
      <c r="N205" s="62"/>
      <c r="O205" s="62"/>
      <c r="P205" s="62"/>
      <c r="Q205" s="62"/>
    </row>
    <row r="206" spans="1:17" s="68" customFormat="1">
      <c r="A206" s="141">
        <v>195</v>
      </c>
      <c r="B206" s="142"/>
      <c r="C206" s="144"/>
      <c r="D206" s="16" t="str">
        <f t="shared" si="12"/>
        <v/>
      </c>
      <c r="E206" s="141"/>
      <c r="G206" s="69"/>
      <c r="H206" s="62"/>
      <c r="I206"/>
      <c r="J206" s="62"/>
      <c r="K206" s="62"/>
      <c r="L206" s="62"/>
      <c r="M206" s="62"/>
      <c r="N206" s="62"/>
      <c r="O206" s="62"/>
      <c r="P206" s="62"/>
      <c r="Q206" s="62"/>
    </row>
    <row r="207" spans="1:17" s="68" customFormat="1">
      <c r="A207" s="141">
        <v>196</v>
      </c>
      <c r="B207" s="142"/>
      <c r="C207" s="144"/>
      <c r="D207" s="16" t="str">
        <f t="shared" si="12"/>
        <v/>
      </c>
      <c r="E207" s="141"/>
      <c r="G207" s="69"/>
      <c r="H207" s="62"/>
      <c r="I207"/>
      <c r="J207" s="62"/>
      <c r="K207" s="62"/>
      <c r="L207" s="62"/>
      <c r="M207" s="62"/>
      <c r="N207" s="62"/>
      <c r="O207" s="62"/>
      <c r="P207" s="62"/>
      <c r="Q207" s="62"/>
    </row>
    <row r="208" spans="1:17" s="68" customFormat="1">
      <c r="A208" s="141">
        <v>197</v>
      </c>
      <c r="B208" s="142"/>
      <c r="C208" s="144"/>
      <c r="D208" s="16" t="str">
        <f t="shared" si="12"/>
        <v/>
      </c>
      <c r="E208" s="141"/>
      <c r="G208" s="69"/>
      <c r="H208" s="62"/>
      <c r="I208"/>
      <c r="J208" s="62"/>
      <c r="K208" s="62"/>
      <c r="L208" s="62"/>
      <c r="M208" s="62"/>
      <c r="N208" s="62"/>
      <c r="O208" s="62"/>
      <c r="P208" s="62"/>
      <c r="Q208" s="62"/>
    </row>
    <row r="209" spans="1:17" s="68" customFormat="1">
      <c r="A209" s="141">
        <v>198</v>
      </c>
      <c r="B209" s="142"/>
      <c r="C209" s="144"/>
      <c r="D209" s="16" t="str">
        <f t="shared" si="12"/>
        <v/>
      </c>
      <c r="E209" s="141"/>
      <c r="G209" s="69"/>
      <c r="H209" s="62"/>
      <c r="I209"/>
      <c r="J209" s="62"/>
      <c r="K209" s="62"/>
      <c r="L209" s="62"/>
      <c r="M209" s="62"/>
      <c r="N209" s="62"/>
      <c r="O209" s="62"/>
      <c r="P209" s="62"/>
      <c r="Q209" s="62"/>
    </row>
    <row r="210" spans="1:17" s="68" customFormat="1">
      <c r="A210" s="141">
        <v>199</v>
      </c>
      <c r="B210" s="142"/>
      <c r="C210" s="144"/>
      <c r="D210" s="16" t="str">
        <f t="shared" si="12"/>
        <v/>
      </c>
      <c r="E210" s="141"/>
      <c r="G210" s="69"/>
      <c r="H210" s="62"/>
      <c r="I210"/>
      <c r="J210" s="62"/>
      <c r="K210" s="62"/>
      <c r="L210" s="62"/>
      <c r="M210" s="62"/>
      <c r="N210" s="62"/>
      <c r="O210" s="62"/>
      <c r="P210" s="62"/>
      <c r="Q210" s="62"/>
    </row>
    <row r="211" spans="1:17" s="68" customFormat="1">
      <c r="A211" s="141">
        <v>200</v>
      </c>
      <c r="B211" s="142"/>
      <c r="C211" s="144"/>
      <c r="D211" s="16" t="str">
        <f t="shared" si="12"/>
        <v/>
      </c>
      <c r="E211" s="141"/>
      <c r="G211" s="69"/>
      <c r="H211" s="62"/>
      <c r="I211"/>
      <c r="J211" s="62"/>
      <c r="K211" s="62"/>
      <c r="L211" s="62"/>
      <c r="M211" s="62"/>
      <c r="N211" s="62"/>
      <c r="O211" s="62"/>
      <c r="P211" s="62"/>
      <c r="Q211" s="62"/>
    </row>
    <row r="212" spans="1:17" s="68" customFormat="1">
      <c r="A212" s="141">
        <v>201</v>
      </c>
      <c r="B212" s="142"/>
      <c r="C212" s="144"/>
      <c r="D212" s="16" t="str">
        <f t="shared" si="12"/>
        <v/>
      </c>
      <c r="E212" s="141"/>
      <c r="G212" s="69"/>
      <c r="H212" s="62"/>
      <c r="I212"/>
      <c r="J212" s="62"/>
      <c r="K212" s="62"/>
      <c r="L212" s="62"/>
      <c r="M212" s="62"/>
      <c r="N212" s="62"/>
      <c r="O212" s="62"/>
      <c r="P212" s="62"/>
      <c r="Q212" s="62"/>
    </row>
    <row r="213" spans="1:17" s="68" customFormat="1">
      <c r="A213" s="141">
        <v>202</v>
      </c>
      <c r="B213" s="142"/>
      <c r="C213" s="144"/>
      <c r="D213" s="16" t="str">
        <f t="shared" si="12"/>
        <v/>
      </c>
      <c r="E213" s="141"/>
      <c r="G213" s="69"/>
      <c r="H213" s="62"/>
      <c r="I213"/>
      <c r="J213" s="62"/>
      <c r="K213" s="62"/>
      <c r="L213" s="62"/>
      <c r="M213" s="62"/>
      <c r="N213" s="62"/>
      <c r="O213" s="62"/>
      <c r="P213" s="62"/>
      <c r="Q213" s="62"/>
    </row>
    <row r="214" spans="1:17" s="68" customFormat="1">
      <c r="A214" s="141">
        <v>203</v>
      </c>
      <c r="B214" s="142"/>
      <c r="C214" s="144"/>
      <c r="D214" s="16" t="str">
        <f t="shared" si="12"/>
        <v/>
      </c>
      <c r="E214" s="141"/>
      <c r="G214" s="69"/>
      <c r="H214" s="62"/>
      <c r="I214"/>
      <c r="J214" s="62"/>
      <c r="K214" s="62"/>
      <c r="L214" s="62"/>
      <c r="M214" s="62"/>
      <c r="N214" s="62"/>
      <c r="O214" s="62"/>
      <c r="P214" s="62"/>
      <c r="Q214" s="62"/>
    </row>
    <row r="215" spans="1:17" s="68" customFormat="1">
      <c r="A215" s="141">
        <v>204</v>
      </c>
      <c r="B215" s="142"/>
      <c r="C215" s="144"/>
      <c r="D215" s="16" t="str">
        <f t="shared" si="12"/>
        <v/>
      </c>
      <c r="E215" s="141"/>
      <c r="G215" s="69"/>
      <c r="H215" s="62"/>
      <c r="I215"/>
      <c r="J215" s="62"/>
      <c r="K215" s="62"/>
      <c r="L215" s="62"/>
      <c r="M215" s="62"/>
      <c r="N215" s="62"/>
      <c r="O215" s="62"/>
      <c r="P215" s="62"/>
      <c r="Q215" s="62"/>
    </row>
    <row r="216" spans="1:17" s="68" customFormat="1">
      <c r="A216" s="141">
        <v>205</v>
      </c>
      <c r="B216" s="142"/>
      <c r="C216" s="144"/>
      <c r="D216" s="16" t="str">
        <f t="shared" si="12"/>
        <v/>
      </c>
      <c r="E216" s="141"/>
      <c r="G216" s="69"/>
      <c r="H216" s="62"/>
      <c r="I216"/>
      <c r="J216" s="62"/>
      <c r="K216" s="62"/>
      <c r="L216" s="62"/>
      <c r="M216" s="62"/>
      <c r="N216" s="62"/>
      <c r="O216" s="62"/>
      <c r="P216" s="62"/>
      <c r="Q216" s="62"/>
    </row>
    <row r="217" spans="1:17" s="68" customFormat="1">
      <c r="A217" s="141">
        <v>206</v>
      </c>
      <c r="B217" s="142"/>
      <c r="C217" s="144"/>
      <c r="D217" s="16" t="str">
        <f t="shared" si="12"/>
        <v/>
      </c>
      <c r="E217" s="141"/>
      <c r="G217" s="69"/>
      <c r="H217" s="62"/>
      <c r="I217"/>
      <c r="J217" s="62"/>
      <c r="K217" s="62"/>
      <c r="L217" s="62"/>
      <c r="M217" s="62"/>
      <c r="N217" s="62"/>
      <c r="O217" s="62"/>
      <c r="P217" s="62"/>
      <c r="Q217" s="62"/>
    </row>
    <row r="218" spans="1:17" s="68" customFormat="1">
      <c r="A218" s="141">
        <v>207</v>
      </c>
      <c r="B218" s="142"/>
      <c r="C218" s="144"/>
      <c r="D218" s="16" t="str">
        <f t="shared" si="12"/>
        <v/>
      </c>
      <c r="E218" s="141"/>
      <c r="G218" s="69"/>
      <c r="H218" s="62"/>
      <c r="I218"/>
      <c r="J218" s="62"/>
      <c r="K218" s="62"/>
      <c r="L218" s="62"/>
      <c r="M218" s="62"/>
      <c r="N218" s="62"/>
      <c r="O218" s="62"/>
      <c r="P218" s="62"/>
      <c r="Q218" s="62"/>
    </row>
    <row r="219" spans="1:17" s="68" customFormat="1">
      <c r="A219" s="141">
        <v>208</v>
      </c>
      <c r="B219" s="142"/>
      <c r="C219" s="144"/>
      <c r="D219" s="16" t="str">
        <f t="shared" si="12"/>
        <v/>
      </c>
      <c r="E219" s="141"/>
      <c r="G219" s="69"/>
      <c r="H219" s="62"/>
      <c r="I219"/>
      <c r="J219" s="62"/>
      <c r="K219" s="62"/>
      <c r="L219" s="62"/>
      <c r="M219" s="62"/>
      <c r="N219" s="62"/>
      <c r="O219" s="62"/>
      <c r="P219" s="62"/>
      <c r="Q219" s="62"/>
    </row>
    <row r="220" spans="1:17" s="68" customFormat="1">
      <c r="A220" s="141">
        <v>209</v>
      </c>
      <c r="B220" s="142"/>
      <c r="C220" s="144"/>
      <c r="D220" s="16" t="str">
        <f t="shared" si="12"/>
        <v/>
      </c>
      <c r="E220" s="141"/>
      <c r="G220" s="69"/>
      <c r="H220" s="62"/>
      <c r="I220"/>
      <c r="J220" s="62"/>
      <c r="K220" s="62"/>
      <c r="L220" s="62"/>
      <c r="M220" s="62"/>
      <c r="N220" s="62"/>
      <c r="O220" s="62"/>
      <c r="P220" s="62"/>
      <c r="Q220" s="62"/>
    </row>
    <row r="221" spans="1:17" s="68" customFormat="1">
      <c r="A221" s="141">
        <v>210</v>
      </c>
      <c r="B221" s="142"/>
      <c r="C221" s="144"/>
      <c r="D221" s="16" t="str">
        <f t="shared" si="12"/>
        <v/>
      </c>
      <c r="E221" s="141"/>
      <c r="G221" s="69"/>
      <c r="H221" s="62"/>
      <c r="I221"/>
      <c r="J221" s="62"/>
      <c r="K221" s="62"/>
      <c r="L221" s="62"/>
      <c r="M221" s="62"/>
      <c r="N221" s="62"/>
      <c r="O221" s="62"/>
      <c r="P221" s="62"/>
      <c r="Q221" s="62"/>
    </row>
    <row r="222" spans="1:17" s="68" customFormat="1">
      <c r="A222" s="141">
        <v>211</v>
      </c>
      <c r="B222" s="142"/>
      <c r="C222" s="144"/>
      <c r="D222" s="16" t="str">
        <f t="shared" si="12"/>
        <v/>
      </c>
      <c r="E222" s="141"/>
      <c r="G222" s="69"/>
      <c r="H222" s="62"/>
      <c r="I222"/>
      <c r="J222" s="62"/>
      <c r="K222" s="62"/>
      <c r="L222" s="62"/>
      <c r="M222" s="62"/>
      <c r="N222" s="62"/>
      <c r="O222" s="62"/>
      <c r="P222" s="62"/>
      <c r="Q222" s="62"/>
    </row>
    <row r="223" spans="1:17" s="68" customFormat="1">
      <c r="A223" s="141">
        <v>212</v>
      </c>
      <c r="B223" s="142"/>
      <c r="C223" s="144"/>
      <c r="D223" s="16" t="str">
        <f t="shared" si="12"/>
        <v/>
      </c>
      <c r="E223" s="141"/>
      <c r="G223" s="69"/>
      <c r="H223" s="62"/>
      <c r="I223"/>
      <c r="J223" s="62"/>
      <c r="K223" s="62"/>
      <c r="L223" s="62"/>
      <c r="M223" s="62"/>
      <c r="N223" s="62"/>
      <c r="O223" s="62"/>
      <c r="P223" s="62"/>
      <c r="Q223" s="62"/>
    </row>
    <row r="224" spans="1:17" s="68" customFormat="1">
      <c r="A224" s="141">
        <v>213</v>
      </c>
      <c r="B224" s="142"/>
      <c r="C224" s="144"/>
      <c r="D224" s="16" t="str">
        <f t="shared" si="12"/>
        <v/>
      </c>
      <c r="E224" s="141"/>
      <c r="G224" s="69"/>
      <c r="H224" s="62"/>
      <c r="I224"/>
      <c r="J224" s="62"/>
      <c r="K224" s="62"/>
      <c r="L224" s="62"/>
      <c r="M224" s="62"/>
      <c r="N224" s="62"/>
      <c r="O224" s="62"/>
      <c r="P224" s="62"/>
      <c r="Q224" s="62"/>
    </row>
    <row r="225" spans="1:17" s="68" customFormat="1">
      <c r="A225" s="141">
        <v>214</v>
      </c>
      <c r="B225" s="142"/>
      <c r="C225" s="144"/>
      <c r="D225" s="16" t="str">
        <f t="shared" si="12"/>
        <v/>
      </c>
      <c r="E225" s="141"/>
      <c r="G225" s="69"/>
      <c r="H225" s="62"/>
      <c r="I225"/>
      <c r="J225" s="62"/>
      <c r="K225" s="62"/>
      <c r="L225" s="62"/>
      <c r="M225" s="62"/>
      <c r="N225" s="62"/>
      <c r="O225" s="62"/>
      <c r="P225" s="62"/>
      <c r="Q225" s="62"/>
    </row>
    <row r="226" spans="1:17" s="68" customFormat="1">
      <c r="A226" s="141">
        <v>215</v>
      </c>
      <c r="B226" s="142"/>
      <c r="C226" s="144"/>
      <c r="D226" s="16" t="str">
        <f t="shared" si="12"/>
        <v/>
      </c>
      <c r="E226" s="141"/>
      <c r="G226" s="69"/>
      <c r="H226" s="62"/>
      <c r="I226"/>
      <c r="J226" s="62"/>
      <c r="K226" s="62"/>
      <c r="L226" s="62"/>
      <c r="M226" s="62"/>
      <c r="N226" s="62"/>
      <c r="O226" s="62"/>
      <c r="P226" s="62"/>
      <c r="Q226" s="62"/>
    </row>
    <row r="227" spans="1:17" s="68" customFormat="1">
      <c r="A227" s="141">
        <v>216</v>
      </c>
      <c r="B227" s="142"/>
      <c r="C227" s="144"/>
      <c r="D227" s="16" t="str">
        <f t="shared" si="12"/>
        <v/>
      </c>
      <c r="E227" s="141"/>
      <c r="G227" s="69"/>
      <c r="H227" s="62"/>
      <c r="I227"/>
      <c r="J227" s="62"/>
      <c r="K227" s="62"/>
      <c r="L227" s="62"/>
      <c r="M227" s="62"/>
      <c r="N227" s="62"/>
      <c r="O227" s="62"/>
      <c r="P227" s="62"/>
      <c r="Q227" s="62"/>
    </row>
    <row r="228" spans="1:17" s="68" customFormat="1">
      <c r="A228" s="141">
        <v>217</v>
      </c>
      <c r="B228" s="142"/>
      <c r="C228" s="144"/>
      <c r="D228" s="16" t="str">
        <f t="shared" si="12"/>
        <v/>
      </c>
      <c r="E228" s="141"/>
      <c r="G228" s="69"/>
      <c r="H228" s="62"/>
      <c r="I228"/>
      <c r="J228" s="62"/>
      <c r="K228" s="62"/>
      <c r="L228" s="62"/>
      <c r="M228" s="62"/>
      <c r="N228" s="62"/>
      <c r="O228" s="62"/>
      <c r="P228" s="62"/>
      <c r="Q228" s="62"/>
    </row>
    <row r="229" spans="1:17" s="68" customFormat="1">
      <c r="A229" s="141">
        <v>218</v>
      </c>
      <c r="B229" s="142"/>
      <c r="C229" s="144"/>
      <c r="D229" s="16" t="str">
        <f t="shared" si="12"/>
        <v/>
      </c>
      <c r="E229" s="141"/>
      <c r="G229" s="69"/>
      <c r="H229" s="62"/>
      <c r="I229"/>
      <c r="J229" s="62"/>
      <c r="K229" s="62"/>
      <c r="L229" s="62"/>
      <c r="M229" s="62"/>
      <c r="N229" s="62"/>
      <c r="O229" s="62"/>
      <c r="P229" s="62"/>
      <c r="Q229" s="62"/>
    </row>
    <row r="230" spans="1:17" s="68" customFormat="1">
      <c r="A230" s="141">
        <v>219</v>
      </c>
      <c r="B230" s="142"/>
      <c r="C230" s="144"/>
      <c r="D230" s="16" t="str">
        <f t="shared" si="12"/>
        <v/>
      </c>
      <c r="E230" s="141"/>
      <c r="G230" s="69"/>
      <c r="H230" s="62"/>
      <c r="I230"/>
      <c r="J230" s="62"/>
      <c r="K230" s="62"/>
      <c r="L230" s="62"/>
      <c r="M230" s="62"/>
      <c r="N230" s="62"/>
      <c r="O230" s="62"/>
      <c r="P230" s="62"/>
      <c r="Q230" s="62"/>
    </row>
    <row r="231" spans="1:17" s="68" customFormat="1">
      <c r="A231" s="141">
        <v>220</v>
      </c>
      <c r="B231" s="142"/>
      <c r="C231" s="144"/>
      <c r="D231" s="16" t="str">
        <f t="shared" si="12"/>
        <v/>
      </c>
      <c r="E231" s="141"/>
      <c r="G231" s="69"/>
      <c r="H231" s="62"/>
      <c r="I231"/>
      <c r="J231" s="62"/>
      <c r="K231" s="62"/>
      <c r="L231" s="62"/>
      <c r="M231" s="62"/>
      <c r="N231" s="62"/>
      <c r="O231" s="62"/>
      <c r="P231" s="62"/>
      <c r="Q231" s="62"/>
    </row>
    <row r="232" spans="1:17" s="68" customFormat="1">
      <c r="A232" s="141">
        <v>221</v>
      </c>
      <c r="B232" s="142"/>
      <c r="C232" s="144"/>
      <c r="D232" s="16" t="str">
        <f t="shared" si="12"/>
        <v/>
      </c>
      <c r="E232" s="141"/>
      <c r="G232" s="69"/>
      <c r="H232" s="62"/>
      <c r="I232"/>
      <c r="J232" s="62"/>
      <c r="K232" s="62"/>
      <c r="L232" s="62"/>
      <c r="M232" s="62"/>
      <c r="N232" s="62"/>
      <c r="O232" s="62"/>
      <c r="P232" s="62"/>
      <c r="Q232" s="62"/>
    </row>
    <row r="233" spans="1:17" s="68" customFormat="1">
      <c r="A233" s="141">
        <v>222</v>
      </c>
      <c r="B233" s="142"/>
      <c r="C233" s="144"/>
      <c r="D233" s="16" t="str">
        <f t="shared" si="12"/>
        <v/>
      </c>
      <c r="E233" s="141"/>
      <c r="G233" s="69"/>
      <c r="H233" s="62"/>
      <c r="I233"/>
      <c r="J233" s="62"/>
      <c r="K233" s="62"/>
      <c r="L233" s="62"/>
      <c r="M233" s="62"/>
      <c r="N233" s="62"/>
      <c r="O233" s="62"/>
      <c r="P233" s="62"/>
      <c r="Q233" s="62"/>
    </row>
    <row r="234" spans="1:17" s="68" customFormat="1">
      <c r="A234" s="141">
        <v>223</v>
      </c>
      <c r="B234" s="142"/>
      <c r="C234" s="144"/>
      <c r="D234" s="16" t="str">
        <f t="shared" si="12"/>
        <v/>
      </c>
      <c r="E234" s="141"/>
      <c r="G234" s="69"/>
      <c r="H234" s="62"/>
      <c r="I234"/>
      <c r="J234" s="62"/>
      <c r="K234" s="62"/>
      <c r="L234" s="62"/>
      <c r="M234" s="62"/>
      <c r="N234" s="62"/>
      <c r="O234" s="62"/>
      <c r="P234" s="62"/>
      <c r="Q234" s="62"/>
    </row>
    <row r="235" spans="1:17" s="68" customFormat="1">
      <c r="A235" s="141">
        <v>224</v>
      </c>
      <c r="B235" s="142"/>
      <c r="C235" s="144"/>
      <c r="D235" s="16" t="str">
        <f t="shared" si="12"/>
        <v/>
      </c>
      <c r="E235" s="141"/>
      <c r="G235" s="69"/>
      <c r="H235" s="62"/>
      <c r="I235"/>
      <c r="J235" s="62"/>
      <c r="K235" s="62"/>
      <c r="L235" s="62"/>
      <c r="M235" s="62"/>
      <c r="N235" s="62"/>
      <c r="O235" s="62"/>
      <c r="P235" s="62"/>
      <c r="Q235" s="62"/>
    </row>
    <row r="236" spans="1:17" s="68" customFormat="1">
      <c r="A236" s="141">
        <v>225</v>
      </c>
      <c r="B236" s="142"/>
      <c r="C236" s="144"/>
      <c r="D236" s="16" t="str">
        <f t="shared" si="12"/>
        <v/>
      </c>
      <c r="E236" s="141"/>
      <c r="G236" s="69"/>
      <c r="H236" s="62"/>
      <c r="I236"/>
      <c r="J236" s="62"/>
      <c r="K236" s="62"/>
      <c r="L236" s="62"/>
      <c r="M236" s="62"/>
      <c r="N236" s="62"/>
      <c r="O236" s="62"/>
      <c r="P236" s="62"/>
      <c r="Q236" s="62"/>
    </row>
    <row r="237" spans="1:17" s="68" customFormat="1">
      <c r="A237" s="141">
        <v>226</v>
      </c>
      <c r="B237" s="142"/>
      <c r="C237" s="144"/>
      <c r="D237" s="16" t="str">
        <f t="shared" si="12"/>
        <v/>
      </c>
      <c r="E237" s="141"/>
      <c r="G237" s="69"/>
      <c r="H237" s="62"/>
      <c r="I237"/>
      <c r="J237" s="62"/>
      <c r="K237" s="62"/>
      <c r="L237" s="62"/>
      <c r="M237" s="62"/>
      <c r="N237" s="62"/>
      <c r="O237" s="62"/>
      <c r="P237" s="62"/>
      <c r="Q237" s="62"/>
    </row>
    <row r="238" spans="1:17" s="68" customFormat="1">
      <c r="A238" s="141">
        <v>227</v>
      </c>
      <c r="B238" s="142"/>
      <c r="C238" s="144"/>
      <c r="D238" s="16" t="str">
        <f t="shared" si="12"/>
        <v/>
      </c>
      <c r="E238" s="141"/>
      <c r="G238" s="69"/>
      <c r="H238" s="62"/>
      <c r="I238"/>
      <c r="J238" s="62"/>
      <c r="K238" s="62"/>
      <c r="L238" s="62"/>
      <c r="M238" s="62"/>
      <c r="N238" s="62"/>
      <c r="O238" s="62"/>
      <c r="P238" s="62"/>
      <c r="Q238" s="62"/>
    </row>
    <row r="239" spans="1:17" s="68" customFormat="1">
      <c r="A239" s="141">
        <v>228</v>
      </c>
      <c r="B239" s="142"/>
      <c r="C239" s="144"/>
      <c r="D239" s="16" t="str">
        <f t="shared" si="12"/>
        <v/>
      </c>
      <c r="E239" s="141"/>
      <c r="G239" s="69"/>
      <c r="H239" s="62"/>
      <c r="I239"/>
      <c r="J239" s="62"/>
      <c r="K239" s="62"/>
      <c r="L239" s="62"/>
      <c r="M239" s="62"/>
      <c r="N239" s="62"/>
      <c r="O239" s="62"/>
      <c r="P239" s="62"/>
      <c r="Q239" s="62"/>
    </row>
    <row r="240" spans="1:17" s="68" customFormat="1">
      <c r="A240" s="141">
        <v>229</v>
      </c>
      <c r="B240" s="142"/>
      <c r="C240" s="144"/>
      <c r="D240" s="16" t="str">
        <f t="shared" si="12"/>
        <v/>
      </c>
      <c r="E240" s="141"/>
      <c r="G240" s="69"/>
      <c r="H240" s="62"/>
      <c r="I240"/>
      <c r="J240" s="62"/>
      <c r="K240" s="62"/>
      <c r="L240" s="62"/>
      <c r="M240" s="62"/>
      <c r="N240" s="62"/>
      <c r="O240" s="62"/>
      <c r="P240" s="62"/>
      <c r="Q240" s="62"/>
    </row>
    <row r="241" spans="1:17" s="68" customFormat="1">
      <c r="A241" s="141">
        <v>230</v>
      </c>
      <c r="B241" s="142"/>
      <c r="C241" s="144"/>
      <c r="D241" s="16" t="str">
        <f t="shared" si="12"/>
        <v/>
      </c>
      <c r="E241" s="141"/>
      <c r="G241" s="69"/>
      <c r="H241" s="62"/>
      <c r="I241"/>
      <c r="J241" s="62"/>
      <c r="K241" s="62"/>
      <c r="L241" s="62"/>
      <c r="M241" s="62"/>
      <c r="N241" s="62"/>
      <c r="O241" s="62"/>
      <c r="P241" s="62"/>
      <c r="Q241" s="62"/>
    </row>
    <row r="242" spans="1:17" s="68" customFormat="1">
      <c r="A242" s="141">
        <v>231</v>
      </c>
      <c r="B242" s="142"/>
      <c r="C242" s="144"/>
      <c r="D242" s="16" t="str">
        <f t="shared" si="12"/>
        <v/>
      </c>
      <c r="E242" s="141"/>
      <c r="G242" s="69"/>
      <c r="H242" s="62"/>
      <c r="I242"/>
      <c r="J242" s="62"/>
      <c r="K242" s="62"/>
      <c r="L242" s="62"/>
      <c r="M242" s="62"/>
      <c r="N242" s="62"/>
      <c r="O242" s="62"/>
      <c r="P242" s="62"/>
      <c r="Q242" s="62"/>
    </row>
    <row r="243" spans="1:17" s="68" customFormat="1">
      <c r="A243" s="141">
        <v>232</v>
      </c>
      <c r="B243" s="142"/>
      <c r="C243" s="144"/>
      <c r="D243" s="16" t="str">
        <f t="shared" si="12"/>
        <v/>
      </c>
      <c r="E243" s="141"/>
      <c r="G243" s="69"/>
      <c r="H243" s="62"/>
      <c r="I243"/>
      <c r="J243" s="62"/>
      <c r="K243" s="62"/>
      <c r="L243" s="62"/>
      <c r="M243" s="62"/>
      <c r="N243" s="62"/>
      <c r="O243" s="62"/>
      <c r="P243" s="62"/>
      <c r="Q243" s="62"/>
    </row>
    <row r="244" spans="1:17" s="68" customFormat="1">
      <c r="A244" s="141">
        <v>233</v>
      </c>
      <c r="B244" s="142"/>
      <c r="C244" s="144"/>
      <c r="D244" s="16" t="str">
        <f t="shared" si="12"/>
        <v/>
      </c>
      <c r="E244" s="141"/>
      <c r="G244" s="69"/>
      <c r="H244" s="62"/>
      <c r="I244"/>
      <c r="J244" s="62"/>
      <c r="K244" s="62"/>
      <c r="L244" s="62"/>
      <c r="M244" s="62"/>
      <c r="N244" s="62"/>
      <c r="O244" s="62"/>
      <c r="P244" s="62"/>
      <c r="Q244" s="62"/>
    </row>
    <row r="245" spans="1:17" s="68" customFormat="1">
      <c r="A245" s="141">
        <v>234</v>
      </c>
      <c r="B245" s="142"/>
      <c r="C245" s="144"/>
      <c r="D245" s="16" t="str">
        <f t="shared" si="12"/>
        <v/>
      </c>
      <c r="E245" s="141"/>
      <c r="G245" s="69"/>
      <c r="H245" s="62"/>
      <c r="I245"/>
      <c r="J245" s="62"/>
      <c r="K245" s="62"/>
      <c r="L245" s="62"/>
      <c r="M245" s="62"/>
      <c r="N245" s="62"/>
      <c r="O245" s="62"/>
      <c r="P245" s="62"/>
      <c r="Q245" s="62"/>
    </row>
    <row r="246" spans="1:17" s="68" customFormat="1">
      <c r="A246" s="141">
        <v>235</v>
      </c>
      <c r="B246" s="142"/>
      <c r="C246" s="144"/>
      <c r="D246" s="16" t="str">
        <f t="shared" si="12"/>
        <v/>
      </c>
      <c r="E246" s="141"/>
      <c r="G246" s="69"/>
      <c r="H246" s="62"/>
      <c r="I246"/>
      <c r="J246" s="62"/>
      <c r="K246" s="62"/>
      <c r="L246" s="62"/>
      <c r="M246" s="62"/>
      <c r="N246" s="62"/>
      <c r="O246" s="62"/>
      <c r="P246" s="62"/>
      <c r="Q246" s="62"/>
    </row>
    <row r="247" spans="1:17" s="68" customFormat="1">
      <c r="A247" s="141">
        <v>236</v>
      </c>
      <c r="B247" s="142"/>
      <c r="C247" s="144"/>
      <c r="D247" s="16" t="str">
        <f t="shared" si="12"/>
        <v/>
      </c>
      <c r="E247" s="141"/>
      <c r="G247" s="69"/>
      <c r="H247" s="62"/>
      <c r="I247"/>
      <c r="J247" s="62"/>
      <c r="K247" s="62"/>
      <c r="L247" s="62"/>
      <c r="M247" s="62"/>
      <c r="N247" s="62"/>
      <c r="O247" s="62"/>
      <c r="P247" s="62"/>
      <c r="Q247" s="62"/>
    </row>
    <row r="248" spans="1:17" s="68" customFormat="1">
      <c r="A248" s="141">
        <v>237</v>
      </c>
      <c r="B248" s="142"/>
      <c r="C248" s="144"/>
      <c r="D248" s="16" t="str">
        <f t="shared" si="12"/>
        <v/>
      </c>
      <c r="E248" s="141"/>
      <c r="G248" s="69"/>
      <c r="H248" s="62"/>
      <c r="I248"/>
      <c r="J248" s="62"/>
      <c r="K248" s="62"/>
      <c r="L248" s="62"/>
      <c r="M248" s="62"/>
      <c r="N248" s="62"/>
      <c r="O248" s="62"/>
      <c r="P248" s="62"/>
      <c r="Q248" s="62"/>
    </row>
    <row r="249" spans="1:17" s="68" customFormat="1">
      <c r="A249" s="141">
        <v>238</v>
      </c>
      <c r="B249" s="142"/>
      <c r="C249" s="144"/>
      <c r="D249" s="16" t="str">
        <f t="shared" si="12"/>
        <v/>
      </c>
      <c r="E249" s="141"/>
      <c r="G249" s="69"/>
      <c r="H249" s="62"/>
      <c r="I249"/>
      <c r="J249" s="62"/>
      <c r="K249" s="62"/>
      <c r="L249" s="62"/>
      <c r="M249" s="62"/>
      <c r="N249" s="62"/>
      <c r="O249" s="62"/>
      <c r="P249" s="62"/>
      <c r="Q249" s="62"/>
    </row>
    <row r="250" spans="1:17" s="68" customFormat="1">
      <c r="A250" s="141">
        <v>239</v>
      </c>
      <c r="B250" s="142"/>
      <c r="C250" s="144"/>
      <c r="D250" s="16" t="str">
        <f t="shared" si="12"/>
        <v/>
      </c>
      <c r="E250" s="141"/>
      <c r="G250" s="69"/>
      <c r="H250" s="62"/>
      <c r="I250"/>
      <c r="J250" s="62"/>
      <c r="K250" s="62"/>
      <c r="L250" s="62"/>
      <c r="M250" s="62"/>
      <c r="N250" s="62"/>
      <c r="O250" s="62"/>
      <c r="P250" s="62"/>
      <c r="Q250" s="62"/>
    </row>
    <row r="251" spans="1:17" s="68" customFormat="1">
      <c r="A251" s="141">
        <v>240</v>
      </c>
      <c r="B251" s="142"/>
      <c r="C251" s="144"/>
      <c r="D251" s="16" t="str">
        <f t="shared" si="12"/>
        <v/>
      </c>
      <c r="E251" s="141"/>
      <c r="G251" s="69"/>
      <c r="H251" s="62"/>
      <c r="I251"/>
      <c r="J251" s="62"/>
      <c r="K251" s="62"/>
      <c r="L251" s="62"/>
      <c r="M251" s="62"/>
      <c r="N251" s="62"/>
      <c r="O251" s="62"/>
      <c r="P251" s="62"/>
      <c r="Q251" s="62"/>
    </row>
    <row r="252" spans="1:17" s="68" customFormat="1">
      <c r="A252" s="141">
        <v>241</v>
      </c>
      <c r="B252" s="142"/>
      <c r="C252" s="144"/>
      <c r="D252" s="16" t="str">
        <f t="shared" si="12"/>
        <v/>
      </c>
      <c r="E252" s="141"/>
      <c r="G252" s="69"/>
      <c r="H252" s="62"/>
      <c r="I252"/>
      <c r="J252" s="62"/>
      <c r="K252" s="62"/>
      <c r="L252" s="62"/>
      <c r="M252" s="62"/>
      <c r="N252" s="62"/>
      <c r="O252" s="62"/>
      <c r="P252" s="62"/>
      <c r="Q252" s="62"/>
    </row>
    <row r="253" spans="1:17" s="68" customFormat="1">
      <c r="A253" s="141">
        <v>242</v>
      </c>
      <c r="B253" s="142"/>
      <c r="C253" s="144"/>
      <c r="D253" s="16" t="str">
        <f t="shared" si="12"/>
        <v/>
      </c>
      <c r="E253" s="141"/>
      <c r="G253" s="69"/>
      <c r="H253" s="62"/>
      <c r="I253"/>
      <c r="J253" s="62"/>
      <c r="K253" s="62"/>
      <c r="L253" s="62"/>
      <c r="M253" s="62"/>
      <c r="N253" s="62"/>
      <c r="O253" s="62"/>
      <c r="P253" s="62"/>
      <c r="Q253" s="62"/>
    </row>
    <row r="254" spans="1:17" s="68" customFormat="1">
      <c r="A254" s="141">
        <v>243</v>
      </c>
      <c r="B254" s="142"/>
      <c r="C254" s="144"/>
      <c r="D254" s="16" t="str">
        <f t="shared" si="12"/>
        <v/>
      </c>
      <c r="E254" s="141"/>
      <c r="G254" s="69"/>
      <c r="H254" s="62"/>
      <c r="I254"/>
      <c r="J254" s="62"/>
      <c r="K254" s="62"/>
      <c r="L254" s="62"/>
      <c r="M254" s="62"/>
      <c r="N254" s="62"/>
      <c r="O254" s="62"/>
      <c r="P254" s="62"/>
      <c r="Q254" s="62"/>
    </row>
    <row r="255" spans="1:17" s="68" customFormat="1">
      <c r="A255" s="141">
        <v>244</v>
      </c>
      <c r="B255" s="142"/>
      <c r="C255" s="144"/>
      <c r="D255" s="16" t="str">
        <f t="shared" si="12"/>
        <v/>
      </c>
      <c r="E255" s="141"/>
      <c r="G255" s="69"/>
      <c r="H255" s="62"/>
      <c r="I255"/>
      <c r="J255" s="62"/>
      <c r="K255" s="62"/>
      <c r="L255" s="62"/>
      <c r="M255" s="62"/>
      <c r="N255" s="62"/>
      <c r="O255" s="62"/>
      <c r="P255" s="62"/>
      <c r="Q255" s="62"/>
    </row>
    <row r="256" spans="1:17" s="68" customFormat="1">
      <c r="A256" s="141">
        <v>245</v>
      </c>
      <c r="B256" s="142"/>
      <c r="C256" s="144"/>
      <c r="D256" s="16" t="str">
        <f t="shared" si="12"/>
        <v/>
      </c>
      <c r="E256" s="141"/>
      <c r="G256" s="69"/>
      <c r="H256" s="62"/>
      <c r="I256"/>
      <c r="J256" s="62"/>
      <c r="K256" s="62"/>
      <c r="L256" s="62"/>
      <c r="M256" s="62"/>
      <c r="N256" s="62"/>
      <c r="O256" s="62"/>
      <c r="P256" s="62"/>
      <c r="Q256" s="62"/>
    </row>
    <row r="257" spans="1:17" s="68" customFormat="1">
      <c r="A257" s="141">
        <v>246</v>
      </c>
      <c r="B257" s="142"/>
      <c r="C257" s="144"/>
      <c r="D257" s="16" t="str">
        <f t="shared" si="12"/>
        <v/>
      </c>
      <c r="E257" s="141"/>
      <c r="G257" s="69"/>
      <c r="H257" s="62"/>
      <c r="I257"/>
      <c r="J257" s="62"/>
      <c r="K257" s="62"/>
      <c r="L257" s="62"/>
      <c r="M257" s="62"/>
      <c r="N257" s="62"/>
      <c r="O257" s="62"/>
      <c r="P257" s="62"/>
      <c r="Q257" s="62"/>
    </row>
    <row r="258" spans="1:17" s="68" customFormat="1">
      <c r="A258" s="141">
        <v>247</v>
      </c>
      <c r="B258" s="142"/>
      <c r="C258" s="144"/>
      <c r="D258" s="16" t="str">
        <f t="shared" si="12"/>
        <v/>
      </c>
      <c r="E258" s="141"/>
      <c r="G258" s="69"/>
      <c r="H258" s="62"/>
      <c r="I258"/>
      <c r="J258" s="62"/>
      <c r="K258" s="62"/>
      <c r="L258" s="62"/>
      <c r="M258" s="62"/>
      <c r="N258" s="62"/>
      <c r="O258" s="62"/>
      <c r="P258" s="62"/>
      <c r="Q258" s="62"/>
    </row>
    <row r="259" spans="1:17" s="68" customFormat="1">
      <c r="A259" s="141">
        <v>248</v>
      </c>
      <c r="B259" s="142"/>
      <c r="C259" s="144"/>
      <c r="D259" s="16" t="str">
        <f t="shared" si="12"/>
        <v/>
      </c>
      <c r="E259" s="141"/>
      <c r="G259" s="69"/>
      <c r="H259" s="62"/>
      <c r="I259"/>
      <c r="J259" s="62"/>
      <c r="K259" s="62"/>
      <c r="L259" s="62"/>
      <c r="M259" s="62"/>
      <c r="N259" s="62"/>
      <c r="O259" s="62"/>
      <c r="P259" s="62"/>
      <c r="Q259" s="62"/>
    </row>
    <row r="260" spans="1:17" s="68" customFormat="1">
      <c r="A260" s="141">
        <v>249</v>
      </c>
      <c r="B260" s="142"/>
      <c r="C260" s="144"/>
      <c r="D260" s="16" t="str">
        <f t="shared" si="12"/>
        <v/>
      </c>
      <c r="E260" s="141"/>
      <c r="G260" s="69"/>
      <c r="H260" s="62"/>
      <c r="I260"/>
      <c r="J260" s="62"/>
      <c r="K260" s="62"/>
      <c r="L260" s="62"/>
      <c r="M260" s="62"/>
      <c r="N260" s="62"/>
      <c r="O260" s="62"/>
      <c r="P260" s="62"/>
      <c r="Q260" s="62"/>
    </row>
    <row r="261" spans="1:17" s="68" customFormat="1">
      <c r="A261" s="141">
        <v>250</v>
      </c>
      <c r="B261" s="142"/>
      <c r="C261" s="144"/>
      <c r="D261" s="16" t="str">
        <f t="shared" si="12"/>
        <v/>
      </c>
      <c r="E261" s="141"/>
      <c r="G261" s="69"/>
      <c r="H261" s="62"/>
      <c r="I261"/>
      <c r="J261" s="62"/>
      <c r="K261" s="62"/>
      <c r="L261" s="62"/>
      <c r="M261" s="62"/>
      <c r="N261" s="62"/>
      <c r="O261" s="62"/>
      <c r="P261" s="62"/>
      <c r="Q261" s="62"/>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topLeftCell="A20" zoomScaleNormal="100" workbookViewId="0">
      <selection activeCell="G24" sqref="G24"/>
    </sheetView>
  </sheetViews>
  <sheetFormatPr defaultColWidth="9.109375" defaultRowHeight="15.6"/>
  <cols>
    <col min="1" max="1" width="5.6640625" style="58" customWidth="1"/>
    <col min="2" max="2" width="36.6640625" style="62" customWidth="1"/>
    <col min="3" max="3" width="38.44140625" style="62" customWidth="1"/>
    <col min="4" max="4" width="27.44140625" style="314" customWidth="1"/>
    <col min="5" max="5" width="38.44140625" style="62" customWidth="1"/>
    <col min="6" max="6" width="8.6640625" style="62" customWidth="1"/>
    <col min="7" max="7" width="12.33203125" style="62" customWidth="1"/>
    <col min="8" max="8" width="10.6640625" style="68" hidden="1" customWidth="1"/>
    <col min="9" max="9" width="9.109375" style="69" hidden="1" customWidth="1"/>
    <col min="10" max="10" width="9.109375" style="62" hidden="1" customWidth="1"/>
    <col min="11" max="25" width="9.109375" style="62" customWidth="1"/>
    <col min="26" max="16384" width="9.109375" style="62"/>
  </cols>
  <sheetData>
    <row r="1" spans="1:10" s="58" customFormat="1">
      <c r="A1" s="57" t="s">
        <v>481</v>
      </c>
      <c r="D1" s="391"/>
      <c r="F1" s="59"/>
      <c r="G1" s="61"/>
      <c r="H1" s="60"/>
      <c r="I1" s="287"/>
    </row>
    <row r="2" spans="1:10" s="58" customFormat="1">
      <c r="A2" s="344" t="str">
        <f>IF(ISBLANK(facultate), IF(ISBLANK(departament),"","Departament " &amp; departament), "Facultatea " &amp; facultate)</f>
        <v>Facultatea Construcții</v>
      </c>
      <c r="D2" s="391"/>
      <c r="F2" s="59"/>
      <c r="G2" s="61"/>
      <c r="H2" s="60"/>
      <c r="I2" s="287"/>
    </row>
    <row r="3" spans="1:10" s="58" customFormat="1">
      <c r="A3" s="344" t="str">
        <f>IF(ISBLANK(departament),"","Departamentul " &amp; departament)</f>
        <v>Departamentul Căi de Comunicație Terestre, Fundații și Cadastru</v>
      </c>
      <c r="D3" s="391"/>
      <c r="F3" s="59"/>
      <c r="G3" s="61"/>
      <c r="H3" s="60"/>
      <c r="I3" s="287"/>
    </row>
    <row r="4" spans="1:10">
      <c r="A4" s="531" t="s">
        <v>901</v>
      </c>
      <c r="B4" s="531"/>
      <c r="C4" s="531"/>
      <c r="D4" s="531"/>
      <c r="E4" s="531"/>
      <c r="F4" s="531"/>
      <c r="G4" s="531"/>
      <c r="H4" s="224"/>
      <c r="I4" s="289"/>
    </row>
    <row r="5" spans="1:10">
      <c r="A5" s="537" t="s">
        <v>1021</v>
      </c>
      <c r="B5" s="531"/>
      <c r="C5" s="531"/>
      <c r="D5" s="531"/>
      <c r="E5" s="531"/>
      <c r="F5" s="531"/>
      <c r="G5" s="531"/>
      <c r="H5" s="224"/>
    </row>
    <row r="6" spans="1:10" ht="13.5" customHeight="1">
      <c r="G6" s="345" t="str">
        <f>CONCATENATE(functie," ",nume_candidat)</f>
        <v>Șef de lucrări Halbac-Cotoara-Zamfir Rares</v>
      </c>
    </row>
    <row r="7" spans="1:10" s="31" customFormat="1" ht="15.75" customHeight="1">
      <c r="A7" s="528" t="s">
        <v>336</v>
      </c>
      <c r="B7" s="528" t="s">
        <v>0</v>
      </c>
      <c r="C7" s="528" t="s">
        <v>1</v>
      </c>
      <c r="D7" s="528" t="s">
        <v>1022</v>
      </c>
      <c r="E7" s="528" t="s">
        <v>902</v>
      </c>
      <c r="F7" s="528" t="s">
        <v>2</v>
      </c>
      <c r="G7" s="529" t="s">
        <v>542</v>
      </c>
      <c r="H7" s="215" t="s">
        <v>4</v>
      </c>
      <c r="I7" s="535" t="s">
        <v>539</v>
      </c>
      <c r="J7" s="538" t="s">
        <v>549</v>
      </c>
    </row>
    <row r="8" spans="1:10" s="31" customFormat="1" ht="31.2">
      <c r="A8" s="528"/>
      <c r="B8" s="528"/>
      <c r="C8" s="528"/>
      <c r="D8" s="528"/>
      <c r="E8" s="528"/>
      <c r="F8" s="528"/>
      <c r="G8" s="530"/>
      <c r="H8" s="346" t="str">
        <f>CONCATENATE("ultimii                                  ",durata_evaluare," ani")</f>
        <v>ultimii                                  5 ani</v>
      </c>
      <c r="I8" s="535"/>
      <c r="J8" s="538"/>
    </row>
    <row r="9" spans="1:10" s="31" customFormat="1">
      <c r="A9" s="86"/>
      <c r="B9" s="63"/>
      <c r="C9" s="63"/>
      <c r="D9" s="63"/>
      <c r="E9" s="63"/>
      <c r="F9" s="160"/>
      <c r="G9" s="146">
        <f>SUMIF(G10:G1010,"&gt;0")</f>
        <v>6035</v>
      </c>
      <c r="H9" s="4">
        <f>SUMIF(H10:H1259,"&gt;0")</f>
        <v>14</v>
      </c>
      <c r="I9" s="296"/>
      <c r="J9" s="302"/>
    </row>
    <row r="10" spans="1:10" s="77" customFormat="1" ht="78">
      <c r="A10" s="35">
        <v>1</v>
      </c>
      <c r="B10" s="7" t="s">
        <v>1258</v>
      </c>
      <c r="C10" s="7" t="s">
        <v>1259</v>
      </c>
      <c r="D10" s="13" t="s">
        <v>1260</v>
      </c>
      <c r="E10" s="13" t="s">
        <v>904</v>
      </c>
      <c r="F10" s="218">
        <v>2020</v>
      </c>
      <c r="G10" s="16">
        <f>IF(OR($B10="",$C10="",$D10="",$F10&lt;an_initial,$F10&gt;an_final,$I10=FALSE),"",(HLOOKUP(E10,ii11punctaje,2,FALSE))*VLOOKUP(J10,Coef!$E$2:$F$17,2,FALSE))</f>
        <v>375</v>
      </c>
      <c r="H10" s="56">
        <f t="shared" ref="H10:H73" si="0">IF(OR($B10="",$C10="",$D10="",$F10&gt;an_final,$I10=FALSE),"",IF($F10&gt;=an_initial,1,""))</f>
        <v>1</v>
      </c>
      <c r="I10" s="347" t="b">
        <f t="shared" ref="I10:I73" si="1">IF(nume_candidat="",FALSE,ISNUMBER(SEARCH(nume_candidat,$B10)))</f>
        <v>1</v>
      </c>
      <c r="J10" s="355">
        <f t="shared" ref="J10:J41" si="2">LEN(B10)-LEN(SUBSTITUTE(B10,",",""))+1</f>
        <v>7</v>
      </c>
    </row>
    <row r="11" spans="1:10" s="31" customFormat="1" ht="62.4">
      <c r="A11" s="35">
        <v>2</v>
      </c>
      <c r="B11" s="7" t="s">
        <v>1262</v>
      </c>
      <c r="C11" s="7" t="s">
        <v>1261</v>
      </c>
      <c r="D11" s="378" t="s">
        <v>1263</v>
      </c>
      <c r="E11" s="7" t="s">
        <v>904</v>
      </c>
      <c r="F11" s="218">
        <v>2020</v>
      </c>
      <c r="G11" s="16">
        <f>IF(OR($B11="",$C11="",$D11="",$F11&lt;an_initial,$F11&gt;an_final,$I11=FALSE),"",(HLOOKUP(E11,ii11punctaje,2,FALSE))*VLOOKUP(J11,Coef!$E$2:$F$17,2,FALSE))</f>
        <v>375</v>
      </c>
      <c r="H11" s="56">
        <f>IF(OR($B11="",$C11="",$D11="",$F11&gt;an_final,$I11=FALSE),"",IF($F11&gt;=an_initial,1,""))</f>
        <v>1</v>
      </c>
      <c r="I11" s="347" t="b">
        <f t="shared" si="1"/>
        <v>1</v>
      </c>
      <c r="J11" s="355">
        <f t="shared" si="2"/>
        <v>6</v>
      </c>
    </row>
    <row r="12" spans="1:10" s="31" customFormat="1" ht="93.6">
      <c r="A12" s="35">
        <v>3</v>
      </c>
      <c r="B12" s="6" t="s">
        <v>1265</v>
      </c>
      <c r="C12" s="7" t="s">
        <v>1264</v>
      </c>
      <c r="D12" s="378" t="s">
        <v>1266</v>
      </c>
      <c r="E12" s="194" t="s">
        <v>905</v>
      </c>
      <c r="F12" s="218">
        <v>2020</v>
      </c>
      <c r="G12" s="16">
        <f>IF(OR($B12="",$C12="",$D12="",$F12&lt;an_initial,$F12&gt;an_final,$I12=FALSE),"",(HLOOKUP(E12,ii11punctaje,2,FALSE))*VLOOKUP(J12,Coef!$E$2:$F$17,2,FALSE))</f>
        <v>225</v>
      </c>
      <c r="H12" s="56">
        <f>IF(OR($B12="",$C12="",$D12="",$F12&gt;an_final,$I12=FALSE),"",IF($F12&gt;=an_initial,1,""))</f>
        <v>1</v>
      </c>
      <c r="I12" s="347" t="b">
        <f t="shared" si="1"/>
        <v>1</v>
      </c>
      <c r="J12" s="355">
        <f t="shared" si="2"/>
        <v>6</v>
      </c>
    </row>
    <row r="13" spans="1:10" s="31" customFormat="1" ht="62.4">
      <c r="A13" s="35">
        <v>4</v>
      </c>
      <c r="B13" s="6" t="s">
        <v>1268</v>
      </c>
      <c r="C13" s="6" t="s">
        <v>1267</v>
      </c>
      <c r="D13" s="6" t="s">
        <v>1269</v>
      </c>
      <c r="E13" s="6" t="s">
        <v>907</v>
      </c>
      <c r="F13" s="215">
        <v>2020</v>
      </c>
      <c r="G13" s="16">
        <f>IF(OR($B13="",$C13="",$D13="",$F13&lt;an_initial,$F13&gt;an_final,$I13=FALSE),"",(HLOOKUP(E13,ii11punctaje,2,FALSE))*VLOOKUP(J13,Coef!$E$2:$F$17,2,FALSE))</f>
        <v>50</v>
      </c>
      <c r="H13" s="56">
        <f t="shared" si="0"/>
        <v>1</v>
      </c>
      <c r="I13" s="347" t="b">
        <f t="shared" si="1"/>
        <v>1</v>
      </c>
      <c r="J13" s="355">
        <f t="shared" si="2"/>
        <v>6</v>
      </c>
    </row>
    <row r="14" spans="1:10" s="31" customFormat="1" ht="78">
      <c r="A14" s="35">
        <v>5</v>
      </c>
      <c r="B14" s="6" t="s">
        <v>1271</v>
      </c>
      <c r="C14" s="6" t="s">
        <v>1270</v>
      </c>
      <c r="D14" s="6" t="s">
        <v>1272</v>
      </c>
      <c r="E14" s="6" t="s">
        <v>903</v>
      </c>
      <c r="F14" s="215">
        <v>2020</v>
      </c>
      <c r="G14" s="16">
        <f>IF(OR($B14="",$C14="",$D14="",$F14&lt;an_initial,$F14&gt;an_final,$I14=FALSE),"",(HLOOKUP(E14,ii11punctaje,2,FALSE))*VLOOKUP(J14,Coef!$E$2:$F$17,2,FALSE))</f>
        <v>450</v>
      </c>
      <c r="H14" s="56">
        <f t="shared" si="0"/>
        <v>1</v>
      </c>
      <c r="I14" s="347" t="b">
        <f t="shared" si="1"/>
        <v>1</v>
      </c>
      <c r="J14" s="355">
        <f t="shared" si="2"/>
        <v>7</v>
      </c>
    </row>
    <row r="15" spans="1:10" s="31" customFormat="1" ht="62.4">
      <c r="A15" s="35">
        <v>6</v>
      </c>
      <c r="B15" s="6" t="s">
        <v>1274</v>
      </c>
      <c r="C15" s="6" t="s">
        <v>1273</v>
      </c>
      <c r="D15" s="6" t="s">
        <v>1275</v>
      </c>
      <c r="E15" s="6" t="s">
        <v>904</v>
      </c>
      <c r="F15" s="215">
        <v>2020</v>
      </c>
      <c r="G15" s="16">
        <f>IF(OR($B15="",$C15="",$D15="",$F15&lt;an_initial,$F15&gt;an_final,$I15=FALSE),"",(HLOOKUP(E15,ii11punctaje,2,FALSE))*VLOOKUP(J15,Coef!$E$2:$F$17,2,FALSE))</f>
        <v>450</v>
      </c>
      <c r="H15" s="56">
        <f t="shared" si="0"/>
        <v>1</v>
      </c>
      <c r="I15" s="347" t="b">
        <f t="shared" si="1"/>
        <v>1</v>
      </c>
      <c r="J15" s="355">
        <f t="shared" si="2"/>
        <v>5</v>
      </c>
    </row>
    <row r="16" spans="1:10" s="31" customFormat="1" ht="62.4">
      <c r="A16" s="35">
        <v>7</v>
      </c>
      <c r="B16" s="6" t="s">
        <v>1277</v>
      </c>
      <c r="C16" s="6" t="s">
        <v>1276</v>
      </c>
      <c r="D16" s="6" t="s">
        <v>1278</v>
      </c>
      <c r="E16" s="6" t="s">
        <v>904</v>
      </c>
      <c r="F16" s="215">
        <v>2020</v>
      </c>
      <c r="G16" s="16">
        <f>IF(OR($B16="",$C16="",$D16="",$F16&lt;an_initial,$F16&gt;an_final,$I16=FALSE),"",(HLOOKUP(E16,ii11punctaje,2,FALSE))*VLOOKUP(J16,Coef!$E$2:$F$17,2,FALSE))</f>
        <v>375</v>
      </c>
      <c r="H16" s="56">
        <f t="shared" si="0"/>
        <v>1</v>
      </c>
      <c r="I16" s="347" t="b">
        <f t="shared" si="1"/>
        <v>1</v>
      </c>
      <c r="J16" s="355">
        <f t="shared" si="2"/>
        <v>6</v>
      </c>
    </row>
    <row r="17" spans="1:10" s="31" customFormat="1" ht="46.8">
      <c r="A17" s="35">
        <v>8</v>
      </c>
      <c r="B17" s="6" t="s">
        <v>1280</v>
      </c>
      <c r="C17" s="6" t="s">
        <v>1279</v>
      </c>
      <c r="D17" s="6" t="s">
        <v>1281</v>
      </c>
      <c r="E17" s="6" t="s">
        <v>904</v>
      </c>
      <c r="F17" s="215">
        <v>2020</v>
      </c>
      <c r="G17" s="16">
        <f>IF(OR($B17="",$C17="",$D17="",$F17&lt;an_initial,$F17&gt;an_final,$I17=FALSE),"",(HLOOKUP(E17,ii11punctaje,2,FALSE))*VLOOKUP(J17,Coef!$E$2:$F$17,2,FALSE))</f>
        <v>450</v>
      </c>
      <c r="H17" s="56">
        <f t="shared" si="0"/>
        <v>1</v>
      </c>
      <c r="I17" s="347" t="b">
        <f t="shared" si="1"/>
        <v>1</v>
      </c>
      <c r="J17" s="355">
        <f t="shared" si="2"/>
        <v>5</v>
      </c>
    </row>
    <row r="18" spans="1:10" s="31" customFormat="1" ht="46.8">
      <c r="A18" s="35">
        <v>9</v>
      </c>
      <c r="B18" s="6" t="s">
        <v>1283</v>
      </c>
      <c r="C18" s="6" t="s">
        <v>1282</v>
      </c>
      <c r="D18" s="6" t="s">
        <v>1284</v>
      </c>
      <c r="E18" s="6" t="s">
        <v>904</v>
      </c>
      <c r="F18" s="215">
        <v>2020</v>
      </c>
      <c r="G18" s="16">
        <f>IF(OR($B18="",$C18="",$D18="",$F18&lt;an_initial,$F18&gt;an_final,$I18=FALSE),"",(HLOOKUP(E18,ii11punctaje,2,FALSE))*VLOOKUP(J18,Coef!$E$2:$F$17,2,FALSE))</f>
        <v>600</v>
      </c>
      <c r="H18" s="56">
        <f t="shared" si="0"/>
        <v>1</v>
      </c>
      <c r="I18" s="347" t="b">
        <f t="shared" si="1"/>
        <v>1</v>
      </c>
      <c r="J18" s="355">
        <f t="shared" si="2"/>
        <v>3</v>
      </c>
    </row>
    <row r="19" spans="1:10" s="31" customFormat="1" ht="78">
      <c r="A19" s="35">
        <v>10</v>
      </c>
      <c r="B19" s="6" t="s">
        <v>1286</v>
      </c>
      <c r="C19" s="11" t="s">
        <v>1285</v>
      </c>
      <c r="D19" s="6" t="s">
        <v>1287</v>
      </c>
      <c r="E19" s="6" t="s">
        <v>903</v>
      </c>
      <c r="F19" s="215">
        <v>2020</v>
      </c>
      <c r="G19" s="16">
        <f>IF(OR($B19="",$C19="",$D19="",$F19&lt;an_initial,$F19&gt;an_final,$I19=FALSE),"",(HLOOKUP(E19,ii11punctaje,2,FALSE))*VLOOKUP(J19,Coef!$E$2:$F$17,2,FALSE))</f>
        <v>630</v>
      </c>
      <c r="H19" s="56">
        <f t="shared" si="0"/>
        <v>1</v>
      </c>
      <c r="I19" s="347" t="b">
        <f t="shared" si="1"/>
        <v>1</v>
      </c>
      <c r="J19" s="355">
        <f t="shared" si="2"/>
        <v>4</v>
      </c>
    </row>
    <row r="20" spans="1:10" s="31" customFormat="1" ht="78">
      <c r="A20" s="35">
        <v>11</v>
      </c>
      <c r="B20" s="6" t="s">
        <v>1289</v>
      </c>
      <c r="C20" s="6" t="s">
        <v>1288</v>
      </c>
      <c r="D20" s="6" t="s">
        <v>1290</v>
      </c>
      <c r="E20" s="6" t="s">
        <v>904</v>
      </c>
      <c r="F20" s="215">
        <v>2020</v>
      </c>
      <c r="G20" s="16">
        <f>IF(OR($B20="",$C20="",$D20="",$F20&lt;an_initial,$F20&gt;an_final,$I20=FALSE),"",(HLOOKUP(E20,ii11punctaje,2,FALSE))*VLOOKUP(J20,Coef!$E$2:$F$17,2,FALSE))</f>
        <v>375</v>
      </c>
      <c r="H20" s="56">
        <f t="shared" si="0"/>
        <v>1</v>
      </c>
      <c r="I20" s="347" t="b">
        <f t="shared" si="1"/>
        <v>1</v>
      </c>
      <c r="J20" s="355">
        <f t="shared" si="2"/>
        <v>6</v>
      </c>
    </row>
    <row r="21" spans="1:10" s="31" customFormat="1" ht="46.8">
      <c r="A21" s="35">
        <v>12</v>
      </c>
      <c r="B21" s="6" t="s">
        <v>1293</v>
      </c>
      <c r="C21" s="6" t="s">
        <v>1291</v>
      </c>
      <c r="D21" s="6" t="s">
        <v>1292</v>
      </c>
      <c r="E21" s="6" t="s">
        <v>906</v>
      </c>
      <c r="F21" s="215">
        <v>2019</v>
      </c>
      <c r="G21" s="16">
        <f>IF(OR($B21="",$C21="",$D21="",$F21&lt;an_initial,$F21&gt;an_final,$I21=FALSE),"",(HLOOKUP(E21,ii11punctaje,2,FALSE))*VLOOKUP(J21,Coef!$E$2:$F$17,2,FALSE))</f>
        <v>240</v>
      </c>
      <c r="H21" s="56">
        <f t="shared" si="0"/>
        <v>1</v>
      </c>
      <c r="I21" s="347" t="b">
        <f t="shared" si="1"/>
        <v>1</v>
      </c>
      <c r="J21" s="355">
        <f t="shared" si="2"/>
        <v>3</v>
      </c>
    </row>
    <row r="22" spans="1:10" s="31" customFormat="1" ht="78">
      <c r="A22" s="35">
        <v>13</v>
      </c>
      <c r="B22" s="6" t="s">
        <v>1295</v>
      </c>
      <c r="C22" s="6" t="s">
        <v>1294</v>
      </c>
      <c r="D22" s="6" t="s">
        <v>1296</v>
      </c>
      <c r="E22" s="6" t="s">
        <v>903</v>
      </c>
      <c r="F22" s="215">
        <v>2019</v>
      </c>
      <c r="G22" s="16">
        <f>IF(OR($B22="",$C22="",$D22="",$F22&lt;an_initial,$F22&gt;an_final,$I22=FALSE),"",(HLOOKUP(E22,ii11punctaje,2,FALSE))*VLOOKUP(J22,Coef!$E$2:$F$17,2,FALSE))</f>
        <v>720</v>
      </c>
      <c r="H22" s="56">
        <f t="shared" si="0"/>
        <v>1</v>
      </c>
      <c r="I22" s="347" t="b">
        <f t="shared" si="1"/>
        <v>1</v>
      </c>
      <c r="J22" s="355">
        <f t="shared" si="2"/>
        <v>3</v>
      </c>
    </row>
    <row r="23" spans="1:10" s="31" customFormat="1" ht="78">
      <c r="A23" s="35">
        <v>14</v>
      </c>
      <c r="B23" s="6" t="s">
        <v>1298</v>
      </c>
      <c r="C23" s="6" t="s">
        <v>1297</v>
      </c>
      <c r="D23" s="6" t="s">
        <v>1299</v>
      </c>
      <c r="E23" s="6" t="s">
        <v>903</v>
      </c>
      <c r="F23" s="215">
        <v>2019</v>
      </c>
      <c r="G23" s="16">
        <f>IF(OR($B23="",$C23="",$D23="",$F23&lt;an_initial,$F23&gt;an_final,$I23=FALSE),"",(HLOOKUP(E23,ii11punctaje,2,FALSE))*VLOOKUP(J23,Coef!$E$2:$F$17,2,FALSE))</f>
        <v>720</v>
      </c>
      <c r="H23" s="56">
        <f t="shared" si="0"/>
        <v>1</v>
      </c>
      <c r="I23" s="347" t="b">
        <f t="shared" si="1"/>
        <v>1</v>
      </c>
      <c r="J23" s="355">
        <f t="shared" si="2"/>
        <v>3</v>
      </c>
    </row>
    <row r="24" spans="1:10" s="31" customFormat="1">
      <c r="A24" s="35">
        <v>15</v>
      </c>
      <c r="B24" s="6"/>
      <c r="C24" s="6"/>
      <c r="D24" s="6"/>
      <c r="E24" s="6"/>
      <c r="F24" s="215"/>
      <c r="G24" s="16" t="str">
        <f>IF(OR($B24="",$C24="",$D24="",$F24&lt;an_initial,$F24&gt;an_final,$I24=FALSE),"",(HLOOKUP(E24,ii11punctaje,2,FALSE))*VLOOKUP(J24,Coef!$E$2:$F$17,2,FALSE))</f>
        <v/>
      </c>
      <c r="H24" s="56" t="str">
        <f t="shared" si="0"/>
        <v/>
      </c>
      <c r="I24" s="347" t="b">
        <f t="shared" si="1"/>
        <v>0</v>
      </c>
      <c r="J24" s="355">
        <f t="shared" si="2"/>
        <v>1</v>
      </c>
    </row>
    <row r="25" spans="1:10" s="31" customFormat="1">
      <c r="A25" s="35">
        <v>16</v>
      </c>
      <c r="B25" s="6"/>
      <c r="C25" s="6"/>
      <c r="D25" s="6"/>
      <c r="E25" s="6"/>
      <c r="F25" s="215"/>
      <c r="G25" s="16" t="str">
        <f>IF(OR($B25="",$C25="",$D25="",$F25&lt;an_initial,$F25&gt;an_final,$I25=FALSE),"",(HLOOKUP(E25,ii11punctaje,2,FALSE))*VLOOKUP(J25,Coef!$E$2:$F$17,2,FALSE))</f>
        <v/>
      </c>
      <c r="H25" s="56" t="str">
        <f t="shared" si="0"/>
        <v/>
      </c>
      <c r="I25" s="347" t="b">
        <f t="shared" si="1"/>
        <v>0</v>
      </c>
      <c r="J25" s="355">
        <f t="shared" si="2"/>
        <v>1</v>
      </c>
    </row>
    <row r="26" spans="1:10" s="31" customFormat="1">
      <c r="A26" s="35">
        <v>17</v>
      </c>
      <c r="B26" s="6"/>
      <c r="C26" s="6"/>
      <c r="D26" s="6"/>
      <c r="E26" s="6"/>
      <c r="F26" s="215"/>
      <c r="G26" s="16" t="str">
        <f>IF(OR($B26="",$C26="",$D26="",$F26&lt;an_initial,$F26&gt;an_final,$I26=FALSE),"",(HLOOKUP(E26,ii11punctaje,2,FALSE))*VLOOKUP(J26,Coef!$E$2:$F$17,2,FALSE))</f>
        <v/>
      </c>
      <c r="H26" s="56" t="str">
        <f t="shared" si="0"/>
        <v/>
      </c>
      <c r="I26" s="347" t="b">
        <f t="shared" si="1"/>
        <v>0</v>
      </c>
      <c r="J26" s="355">
        <f t="shared" si="2"/>
        <v>1</v>
      </c>
    </row>
    <row r="27" spans="1:10" s="31" customFormat="1">
      <c r="A27" s="35">
        <v>18</v>
      </c>
      <c r="B27" s="6"/>
      <c r="C27" s="6"/>
      <c r="D27" s="6"/>
      <c r="E27" s="6"/>
      <c r="F27" s="215"/>
      <c r="G27" s="16" t="str">
        <f>IF(OR($B27="",$C27="",$D27="",$F27&lt;an_initial,$F27&gt;an_final,$I27=FALSE),"",(HLOOKUP(E27,ii11punctaje,2,FALSE))*VLOOKUP(J27,Coef!$E$2:$F$17,2,FALSE))</f>
        <v/>
      </c>
      <c r="H27" s="56" t="str">
        <f t="shared" si="0"/>
        <v/>
      </c>
      <c r="I27" s="347" t="b">
        <f t="shared" si="1"/>
        <v>0</v>
      </c>
      <c r="J27" s="355">
        <f t="shared" si="2"/>
        <v>1</v>
      </c>
    </row>
    <row r="28" spans="1:10" s="31" customFormat="1">
      <c r="A28" s="35">
        <v>19</v>
      </c>
      <c r="B28" s="6"/>
      <c r="C28" s="6"/>
      <c r="D28" s="6"/>
      <c r="E28" s="6"/>
      <c r="F28" s="215"/>
      <c r="G28" s="16" t="str">
        <f>IF(OR($B28="",$C28="",$D28="",$F28&lt;an_initial,$F28&gt;an_final,$I28=FALSE),"",(HLOOKUP(E28,ii11punctaje,2,FALSE))*VLOOKUP(J28,Coef!$E$2:$F$17,2,FALSE))</f>
        <v/>
      </c>
      <c r="H28" s="56" t="str">
        <f t="shared" si="0"/>
        <v/>
      </c>
      <c r="I28" s="347" t="b">
        <f t="shared" si="1"/>
        <v>0</v>
      </c>
      <c r="J28" s="355">
        <f t="shared" si="2"/>
        <v>1</v>
      </c>
    </row>
    <row r="29" spans="1:10" s="31" customFormat="1">
      <c r="A29" s="35">
        <v>20</v>
      </c>
      <c r="B29" s="6"/>
      <c r="C29" s="6"/>
      <c r="D29" s="6"/>
      <c r="E29" s="6"/>
      <c r="F29" s="215"/>
      <c r="G29" s="16" t="str">
        <f>IF(OR($B29="",$C29="",$D29="",$F29&lt;an_initial,$F29&gt;an_final,$I29=FALSE),"",(HLOOKUP(E29,ii11punctaje,2,FALSE))*VLOOKUP(J29,Coef!$E$2:$F$17,2,FALSE))</f>
        <v/>
      </c>
      <c r="H29" s="56" t="str">
        <f t="shared" si="0"/>
        <v/>
      </c>
      <c r="I29" s="347" t="b">
        <f t="shared" si="1"/>
        <v>0</v>
      </c>
      <c r="J29" s="355">
        <f t="shared" si="2"/>
        <v>1</v>
      </c>
    </row>
    <row r="30" spans="1:10" s="31" customFormat="1">
      <c r="A30" s="35">
        <v>21</v>
      </c>
      <c r="B30" s="6"/>
      <c r="C30" s="6"/>
      <c r="D30" s="6"/>
      <c r="E30" s="6"/>
      <c r="F30" s="215"/>
      <c r="G30" s="16" t="str">
        <f>IF(OR($B30="",$C30="",$D30="",$F30&lt;an_initial,$F30&gt;an_final,$I30=FALSE),"",(HLOOKUP(E30,ii11punctaje,2,FALSE))*VLOOKUP(J30,Coef!$E$2:$F$17,2,FALSE))</f>
        <v/>
      </c>
      <c r="H30" s="56" t="str">
        <f t="shared" si="0"/>
        <v/>
      </c>
      <c r="I30" s="347" t="b">
        <f t="shared" si="1"/>
        <v>0</v>
      </c>
      <c r="J30" s="355">
        <f t="shared" si="2"/>
        <v>1</v>
      </c>
    </row>
    <row r="31" spans="1:10" s="31" customFormat="1">
      <c r="A31" s="35">
        <v>22</v>
      </c>
      <c r="B31" s="6"/>
      <c r="C31" s="6"/>
      <c r="D31" s="6"/>
      <c r="E31" s="6"/>
      <c r="F31" s="215"/>
      <c r="G31" s="16" t="str">
        <f>IF(OR($B31="",$C31="",$D31="",$F31&lt;an_initial,$F31&gt;an_final,$I31=FALSE),"",(HLOOKUP(E31,ii11punctaje,2,FALSE))*VLOOKUP(J31,Coef!$E$2:$F$17,2,FALSE))</f>
        <v/>
      </c>
      <c r="H31" s="56" t="str">
        <f t="shared" si="0"/>
        <v/>
      </c>
      <c r="I31" s="347" t="b">
        <f t="shared" si="1"/>
        <v>0</v>
      </c>
      <c r="J31" s="355">
        <f t="shared" si="2"/>
        <v>1</v>
      </c>
    </row>
    <row r="32" spans="1:10" s="31" customFormat="1">
      <c r="A32" s="35">
        <v>23</v>
      </c>
      <c r="B32" s="6"/>
      <c r="C32" s="6"/>
      <c r="D32" s="6"/>
      <c r="E32" s="6"/>
      <c r="F32" s="215"/>
      <c r="G32" s="16" t="str">
        <f>IF(OR($B32="",$C32="",$D32="",$F32&lt;an_initial,$F32&gt;an_final,$I32=FALSE),"",(HLOOKUP(E32,ii11punctaje,2,FALSE))*VLOOKUP(J32,Coef!$E$2:$F$17,2,FALSE))</f>
        <v/>
      </c>
      <c r="H32" s="56" t="str">
        <f t="shared" si="0"/>
        <v/>
      </c>
      <c r="I32" s="347" t="b">
        <f t="shared" si="1"/>
        <v>0</v>
      </c>
      <c r="J32" s="355">
        <f t="shared" si="2"/>
        <v>1</v>
      </c>
    </row>
    <row r="33" spans="1:10" s="31" customFormat="1">
      <c r="A33" s="35">
        <v>24</v>
      </c>
      <c r="B33" s="6"/>
      <c r="C33" s="6"/>
      <c r="D33" s="6"/>
      <c r="E33" s="6"/>
      <c r="F33" s="215"/>
      <c r="G33" s="16" t="str">
        <f>IF(OR($B33="",$C33="",$D33="",$F33&lt;an_initial,$F33&gt;an_final,$I33=FALSE),"",(HLOOKUP(E33,ii11punctaje,2,FALSE))*VLOOKUP(J33,Coef!$E$2:$F$17,2,FALSE))</f>
        <v/>
      </c>
      <c r="H33" s="56" t="str">
        <f t="shared" si="0"/>
        <v/>
      </c>
      <c r="I33" s="347" t="b">
        <f t="shared" si="1"/>
        <v>0</v>
      </c>
      <c r="J33" s="355">
        <f t="shared" si="2"/>
        <v>1</v>
      </c>
    </row>
    <row r="34" spans="1:10" s="31" customFormat="1">
      <c r="A34" s="35">
        <v>25</v>
      </c>
      <c r="B34" s="6"/>
      <c r="C34" s="6"/>
      <c r="D34" s="6"/>
      <c r="E34" s="6"/>
      <c r="F34" s="215"/>
      <c r="G34" s="16" t="str">
        <f>IF(OR($B34="",$C34="",$D34="",$F34&lt;an_initial,$F34&gt;an_final,$I34=FALSE),"",(HLOOKUP(E34,ii11punctaje,2,FALSE))*VLOOKUP(J34,Coef!$E$2:$F$17,2,FALSE))</f>
        <v/>
      </c>
      <c r="H34" s="56" t="str">
        <f t="shared" si="0"/>
        <v/>
      </c>
      <c r="I34" s="347" t="b">
        <f t="shared" si="1"/>
        <v>0</v>
      </c>
      <c r="J34" s="355">
        <f t="shared" si="2"/>
        <v>1</v>
      </c>
    </row>
    <row r="35" spans="1:10" s="31" customFormat="1">
      <c r="A35" s="35">
        <v>26</v>
      </c>
      <c r="B35" s="6"/>
      <c r="C35" s="6"/>
      <c r="D35" s="6"/>
      <c r="E35" s="6"/>
      <c r="F35" s="215"/>
      <c r="G35" s="16" t="str">
        <f>IF(OR($B35="",$C35="",$D35="",$F35&lt;an_initial,$F35&gt;an_final,$I35=FALSE),"",(HLOOKUP(E35,ii11punctaje,2,FALSE))*VLOOKUP(J35,Coef!$E$2:$F$17,2,FALSE))</f>
        <v/>
      </c>
      <c r="H35" s="56" t="str">
        <f t="shared" si="0"/>
        <v/>
      </c>
      <c r="I35" s="347" t="b">
        <f t="shared" si="1"/>
        <v>0</v>
      </c>
      <c r="J35" s="355">
        <f t="shared" si="2"/>
        <v>1</v>
      </c>
    </row>
    <row r="36" spans="1:10" s="31" customFormat="1">
      <c r="A36" s="35">
        <v>27</v>
      </c>
      <c r="B36" s="6"/>
      <c r="C36" s="6"/>
      <c r="D36" s="6"/>
      <c r="E36" s="6"/>
      <c r="F36" s="215"/>
      <c r="G36" s="16" t="str">
        <f>IF(OR($B36="",$C36="",$D36="",$F36&lt;an_initial,$F36&gt;an_final,$I36=FALSE),"",(HLOOKUP(E36,ii11punctaje,2,FALSE))*VLOOKUP(J36,Coef!$E$2:$F$17,2,FALSE))</f>
        <v/>
      </c>
      <c r="H36" s="56" t="str">
        <f t="shared" si="0"/>
        <v/>
      </c>
      <c r="I36" s="347" t="b">
        <f t="shared" si="1"/>
        <v>0</v>
      </c>
      <c r="J36" s="355">
        <f t="shared" si="2"/>
        <v>1</v>
      </c>
    </row>
    <row r="37" spans="1:10" s="31" customFormat="1">
      <c r="A37" s="35">
        <v>28</v>
      </c>
      <c r="B37" s="6"/>
      <c r="C37" s="6"/>
      <c r="D37" s="6"/>
      <c r="E37" s="6"/>
      <c r="F37" s="215"/>
      <c r="G37" s="16" t="str">
        <f>IF(OR($B37="",$C37="",$D37="",$F37&lt;an_initial,$F37&gt;an_final,$I37=FALSE),"",(HLOOKUP(E37,ii11punctaje,2,FALSE))*VLOOKUP(J37,Coef!$E$2:$F$17,2,FALSE))</f>
        <v/>
      </c>
      <c r="H37" s="56" t="str">
        <f t="shared" si="0"/>
        <v/>
      </c>
      <c r="I37" s="347" t="b">
        <f t="shared" si="1"/>
        <v>0</v>
      </c>
      <c r="J37" s="355">
        <f t="shared" si="2"/>
        <v>1</v>
      </c>
    </row>
    <row r="38" spans="1:10" s="31" customFormat="1">
      <c r="A38" s="35">
        <v>29</v>
      </c>
      <c r="B38" s="6"/>
      <c r="C38" s="6"/>
      <c r="D38" s="6"/>
      <c r="E38" s="6"/>
      <c r="F38" s="215"/>
      <c r="G38" s="16" t="str">
        <f>IF(OR($B38="",$C38="",$D38="",$F38&lt;an_initial,$F38&gt;an_final,$I38=FALSE),"",(HLOOKUP(E38,ii11punctaje,2,FALSE))*VLOOKUP(J38,Coef!$E$2:$F$17,2,FALSE))</f>
        <v/>
      </c>
      <c r="H38" s="56" t="str">
        <f t="shared" si="0"/>
        <v/>
      </c>
      <c r="I38" s="347" t="b">
        <f t="shared" si="1"/>
        <v>0</v>
      </c>
      <c r="J38" s="355">
        <f t="shared" si="2"/>
        <v>1</v>
      </c>
    </row>
    <row r="39" spans="1:10" s="31" customFormat="1">
      <c r="A39" s="35">
        <v>30</v>
      </c>
      <c r="B39" s="6"/>
      <c r="C39" s="6"/>
      <c r="D39" s="6"/>
      <c r="E39" s="6"/>
      <c r="F39" s="215"/>
      <c r="G39" s="16" t="str">
        <f>IF(OR($B39="",$C39="",$D39="",$F39&lt;an_initial,$F39&gt;an_final,$I39=FALSE),"",(HLOOKUP(E39,ii11punctaje,2,FALSE))*VLOOKUP(J39,Coef!$E$2:$F$17,2,FALSE))</f>
        <v/>
      </c>
      <c r="H39" s="56" t="str">
        <f t="shared" si="0"/>
        <v/>
      </c>
      <c r="I39" s="347" t="b">
        <f t="shared" si="1"/>
        <v>0</v>
      </c>
      <c r="J39" s="355">
        <f t="shared" si="2"/>
        <v>1</v>
      </c>
    </row>
    <row r="40" spans="1:10" s="31" customFormat="1">
      <c r="A40" s="35">
        <v>31</v>
      </c>
      <c r="B40" s="6"/>
      <c r="C40" s="6"/>
      <c r="D40" s="6"/>
      <c r="E40" s="6"/>
      <c r="F40" s="215"/>
      <c r="G40" s="16" t="str">
        <f>IF(OR($B40="",$C40="",$D40="",$F40&lt;an_initial,$F40&gt;an_final,$I40=FALSE),"",(HLOOKUP(E40,ii11punctaje,2,FALSE))*VLOOKUP(J40,Coef!$E$2:$F$17,2,FALSE))</f>
        <v/>
      </c>
      <c r="H40" s="56" t="str">
        <f t="shared" si="0"/>
        <v/>
      </c>
      <c r="I40" s="347" t="b">
        <f t="shared" si="1"/>
        <v>0</v>
      </c>
      <c r="J40" s="355">
        <f t="shared" si="2"/>
        <v>1</v>
      </c>
    </row>
    <row r="41" spans="1:10" s="31" customFormat="1">
      <c r="A41" s="35">
        <v>32</v>
      </c>
      <c r="B41" s="6"/>
      <c r="C41" s="6"/>
      <c r="D41" s="6"/>
      <c r="E41" s="6"/>
      <c r="F41" s="215"/>
      <c r="G41" s="16" t="str">
        <f>IF(OR($B41="",$C41="",$D41="",$F41&lt;an_initial,$F41&gt;an_final,$I41=FALSE),"",(HLOOKUP(E41,ii11punctaje,2,FALSE))*VLOOKUP(J41,Coef!$E$2:$F$17,2,FALSE))</f>
        <v/>
      </c>
      <c r="H41" s="56" t="str">
        <f t="shared" si="0"/>
        <v/>
      </c>
      <c r="I41" s="347" t="b">
        <f t="shared" si="1"/>
        <v>0</v>
      </c>
      <c r="J41" s="355">
        <f t="shared" si="2"/>
        <v>1</v>
      </c>
    </row>
    <row r="42" spans="1:10" s="31" customFormat="1">
      <c r="A42" s="35">
        <v>33</v>
      </c>
      <c r="B42" s="6"/>
      <c r="C42" s="6"/>
      <c r="D42" s="6"/>
      <c r="E42" s="6"/>
      <c r="F42" s="215"/>
      <c r="G42" s="16" t="str">
        <f>IF(OR($B42="",$C42="",$D42="",$F42&lt;an_initial,$F42&gt;an_final,$I42=FALSE),"",(HLOOKUP(E42,ii11punctaje,2,FALSE))*VLOOKUP(J42,Coef!$E$2:$F$17,2,FALSE))</f>
        <v/>
      </c>
      <c r="H42" s="56" t="str">
        <f t="shared" si="0"/>
        <v/>
      </c>
      <c r="I42" s="347" t="b">
        <f t="shared" si="1"/>
        <v>0</v>
      </c>
      <c r="J42" s="355">
        <f t="shared" ref="J42:J73" si="3">LEN(B42)-LEN(SUBSTITUTE(B42,",",""))+1</f>
        <v>1</v>
      </c>
    </row>
    <row r="43" spans="1:10" s="31" customFormat="1">
      <c r="A43" s="35">
        <v>34</v>
      </c>
      <c r="B43" s="6"/>
      <c r="C43" s="6"/>
      <c r="D43" s="6"/>
      <c r="E43" s="6"/>
      <c r="F43" s="215"/>
      <c r="G43" s="16" t="str">
        <f>IF(OR($B43="",$C43="",$D43="",$F43&lt;an_initial,$F43&gt;an_final,$I43=FALSE),"",(HLOOKUP(E43,ii11punctaje,2,FALSE))*VLOOKUP(J43,Coef!$E$2:$F$17,2,FALSE))</f>
        <v/>
      </c>
      <c r="H43" s="56" t="str">
        <f t="shared" si="0"/>
        <v/>
      </c>
      <c r="I43" s="347" t="b">
        <f t="shared" si="1"/>
        <v>0</v>
      </c>
      <c r="J43" s="355">
        <f t="shared" si="3"/>
        <v>1</v>
      </c>
    </row>
    <row r="44" spans="1:10" s="31" customFormat="1">
      <c r="A44" s="35">
        <v>35</v>
      </c>
      <c r="B44" s="6"/>
      <c r="C44" s="6"/>
      <c r="D44" s="6"/>
      <c r="E44" s="6"/>
      <c r="F44" s="215"/>
      <c r="G44" s="16" t="str">
        <f>IF(OR($B44="",$C44="",$D44="",$F44&lt;an_initial,$F44&gt;an_final,$I44=FALSE),"",(HLOOKUP(E44,ii11punctaje,2,FALSE))*VLOOKUP(J44,Coef!$E$2:$F$17,2,FALSE))</f>
        <v/>
      </c>
      <c r="H44" s="56" t="str">
        <f t="shared" si="0"/>
        <v/>
      </c>
      <c r="I44" s="347" t="b">
        <f t="shared" si="1"/>
        <v>0</v>
      </c>
      <c r="J44" s="355">
        <f t="shared" si="3"/>
        <v>1</v>
      </c>
    </row>
    <row r="45" spans="1:10" s="31" customFormat="1">
      <c r="A45" s="35">
        <v>36</v>
      </c>
      <c r="B45" s="6"/>
      <c r="C45" s="6"/>
      <c r="D45" s="6"/>
      <c r="E45" s="6"/>
      <c r="F45" s="215"/>
      <c r="G45" s="16" t="str">
        <f>IF(OR($B45="",$C45="",$D45="",$F45&lt;an_initial,$F45&gt;an_final,$I45=FALSE),"",(HLOOKUP(E45,ii11punctaje,2,FALSE))*VLOOKUP(J45,Coef!$E$2:$F$17,2,FALSE))</f>
        <v/>
      </c>
      <c r="H45" s="56" t="str">
        <f t="shared" si="0"/>
        <v/>
      </c>
      <c r="I45" s="347" t="b">
        <f t="shared" si="1"/>
        <v>0</v>
      </c>
      <c r="J45" s="355">
        <f t="shared" si="3"/>
        <v>1</v>
      </c>
    </row>
    <row r="46" spans="1:10" s="31" customFormat="1">
      <c r="A46" s="35">
        <v>37</v>
      </c>
      <c r="B46" s="6"/>
      <c r="C46" s="6"/>
      <c r="D46" s="6"/>
      <c r="E46" s="6"/>
      <c r="F46" s="215"/>
      <c r="G46" s="16" t="str">
        <f>IF(OR($B46="",$C46="",$D46="",$F46&lt;an_initial,$F46&gt;an_final,$I46=FALSE),"",(HLOOKUP(E46,ii11punctaje,2,FALSE))*VLOOKUP(J46,Coef!$E$2:$F$17,2,FALSE))</f>
        <v/>
      </c>
      <c r="H46" s="56" t="str">
        <f t="shared" si="0"/>
        <v/>
      </c>
      <c r="I46" s="347" t="b">
        <f t="shared" si="1"/>
        <v>0</v>
      </c>
      <c r="J46" s="355">
        <f t="shared" si="3"/>
        <v>1</v>
      </c>
    </row>
    <row r="47" spans="1:10" s="31" customFormat="1">
      <c r="A47" s="35">
        <v>38</v>
      </c>
      <c r="B47" s="6"/>
      <c r="C47" s="6"/>
      <c r="D47" s="6"/>
      <c r="E47" s="6"/>
      <c r="F47" s="215"/>
      <c r="G47" s="16" t="str">
        <f>IF(OR($B47="",$C47="",$D47="",$F47&lt;an_initial,$F47&gt;an_final,$I47=FALSE),"",(HLOOKUP(E47,ii11punctaje,2,FALSE))*VLOOKUP(J47,Coef!$E$2:$F$17,2,FALSE))</f>
        <v/>
      </c>
      <c r="H47" s="56" t="str">
        <f t="shared" si="0"/>
        <v/>
      </c>
      <c r="I47" s="347" t="b">
        <f t="shared" si="1"/>
        <v>0</v>
      </c>
      <c r="J47" s="355">
        <f t="shared" si="3"/>
        <v>1</v>
      </c>
    </row>
    <row r="48" spans="1:10" s="31" customFormat="1">
      <c r="A48" s="35">
        <v>39</v>
      </c>
      <c r="B48" s="6"/>
      <c r="C48" s="6"/>
      <c r="D48" s="6"/>
      <c r="E48" s="6"/>
      <c r="F48" s="215"/>
      <c r="G48" s="16" t="str">
        <f>IF(OR($B48="",$C48="",$D48="",$F48&lt;an_initial,$F48&gt;an_final,$I48=FALSE),"",(HLOOKUP(E48,ii11punctaje,2,FALSE))*VLOOKUP(J48,Coef!$E$2:$F$17,2,FALSE))</f>
        <v/>
      </c>
      <c r="H48" s="56" t="str">
        <f t="shared" si="0"/>
        <v/>
      </c>
      <c r="I48" s="347" t="b">
        <f t="shared" si="1"/>
        <v>0</v>
      </c>
      <c r="J48" s="355">
        <f t="shared" si="3"/>
        <v>1</v>
      </c>
    </row>
    <row r="49" spans="1:10" s="31" customFormat="1">
      <c r="A49" s="35">
        <v>40</v>
      </c>
      <c r="B49" s="6"/>
      <c r="C49" s="6"/>
      <c r="D49" s="6"/>
      <c r="E49" s="6"/>
      <c r="F49" s="215"/>
      <c r="G49" s="16" t="str">
        <f>IF(OR($B49="",$C49="",$D49="",$F49&lt;an_initial,$F49&gt;an_final,$I49=FALSE),"",(HLOOKUP(E49,ii11punctaje,2,FALSE))*VLOOKUP(J49,Coef!$E$2:$F$17,2,FALSE))</f>
        <v/>
      </c>
      <c r="H49" s="56" t="str">
        <f t="shared" si="0"/>
        <v/>
      </c>
      <c r="I49" s="347" t="b">
        <f t="shared" si="1"/>
        <v>0</v>
      </c>
      <c r="J49" s="355">
        <f t="shared" si="3"/>
        <v>1</v>
      </c>
    </row>
    <row r="50" spans="1:10" s="31" customFormat="1">
      <c r="A50" s="35">
        <v>41</v>
      </c>
      <c r="B50" s="6"/>
      <c r="C50" s="6"/>
      <c r="D50" s="6"/>
      <c r="E50" s="6"/>
      <c r="F50" s="215"/>
      <c r="G50" s="16" t="str">
        <f>IF(OR($B50="",$C50="",$D50="",$F50&lt;an_initial,$F50&gt;an_final,$I50=FALSE),"",(HLOOKUP(E50,ii11punctaje,2,FALSE))*VLOOKUP(J50,Coef!$E$2:$F$17,2,FALSE))</f>
        <v/>
      </c>
      <c r="H50" s="56" t="str">
        <f t="shared" si="0"/>
        <v/>
      </c>
      <c r="I50" s="347" t="b">
        <f t="shared" si="1"/>
        <v>0</v>
      </c>
      <c r="J50" s="355">
        <f t="shared" si="3"/>
        <v>1</v>
      </c>
    </row>
    <row r="51" spans="1:10" s="31" customFormat="1">
      <c r="A51" s="35">
        <v>42</v>
      </c>
      <c r="B51" s="6"/>
      <c r="C51" s="6"/>
      <c r="D51" s="6"/>
      <c r="E51" s="6"/>
      <c r="F51" s="215"/>
      <c r="G51" s="16" t="str">
        <f>IF(OR($B51="",$C51="",$D51="",$F51&lt;an_initial,$F51&gt;an_final,$I51=FALSE),"",(HLOOKUP(E51,ii11punctaje,2,FALSE))*VLOOKUP(J51,Coef!$E$2:$F$17,2,FALSE))</f>
        <v/>
      </c>
      <c r="H51" s="56" t="str">
        <f t="shared" si="0"/>
        <v/>
      </c>
      <c r="I51" s="347" t="b">
        <f t="shared" si="1"/>
        <v>0</v>
      </c>
      <c r="J51" s="355">
        <f t="shared" si="3"/>
        <v>1</v>
      </c>
    </row>
    <row r="52" spans="1:10" s="31" customFormat="1">
      <c r="A52" s="35">
        <v>43</v>
      </c>
      <c r="B52" s="6"/>
      <c r="C52" s="6"/>
      <c r="D52" s="6"/>
      <c r="E52" s="6"/>
      <c r="F52" s="215"/>
      <c r="G52" s="16" t="str">
        <f>IF(OR($B52="",$C52="",$D52="",$F52&lt;an_initial,$F52&gt;an_final,$I52=FALSE),"",(HLOOKUP(E52,ii11punctaje,2,FALSE))*VLOOKUP(J52,Coef!$E$2:$F$17,2,FALSE))</f>
        <v/>
      </c>
      <c r="H52" s="56" t="str">
        <f t="shared" si="0"/>
        <v/>
      </c>
      <c r="I52" s="347" t="b">
        <f t="shared" si="1"/>
        <v>0</v>
      </c>
      <c r="J52" s="355">
        <f t="shared" si="3"/>
        <v>1</v>
      </c>
    </row>
    <row r="53" spans="1:10" s="31" customFormat="1">
      <c r="A53" s="35">
        <v>44</v>
      </c>
      <c r="B53" s="6"/>
      <c r="C53" s="6"/>
      <c r="D53" s="6"/>
      <c r="E53" s="6"/>
      <c r="F53" s="215"/>
      <c r="G53" s="16" t="str">
        <f>IF(OR($B53="",$C53="",$D53="",$F53&lt;an_initial,$F53&gt;an_final,$I53=FALSE),"",(HLOOKUP(E53,ii11punctaje,2,FALSE))*VLOOKUP(J53,Coef!$E$2:$F$17,2,FALSE))</f>
        <v/>
      </c>
      <c r="H53" s="56" t="str">
        <f t="shared" si="0"/>
        <v/>
      </c>
      <c r="I53" s="347" t="b">
        <f t="shared" si="1"/>
        <v>0</v>
      </c>
      <c r="J53" s="355">
        <f t="shared" si="3"/>
        <v>1</v>
      </c>
    </row>
    <row r="54" spans="1:10" s="31" customFormat="1">
      <c r="A54" s="35">
        <v>45</v>
      </c>
      <c r="B54" s="6"/>
      <c r="C54" s="6"/>
      <c r="D54" s="6"/>
      <c r="E54" s="6"/>
      <c r="F54" s="215"/>
      <c r="G54" s="16" t="str">
        <f>IF(OR($B54="",$C54="",$D54="",$F54&lt;an_initial,$F54&gt;an_final,$I54=FALSE),"",(HLOOKUP(E54,ii11punctaje,2,FALSE))*VLOOKUP(J54,Coef!$E$2:$F$17,2,FALSE))</f>
        <v/>
      </c>
      <c r="H54" s="56" t="str">
        <f t="shared" si="0"/>
        <v/>
      </c>
      <c r="I54" s="347" t="b">
        <f t="shared" si="1"/>
        <v>0</v>
      </c>
      <c r="J54" s="355">
        <f t="shared" si="3"/>
        <v>1</v>
      </c>
    </row>
    <row r="55" spans="1:10" s="31" customFormat="1">
      <c r="A55" s="35">
        <v>46</v>
      </c>
      <c r="B55" s="6"/>
      <c r="C55" s="6"/>
      <c r="D55" s="6"/>
      <c r="E55" s="6"/>
      <c r="F55" s="215"/>
      <c r="G55" s="16" t="str">
        <f>IF(OR($B55="",$C55="",$D55="",$F55&lt;an_initial,$F55&gt;an_final,$I55=FALSE),"",(HLOOKUP(E55,ii11punctaje,2,FALSE))*VLOOKUP(J55,Coef!$E$2:$F$17,2,FALSE))</f>
        <v/>
      </c>
      <c r="H55" s="56" t="str">
        <f t="shared" si="0"/>
        <v/>
      </c>
      <c r="I55" s="347" t="b">
        <f t="shared" si="1"/>
        <v>0</v>
      </c>
      <c r="J55" s="355">
        <f t="shared" si="3"/>
        <v>1</v>
      </c>
    </row>
    <row r="56" spans="1:10" s="31" customFormat="1">
      <c r="A56" s="35">
        <v>47</v>
      </c>
      <c r="B56" s="6"/>
      <c r="C56" s="6"/>
      <c r="D56" s="6"/>
      <c r="E56" s="6"/>
      <c r="F56" s="215"/>
      <c r="G56" s="16" t="str">
        <f>IF(OR($B56="",$C56="",$D56="",$F56&lt;an_initial,$F56&gt;an_final,$I56=FALSE),"",(HLOOKUP(E56,ii11punctaje,2,FALSE))*VLOOKUP(J56,Coef!$E$2:$F$17,2,FALSE))</f>
        <v/>
      </c>
      <c r="H56" s="56" t="str">
        <f t="shared" si="0"/>
        <v/>
      </c>
      <c r="I56" s="347" t="b">
        <f t="shared" si="1"/>
        <v>0</v>
      </c>
      <c r="J56" s="355">
        <f t="shared" si="3"/>
        <v>1</v>
      </c>
    </row>
    <row r="57" spans="1:10" s="31" customFormat="1">
      <c r="A57" s="35">
        <v>48</v>
      </c>
      <c r="B57" s="6"/>
      <c r="C57" s="6"/>
      <c r="D57" s="6"/>
      <c r="E57" s="6"/>
      <c r="F57" s="215"/>
      <c r="G57" s="16" t="str">
        <f>IF(OR($B57="",$C57="",$D57="",$F57&lt;an_initial,$F57&gt;an_final,$I57=FALSE),"",(HLOOKUP(E57,ii11punctaje,2,FALSE))*VLOOKUP(J57,Coef!$E$2:$F$17,2,FALSE))</f>
        <v/>
      </c>
      <c r="H57" s="56" t="str">
        <f t="shared" si="0"/>
        <v/>
      </c>
      <c r="I57" s="347" t="b">
        <f t="shared" si="1"/>
        <v>0</v>
      </c>
      <c r="J57" s="355">
        <f t="shared" si="3"/>
        <v>1</v>
      </c>
    </row>
    <row r="58" spans="1:10" s="31" customFormat="1">
      <c r="A58" s="35">
        <v>49</v>
      </c>
      <c r="B58" s="6"/>
      <c r="C58" s="6"/>
      <c r="D58" s="6"/>
      <c r="E58" s="6"/>
      <c r="F58" s="215"/>
      <c r="G58" s="16" t="str">
        <f>IF(OR($B58="",$C58="",$D58="",$F58&lt;an_initial,$F58&gt;an_final,$I58=FALSE),"",(HLOOKUP(E58,ii11punctaje,2,FALSE))*VLOOKUP(J58,Coef!$E$2:$F$17,2,FALSE))</f>
        <v/>
      </c>
      <c r="H58" s="56" t="str">
        <f t="shared" si="0"/>
        <v/>
      </c>
      <c r="I58" s="347" t="b">
        <f t="shared" si="1"/>
        <v>0</v>
      </c>
      <c r="J58" s="355">
        <f t="shared" si="3"/>
        <v>1</v>
      </c>
    </row>
    <row r="59" spans="1:10" s="31" customFormat="1">
      <c r="A59" s="35">
        <v>50</v>
      </c>
      <c r="B59" s="6"/>
      <c r="C59" s="6"/>
      <c r="D59" s="6"/>
      <c r="E59" s="6"/>
      <c r="F59" s="215"/>
      <c r="G59" s="16" t="str">
        <f>IF(OR($B59="",$C59="",$D59="",$F59&lt;an_initial,$F59&gt;an_final,$I59=FALSE),"",(HLOOKUP(E59,ii11punctaje,2,FALSE))*VLOOKUP(J59,Coef!$E$2:$F$17,2,FALSE))</f>
        <v/>
      </c>
      <c r="H59" s="56" t="str">
        <f t="shared" si="0"/>
        <v/>
      </c>
      <c r="I59" s="347" t="b">
        <f t="shared" si="1"/>
        <v>0</v>
      </c>
      <c r="J59" s="355">
        <f t="shared" si="3"/>
        <v>1</v>
      </c>
    </row>
    <row r="60" spans="1:10" s="31" customFormat="1">
      <c r="A60" s="35">
        <v>51</v>
      </c>
      <c r="B60" s="6"/>
      <c r="C60" s="6"/>
      <c r="D60" s="6"/>
      <c r="E60" s="6"/>
      <c r="F60" s="215"/>
      <c r="G60" s="16" t="str">
        <f>IF(OR($B60="",$C60="",$D60="",$F60&lt;an_initial,$F60&gt;an_final,$I60=FALSE),"",(HLOOKUP(E60,ii11punctaje,2,FALSE))*VLOOKUP(J60,Coef!$E$2:$F$17,2,FALSE))</f>
        <v/>
      </c>
      <c r="H60" s="56" t="str">
        <f t="shared" si="0"/>
        <v/>
      </c>
      <c r="I60" s="347" t="b">
        <f t="shared" si="1"/>
        <v>0</v>
      </c>
      <c r="J60" s="355">
        <f t="shared" si="3"/>
        <v>1</v>
      </c>
    </row>
    <row r="61" spans="1:10" s="31" customFormat="1">
      <c r="A61" s="35">
        <v>52</v>
      </c>
      <c r="B61" s="6"/>
      <c r="C61" s="6"/>
      <c r="D61" s="6"/>
      <c r="E61" s="6"/>
      <c r="F61" s="215"/>
      <c r="G61" s="16" t="str">
        <f>IF(OR($B61="",$C61="",$D61="",$F61&lt;an_initial,$F61&gt;an_final,$I61=FALSE),"",(HLOOKUP(E61,ii11punctaje,2,FALSE))*VLOOKUP(J61,Coef!$E$2:$F$17,2,FALSE))</f>
        <v/>
      </c>
      <c r="H61" s="56" t="str">
        <f t="shared" si="0"/>
        <v/>
      </c>
      <c r="I61" s="347" t="b">
        <f t="shared" si="1"/>
        <v>0</v>
      </c>
      <c r="J61" s="355">
        <f t="shared" si="3"/>
        <v>1</v>
      </c>
    </row>
    <row r="62" spans="1:10" s="31" customFormat="1">
      <c r="A62" s="35">
        <v>53</v>
      </c>
      <c r="B62" s="6"/>
      <c r="C62" s="6"/>
      <c r="D62" s="6"/>
      <c r="E62" s="6"/>
      <c r="F62" s="215"/>
      <c r="G62" s="16" t="str">
        <f>IF(OR($B62="",$C62="",$D62="",$F62&lt;an_initial,$F62&gt;an_final,$I62=FALSE),"",(HLOOKUP(E62,ii11punctaje,2,FALSE))*VLOOKUP(J62,Coef!$E$2:$F$17,2,FALSE))</f>
        <v/>
      </c>
      <c r="H62" s="56" t="str">
        <f t="shared" si="0"/>
        <v/>
      </c>
      <c r="I62" s="347" t="b">
        <f t="shared" si="1"/>
        <v>0</v>
      </c>
      <c r="J62" s="355">
        <f t="shared" si="3"/>
        <v>1</v>
      </c>
    </row>
    <row r="63" spans="1:10" s="31" customFormat="1">
      <c r="A63" s="35">
        <v>54</v>
      </c>
      <c r="B63" s="6"/>
      <c r="C63" s="6"/>
      <c r="D63" s="6"/>
      <c r="E63" s="6"/>
      <c r="F63" s="215"/>
      <c r="G63" s="16" t="str">
        <f>IF(OR($B63="",$C63="",$D63="",$F63&lt;an_initial,$F63&gt;an_final,$I63=FALSE),"",(HLOOKUP(E63,ii11punctaje,2,FALSE))*VLOOKUP(J63,Coef!$E$2:$F$17,2,FALSE))</f>
        <v/>
      </c>
      <c r="H63" s="56" t="str">
        <f t="shared" si="0"/>
        <v/>
      </c>
      <c r="I63" s="347" t="b">
        <f t="shared" si="1"/>
        <v>0</v>
      </c>
      <c r="J63" s="355">
        <f t="shared" si="3"/>
        <v>1</v>
      </c>
    </row>
    <row r="64" spans="1:10" s="31" customFormat="1">
      <c r="A64" s="35">
        <v>55</v>
      </c>
      <c r="B64" s="6"/>
      <c r="C64" s="6"/>
      <c r="D64" s="6"/>
      <c r="E64" s="6"/>
      <c r="F64" s="215"/>
      <c r="G64" s="16" t="str">
        <f>IF(OR($B64="",$C64="",$D64="",$F64&lt;an_initial,$F64&gt;an_final,$I64=FALSE),"",(HLOOKUP(E64,ii11punctaje,2,FALSE))*VLOOKUP(J64,Coef!$E$2:$F$17,2,FALSE))</f>
        <v/>
      </c>
      <c r="H64" s="56" t="str">
        <f t="shared" si="0"/>
        <v/>
      </c>
      <c r="I64" s="347" t="b">
        <f t="shared" si="1"/>
        <v>0</v>
      </c>
      <c r="J64" s="355">
        <f t="shared" si="3"/>
        <v>1</v>
      </c>
    </row>
    <row r="65" spans="1:11" s="31" customFormat="1">
      <c r="A65" s="35">
        <v>56</v>
      </c>
      <c r="B65" s="6"/>
      <c r="C65" s="6"/>
      <c r="D65" s="6"/>
      <c r="E65" s="6"/>
      <c r="F65" s="215"/>
      <c r="G65" s="16" t="str">
        <f>IF(OR($B65="",$C65="",$D65="",$F65&lt;an_initial,$F65&gt;an_final,$I65=FALSE),"",(HLOOKUP(E65,ii11punctaje,2,FALSE))*VLOOKUP(J65,Coef!$E$2:$F$17,2,FALSE))</f>
        <v/>
      </c>
      <c r="H65" s="56" t="str">
        <f t="shared" si="0"/>
        <v/>
      </c>
      <c r="I65" s="347" t="b">
        <f t="shared" si="1"/>
        <v>0</v>
      </c>
      <c r="J65" s="355">
        <f t="shared" si="3"/>
        <v>1</v>
      </c>
    </row>
    <row r="66" spans="1:11" s="31" customFormat="1">
      <c r="A66" s="35">
        <v>57</v>
      </c>
      <c r="B66" s="6"/>
      <c r="C66" s="6"/>
      <c r="D66" s="6"/>
      <c r="E66" s="6"/>
      <c r="F66" s="215"/>
      <c r="G66" s="16" t="str">
        <f>IF(OR($B66="",$C66="",$D66="",$F66&lt;an_initial,$F66&gt;an_final,$I66=FALSE),"",(HLOOKUP(E66,ii11punctaje,2,FALSE))*VLOOKUP(J66,Coef!$E$2:$F$17,2,FALSE))</f>
        <v/>
      </c>
      <c r="H66" s="56" t="str">
        <f t="shared" si="0"/>
        <v/>
      </c>
      <c r="I66" s="347" t="b">
        <f t="shared" si="1"/>
        <v>0</v>
      </c>
      <c r="J66" s="355">
        <f t="shared" si="3"/>
        <v>1</v>
      </c>
    </row>
    <row r="67" spans="1:11" s="31" customFormat="1">
      <c r="A67" s="35">
        <v>58</v>
      </c>
      <c r="B67" s="6"/>
      <c r="C67" s="6"/>
      <c r="D67" s="6"/>
      <c r="E67" s="6"/>
      <c r="F67" s="215"/>
      <c r="G67" s="16" t="str">
        <f>IF(OR($B67="",$C67="",$D67="",$F67&lt;an_initial,$F67&gt;an_final,$I67=FALSE),"",(HLOOKUP(E67,ii11punctaje,2,FALSE))*VLOOKUP(J67,Coef!$E$2:$F$17,2,FALSE))</f>
        <v/>
      </c>
      <c r="H67" s="56" t="str">
        <f t="shared" si="0"/>
        <v/>
      </c>
      <c r="I67" s="347" t="b">
        <f t="shared" si="1"/>
        <v>0</v>
      </c>
      <c r="J67" s="355">
        <f t="shared" si="3"/>
        <v>1</v>
      </c>
    </row>
    <row r="68" spans="1:11" s="31" customFormat="1">
      <c r="A68" s="35">
        <v>59</v>
      </c>
      <c r="B68" s="6"/>
      <c r="C68" s="6"/>
      <c r="D68" s="6"/>
      <c r="E68" s="6"/>
      <c r="F68" s="215"/>
      <c r="G68" s="16" t="str">
        <f>IF(OR($B68="",$C68="",$D68="",$F68&lt;an_initial,$F68&gt;an_final,$I68=FALSE),"",(HLOOKUP(E68,ii11punctaje,2,FALSE))*VLOOKUP(J68,Coef!$E$2:$F$17,2,FALSE))</f>
        <v/>
      </c>
      <c r="H68" s="56" t="str">
        <f t="shared" si="0"/>
        <v/>
      </c>
      <c r="I68" s="347" t="b">
        <f t="shared" si="1"/>
        <v>0</v>
      </c>
      <c r="J68" s="355">
        <f t="shared" si="3"/>
        <v>1</v>
      </c>
    </row>
    <row r="69" spans="1:11" s="31" customFormat="1">
      <c r="A69" s="35">
        <v>60</v>
      </c>
      <c r="B69" s="6"/>
      <c r="C69" s="6"/>
      <c r="D69" s="6"/>
      <c r="E69" s="6"/>
      <c r="F69" s="215"/>
      <c r="G69" s="16" t="str">
        <f>IF(OR($B69="",$C69="",$D69="",$F69&lt;an_initial,$F69&gt;an_final,$I69=FALSE),"",(HLOOKUP(E69,ii11punctaje,2,FALSE))*VLOOKUP(J69,Coef!$E$2:$F$17,2,FALSE))</f>
        <v/>
      </c>
      <c r="H69" s="56" t="str">
        <f t="shared" si="0"/>
        <v/>
      </c>
      <c r="I69" s="347" t="b">
        <f t="shared" si="1"/>
        <v>0</v>
      </c>
      <c r="J69" s="355">
        <f t="shared" si="3"/>
        <v>1</v>
      </c>
    </row>
    <row r="70" spans="1:11" s="31" customFormat="1">
      <c r="A70" s="35">
        <v>61</v>
      </c>
      <c r="B70" s="6"/>
      <c r="C70" s="6"/>
      <c r="D70" s="6"/>
      <c r="E70" s="6"/>
      <c r="F70" s="215"/>
      <c r="G70" s="16" t="str">
        <f>IF(OR($B70="",$C70="",$D70="",$F70&lt;an_initial,$F70&gt;an_final,$I70=FALSE),"",(HLOOKUP(E70,ii11punctaje,2,FALSE))*VLOOKUP(J70,Coef!$E$2:$F$17,2,FALSE))</f>
        <v/>
      </c>
      <c r="H70" s="56" t="str">
        <f t="shared" si="0"/>
        <v/>
      </c>
      <c r="I70" s="347" t="b">
        <f t="shared" si="1"/>
        <v>0</v>
      </c>
      <c r="J70" s="355">
        <f t="shared" si="3"/>
        <v>1</v>
      </c>
    </row>
    <row r="71" spans="1:11" s="31" customFormat="1">
      <c r="A71" s="35">
        <v>62</v>
      </c>
      <c r="B71" s="6"/>
      <c r="C71" s="6"/>
      <c r="D71" s="6"/>
      <c r="E71" s="6"/>
      <c r="F71" s="215"/>
      <c r="G71" s="16" t="str">
        <f>IF(OR($B71="",$C71="",$D71="",$F71&lt;an_initial,$F71&gt;an_final,$I71=FALSE),"",(HLOOKUP(E71,ii11punctaje,2,FALSE))*VLOOKUP(J71,Coef!$E$2:$F$17,2,FALSE))</f>
        <v/>
      </c>
      <c r="H71" s="56" t="str">
        <f t="shared" si="0"/>
        <v/>
      </c>
      <c r="I71" s="347" t="b">
        <f t="shared" si="1"/>
        <v>0</v>
      </c>
      <c r="J71" s="355">
        <f t="shared" si="3"/>
        <v>1</v>
      </c>
    </row>
    <row r="72" spans="1:11" s="31" customFormat="1">
      <c r="A72" s="35">
        <v>63</v>
      </c>
      <c r="B72" s="6"/>
      <c r="C72" s="6"/>
      <c r="D72" s="6"/>
      <c r="E72" s="6"/>
      <c r="F72" s="215"/>
      <c r="G72" s="16" t="str">
        <f>IF(OR($B72="",$C72="",$D72="",$F72&lt;an_initial,$F72&gt;an_final,$I72=FALSE),"",(HLOOKUP(E72,ii11punctaje,2,FALSE))*VLOOKUP(J72,Coef!$E$2:$F$17,2,FALSE))</f>
        <v/>
      </c>
      <c r="H72" s="56" t="str">
        <f t="shared" si="0"/>
        <v/>
      </c>
      <c r="I72" s="347" t="b">
        <f t="shared" si="1"/>
        <v>0</v>
      </c>
      <c r="J72" s="355">
        <f t="shared" si="3"/>
        <v>1</v>
      </c>
    </row>
    <row r="73" spans="1:11" s="31" customFormat="1">
      <c r="A73" s="35">
        <v>64</v>
      </c>
      <c r="B73" s="6"/>
      <c r="C73" s="6"/>
      <c r="D73" s="6"/>
      <c r="E73" s="6"/>
      <c r="F73" s="215"/>
      <c r="G73" s="16" t="str">
        <f>IF(OR($B73="",$C73="",$D73="",$F73&lt;an_initial,$F73&gt;an_final,$I73=FALSE),"",(HLOOKUP(E73,ii11punctaje,2,FALSE))*VLOOKUP(J73,Coef!$E$2:$F$17,2,FALSE))</f>
        <v/>
      </c>
      <c r="H73" s="56" t="str">
        <f t="shared" si="0"/>
        <v/>
      </c>
      <c r="I73" s="347" t="b">
        <f t="shared" si="1"/>
        <v>0</v>
      </c>
      <c r="J73" s="355">
        <f t="shared" si="3"/>
        <v>1</v>
      </c>
    </row>
    <row r="74" spans="1:11" s="31" customFormat="1">
      <c r="A74" s="35">
        <v>65</v>
      </c>
      <c r="B74" s="6"/>
      <c r="C74" s="6"/>
      <c r="D74" s="6"/>
      <c r="E74" s="6"/>
      <c r="F74" s="215"/>
      <c r="G74" s="16" t="str">
        <f>IF(OR($B74="",$C74="",$D74="",$F74&lt;an_initial,$F74&gt;an_final,$I74=FALSE),"",(HLOOKUP(E74,ii11punctaje,2,FALSE))*VLOOKUP(J74,Coef!$E$2:$F$17,2,FALSE))</f>
        <v/>
      </c>
      <c r="H74" s="56" t="str">
        <f t="shared" ref="H74:H137" si="4">IF(OR($B74="",$C74="",$D74="",$F74&gt;an_final,$I74=FALSE),"",IF($F74&gt;=an_initial,1,""))</f>
        <v/>
      </c>
      <c r="I74" s="347" t="b">
        <f t="shared" ref="I74:I137" si="5">IF(nume_candidat="",FALSE,ISNUMBER(SEARCH(nume_candidat,$B74)))</f>
        <v>0</v>
      </c>
      <c r="J74" s="355">
        <f t="shared" ref="J74:J105" si="6">LEN(B74)-LEN(SUBSTITUTE(B74,",",""))+1</f>
        <v>1</v>
      </c>
    </row>
    <row r="75" spans="1:11" s="31" customFormat="1">
      <c r="A75" s="35">
        <v>66</v>
      </c>
      <c r="B75" s="6"/>
      <c r="C75" s="6"/>
      <c r="D75" s="6"/>
      <c r="E75" s="6"/>
      <c r="F75" s="215"/>
      <c r="G75" s="16" t="str">
        <f>IF(OR($B75="",$C75="",$D75="",$F75&lt;an_initial,$F75&gt;an_final,$I75=FALSE),"",(HLOOKUP(E75,ii11punctaje,2,FALSE))*VLOOKUP(J75,Coef!$E$2:$F$17,2,FALSE))</f>
        <v/>
      </c>
      <c r="H75" s="56" t="str">
        <f t="shared" si="4"/>
        <v/>
      </c>
      <c r="I75" s="347" t="b">
        <f t="shared" si="5"/>
        <v>0</v>
      </c>
      <c r="J75" s="355">
        <f t="shared" si="6"/>
        <v>1</v>
      </c>
    </row>
    <row r="76" spans="1:11" s="31" customFormat="1">
      <c r="A76" s="35">
        <v>67</v>
      </c>
      <c r="B76" s="6"/>
      <c r="C76" s="6"/>
      <c r="D76" s="6"/>
      <c r="E76" s="6"/>
      <c r="F76" s="215"/>
      <c r="G76" s="16" t="str">
        <f>IF(OR($B76="",$C76="",$D76="",$F76&lt;an_initial,$F76&gt;an_final,$I76=FALSE),"",(HLOOKUP(E76,ii11punctaje,2,FALSE))*VLOOKUP(J76,Coef!$E$2:$F$17,2,FALSE))</f>
        <v/>
      </c>
      <c r="H76" s="56" t="str">
        <f t="shared" si="4"/>
        <v/>
      </c>
      <c r="I76" s="347" t="b">
        <f t="shared" si="5"/>
        <v>0</v>
      </c>
      <c r="J76" s="355">
        <f t="shared" si="6"/>
        <v>1</v>
      </c>
    </row>
    <row r="77" spans="1:11" s="31" customFormat="1">
      <c r="A77" s="35">
        <v>68</v>
      </c>
      <c r="B77" s="6"/>
      <c r="C77" s="6"/>
      <c r="D77" s="6"/>
      <c r="E77" s="6"/>
      <c r="F77" s="215"/>
      <c r="G77" s="16" t="str">
        <f>IF(OR($B77="",$C77="",$D77="",$F77&lt;an_initial,$F77&gt;an_final,$I77=FALSE),"",(HLOOKUP(E77,ii11punctaje,2,FALSE))*VLOOKUP(J77,Coef!$E$2:$F$17,2,FALSE))</f>
        <v/>
      </c>
      <c r="H77" s="56" t="str">
        <f t="shared" si="4"/>
        <v/>
      </c>
      <c r="I77" s="347" t="b">
        <f t="shared" si="5"/>
        <v>0</v>
      </c>
      <c r="J77" s="355">
        <f t="shared" si="6"/>
        <v>1</v>
      </c>
    </row>
    <row r="78" spans="1:11" s="31" customFormat="1">
      <c r="A78" s="35">
        <v>69</v>
      </c>
      <c r="B78" s="6"/>
      <c r="C78" s="6"/>
      <c r="D78" s="6"/>
      <c r="E78" s="6"/>
      <c r="F78" s="215"/>
      <c r="G78" s="16" t="str">
        <f>IF(OR($B78="",$C78="",$D78="",$F78&lt;an_initial,$F78&gt;an_final,$I78=FALSE),"",(HLOOKUP(E78,ii11punctaje,2,FALSE))*VLOOKUP(J78,Coef!$E$2:$F$17,2,FALSE))</f>
        <v/>
      </c>
      <c r="H78" s="56" t="str">
        <f t="shared" si="4"/>
        <v/>
      </c>
      <c r="I78" s="347" t="b">
        <f t="shared" si="5"/>
        <v>0</v>
      </c>
      <c r="J78" s="355">
        <f t="shared" si="6"/>
        <v>1</v>
      </c>
    </row>
    <row r="79" spans="1:11" s="31" customFormat="1">
      <c r="A79" s="35">
        <v>70</v>
      </c>
      <c r="B79" s="6"/>
      <c r="C79" s="6"/>
      <c r="D79" s="6"/>
      <c r="E79" s="6"/>
      <c r="F79" s="215"/>
      <c r="G79" s="16" t="str">
        <f>IF(OR($B79="",$C79="",$D79="",$F79&lt;an_initial,$F79&gt;an_final,$I79=FALSE),"",(HLOOKUP(E79,ii11punctaje,2,FALSE))*VLOOKUP(J79,Coef!$E$2:$F$17,2,FALSE))</f>
        <v/>
      </c>
      <c r="H79" s="56" t="str">
        <f t="shared" si="4"/>
        <v/>
      </c>
      <c r="I79" s="347" t="b">
        <f t="shared" si="5"/>
        <v>0</v>
      </c>
      <c r="J79" s="355">
        <f t="shared" si="6"/>
        <v>1</v>
      </c>
    </row>
    <row r="80" spans="1:11">
      <c r="A80" s="35">
        <v>71</v>
      </c>
      <c r="B80" s="6"/>
      <c r="C80" s="6"/>
      <c r="D80" s="6"/>
      <c r="E80" s="6"/>
      <c r="F80" s="215"/>
      <c r="G80" s="16" t="str">
        <f>IF(OR($B80="",$C80="",$D80="",$F80&lt;an_initial,$F80&gt;an_final,$I80=FALSE),"",(HLOOKUP(E80,ii11punctaje,2,FALSE))*VLOOKUP(J80,Coef!$E$2:$F$17,2,FALSE))</f>
        <v/>
      </c>
      <c r="H80" s="56" t="str">
        <f t="shared" si="4"/>
        <v/>
      </c>
      <c r="I80" s="347" t="b">
        <f t="shared" si="5"/>
        <v>0</v>
      </c>
      <c r="J80" s="355">
        <f t="shared" si="6"/>
        <v>1</v>
      </c>
      <c r="K80" s="31"/>
    </row>
    <row r="81" spans="1:11">
      <c r="A81" s="35">
        <v>72</v>
      </c>
      <c r="B81" s="6"/>
      <c r="C81" s="6"/>
      <c r="D81" s="6"/>
      <c r="E81" s="6"/>
      <c r="F81" s="215"/>
      <c r="G81" s="16" t="str">
        <f>IF(OR($B81="",$C81="",$D81="",$F81&lt;an_initial,$F81&gt;an_final,$I81=FALSE),"",(HLOOKUP(E81,ii11punctaje,2,FALSE))*VLOOKUP(J81,Coef!$E$2:$F$17,2,FALSE))</f>
        <v/>
      </c>
      <c r="H81" s="56" t="str">
        <f t="shared" si="4"/>
        <v/>
      </c>
      <c r="I81" s="347" t="b">
        <f t="shared" si="5"/>
        <v>0</v>
      </c>
      <c r="J81" s="355">
        <f t="shared" si="6"/>
        <v>1</v>
      </c>
      <c r="K81" s="31"/>
    </row>
    <row r="82" spans="1:11">
      <c r="A82" s="35">
        <v>73</v>
      </c>
      <c r="B82" s="6"/>
      <c r="C82" s="6"/>
      <c r="D82" s="6"/>
      <c r="E82" s="6"/>
      <c r="F82" s="215"/>
      <c r="G82" s="16" t="str">
        <f>IF(OR($B82="",$C82="",$D82="",$F82&lt;an_initial,$F82&gt;an_final,$I82=FALSE),"",(HLOOKUP(E82,ii11punctaje,2,FALSE))*VLOOKUP(J82,Coef!$E$2:$F$17,2,FALSE))</f>
        <v/>
      </c>
      <c r="H82" s="56" t="str">
        <f t="shared" si="4"/>
        <v/>
      </c>
      <c r="I82" s="347" t="b">
        <f t="shared" si="5"/>
        <v>0</v>
      </c>
      <c r="J82" s="355">
        <f t="shared" si="6"/>
        <v>1</v>
      </c>
      <c r="K82" s="31"/>
    </row>
    <row r="83" spans="1:11">
      <c r="A83" s="35">
        <v>74</v>
      </c>
      <c r="B83" s="6"/>
      <c r="C83" s="6"/>
      <c r="D83" s="6"/>
      <c r="E83" s="6"/>
      <c r="F83" s="215"/>
      <c r="G83" s="16" t="str">
        <f>IF(OR($B83="",$C83="",$D83="",$F83&lt;an_initial,$F83&gt;an_final,$I83=FALSE),"",(HLOOKUP(E83,ii11punctaje,2,FALSE))*VLOOKUP(J83,Coef!$E$2:$F$17,2,FALSE))</f>
        <v/>
      </c>
      <c r="H83" s="56" t="str">
        <f t="shared" si="4"/>
        <v/>
      </c>
      <c r="I83" s="347" t="b">
        <f t="shared" si="5"/>
        <v>0</v>
      </c>
      <c r="J83" s="355">
        <f t="shared" si="6"/>
        <v>1</v>
      </c>
      <c r="K83" s="31"/>
    </row>
    <row r="84" spans="1:11">
      <c r="A84" s="35">
        <v>75</v>
      </c>
      <c r="B84" s="6"/>
      <c r="C84" s="6"/>
      <c r="D84" s="6"/>
      <c r="E84" s="6"/>
      <c r="F84" s="215"/>
      <c r="G84" s="16" t="str">
        <f>IF(OR($B84="",$C84="",$D84="",$F84&lt;an_initial,$F84&gt;an_final,$I84=FALSE),"",(HLOOKUP(E84,ii11punctaje,2,FALSE))*VLOOKUP(J84,Coef!$E$2:$F$17,2,FALSE))</f>
        <v/>
      </c>
      <c r="H84" s="56" t="str">
        <f t="shared" si="4"/>
        <v/>
      </c>
      <c r="I84" s="347" t="b">
        <f t="shared" si="5"/>
        <v>0</v>
      </c>
      <c r="J84" s="355">
        <f t="shared" si="6"/>
        <v>1</v>
      </c>
      <c r="K84" s="31"/>
    </row>
    <row r="85" spans="1:11">
      <c r="A85" s="35">
        <v>76</v>
      </c>
      <c r="B85" s="6"/>
      <c r="C85" s="6"/>
      <c r="D85" s="6"/>
      <c r="E85" s="6"/>
      <c r="F85" s="215"/>
      <c r="G85" s="16" t="str">
        <f>IF(OR($B85="",$C85="",$D85="",$F85&lt;an_initial,$F85&gt;an_final,$I85=FALSE),"",(HLOOKUP(E85,ii11punctaje,2,FALSE))*VLOOKUP(J85,Coef!$E$2:$F$17,2,FALSE))</f>
        <v/>
      </c>
      <c r="H85" s="56" t="str">
        <f t="shared" si="4"/>
        <v/>
      </c>
      <c r="I85" s="347" t="b">
        <f t="shared" si="5"/>
        <v>0</v>
      </c>
      <c r="J85" s="355">
        <f t="shared" si="6"/>
        <v>1</v>
      </c>
      <c r="K85" s="31"/>
    </row>
    <row r="86" spans="1:11">
      <c r="A86" s="35">
        <v>77</v>
      </c>
      <c r="B86" s="6"/>
      <c r="C86" s="6"/>
      <c r="D86" s="6"/>
      <c r="E86" s="6"/>
      <c r="F86" s="215"/>
      <c r="G86" s="16" t="str">
        <f>IF(OR($B86="",$C86="",$D86="",$F86&lt;an_initial,$F86&gt;an_final,$I86=FALSE),"",(HLOOKUP(E86,ii11punctaje,2,FALSE))*VLOOKUP(J86,Coef!$E$2:$F$17,2,FALSE))</f>
        <v/>
      </c>
      <c r="H86" s="56" t="str">
        <f t="shared" si="4"/>
        <v/>
      </c>
      <c r="I86" s="347" t="b">
        <f t="shared" si="5"/>
        <v>0</v>
      </c>
      <c r="J86" s="355">
        <f t="shared" si="6"/>
        <v>1</v>
      </c>
      <c r="K86" s="31"/>
    </row>
    <row r="87" spans="1:11">
      <c r="A87" s="35">
        <v>78</v>
      </c>
      <c r="B87" s="6"/>
      <c r="C87" s="6"/>
      <c r="D87" s="6"/>
      <c r="E87" s="6"/>
      <c r="F87" s="215"/>
      <c r="G87" s="16" t="str">
        <f>IF(OR($B87="",$C87="",$D87="",$F87&lt;an_initial,$F87&gt;an_final,$I87=FALSE),"",(HLOOKUP(E87,ii11punctaje,2,FALSE))*VLOOKUP(J87,Coef!$E$2:$F$17,2,FALSE))</f>
        <v/>
      </c>
      <c r="H87" s="56" t="str">
        <f t="shared" si="4"/>
        <v/>
      </c>
      <c r="I87" s="347" t="b">
        <f t="shared" si="5"/>
        <v>0</v>
      </c>
      <c r="J87" s="355">
        <f t="shared" si="6"/>
        <v>1</v>
      </c>
      <c r="K87" s="31"/>
    </row>
    <row r="88" spans="1:11">
      <c r="A88" s="35">
        <v>79</v>
      </c>
      <c r="B88" s="6"/>
      <c r="C88" s="6"/>
      <c r="D88" s="6"/>
      <c r="E88" s="6"/>
      <c r="F88" s="215"/>
      <c r="G88" s="16" t="str">
        <f>IF(OR($B88="",$C88="",$D88="",$F88&lt;an_initial,$F88&gt;an_final,$I88=FALSE),"",(HLOOKUP(E88,ii11punctaje,2,FALSE))*VLOOKUP(J88,Coef!$E$2:$F$17,2,FALSE))</f>
        <v/>
      </c>
      <c r="H88" s="56" t="str">
        <f t="shared" si="4"/>
        <v/>
      </c>
      <c r="I88" s="347" t="b">
        <f t="shared" si="5"/>
        <v>0</v>
      </c>
      <c r="J88" s="355">
        <f t="shared" si="6"/>
        <v>1</v>
      </c>
      <c r="K88" s="31"/>
    </row>
    <row r="89" spans="1:11">
      <c r="A89" s="35">
        <v>80</v>
      </c>
      <c r="B89" s="6"/>
      <c r="C89" s="6"/>
      <c r="D89" s="6"/>
      <c r="E89" s="6"/>
      <c r="F89" s="215"/>
      <c r="G89" s="16" t="str">
        <f>IF(OR($B89="",$C89="",$D89="",$F89&lt;an_initial,$F89&gt;an_final,$I89=FALSE),"",(HLOOKUP(E89,ii11punctaje,2,FALSE))*VLOOKUP(J89,Coef!$E$2:$F$17,2,FALSE))</f>
        <v/>
      </c>
      <c r="H89" s="56" t="str">
        <f t="shared" si="4"/>
        <v/>
      </c>
      <c r="I89" s="347" t="b">
        <f t="shared" si="5"/>
        <v>0</v>
      </c>
      <c r="J89" s="355">
        <f t="shared" si="6"/>
        <v>1</v>
      </c>
      <c r="K89" s="31"/>
    </row>
    <row r="90" spans="1:11">
      <c r="A90" s="35">
        <v>81</v>
      </c>
      <c r="B90" s="6"/>
      <c r="C90" s="6"/>
      <c r="D90" s="6"/>
      <c r="E90" s="6"/>
      <c r="F90" s="215"/>
      <c r="G90" s="16" t="str">
        <f>IF(OR($B90="",$C90="",$D90="",$F90&lt;an_initial,$F90&gt;an_final,$I90=FALSE),"",(HLOOKUP(E90,ii11punctaje,2,FALSE))*VLOOKUP(J90,Coef!$E$2:$F$17,2,FALSE))</f>
        <v/>
      </c>
      <c r="H90" s="56" t="str">
        <f t="shared" si="4"/>
        <v/>
      </c>
      <c r="I90" s="347" t="b">
        <f t="shared" si="5"/>
        <v>0</v>
      </c>
      <c r="J90" s="355">
        <f t="shared" si="6"/>
        <v>1</v>
      </c>
      <c r="K90" s="31"/>
    </row>
    <row r="91" spans="1:11">
      <c r="A91" s="35">
        <v>82</v>
      </c>
      <c r="B91" s="6"/>
      <c r="C91" s="6"/>
      <c r="D91" s="6"/>
      <c r="E91" s="6"/>
      <c r="F91" s="215"/>
      <c r="G91" s="16" t="str">
        <f>IF(OR($B91="",$C91="",$D91="",$F91&lt;an_initial,$F91&gt;an_final,$I91=FALSE),"",(HLOOKUP(E91,ii11punctaje,2,FALSE))*VLOOKUP(J91,Coef!$E$2:$F$17,2,FALSE))</f>
        <v/>
      </c>
      <c r="H91" s="56" t="str">
        <f t="shared" si="4"/>
        <v/>
      </c>
      <c r="I91" s="347" t="b">
        <f t="shared" si="5"/>
        <v>0</v>
      </c>
      <c r="J91" s="355">
        <f t="shared" si="6"/>
        <v>1</v>
      </c>
      <c r="K91" s="31"/>
    </row>
    <row r="92" spans="1:11">
      <c r="A92" s="35">
        <v>83</v>
      </c>
      <c r="B92" s="6"/>
      <c r="C92" s="6"/>
      <c r="D92" s="6"/>
      <c r="E92" s="6"/>
      <c r="F92" s="215"/>
      <c r="G92" s="16" t="str">
        <f>IF(OR($B92="",$C92="",$D92="",$F92&lt;an_initial,$F92&gt;an_final,$I92=FALSE),"",(HLOOKUP(E92,ii11punctaje,2,FALSE))*VLOOKUP(J92,Coef!$E$2:$F$17,2,FALSE))</f>
        <v/>
      </c>
      <c r="H92" s="56" t="str">
        <f t="shared" si="4"/>
        <v/>
      </c>
      <c r="I92" s="347" t="b">
        <f t="shared" si="5"/>
        <v>0</v>
      </c>
      <c r="J92" s="355">
        <f t="shared" si="6"/>
        <v>1</v>
      </c>
      <c r="K92" s="31"/>
    </row>
    <row r="93" spans="1:11">
      <c r="A93" s="35">
        <v>84</v>
      </c>
      <c r="B93" s="6"/>
      <c r="C93" s="6"/>
      <c r="D93" s="6"/>
      <c r="E93" s="6"/>
      <c r="F93" s="215"/>
      <c r="G93" s="16" t="str">
        <f>IF(OR($B93="",$C93="",$D93="",$F93&lt;an_initial,$F93&gt;an_final,$I93=FALSE),"",(HLOOKUP(E93,ii11punctaje,2,FALSE))*VLOOKUP(J93,Coef!$E$2:$F$17,2,FALSE))</f>
        <v/>
      </c>
      <c r="H93" s="56" t="str">
        <f t="shared" si="4"/>
        <v/>
      </c>
      <c r="I93" s="347" t="b">
        <f t="shared" si="5"/>
        <v>0</v>
      </c>
      <c r="J93" s="355">
        <f t="shared" si="6"/>
        <v>1</v>
      </c>
      <c r="K93" s="31"/>
    </row>
    <row r="94" spans="1:11">
      <c r="A94" s="35">
        <v>85</v>
      </c>
      <c r="B94" s="6"/>
      <c r="C94" s="6"/>
      <c r="D94" s="6"/>
      <c r="E94" s="6"/>
      <c r="F94" s="215"/>
      <c r="G94" s="16" t="str">
        <f>IF(OR($B94="",$C94="",$D94="",$F94&lt;an_initial,$F94&gt;an_final,$I94=FALSE),"",(HLOOKUP(E94,ii11punctaje,2,FALSE))*VLOOKUP(J94,Coef!$E$2:$F$17,2,FALSE))</f>
        <v/>
      </c>
      <c r="H94" s="56" t="str">
        <f t="shared" si="4"/>
        <v/>
      </c>
      <c r="I94" s="347" t="b">
        <f t="shared" si="5"/>
        <v>0</v>
      </c>
      <c r="J94" s="355">
        <f t="shared" si="6"/>
        <v>1</v>
      </c>
      <c r="K94" s="31"/>
    </row>
    <row r="95" spans="1:11">
      <c r="A95" s="35">
        <v>86</v>
      </c>
      <c r="B95" s="6"/>
      <c r="C95" s="6"/>
      <c r="D95" s="6"/>
      <c r="E95" s="6"/>
      <c r="F95" s="215"/>
      <c r="G95" s="16" t="str">
        <f>IF(OR($B95="",$C95="",$D95="",$F95&lt;an_initial,$F95&gt;an_final,$I95=FALSE),"",(HLOOKUP(E95,ii11punctaje,2,FALSE))*VLOOKUP(J95,Coef!$E$2:$F$17,2,FALSE))</f>
        <v/>
      </c>
      <c r="H95" s="56" t="str">
        <f t="shared" si="4"/>
        <v/>
      </c>
      <c r="I95" s="347" t="b">
        <f t="shared" si="5"/>
        <v>0</v>
      </c>
      <c r="J95" s="355">
        <f t="shared" si="6"/>
        <v>1</v>
      </c>
      <c r="K95" s="31"/>
    </row>
    <row r="96" spans="1:11">
      <c r="A96" s="35">
        <v>87</v>
      </c>
      <c r="B96" s="6"/>
      <c r="C96" s="6"/>
      <c r="D96" s="6"/>
      <c r="E96" s="6"/>
      <c r="F96" s="215"/>
      <c r="G96" s="16" t="str">
        <f>IF(OR($B96="",$C96="",$D96="",$F96&lt;an_initial,$F96&gt;an_final,$I96=FALSE),"",(HLOOKUP(E96,ii11punctaje,2,FALSE))*VLOOKUP(J96,Coef!$E$2:$F$17,2,FALSE))</f>
        <v/>
      </c>
      <c r="H96" s="56" t="str">
        <f t="shared" si="4"/>
        <v/>
      </c>
      <c r="I96" s="347" t="b">
        <f t="shared" si="5"/>
        <v>0</v>
      </c>
      <c r="J96" s="355">
        <f t="shared" si="6"/>
        <v>1</v>
      </c>
      <c r="K96" s="31"/>
    </row>
    <row r="97" spans="1:11">
      <c r="A97" s="35">
        <v>88</v>
      </c>
      <c r="B97" s="6"/>
      <c r="C97" s="6"/>
      <c r="D97" s="6"/>
      <c r="E97" s="6"/>
      <c r="F97" s="215"/>
      <c r="G97" s="16" t="str">
        <f>IF(OR($B97="",$C97="",$D97="",$F97&lt;an_initial,$F97&gt;an_final,$I97=FALSE),"",(HLOOKUP(E97,ii11punctaje,2,FALSE))*VLOOKUP(J97,Coef!$E$2:$F$17,2,FALSE))</f>
        <v/>
      </c>
      <c r="H97" s="56" t="str">
        <f t="shared" si="4"/>
        <v/>
      </c>
      <c r="I97" s="347" t="b">
        <f t="shared" si="5"/>
        <v>0</v>
      </c>
      <c r="J97" s="355">
        <f t="shared" si="6"/>
        <v>1</v>
      </c>
      <c r="K97" s="31"/>
    </row>
    <row r="98" spans="1:11">
      <c r="A98" s="35">
        <v>89</v>
      </c>
      <c r="B98" s="6"/>
      <c r="C98" s="6"/>
      <c r="D98" s="6"/>
      <c r="E98" s="6"/>
      <c r="F98" s="215"/>
      <c r="G98" s="16" t="str">
        <f>IF(OR($B98="",$C98="",$D98="",$F98&lt;an_initial,$F98&gt;an_final,$I98=FALSE),"",(HLOOKUP(E98,ii11punctaje,2,FALSE))*VLOOKUP(J98,Coef!$E$2:$F$17,2,FALSE))</f>
        <v/>
      </c>
      <c r="H98" s="56" t="str">
        <f t="shared" si="4"/>
        <v/>
      </c>
      <c r="I98" s="347" t="b">
        <f t="shared" si="5"/>
        <v>0</v>
      </c>
      <c r="J98" s="355">
        <f t="shared" si="6"/>
        <v>1</v>
      </c>
      <c r="K98" s="31"/>
    </row>
    <row r="99" spans="1:11">
      <c r="A99" s="35">
        <v>90</v>
      </c>
      <c r="B99" s="6"/>
      <c r="C99" s="6"/>
      <c r="D99" s="6"/>
      <c r="E99" s="6"/>
      <c r="F99" s="215"/>
      <c r="G99" s="16" t="str">
        <f>IF(OR($B99="",$C99="",$D99="",$F99&lt;an_initial,$F99&gt;an_final,$I99=FALSE),"",(HLOOKUP(E99,ii11punctaje,2,FALSE))*VLOOKUP(J99,Coef!$E$2:$F$17,2,FALSE))</f>
        <v/>
      </c>
      <c r="H99" s="56" t="str">
        <f t="shared" si="4"/>
        <v/>
      </c>
      <c r="I99" s="347" t="b">
        <f t="shared" si="5"/>
        <v>0</v>
      </c>
      <c r="J99" s="355">
        <f t="shared" si="6"/>
        <v>1</v>
      </c>
      <c r="K99" s="31"/>
    </row>
    <row r="100" spans="1:11">
      <c r="A100" s="35">
        <v>91</v>
      </c>
      <c r="B100" s="6"/>
      <c r="C100" s="6"/>
      <c r="D100" s="6"/>
      <c r="E100" s="6"/>
      <c r="F100" s="215"/>
      <c r="G100" s="16" t="str">
        <f>IF(OR($B100="",$C100="",$D100="",$F100&lt;an_initial,$F100&gt;an_final,$I100=FALSE),"",(HLOOKUP(E100,ii11punctaje,2,FALSE))*VLOOKUP(J100,Coef!$E$2:$F$17,2,FALSE))</f>
        <v/>
      </c>
      <c r="H100" s="56" t="str">
        <f t="shared" si="4"/>
        <v/>
      </c>
      <c r="I100" s="347" t="b">
        <f t="shared" si="5"/>
        <v>0</v>
      </c>
      <c r="J100" s="355">
        <f t="shared" si="6"/>
        <v>1</v>
      </c>
      <c r="K100" s="31"/>
    </row>
    <row r="101" spans="1:11">
      <c r="A101" s="35">
        <v>92</v>
      </c>
      <c r="B101" s="6"/>
      <c r="C101" s="6"/>
      <c r="D101" s="6"/>
      <c r="E101" s="6"/>
      <c r="F101" s="215"/>
      <c r="G101" s="16" t="str">
        <f>IF(OR($B101="",$C101="",$D101="",$F101&lt;an_initial,$F101&gt;an_final,$I101=FALSE),"",(HLOOKUP(E101,ii11punctaje,2,FALSE))*VLOOKUP(J101,Coef!$E$2:$F$17,2,FALSE))</f>
        <v/>
      </c>
      <c r="H101" s="56" t="str">
        <f t="shared" si="4"/>
        <v/>
      </c>
      <c r="I101" s="347" t="b">
        <f t="shared" si="5"/>
        <v>0</v>
      </c>
      <c r="J101" s="355">
        <f t="shared" si="6"/>
        <v>1</v>
      </c>
      <c r="K101" s="31"/>
    </row>
    <row r="102" spans="1:11">
      <c r="A102" s="35">
        <v>93</v>
      </c>
      <c r="B102" s="6"/>
      <c r="C102" s="6"/>
      <c r="D102" s="6"/>
      <c r="E102" s="6"/>
      <c r="F102" s="215"/>
      <c r="G102" s="16" t="str">
        <f>IF(OR($B102="",$C102="",$D102="",$F102&lt;an_initial,$F102&gt;an_final,$I102=FALSE),"",(HLOOKUP(E102,ii11punctaje,2,FALSE))*VLOOKUP(J102,Coef!$E$2:$F$17,2,FALSE))</f>
        <v/>
      </c>
      <c r="H102" s="56" t="str">
        <f t="shared" si="4"/>
        <v/>
      </c>
      <c r="I102" s="347" t="b">
        <f t="shared" si="5"/>
        <v>0</v>
      </c>
      <c r="J102" s="355">
        <f t="shared" si="6"/>
        <v>1</v>
      </c>
      <c r="K102" s="31"/>
    </row>
    <row r="103" spans="1:11">
      <c r="A103" s="35">
        <v>94</v>
      </c>
      <c r="B103" s="6"/>
      <c r="C103" s="6"/>
      <c r="D103" s="6"/>
      <c r="E103" s="6"/>
      <c r="F103" s="215"/>
      <c r="G103" s="16" t="str">
        <f>IF(OR($B103="",$C103="",$D103="",$F103&lt;an_initial,$F103&gt;an_final,$I103=FALSE),"",(HLOOKUP(E103,ii11punctaje,2,FALSE))*VLOOKUP(J103,Coef!$E$2:$F$17,2,FALSE))</f>
        <v/>
      </c>
      <c r="H103" s="56" t="str">
        <f t="shared" si="4"/>
        <v/>
      </c>
      <c r="I103" s="347" t="b">
        <f t="shared" si="5"/>
        <v>0</v>
      </c>
      <c r="J103" s="355">
        <f t="shared" si="6"/>
        <v>1</v>
      </c>
      <c r="K103" s="31"/>
    </row>
    <row r="104" spans="1:11">
      <c r="A104" s="35">
        <v>95</v>
      </c>
      <c r="B104" s="6"/>
      <c r="C104" s="6"/>
      <c r="D104" s="6"/>
      <c r="E104" s="6"/>
      <c r="F104" s="215"/>
      <c r="G104" s="16" t="str">
        <f>IF(OR($B104="",$C104="",$D104="",$F104&lt;an_initial,$F104&gt;an_final,$I104=FALSE),"",(HLOOKUP(E104,ii11punctaje,2,FALSE))*VLOOKUP(J104,Coef!$E$2:$F$17,2,FALSE))</f>
        <v/>
      </c>
      <c r="H104" s="56" t="str">
        <f t="shared" si="4"/>
        <v/>
      </c>
      <c r="I104" s="347" t="b">
        <f t="shared" si="5"/>
        <v>0</v>
      </c>
      <c r="J104" s="355">
        <f t="shared" si="6"/>
        <v>1</v>
      </c>
      <c r="K104" s="31"/>
    </row>
    <row r="105" spans="1:11">
      <c r="A105" s="35">
        <v>96</v>
      </c>
      <c r="B105" s="6"/>
      <c r="C105" s="6"/>
      <c r="D105" s="6"/>
      <c r="E105" s="6"/>
      <c r="F105" s="215"/>
      <c r="G105" s="16" t="str">
        <f>IF(OR($B105="",$C105="",$D105="",$F105&lt;an_initial,$F105&gt;an_final,$I105=FALSE),"",(HLOOKUP(E105,ii11punctaje,2,FALSE))*VLOOKUP(J105,Coef!$E$2:$F$17,2,FALSE))</f>
        <v/>
      </c>
      <c r="H105" s="56" t="str">
        <f t="shared" si="4"/>
        <v/>
      </c>
      <c r="I105" s="347" t="b">
        <f t="shared" si="5"/>
        <v>0</v>
      </c>
      <c r="J105" s="355">
        <f t="shared" si="6"/>
        <v>1</v>
      </c>
      <c r="K105" s="31"/>
    </row>
    <row r="106" spans="1:11">
      <c r="A106" s="35">
        <v>97</v>
      </c>
      <c r="B106" s="6"/>
      <c r="C106" s="6"/>
      <c r="D106" s="6"/>
      <c r="E106" s="6"/>
      <c r="F106" s="215"/>
      <c r="G106" s="16" t="str">
        <f>IF(OR($B106="",$C106="",$D106="",$F106&lt;an_initial,$F106&gt;an_final,$I106=FALSE),"",(HLOOKUP(E106,ii11punctaje,2,FALSE))*VLOOKUP(J106,Coef!$E$2:$F$17,2,FALSE))</f>
        <v/>
      </c>
      <c r="H106" s="56" t="str">
        <f t="shared" si="4"/>
        <v/>
      </c>
      <c r="I106" s="347" t="b">
        <f t="shared" si="5"/>
        <v>0</v>
      </c>
      <c r="J106" s="355">
        <f t="shared" ref="J106:J137" si="7">LEN(B106)-LEN(SUBSTITUTE(B106,",",""))+1</f>
        <v>1</v>
      </c>
      <c r="K106" s="31"/>
    </row>
    <row r="107" spans="1:11">
      <c r="A107" s="35">
        <v>98</v>
      </c>
      <c r="B107" s="6"/>
      <c r="C107" s="6"/>
      <c r="D107" s="6"/>
      <c r="E107" s="6"/>
      <c r="F107" s="215"/>
      <c r="G107" s="16" t="str">
        <f>IF(OR($B107="",$C107="",$D107="",$F107&lt;an_initial,$F107&gt;an_final,$I107=FALSE),"",(HLOOKUP(E107,ii11punctaje,2,FALSE))*VLOOKUP(J107,Coef!$E$2:$F$17,2,FALSE))</f>
        <v/>
      </c>
      <c r="H107" s="56" t="str">
        <f t="shared" si="4"/>
        <v/>
      </c>
      <c r="I107" s="347" t="b">
        <f t="shared" si="5"/>
        <v>0</v>
      </c>
      <c r="J107" s="355">
        <f t="shared" si="7"/>
        <v>1</v>
      </c>
      <c r="K107" s="31"/>
    </row>
    <row r="108" spans="1:11">
      <c r="A108" s="35">
        <v>99</v>
      </c>
      <c r="B108" s="6"/>
      <c r="C108" s="6"/>
      <c r="D108" s="6"/>
      <c r="E108" s="6"/>
      <c r="F108" s="215"/>
      <c r="G108" s="16" t="str">
        <f>IF(OR($B108="",$C108="",$D108="",$F108&lt;an_initial,$F108&gt;an_final,$I108=FALSE),"",(HLOOKUP(E108,ii11punctaje,2,FALSE))*VLOOKUP(J108,Coef!$E$2:$F$17,2,FALSE))</f>
        <v/>
      </c>
      <c r="H108" s="56" t="str">
        <f t="shared" si="4"/>
        <v/>
      </c>
      <c r="I108" s="347" t="b">
        <f t="shared" si="5"/>
        <v>0</v>
      </c>
      <c r="J108" s="355">
        <f t="shared" si="7"/>
        <v>1</v>
      </c>
      <c r="K108" s="31"/>
    </row>
    <row r="109" spans="1:11">
      <c r="A109" s="35">
        <v>100</v>
      </c>
      <c r="B109" s="6"/>
      <c r="C109" s="6"/>
      <c r="D109" s="6"/>
      <c r="E109" s="6"/>
      <c r="F109" s="215"/>
      <c r="G109" s="16" t="str">
        <f>IF(OR($B109="",$C109="",$D109="",$F109&lt;an_initial,$F109&gt;an_final,$I109=FALSE),"",(HLOOKUP(E109,ii11punctaje,2,FALSE))*VLOOKUP(J109,Coef!$E$2:$F$17,2,FALSE))</f>
        <v/>
      </c>
      <c r="H109" s="56" t="str">
        <f t="shared" si="4"/>
        <v/>
      </c>
      <c r="I109" s="347" t="b">
        <f t="shared" si="5"/>
        <v>0</v>
      </c>
      <c r="J109" s="355">
        <f t="shared" si="7"/>
        <v>1</v>
      </c>
      <c r="K109" s="31"/>
    </row>
    <row r="110" spans="1:11">
      <c r="A110" s="35">
        <v>101</v>
      </c>
      <c r="B110" s="6"/>
      <c r="C110" s="6"/>
      <c r="D110" s="6"/>
      <c r="E110" s="6"/>
      <c r="F110" s="215"/>
      <c r="G110" s="16" t="str">
        <f>IF(OR($B110="",$C110="",$D110="",$F110&lt;an_initial,$F110&gt;an_final,$I110=FALSE),"",(HLOOKUP(E110,ii11punctaje,2,FALSE))*VLOOKUP(J110,Coef!$E$2:$F$17,2,FALSE))</f>
        <v/>
      </c>
      <c r="H110" s="56" t="str">
        <f t="shared" si="4"/>
        <v/>
      </c>
      <c r="I110" s="347" t="b">
        <f t="shared" si="5"/>
        <v>0</v>
      </c>
      <c r="J110" s="355">
        <f t="shared" si="7"/>
        <v>1</v>
      </c>
      <c r="K110" s="31"/>
    </row>
    <row r="111" spans="1:11">
      <c r="A111" s="35">
        <v>102</v>
      </c>
      <c r="B111" s="6"/>
      <c r="C111" s="6"/>
      <c r="D111" s="6"/>
      <c r="E111" s="6"/>
      <c r="F111" s="215"/>
      <c r="G111" s="16" t="str">
        <f>IF(OR($B111="",$C111="",$D111="",$F111&lt;an_initial,$F111&gt;an_final,$I111=FALSE),"",(HLOOKUP(E111,ii11punctaje,2,FALSE))*VLOOKUP(J111,Coef!$E$2:$F$17,2,FALSE))</f>
        <v/>
      </c>
      <c r="H111" s="56" t="str">
        <f t="shared" si="4"/>
        <v/>
      </c>
      <c r="I111" s="347" t="b">
        <f t="shared" si="5"/>
        <v>0</v>
      </c>
      <c r="J111" s="355">
        <f t="shared" si="7"/>
        <v>1</v>
      </c>
      <c r="K111" s="31"/>
    </row>
    <row r="112" spans="1:11">
      <c r="A112" s="35">
        <v>103</v>
      </c>
      <c r="B112" s="6"/>
      <c r="C112" s="6"/>
      <c r="D112" s="6"/>
      <c r="E112" s="6"/>
      <c r="F112" s="215"/>
      <c r="G112" s="16" t="str">
        <f>IF(OR($B112="",$C112="",$D112="",$F112&lt;an_initial,$F112&gt;an_final,$I112=FALSE),"",(HLOOKUP(E112,ii11punctaje,2,FALSE))*VLOOKUP(J112,Coef!$E$2:$F$17,2,FALSE))</f>
        <v/>
      </c>
      <c r="H112" s="56" t="str">
        <f t="shared" si="4"/>
        <v/>
      </c>
      <c r="I112" s="347" t="b">
        <f t="shared" si="5"/>
        <v>0</v>
      </c>
      <c r="J112" s="355">
        <f t="shared" si="7"/>
        <v>1</v>
      </c>
      <c r="K112" s="31"/>
    </row>
    <row r="113" spans="1:11">
      <c r="A113" s="35">
        <v>104</v>
      </c>
      <c r="B113" s="6"/>
      <c r="C113" s="6"/>
      <c r="D113" s="6"/>
      <c r="E113" s="6"/>
      <c r="F113" s="215"/>
      <c r="G113" s="16" t="str">
        <f>IF(OR($B113="",$C113="",$D113="",$F113&lt;an_initial,$F113&gt;an_final,$I113=FALSE),"",(HLOOKUP(E113,ii11punctaje,2,FALSE))*VLOOKUP(J113,Coef!$E$2:$F$17,2,FALSE))</f>
        <v/>
      </c>
      <c r="H113" s="56" t="str">
        <f t="shared" si="4"/>
        <v/>
      </c>
      <c r="I113" s="347" t="b">
        <f t="shared" si="5"/>
        <v>0</v>
      </c>
      <c r="J113" s="355">
        <f t="shared" si="7"/>
        <v>1</v>
      </c>
      <c r="K113" s="31"/>
    </row>
    <row r="114" spans="1:11">
      <c r="A114" s="35">
        <v>105</v>
      </c>
      <c r="B114" s="6"/>
      <c r="C114" s="6"/>
      <c r="D114" s="6"/>
      <c r="E114" s="6"/>
      <c r="F114" s="215"/>
      <c r="G114" s="16" t="str">
        <f>IF(OR($B114="",$C114="",$D114="",$F114&lt;an_initial,$F114&gt;an_final,$I114=FALSE),"",(HLOOKUP(E114,ii11punctaje,2,FALSE))*VLOOKUP(J114,Coef!$E$2:$F$17,2,FALSE))</f>
        <v/>
      </c>
      <c r="H114" s="56" t="str">
        <f t="shared" si="4"/>
        <v/>
      </c>
      <c r="I114" s="347" t="b">
        <f t="shared" si="5"/>
        <v>0</v>
      </c>
      <c r="J114" s="355">
        <f t="shared" si="7"/>
        <v>1</v>
      </c>
      <c r="K114" s="31"/>
    </row>
    <row r="115" spans="1:11">
      <c r="A115" s="35">
        <v>106</v>
      </c>
      <c r="B115" s="6"/>
      <c r="C115" s="6"/>
      <c r="D115" s="6"/>
      <c r="E115" s="6"/>
      <c r="F115" s="215"/>
      <c r="G115" s="16" t="str">
        <f>IF(OR($B115="",$C115="",$D115="",$F115&lt;an_initial,$F115&gt;an_final,$I115=FALSE),"",(HLOOKUP(E115,ii11punctaje,2,FALSE))*VLOOKUP(J115,Coef!$E$2:$F$17,2,FALSE))</f>
        <v/>
      </c>
      <c r="H115" s="56" t="str">
        <f t="shared" si="4"/>
        <v/>
      </c>
      <c r="I115" s="347" t="b">
        <f t="shared" si="5"/>
        <v>0</v>
      </c>
      <c r="J115" s="355">
        <f t="shared" si="7"/>
        <v>1</v>
      </c>
      <c r="K115" s="31"/>
    </row>
    <row r="116" spans="1:11">
      <c r="A116" s="35">
        <v>107</v>
      </c>
      <c r="B116" s="6"/>
      <c r="C116" s="6"/>
      <c r="D116" s="6"/>
      <c r="E116" s="6"/>
      <c r="F116" s="215"/>
      <c r="G116" s="16" t="str">
        <f>IF(OR($B116="",$C116="",$D116="",$F116&lt;an_initial,$F116&gt;an_final,$I116=FALSE),"",(HLOOKUP(E116,ii11punctaje,2,FALSE))*VLOOKUP(J116,Coef!$E$2:$F$17,2,FALSE))</f>
        <v/>
      </c>
      <c r="H116" s="56" t="str">
        <f t="shared" si="4"/>
        <v/>
      </c>
      <c r="I116" s="347" t="b">
        <f t="shared" si="5"/>
        <v>0</v>
      </c>
      <c r="J116" s="355">
        <f t="shared" si="7"/>
        <v>1</v>
      </c>
      <c r="K116" s="31"/>
    </row>
    <row r="117" spans="1:11">
      <c r="A117" s="35">
        <v>108</v>
      </c>
      <c r="B117" s="6"/>
      <c r="C117" s="6"/>
      <c r="D117" s="6"/>
      <c r="E117" s="6"/>
      <c r="F117" s="215"/>
      <c r="G117" s="16" t="str">
        <f>IF(OR($B117="",$C117="",$D117="",$F117&lt;an_initial,$F117&gt;an_final,$I117=FALSE),"",(HLOOKUP(E117,ii11punctaje,2,FALSE))*VLOOKUP(J117,Coef!$E$2:$F$17,2,FALSE))</f>
        <v/>
      </c>
      <c r="H117" s="56" t="str">
        <f t="shared" si="4"/>
        <v/>
      </c>
      <c r="I117" s="347" t="b">
        <f t="shared" si="5"/>
        <v>0</v>
      </c>
      <c r="J117" s="355">
        <f t="shared" si="7"/>
        <v>1</v>
      </c>
      <c r="K117" s="31"/>
    </row>
    <row r="118" spans="1:11">
      <c r="A118" s="35">
        <v>109</v>
      </c>
      <c r="B118" s="6"/>
      <c r="C118" s="6"/>
      <c r="D118" s="6"/>
      <c r="E118" s="6"/>
      <c r="F118" s="215"/>
      <c r="G118" s="16" t="str">
        <f>IF(OR($B118="",$C118="",$D118="",$F118&lt;an_initial,$F118&gt;an_final,$I118=FALSE),"",(HLOOKUP(E118,ii11punctaje,2,FALSE))*VLOOKUP(J118,Coef!$E$2:$F$17,2,FALSE))</f>
        <v/>
      </c>
      <c r="H118" s="56" t="str">
        <f t="shared" si="4"/>
        <v/>
      </c>
      <c r="I118" s="347" t="b">
        <f t="shared" si="5"/>
        <v>0</v>
      </c>
      <c r="J118" s="355">
        <f t="shared" si="7"/>
        <v>1</v>
      </c>
      <c r="K118" s="31"/>
    </row>
    <row r="119" spans="1:11">
      <c r="A119" s="35">
        <v>110</v>
      </c>
      <c r="B119" s="6"/>
      <c r="C119" s="6"/>
      <c r="D119" s="6"/>
      <c r="E119" s="6"/>
      <c r="F119" s="215"/>
      <c r="G119" s="16" t="str">
        <f>IF(OR($B119="",$C119="",$D119="",$F119&lt;an_initial,$F119&gt;an_final,$I119=FALSE),"",(HLOOKUP(E119,ii11punctaje,2,FALSE))*VLOOKUP(J119,Coef!$E$2:$F$17,2,FALSE))</f>
        <v/>
      </c>
      <c r="H119" s="56" t="str">
        <f t="shared" si="4"/>
        <v/>
      </c>
      <c r="I119" s="347" t="b">
        <f t="shared" si="5"/>
        <v>0</v>
      </c>
      <c r="J119" s="355">
        <f t="shared" si="7"/>
        <v>1</v>
      </c>
      <c r="K119" s="31"/>
    </row>
    <row r="120" spans="1:11">
      <c r="A120" s="35">
        <v>111</v>
      </c>
      <c r="B120" s="6"/>
      <c r="C120" s="6"/>
      <c r="D120" s="6"/>
      <c r="E120" s="6"/>
      <c r="F120" s="215"/>
      <c r="G120" s="16" t="str">
        <f>IF(OR($B120="",$C120="",$D120="",$F120&lt;an_initial,$F120&gt;an_final,$I120=FALSE),"",(HLOOKUP(E120,ii11punctaje,2,FALSE))*VLOOKUP(J120,Coef!$E$2:$F$17,2,FALSE))</f>
        <v/>
      </c>
      <c r="H120" s="56" t="str">
        <f t="shared" si="4"/>
        <v/>
      </c>
      <c r="I120" s="347" t="b">
        <f t="shared" si="5"/>
        <v>0</v>
      </c>
      <c r="J120" s="355">
        <f t="shared" si="7"/>
        <v>1</v>
      </c>
      <c r="K120" s="31"/>
    </row>
    <row r="121" spans="1:11">
      <c r="A121" s="35">
        <v>112</v>
      </c>
      <c r="B121" s="6"/>
      <c r="C121" s="6"/>
      <c r="D121" s="6"/>
      <c r="E121" s="6"/>
      <c r="F121" s="215"/>
      <c r="G121" s="16" t="str">
        <f>IF(OR($B121="",$C121="",$D121="",$F121&lt;an_initial,$F121&gt;an_final,$I121=FALSE),"",(HLOOKUP(E121,ii11punctaje,2,FALSE))*VLOOKUP(J121,Coef!$E$2:$F$17,2,FALSE))</f>
        <v/>
      </c>
      <c r="H121" s="56" t="str">
        <f t="shared" si="4"/>
        <v/>
      </c>
      <c r="I121" s="347" t="b">
        <f t="shared" si="5"/>
        <v>0</v>
      </c>
      <c r="J121" s="355">
        <f t="shared" si="7"/>
        <v>1</v>
      </c>
      <c r="K121" s="31"/>
    </row>
    <row r="122" spans="1:11">
      <c r="A122" s="35">
        <v>113</v>
      </c>
      <c r="B122" s="6"/>
      <c r="C122" s="6"/>
      <c r="D122" s="6"/>
      <c r="E122" s="6"/>
      <c r="F122" s="215"/>
      <c r="G122" s="16" t="str">
        <f>IF(OR($B122="",$C122="",$D122="",$F122&lt;an_initial,$F122&gt;an_final,$I122=FALSE),"",(HLOOKUP(E122,ii11punctaje,2,FALSE))*VLOOKUP(J122,Coef!$E$2:$F$17,2,FALSE))</f>
        <v/>
      </c>
      <c r="H122" s="56" t="str">
        <f t="shared" si="4"/>
        <v/>
      </c>
      <c r="I122" s="347" t="b">
        <f t="shared" si="5"/>
        <v>0</v>
      </c>
      <c r="J122" s="355">
        <f t="shared" si="7"/>
        <v>1</v>
      </c>
      <c r="K122" s="31"/>
    </row>
    <row r="123" spans="1:11">
      <c r="A123" s="35">
        <v>114</v>
      </c>
      <c r="B123" s="6"/>
      <c r="C123" s="6"/>
      <c r="D123" s="6"/>
      <c r="E123" s="6"/>
      <c r="F123" s="215"/>
      <c r="G123" s="16" t="str">
        <f>IF(OR($B123="",$C123="",$D123="",$F123&lt;an_initial,$F123&gt;an_final,$I123=FALSE),"",(HLOOKUP(E123,ii11punctaje,2,FALSE))*VLOOKUP(J123,Coef!$E$2:$F$17,2,FALSE))</f>
        <v/>
      </c>
      <c r="H123" s="56" t="str">
        <f t="shared" si="4"/>
        <v/>
      </c>
      <c r="I123" s="347" t="b">
        <f t="shared" si="5"/>
        <v>0</v>
      </c>
      <c r="J123" s="355">
        <f t="shared" si="7"/>
        <v>1</v>
      </c>
      <c r="K123" s="31"/>
    </row>
    <row r="124" spans="1:11">
      <c r="A124" s="35">
        <v>115</v>
      </c>
      <c r="B124" s="6"/>
      <c r="C124" s="6"/>
      <c r="D124" s="6"/>
      <c r="E124" s="6"/>
      <c r="F124" s="215"/>
      <c r="G124" s="16" t="str">
        <f>IF(OR($B124="",$C124="",$D124="",$F124&lt;an_initial,$F124&gt;an_final,$I124=FALSE),"",(HLOOKUP(E124,ii11punctaje,2,FALSE))*VLOOKUP(J124,Coef!$E$2:$F$17,2,FALSE))</f>
        <v/>
      </c>
      <c r="H124" s="56" t="str">
        <f t="shared" si="4"/>
        <v/>
      </c>
      <c r="I124" s="347" t="b">
        <f t="shared" si="5"/>
        <v>0</v>
      </c>
      <c r="J124" s="355">
        <f t="shared" si="7"/>
        <v>1</v>
      </c>
      <c r="K124" s="31"/>
    </row>
    <row r="125" spans="1:11">
      <c r="A125" s="35">
        <v>116</v>
      </c>
      <c r="B125" s="6"/>
      <c r="C125" s="6"/>
      <c r="D125" s="6"/>
      <c r="E125" s="6"/>
      <c r="F125" s="215"/>
      <c r="G125" s="16" t="str">
        <f>IF(OR($B125="",$C125="",$D125="",$F125&lt;an_initial,$F125&gt;an_final,$I125=FALSE),"",(HLOOKUP(E125,ii11punctaje,2,FALSE))*VLOOKUP(J125,Coef!$E$2:$F$17,2,FALSE))</f>
        <v/>
      </c>
      <c r="H125" s="56" t="str">
        <f t="shared" si="4"/>
        <v/>
      </c>
      <c r="I125" s="347" t="b">
        <f t="shared" si="5"/>
        <v>0</v>
      </c>
      <c r="J125" s="355">
        <f t="shared" si="7"/>
        <v>1</v>
      </c>
      <c r="K125" s="31"/>
    </row>
    <row r="126" spans="1:11">
      <c r="A126" s="35">
        <v>117</v>
      </c>
      <c r="B126" s="6"/>
      <c r="C126" s="6"/>
      <c r="D126" s="6"/>
      <c r="E126" s="6"/>
      <c r="F126" s="215"/>
      <c r="G126" s="16" t="str">
        <f>IF(OR($B126="",$C126="",$D126="",$F126&lt;an_initial,$F126&gt;an_final,$I126=FALSE),"",(HLOOKUP(E126,ii11punctaje,2,FALSE))*VLOOKUP(J126,Coef!$E$2:$F$17,2,FALSE))</f>
        <v/>
      </c>
      <c r="H126" s="56" t="str">
        <f t="shared" si="4"/>
        <v/>
      </c>
      <c r="I126" s="347" t="b">
        <f t="shared" si="5"/>
        <v>0</v>
      </c>
      <c r="J126" s="355">
        <f t="shared" si="7"/>
        <v>1</v>
      </c>
      <c r="K126" s="31"/>
    </row>
    <row r="127" spans="1:11">
      <c r="A127" s="35">
        <v>118</v>
      </c>
      <c r="B127" s="6"/>
      <c r="C127" s="6"/>
      <c r="D127" s="6"/>
      <c r="E127" s="6"/>
      <c r="F127" s="215"/>
      <c r="G127" s="16" t="str">
        <f>IF(OR($B127="",$C127="",$D127="",$F127&lt;an_initial,$F127&gt;an_final,$I127=FALSE),"",(HLOOKUP(E127,ii11punctaje,2,FALSE))*VLOOKUP(J127,Coef!$E$2:$F$17,2,FALSE))</f>
        <v/>
      </c>
      <c r="H127" s="56" t="str">
        <f t="shared" si="4"/>
        <v/>
      </c>
      <c r="I127" s="347" t="b">
        <f t="shared" si="5"/>
        <v>0</v>
      </c>
      <c r="J127" s="355">
        <f t="shared" si="7"/>
        <v>1</v>
      </c>
      <c r="K127" s="31"/>
    </row>
    <row r="128" spans="1:11">
      <c r="A128" s="35">
        <v>119</v>
      </c>
      <c r="B128" s="6"/>
      <c r="C128" s="6"/>
      <c r="D128" s="6"/>
      <c r="E128" s="6"/>
      <c r="F128" s="215"/>
      <c r="G128" s="16" t="str">
        <f>IF(OR($B128="",$C128="",$D128="",$F128&lt;an_initial,$F128&gt;an_final,$I128=FALSE),"",(HLOOKUP(E128,ii11punctaje,2,FALSE))*VLOOKUP(J128,Coef!$E$2:$F$17,2,FALSE))</f>
        <v/>
      </c>
      <c r="H128" s="56" t="str">
        <f t="shared" si="4"/>
        <v/>
      </c>
      <c r="I128" s="347" t="b">
        <f t="shared" si="5"/>
        <v>0</v>
      </c>
      <c r="J128" s="355">
        <f t="shared" si="7"/>
        <v>1</v>
      </c>
      <c r="K128" s="31"/>
    </row>
    <row r="129" spans="1:11">
      <c r="A129" s="35">
        <v>120</v>
      </c>
      <c r="B129" s="6"/>
      <c r="C129" s="6"/>
      <c r="D129" s="6"/>
      <c r="E129" s="6"/>
      <c r="F129" s="215"/>
      <c r="G129" s="16" t="str">
        <f>IF(OR($B129="",$C129="",$D129="",$F129&lt;an_initial,$F129&gt;an_final,$I129=FALSE),"",(HLOOKUP(E129,ii11punctaje,2,FALSE))*VLOOKUP(J129,Coef!$E$2:$F$17,2,FALSE))</f>
        <v/>
      </c>
      <c r="H129" s="56" t="str">
        <f t="shared" si="4"/>
        <v/>
      </c>
      <c r="I129" s="347" t="b">
        <f t="shared" si="5"/>
        <v>0</v>
      </c>
      <c r="J129" s="355">
        <f t="shared" si="7"/>
        <v>1</v>
      </c>
      <c r="K129" s="31"/>
    </row>
    <row r="130" spans="1:11">
      <c r="A130" s="35">
        <v>121</v>
      </c>
      <c r="B130" s="6"/>
      <c r="C130" s="6"/>
      <c r="D130" s="6"/>
      <c r="E130" s="6"/>
      <c r="F130" s="215"/>
      <c r="G130" s="16" t="str">
        <f>IF(OR($B130="",$C130="",$D130="",$F130&lt;an_initial,$F130&gt;an_final,$I130=FALSE),"",(HLOOKUP(E130,ii11punctaje,2,FALSE))*VLOOKUP(J130,Coef!$E$2:$F$17,2,FALSE))</f>
        <v/>
      </c>
      <c r="H130" s="56" t="str">
        <f t="shared" si="4"/>
        <v/>
      </c>
      <c r="I130" s="347" t="b">
        <f t="shared" si="5"/>
        <v>0</v>
      </c>
      <c r="J130" s="355">
        <f t="shared" si="7"/>
        <v>1</v>
      </c>
      <c r="K130" s="31"/>
    </row>
    <row r="131" spans="1:11">
      <c r="A131" s="35">
        <v>122</v>
      </c>
      <c r="B131" s="6"/>
      <c r="C131" s="6"/>
      <c r="D131" s="6"/>
      <c r="E131" s="6"/>
      <c r="F131" s="215"/>
      <c r="G131" s="16" t="str">
        <f>IF(OR($B131="",$C131="",$D131="",$F131&lt;an_initial,$F131&gt;an_final,$I131=FALSE),"",(HLOOKUP(E131,ii11punctaje,2,FALSE))*VLOOKUP(J131,Coef!$E$2:$F$17,2,FALSE))</f>
        <v/>
      </c>
      <c r="H131" s="56" t="str">
        <f t="shared" si="4"/>
        <v/>
      </c>
      <c r="I131" s="347" t="b">
        <f t="shared" si="5"/>
        <v>0</v>
      </c>
      <c r="J131" s="355">
        <f t="shared" si="7"/>
        <v>1</v>
      </c>
      <c r="K131" s="31"/>
    </row>
    <row r="132" spans="1:11">
      <c r="A132" s="35">
        <v>123</v>
      </c>
      <c r="B132" s="6"/>
      <c r="C132" s="6"/>
      <c r="D132" s="6"/>
      <c r="E132" s="6"/>
      <c r="F132" s="215"/>
      <c r="G132" s="16" t="str">
        <f>IF(OR($B132="",$C132="",$D132="",$F132&lt;an_initial,$F132&gt;an_final,$I132=FALSE),"",(HLOOKUP(E132,ii11punctaje,2,FALSE))*VLOOKUP(J132,Coef!$E$2:$F$17,2,FALSE))</f>
        <v/>
      </c>
      <c r="H132" s="56" t="str">
        <f t="shared" si="4"/>
        <v/>
      </c>
      <c r="I132" s="347" t="b">
        <f t="shared" si="5"/>
        <v>0</v>
      </c>
      <c r="J132" s="355">
        <f t="shared" si="7"/>
        <v>1</v>
      </c>
      <c r="K132" s="31"/>
    </row>
    <row r="133" spans="1:11">
      <c r="A133" s="35">
        <v>124</v>
      </c>
      <c r="B133" s="6"/>
      <c r="C133" s="6"/>
      <c r="D133" s="6"/>
      <c r="E133" s="6"/>
      <c r="F133" s="215"/>
      <c r="G133" s="16" t="str">
        <f>IF(OR($B133="",$C133="",$D133="",$F133&lt;an_initial,$F133&gt;an_final,$I133=FALSE),"",(HLOOKUP(E133,ii11punctaje,2,FALSE))*VLOOKUP(J133,Coef!$E$2:$F$17,2,FALSE))</f>
        <v/>
      </c>
      <c r="H133" s="56" t="str">
        <f t="shared" si="4"/>
        <v/>
      </c>
      <c r="I133" s="347" t="b">
        <f t="shared" si="5"/>
        <v>0</v>
      </c>
      <c r="J133" s="355">
        <f t="shared" si="7"/>
        <v>1</v>
      </c>
      <c r="K133" s="31"/>
    </row>
    <row r="134" spans="1:11">
      <c r="A134" s="35">
        <v>125</v>
      </c>
      <c r="B134" s="6"/>
      <c r="C134" s="6"/>
      <c r="D134" s="6"/>
      <c r="E134" s="6"/>
      <c r="F134" s="215"/>
      <c r="G134" s="16" t="str">
        <f>IF(OR($B134="",$C134="",$D134="",$F134&lt;an_initial,$F134&gt;an_final,$I134=FALSE),"",(HLOOKUP(E134,ii11punctaje,2,FALSE))*VLOOKUP(J134,Coef!$E$2:$F$17,2,FALSE))</f>
        <v/>
      </c>
      <c r="H134" s="56" t="str">
        <f t="shared" si="4"/>
        <v/>
      </c>
      <c r="I134" s="347" t="b">
        <f t="shared" si="5"/>
        <v>0</v>
      </c>
      <c r="J134" s="355">
        <f t="shared" si="7"/>
        <v>1</v>
      </c>
      <c r="K134" s="31"/>
    </row>
    <row r="135" spans="1:11">
      <c r="A135" s="35">
        <v>126</v>
      </c>
      <c r="B135" s="6"/>
      <c r="C135" s="6"/>
      <c r="D135" s="6"/>
      <c r="E135" s="6"/>
      <c r="F135" s="215"/>
      <c r="G135" s="16" t="str">
        <f>IF(OR($B135="",$C135="",$D135="",$F135&lt;an_initial,$F135&gt;an_final,$I135=FALSE),"",(HLOOKUP(E135,ii11punctaje,2,FALSE))*VLOOKUP(J135,Coef!$E$2:$F$17,2,FALSE))</f>
        <v/>
      </c>
      <c r="H135" s="56" t="str">
        <f t="shared" si="4"/>
        <v/>
      </c>
      <c r="I135" s="347" t="b">
        <f t="shared" si="5"/>
        <v>0</v>
      </c>
      <c r="J135" s="355">
        <f t="shared" si="7"/>
        <v>1</v>
      </c>
      <c r="K135" s="31"/>
    </row>
    <row r="136" spans="1:11">
      <c r="A136" s="35">
        <v>127</v>
      </c>
      <c r="B136" s="6"/>
      <c r="C136" s="6"/>
      <c r="D136" s="6"/>
      <c r="E136" s="6"/>
      <c r="F136" s="215"/>
      <c r="G136" s="16" t="str">
        <f>IF(OR($B136="",$C136="",$D136="",$F136&lt;an_initial,$F136&gt;an_final,$I136=FALSE),"",(HLOOKUP(E136,ii11punctaje,2,FALSE))*VLOOKUP(J136,Coef!$E$2:$F$17,2,FALSE))</f>
        <v/>
      </c>
      <c r="H136" s="56" t="str">
        <f t="shared" si="4"/>
        <v/>
      </c>
      <c r="I136" s="347" t="b">
        <f t="shared" si="5"/>
        <v>0</v>
      </c>
      <c r="J136" s="355">
        <f t="shared" si="7"/>
        <v>1</v>
      </c>
      <c r="K136" s="31"/>
    </row>
    <row r="137" spans="1:11">
      <c r="A137" s="35">
        <v>128</v>
      </c>
      <c r="B137" s="6"/>
      <c r="C137" s="6"/>
      <c r="D137" s="6"/>
      <c r="E137" s="6"/>
      <c r="F137" s="215"/>
      <c r="G137" s="16" t="str">
        <f>IF(OR($B137="",$C137="",$D137="",$F137&lt;an_initial,$F137&gt;an_final,$I137=FALSE),"",(HLOOKUP(E137,ii11punctaje,2,FALSE))*VLOOKUP(J137,Coef!$E$2:$F$17,2,FALSE))</f>
        <v/>
      </c>
      <c r="H137" s="56" t="str">
        <f t="shared" si="4"/>
        <v/>
      </c>
      <c r="I137" s="347" t="b">
        <f t="shared" si="5"/>
        <v>0</v>
      </c>
      <c r="J137" s="355">
        <f t="shared" si="7"/>
        <v>1</v>
      </c>
      <c r="K137" s="31"/>
    </row>
    <row r="138" spans="1:11">
      <c r="A138" s="35">
        <v>129</v>
      </c>
      <c r="B138" s="6"/>
      <c r="C138" s="6"/>
      <c r="D138" s="6"/>
      <c r="E138" s="6"/>
      <c r="F138" s="215"/>
      <c r="G138" s="16" t="str">
        <f>IF(OR($B138="",$C138="",$D138="",$F138&lt;an_initial,$F138&gt;an_final,$I138=FALSE),"",(HLOOKUP(E138,ii11punctaje,2,FALSE))*VLOOKUP(J138,Coef!$E$2:$F$17,2,FALSE))</f>
        <v/>
      </c>
      <c r="H138" s="56" t="str">
        <f t="shared" ref="H138:H201" si="8">IF(OR($B138="",$C138="",$D138="",$F138&gt;an_final,$I138=FALSE),"",IF($F138&gt;=an_initial,1,""))</f>
        <v/>
      </c>
      <c r="I138" s="347" t="b">
        <f t="shared" ref="I138:I201" si="9">IF(nume_candidat="",FALSE,ISNUMBER(SEARCH(nume_candidat,$B138)))</f>
        <v>0</v>
      </c>
      <c r="J138" s="355">
        <f t="shared" ref="J138:J169" si="10">LEN(B138)-LEN(SUBSTITUTE(B138,",",""))+1</f>
        <v>1</v>
      </c>
      <c r="K138" s="31"/>
    </row>
    <row r="139" spans="1:11">
      <c r="A139" s="35">
        <v>130</v>
      </c>
      <c r="B139" s="6"/>
      <c r="C139" s="6"/>
      <c r="D139" s="6"/>
      <c r="E139" s="6"/>
      <c r="F139" s="215"/>
      <c r="G139" s="16" t="str">
        <f>IF(OR($B139="",$C139="",$D139="",$F139&lt;an_initial,$F139&gt;an_final,$I139=FALSE),"",(HLOOKUP(E139,ii11punctaje,2,FALSE))*VLOOKUP(J139,Coef!$E$2:$F$17,2,FALSE))</f>
        <v/>
      </c>
      <c r="H139" s="56" t="str">
        <f t="shared" si="8"/>
        <v/>
      </c>
      <c r="I139" s="347" t="b">
        <f t="shared" si="9"/>
        <v>0</v>
      </c>
      <c r="J139" s="355">
        <f t="shared" si="10"/>
        <v>1</v>
      </c>
      <c r="K139" s="31"/>
    </row>
    <row r="140" spans="1:11">
      <c r="A140" s="35">
        <v>131</v>
      </c>
      <c r="B140" s="6"/>
      <c r="C140" s="6"/>
      <c r="D140" s="6"/>
      <c r="E140" s="6"/>
      <c r="F140" s="215"/>
      <c r="G140" s="16" t="str">
        <f>IF(OR($B140="",$C140="",$D140="",$F140&lt;an_initial,$F140&gt;an_final,$I140=FALSE),"",(HLOOKUP(E140,ii11punctaje,2,FALSE))*VLOOKUP(J140,Coef!$E$2:$F$17,2,FALSE))</f>
        <v/>
      </c>
      <c r="H140" s="56" t="str">
        <f t="shared" si="8"/>
        <v/>
      </c>
      <c r="I140" s="347" t="b">
        <f t="shared" si="9"/>
        <v>0</v>
      </c>
      <c r="J140" s="355">
        <f t="shared" si="10"/>
        <v>1</v>
      </c>
      <c r="K140" s="31"/>
    </row>
    <row r="141" spans="1:11">
      <c r="A141" s="35">
        <v>132</v>
      </c>
      <c r="B141" s="6"/>
      <c r="C141" s="6"/>
      <c r="D141" s="6"/>
      <c r="E141" s="6"/>
      <c r="F141" s="215"/>
      <c r="G141" s="16" t="str">
        <f>IF(OR($B141="",$C141="",$D141="",$F141&lt;an_initial,$F141&gt;an_final,$I141=FALSE),"",(HLOOKUP(E141,ii11punctaje,2,FALSE))*VLOOKUP(J141,Coef!$E$2:$F$17,2,FALSE))</f>
        <v/>
      </c>
      <c r="H141" s="56" t="str">
        <f t="shared" si="8"/>
        <v/>
      </c>
      <c r="I141" s="347" t="b">
        <f t="shared" si="9"/>
        <v>0</v>
      </c>
      <c r="J141" s="355">
        <f t="shared" si="10"/>
        <v>1</v>
      </c>
      <c r="K141" s="31"/>
    </row>
    <row r="142" spans="1:11">
      <c r="A142" s="35">
        <v>133</v>
      </c>
      <c r="B142" s="6"/>
      <c r="C142" s="6"/>
      <c r="D142" s="6"/>
      <c r="E142" s="6"/>
      <c r="F142" s="215"/>
      <c r="G142" s="16" t="str">
        <f>IF(OR($B142="",$C142="",$D142="",$F142&lt;an_initial,$F142&gt;an_final,$I142=FALSE),"",(HLOOKUP(E142,ii11punctaje,2,FALSE))*VLOOKUP(J142,Coef!$E$2:$F$17,2,FALSE))</f>
        <v/>
      </c>
      <c r="H142" s="56" t="str">
        <f t="shared" si="8"/>
        <v/>
      </c>
      <c r="I142" s="347" t="b">
        <f t="shared" si="9"/>
        <v>0</v>
      </c>
      <c r="J142" s="355">
        <f t="shared" si="10"/>
        <v>1</v>
      </c>
      <c r="K142" s="31"/>
    </row>
    <row r="143" spans="1:11">
      <c r="A143" s="35">
        <v>134</v>
      </c>
      <c r="B143" s="6"/>
      <c r="C143" s="6"/>
      <c r="D143" s="6"/>
      <c r="E143" s="6"/>
      <c r="F143" s="215"/>
      <c r="G143" s="16" t="str">
        <f>IF(OR($B143="",$C143="",$D143="",$F143&lt;an_initial,$F143&gt;an_final,$I143=FALSE),"",(HLOOKUP(E143,ii11punctaje,2,FALSE))*VLOOKUP(J143,Coef!$E$2:$F$17,2,FALSE))</f>
        <v/>
      </c>
      <c r="H143" s="56" t="str">
        <f t="shared" si="8"/>
        <v/>
      </c>
      <c r="I143" s="347" t="b">
        <f t="shared" si="9"/>
        <v>0</v>
      </c>
      <c r="J143" s="355">
        <f t="shared" si="10"/>
        <v>1</v>
      </c>
      <c r="K143" s="31"/>
    </row>
    <row r="144" spans="1:11">
      <c r="A144" s="35">
        <v>135</v>
      </c>
      <c r="B144" s="6"/>
      <c r="C144" s="6"/>
      <c r="D144" s="6"/>
      <c r="E144" s="6"/>
      <c r="F144" s="215"/>
      <c r="G144" s="16" t="str">
        <f>IF(OR($B144="",$C144="",$D144="",$F144&lt;an_initial,$F144&gt;an_final,$I144=FALSE),"",(HLOOKUP(E144,ii11punctaje,2,FALSE))*VLOOKUP(J144,Coef!$E$2:$F$17,2,FALSE))</f>
        <v/>
      </c>
      <c r="H144" s="56" t="str">
        <f t="shared" si="8"/>
        <v/>
      </c>
      <c r="I144" s="347" t="b">
        <f t="shared" si="9"/>
        <v>0</v>
      </c>
      <c r="J144" s="355">
        <f t="shared" si="10"/>
        <v>1</v>
      </c>
      <c r="K144" s="31"/>
    </row>
    <row r="145" spans="1:11">
      <c r="A145" s="35">
        <v>136</v>
      </c>
      <c r="B145" s="6"/>
      <c r="C145" s="6"/>
      <c r="D145" s="6"/>
      <c r="E145" s="6"/>
      <c r="F145" s="215"/>
      <c r="G145" s="16" t="str">
        <f>IF(OR($B145="",$C145="",$D145="",$F145&lt;an_initial,$F145&gt;an_final,$I145=FALSE),"",(HLOOKUP(E145,ii11punctaje,2,FALSE))*VLOOKUP(J145,Coef!$E$2:$F$17,2,FALSE))</f>
        <v/>
      </c>
      <c r="H145" s="56" t="str">
        <f t="shared" si="8"/>
        <v/>
      </c>
      <c r="I145" s="347" t="b">
        <f t="shared" si="9"/>
        <v>0</v>
      </c>
      <c r="J145" s="355">
        <f t="shared" si="10"/>
        <v>1</v>
      </c>
      <c r="K145" s="31"/>
    </row>
    <row r="146" spans="1:11">
      <c r="A146" s="35">
        <v>137</v>
      </c>
      <c r="B146" s="6"/>
      <c r="C146" s="6"/>
      <c r="D146" s="6"/>
      <c r="E146" s="6"/>
      <c r="F146" s="215"/>
      <c r="G146" s="16" t="str">
        <f>IF(OR($B146="",$C146="",$D146="",$F146&lt;an_initial,$F146&gt;an_final,$I146=FALSE),"",(HLOOKUP(E146,ii11punctaje,2,FALSE))*VLOOKUP(J146,Coef!$E$2:$F$17,2,FALSE))</f>
        <v/>
      </c>
      <c r="H146" s="56" t="str">
        <f t="shared" si="8"/>
        <v/>
      </c>
      <c r="I146" s="347" t="b">
        <f t="shared" si="9"/>
        <v>0</v>
      </c>
      <c r="J146" s="355">
        <f t="shared" si="10"/>
        <v>1</v>
      </c>
      <c r="K146" s="31"/>
    </row>
    <row r="147" spans="1:11">
      <c r="A147" s="35">
        <v>138</v>
      </c>
      <c r="B147" s="6"/>
      <c r="C147" s="6"/>
      <c r="D147" s="6"/>
      <c r="E147" s="6"/>
      <c r="F147" s="215"/>
      <c r="G147" s="16" t="str">
        <f>IF(OR($B147="",$C147="",$D147="",$F147&lt;an_initial,$F147&gt;an_final,$I147=FALSE),"",(HLOOKUP(E147,ii11punctaje,2,FALSE))*VLOOKUP(J147,Coef!$E$2:$F$17,2,FALSE))</f>
        <v/>
      </c>
      <c r="H147" s="56" t="str">
        <f t="shared" si="8"/>
        <v/>
      </c>
      <c r="I147" s="347" t="b">
        <f t="shared" si="9"/>
        <v>0</v>
      </c>
      <c r="J147" s="355">
        <f t="shared" si="10"/>
        <v>1</v>
      </c>
      <c r="K147" s="31"/>
    </row>
    <row r="148" spans="1:11">
      <c r="A148" s="35">
        <v>139</v>
      </c>
      <c r="B148" s="6"/>
      <c r="C148" s="6"/>
      <c r="D148" s="6"/>
      <c r="E148" s="6"/>
      <c r="F148" s="215"/>
      <c r="G148" s="16" t="str">
        <f>IF(OR($B148="",$C148="",$D148="",$F148&lt;an_initial,$F148&gt;an_final,$I148=FALSE),"",(HLOOKUP(E148,ii11punctaje,2,FALSE))*VLOOKUP(J148,Coef!$E$2:$F$17,2,FALSE))</f>
        <v/>
      </c>
      <c r="H148" s="56" t="str">
        <f t="shared" si="8"/>
        <v/>
      </c>
      <c r="I148" s="347" t="b">
        <f t="shared" si="9"/>
        <v>0</v>
      </c>
      <c r="J148" s="355">
        <f t="shared" si="10"/>
        <v>1</v>
      </c>
      <c r="K148" s="31"/>
    </row>
    <row r="149" spans="1:11">
      <c r="A149" s="35">
        <v>140</v>
      </c>
      <c r="B149" s="6"/>
      <c r="C149" s="6"/>
      <c r="D149" s="6"/>
      <c r="E149" s="6"/>
      <c r="F149" s="215"/>
      <c r="G149" s="16" t="str">
        <f>IF(OR($B149="",$C149="",$D149="",$F149&lt;an_initial,$F149&gt;an_final,$I149=FALSE),"",(HLOOKUP(E149,ii11punctaje,2,FALSE))*VLOOKUP(J149,Coef!$E$2:$F$17,2,FALSE))</f>
        <v/>
      </c>
      <c r="H149" s="56" t="str">
        <f t="shared" si="8"/>
        <v/>
      </c>
      <c r="I149" s="347" t="b">
        <f t="shared" si="9"/>
        <v>0</v>
      </c>
      <c r="J149" s="355">
        <f t="shared" si="10"/>
        <v>1</v>
      </c>
      <c r="K149" s="31"/>
    </row>
    <row r="150" spans="1:11">
      <c r="A150" s="35">
        <v>141</v>
      </c>
      <c r="B150" s="6"/>
      <c r="C150" s="6"/>
      <c r="D150" s="6"/>
      <c r="E150" s="6"/>
      <c r="F150" s="215"/>
      <c r="G150" s="16" t="str">
        <f>IF(OR($B150="",$C150="",$D150="",$F150&lt;an_initial,$F150&gt;an_final,$I150=FALSE),"",(HLOOKUP(E150,ii11punctaje,2,FALSE))*VLOOKUP(J150,Coef!$E$2:$F$17,2,FALSE))</f>
        <v/>
      </c>
      <c r="H150" s="56" t="str">
        <f t="shared" si="8"/>
        <v/>
      </c>
      <c r="I150" s="347" t="b">
        <f t="shared" si="9"/>
        <v>0</v>
      </c>
      <c r="J150" s="355">
        <f t="shared" si="10"/>
        <v>1</v>
      </c>
      <c r="K150" s="31"/>
    </row>
    <row r="151" spans="1:11">
      <c r="A151" s="35">
        <v>142</v>
      </c>
      <c r="B151" s="6"/>
      <c r="C151" s="6"/>
      <c r="D151" s="6"/>
      <c r="E151" s="6"/>
      <c r="F151" s="215"/>
      <c r="G151" s="16" t="str">
        <f>IF(OR($B151="",$C151="",$D151="",$F151&lt;an_initial,$F151&gt;an_final,$I151=FALSE),"",(HLOOKUP(E151,ii11punctaje,2,FALSE))*VLOOKUP(J151,Coef!$E$2:$F$17,2,FALSE))</f>
        <v/>
      </c>
      <c r="H151" s="56" t="str">
        <f t="shared" si="8"/>
        <v/>
      </c>
      <c r="I151" s="347" t="b">
        <f t="shared" si="9"/>
        <v>0</v>
      </c>
      <c r="J151" s="355">
        <f t="shared" si="10"/>
        <v>1</v>
      </c>
      <c r="K151" s="31"/>
    </row>
    <row r="152" spans="1:11">
      <c r="A152" s="35">
        <v>143</v>
      </c>
      <c r="B152" s="6"/>
      <c r="C152" s="6"/>
      <c r="D152" s="6"/>
      <c r="E152" s="6"/>
      <c r="F152" s="215"/>
      <c r="G152" s="16" t="str">
        <f>IF(OR($B152="",$C152="",$D152="",$F152&lt;an_initial,$F152&gt;an_final,$I152=FALSE),"",(HLOOKUP(E152,ii11punctaje,2,FALSE))*VLOOKUP(J152,Coef!$E$2:$F$17,2,FALSE))</f>
        <v/>
      </c>
      <c r="H152" s="56" t="str">
        <f t="shared" si="8"/>
        <v/>
      </c>
      <c r="I152" s="347" t="b">
        <f t="shared" si="9"/>
        <v>0</v>
      </c>
      <c r="J152" s="355">
        <f t="shared" si="10"/>
        <v>1</v>
      </c>
      <c r="K152" s="31"/>
    </row>
    <row r="153" spans="1:11">
      <c r="A153" s="35">
        <v>144</v>
      </c>
      <c r="B153" s="6"/>
      <c r="C153" s="6"/>
      <c r="D153" s="6"/>
      <c r="E153" s="6"/>
      <c r="F153" s="215"/>
      <c r="G153" s="16" t="str">
        <f>IF(OR($B153="",$C153="",$D153="",$F153&lt;an_initial,$F153&gt;an_final,$I153=FALSE),"",(HLOOKUP(E153,ii11punctaje,2,FALSE))*VLOOKUP(J153,Coef!$E$2:$F$17,2,FALSE))</f>
        <v/>
      </c>
      <c r="H153" s="56" t="str">
        <f t="shared" si="8"/>
        <v/>
      </c>
      <c r="I153" s="347" t="b">
        <f t="shared" si="9"/>
        <v>0</v>
      </c>
      <c r="J153" s="355">
        <f t="shared" si="10"/>
        <v>1</v>
      </c>
      <c r="K153" s="31"/>
    </row>
    <row r="154" spans="1:11">
      <c r="A154" s="35">
        <v>145</v>
      </c>
      <c r="B154" s="6"/>
      <c r="C154" s="6"/>
      <c r="D154" s="6"/>
      <c r="E154" s="6"/>
      <c r="F154" s="215"/>
      <c r="G154" s="16" t="str">
        <f>IF(OR($B154="",$C154="",$D154="",$F154&lt;an_initial,$F154&gt;an_final,$I154=FALSE),"",(HLOOKUP(E154,ii11punctaje,2,FALSE))*VLOOKUP(J154,Coef!$E$2:$F$17,2,FALSE))</f>
        <v/>
      </c>
      <c r="H154" s="56" t="str">
        <f t="shared" si="8"/>
        <v/>
      </c>
      <c r="I154" s="347" t="b">
        <f t="shared" si="9"/>
        <v>0</v>
      </c>
      <c r="J154" s="355">
        <f t="shared" si="10"/>
        <v>1</v>
      </c>
      <c r="K154" s="31"/>
    </row>
    <row r="155" spans="1:11">
      <c r="A155" s="35">
        <v>146</v>
      </c>
      <c r="B155" s="6"/>
      <c r="C155" s="6"/>
      <c r="D155" s="6"/>
      <c r="E155" s="6"/>
      <c r="F155" s="215"/>
      <c r="G155" s="16" t="str">
        <f>IF(OR($B155="",$C155="",$D155="",$F155&lt;an_initial,$F155&gt;an_final,$I155=FALSE),"",(HLOOKUP(E155,ii11punctaje,2,FALSE))*VLOOKUP(J155,Coef!$E$2:$F$17,2,FALSE))</f>
        <v/>
      </c>
      <c r="H155" s="56" t="str">
        <f t="shared" si="8"/>
        <v/>
      </c>
      <c r="I155" s="347" t="b">
        <f t="shared" si="9"/>
        <v>0</v>
      </c>
      <c r="J155" s="355">
        <f t="shared" si="10"/>
        <v>1</v>
      </c>
      <c r="K155" s="31"/>
    </row>
    <row r="156" spans="1:11">
      <c r="A156" s="35">
        <v>147</v>
      </c>
      <c r="B156" s="6"/>
      <c r="C156" s="6"/>
      <c r="D156" s="6"/>
      <c r="E156" s="6"/>
      <c r="F156" s="215"/>
      <c r="G156" s="16" t="str">
        <f>IF(OR($B156="",$C156="",$D156="",$F156&lt;an_initial,$F156&gt;an_final,$I156=FALSE),"",(HLOOKUP(E156,ii11punctaje,2,FALSE))*VLOOKUP(J156,Coef!$E$2:$F$17,2,FALSE))</f>
        <v/>
      </c>
      <c r="H156" s="56" t="str">
        <f t="shared" si="8"/>
        <v/>
      </c>
      <c r="I156" s="347" t="b">
        <f t="shared" si="9"/>
        <v>0</v>
      </c>
      <c r="J156" s="355">
        <f t="shared" si="10"/>
        <v>1</v>
      </c>
      <c r="K156" s="31"/>
    </row>
    <row r="157" spans="1:11">
      <c r="A157" s="35">
        <v>148</v>
      </c>
      <c r="B157" s="6"/>
      <c r="C157" s="6"/>
      <c r="D157" s="6"/>
      <c r="E157" s="6"/>
      <c r="F157" s="215"/>
      <c r="G157" s="16" t="str">
        <f>IF(OR($B157="",$C157="",$D157="",$F157&lt;an_initial,$F157&gt;an_final,$I157=FALSE),"",(HLOOKUP(E157,ii11punctaje,2,FALSE))*VLOOKUP(J157,Coef!$E$2:$F$17,2,FALSE))</f>
        <v/>
      </c>
      <c r="H157" s="56" t="str">
        <f t="shared" si="8"/>
        <v/>
      </c>
      <c r="I157" s="347" t="b">
        <f t="shared" si="9"/>
        <v>0</v>
      </c>
      <c r="J157" s="355">
        <f t="shared" si="10"/>
        <v>1</v>
      </c>
      <c r="K157" s="31"/>
    </row>
    <row r="158" spans="1:11">
      <c r="A158" s="35">
        <v>149</v>
      </c>
      <c r="B158" s="6"/>
      <c r="C158" s="6"/>
      <c r="D158" s="6"/>
      <c r="E158" s="6"/>
      <c r="F158" s="215"/>
      <c r="G158" s="16" t="str">
        <f>IF(OR($B158="",$C158="",$D158="",$F158&lt;an_initial,$F158&gt;an_final,$I158=FALSE),"",(HLOOKUP(E158,ii11punctaje,2,FALSE))*VLOOKUP(J158,Coef!$E$2:$F$17,2,FALSE))</f>
        <v/>
      </c>
      <c r="H158" s="56" t="str">
        <f t="shared" si="8"/>
        <v/>
      </c>
      <c r="I158" s="347" t="b">
        <f t="shared" si="9"/>
        <v>0</v>
      </c>
      <c r="J158" s="355">
        <f t="shared" si="10"/>
        <v>1</v>
      </c>
      <c r="K158" s="31"/>
    </row>
    <row r="159" spans="1:11">
      <c r="A159" s="35">
        <v>150</v>
      </c>
      <c r="B159" s="6"/>
      <c r="C159" s="6"/>
      <c r="D159" s="6"/>
      <c r="E159" s="6"/>
      <c r="F159" s="215"/>
      <c r="G159" s="16" t="str">
        <f>IF(OR($B159="",$C159="",$D159="",$F159&lt;an_initial,$F159&gt;an_final,$I159=FALSE),"",(HLOOKUP(E159,ii11punctaje,2,FALSE))*VLOOKUP(J159,Coef!$E$2:$F$17,2,FALSE))</f>
        <v/>
      </c>
      <c r="H159" s="56" t="str">
        <f t="shared" si="8"/>
        <v/>
      </c>
      <c r="I159" s="347" t="b">
        <f t="shared" si="9"/>
        <v>0</v>
      </c>
      <c r="J159" s="355">
        <f t="shared" si="10"/>
        <v>1</v>
      </c>
      <c r="K159" s="31"/>
    </row>
    <row r="160" spans="1:11">
      <c r="A160" s="35">
        <v>151</v>
      </c>
      <c r="B160" s="6"/>
      <c r="C160" s="6"/>
      <c r="D160" s="6"/>
      <c r="E160" s="6"/>
      <c r="F160" s="215"/>
      <c r="G160" s="16" t="str">
        <f>IF(OR($B160="",$C160="",$D160="",$F160&lt;an_initial,$F160&gt;an_final,$I160=FALSE),"",(HLOOKUP(E160,ii11punctaje,2,FALSE))*VLOOKUP(J160,Coef!$E$2:$F$17,2,FALSE))</f>
        <v/>
      </c>
      <c r="H160" s="56" t="str">
        <f t="shared" si="8"/>
        <v/>
      </c>
      <c r="I160" s="347" t="b">
        <f t="shared" si="9"/>
        <v>0</v>
      </c>
      <c r="J160" s="355">
        <f t="shared" si="10"/>
        <v>1</v>
      </c>
      <c r="K160" s="31"/>
    </row>
    <row r="161" spans="1:11">
      <c r="A161" s="35">
        <v>152</v>
      </c>
      <c r="B161" s="6"/>
      <c r="C161" s="6"/>
      <c r="D161" s="6"/>
      <c r="E161" s="6"/>
      <c r="F161" s="215"/>
      <c r="G161" s="16" t="str">
        <f>IF(OR($B161="",$C161="",$D161="",$F161&lt;an_initial,$F161&gt;an_final,$I161=FALSE),"",(HLOOKUP(E161,ii11punctaje,2,FALSE))*VLOOKUP(J161,Coef!$E$2:$F$17,2,FALSE))</f>
        <v/>
      </c>
      <c r="H161" s="56" t="str">
        <f t="shared" si="8"/>
        <v/>
      </c>
      <c r="I161" s="347" t="b">
        <f t="shared" si="9"/>
        <v>0</v>
      </c>
      <c r="J161" s="355">
        <f t="shared" si="10"/>
        <v>1</v>
      </c>
      <c r="K161" s="31"/>
    </row>
    <row r="162" spans="1:11">
      <c r="A162" s="35">
        <v>153</v>
      </c>
      <c r="B162" s="6"/>
      <c r="C162" s="6"/>
      <c r="D162" s="6"/>
      <c r="E162" s="6"/>
      <c r="F162" s="215"/>
      <c r="G162" s="16" t="str">
        <f>IF(OR($B162="",$C162="",$D162="",$F162&lt;an_initial,$F162&gt;an_final,$I162=FALSE),"",(HLOOKUP(E162,ii11punctaje,2,FALSE))*VLOOKUP(J162,Coef!$E$2:$F$17,2,FALSE))</f>
        <v/>
      </c>
      <c r="H162" s="56" t="str">
        <f t="shared" si="8"/>
        <v/>
      </c>
      <c r="I162" s="347" t="b">
        <f t="shared" si="9"/>
        <v>0</v>
      </c>
      <c r="J162" s="355">
        <f t="shared" si="10"/>
        <v>1</v>
      </c>
      <c r="K162" s="31"/>
    </row>
    <row r="163" spans="1:11">
      <c r="A163" s="35">
        <v>154</v>
      </c>
      <c r="B163" s="6"/>
      <c r="C163" s="6"/>
      <c r="D163" s="6"/>
      <c r="E163" s="6"/>
      <c r="F163" s="215"/>
      <c r="G163" s="16" t="str">
        <f>IF(OR($B163="",$C163="",$D163="",$F163&lt;an_initial,$F163&gt;an_final,$I163=FALSE),"",(HLOOKUP(E163,ii11punctaje,2,FALSE))*VLOOKUP(J163,Coef!$E$2:$F$17,2,FALSE))</f>
        <v/>
      </c>
      <c r="H163" s="56" t="str">
        <f t="shared" si="8"/>
        <v/>
      </c>
      <c r="I163" s="347" t="b">
        <f t="shared" si="9"/>
        <v>0</v>
      </c>
      <c r="J163" s="355">
        <f t="shared" si="10"/>
        <v>1</v>
      </c>
      <c r="K163" s="31"/>
    </row>
    <row r="164" spans="1:11">
      <c r="A164" s="35">
        <v>155</v>
      </c>
      <c r="B164" s="6"/>
      <c r="C164" s="6"/>
      <c r="D164" s="6"/>
      <c r="E164" s="6"/>
      <c r="F164" s="215"/>
      <c r="G164" s="16" t="str">
        <f>IF(OR($B164="",$C164="",$D164="",$F164&lt;an_initial,$F164&gt;an_final,$I164=FALSE),"",(HLOOKUP(E164,ii11punctaje,2,FALSE))*VLOOKUP(J164,Coef!$E$2:$F$17,2,FALSE))</f>
        <v/>
      </c>
      <c r="H164" s="56" t="str">
        <f t="shared" si="8"/>
        <v/>
      </c>
      <c r="I164" s="347" t="b">
        <f t="shared" si="9"/>
        <v>0</v>
      </c>
      <c r="J164" s="355">
        <f t="shared" si="10"/>
        <v>1</v>
      </c>
      <c r="K164" s="31"/>
    </row>
    <row r="165" spans="1:11">
      <c r="A165" s="35">
        <v>156</v>
      </c>
      <c r="B165" s="6"/>
      <c r="C165" s="6"/>
      <c r="D165" s="6"/>
      <c r="E165" s="6"/>
      <c r="F165" s="215"/>
      <c r="G165" s="16" t="str">
        <f>IF(OR($B165="",$C165="",$D165="",$F165&lt;an_initial,$F165&gt;an_final,$I165=FALSE),"",(HLOOKUP(E165,ii11punctaje,2,FALSE))*VLOOKUP(J165,Coef!$E$2:$F$17,2,FALSE))</f>
        <v/>
      </c>
      <c r="H165" s="56" t="str">
        <f t="shared" si="8"/>
        <v/>
      </c>
      <c r="I165" s="347" t="b">
        <f t="shared" si="9"/>
        <v>0</v>
      </c>
      <c r="J165" s="355">
        <f t="shared" si="10"/>
        <v>1</v>
      </c>
      <c r="K165" s="31"/>
    </row>
    <row r="166" spans="1:11">
      <c r="A166" s="35">
        <v>157</v>
      </c>
      <c r="B166" s="6"/>
      <c r="C166" s="6"/>
      <c r="D166" s="6"/>
      <c r="E166" s="6"/>
      <c r="F166" s="215"/>
      <c r="G166" s="16" t="str">
        <f>IF(OR($B166="",$C166="",$D166="",$F166&lt;an_initial,$F166&gt;an_final,$I166=FALSE),"",(HLOOKUP(E166,ii11punctaje,2,FALSE))*VLOOKUP(J166,Coef!$E$2:$F$17,2,FALSE))</f>
        <v/>
      </c>
      <c r="H166" s="56" t="str">
        <f t="shared" si="8"/>
        <v/>
      </c>
      <c r="I166" s="347" t="b">
        <f t="shared" si="9"/>
        <v>0</v>
      </c>
      <c r="J166" s="355">
        <f t="shared" si="10"/>
        <v>1</v>
      </c>
      <c r="K166" s="31"/>
    </row>
    <row r="167" spans="1:11">
      <c r="A167" s="35">
        <v>158</v>
      </c>
      <c r="B167" s="6"/>
      <c r="C167" s="6"/>
      <c r="D167" s="6"/>
      <c r="E167" s="6"/>
      <c r="F167" s="215"/>
      <c r="G167" s="16" t="str">
        <f>IF(OR($B167="",$C167="",$D167="",$F167&lt;an_initial,$F167&gt;an_final,$I167=FALSE),"",(HLOOKUP(E167,ii11punctaje,2,FALSE))*VLOOKUP(J167,Coef!$E$2:$F$17,2,FALSE))</f>
        <v/>
      </c>
      <c r="H167" s="56" t="str">
        <f t="shared" si="8"/>
        <v/>
      </c>
      <c r="I167" s="347" t="b">
        <f t="shared" si="9"/>
        <v>0</v>
      </c>
      <c r="J167" s="355">
        <f t="shared" si="10"/>
        <v>1</v>
      </c>
      <c r="K167" s="31"/>
    </row>
    <row r="168" spans="1:11">
      <c r="A168" s="35">
        <v>159</v>
      </c>
      <c r="B168" s="6"/>
      <c r="C168" s="6"/>
      <c r="D168" s="6"/>
      <c r="E168" s="6"/>
      <c r="F168" s="215"/>
      <c r="G168" s="16" t="str">
        <f>IF(OR($B168="",$C168="",$D168="",$F168&lt;an_initial,$F168&gt;an_final,$I168=FALSE),"",(HLOOKUP(E168,ii11punctaje,2,FALSE))*VLOOKUP(J168,Coef!$E$2:$F$17,2,FALSE))</f>
        <v/>
      </c>
      <c r="H168" s="56" t="str">
        <f t="shared" si="8"/>
        <v/>
      </c>
      <c r="I168" s="347" t="b">
        <f t="shared" si="9"/>
        <v>0</v>
      </c>
      <c r="J168" s="355">
        <f t="shared" si="10"/>
        <v>1</v>
      </c>
      <c r="K168" s="31"/>
    </row>
    <row r="169" spans="1:11">
      <c r="A169" s="35">
        <v>160</v>
      </c>
      <c r="B169" s="6"/>
      <c r="C169" s="6"/>
      <c r="D169" s="6"/>
      <c r="E169" s="6"/>
      <c r="F169" s="215"/>
      <c r="G169" s="16" t="str">
        <f>IF(OR($B169="",$C169="",$D169="",$F169&lt;an_initial,$F169&gt;an_final,$I169=FALSE),"",(HLOOKUP(E169,ii11punctaje,2,FALSE))*VLOOKUP(J169,Coef!$E$2:$F$17,2,FALSE))</f>
        <v/>
      </c>
      <c r="H169" s="56" t="str">
        <f t="shared" si="8"/>
        <v/>
      </c>
      <c r="I169" s="347" t="b">
        <f t="shared" si="9"/>
        <v>0</v>
      </c>
      <c r="J169" s="355">
        <f t="shared" si="10"/>
        <v>1</v>
      </c>
      <c r="K169" s="31"/>
    </row>
    <row r="170" spans="1:11">
      <c r="A170" s="35">
        <v>161</v>
      </c>
      <c r="B170" s="6"/>
      <c r="C170" s="6"/>
      <c r="D170" s="6"/>
      <c r="E170" s="6"/>
      <c r="F170" s="215"/>
      <c r="G170" s="16" t="str">
        <f>IF(OR($B170="",$C170="",$D170="",$F170&lt;an_initial,$F170&gt;an_final,$I170=FALSE),"",(HLOOKUP(E170,ii11punctaje,2,FALSE))*VLOOKUP(J170,Coef!$E$2:$F$17,2,FALSE))</f>
        <v/>
      </c>
      <c r="H170" s="56" t="str">
        <f t="shared" si="8"/>
        <v/>
      </c>
      <c r="I170" s="347" t="b">
        <f t="shared" si="9"/>
        <v>0</v>
      </c>
      <c r="J170" s="355">
        <f t="shared" ref="J170:J202" si="11">LEN(B170)-LEN(SUBSTITUTE(B170,",",""))+1</f>
        <v>1</v>
      </c>
      <c r="K170" s="31"/>
    </row>
    <row r="171" spans="1:11">
      <c r="A171" s="35">
        <v>162</v>
      </c>
      <c r="B171" s="6"/>
      <c r="C171" s="6"/>
      <c r="D171" s="6"/>
      <c r="E171" s="6"/>
      <c r="F171" s="215"/>
      <c r="G171" s="16" t="str">
        <f>IF(OR($B171="",$C171="",$D171="",$F171&lt;an_initial,$F171&gt;an_final,$I171=FALSE),"",(HLOOKUP(E171,ii11punctaje,2,FALSE))*VLOOKUP(J171,Coef!$E$2:$F$17,2,FALSE))</f>
        <v/>
      </c>
      <c r="H171" s="56" t="str">
        <f t="shared" si="8"/>
        <v/>
      </c>
      <c r="I171" s="347" t="b">
        <f t="shared" si="9"/>
        <v>0</v>
      </c>
      <c r="J171" s="355">
        <f t="shared" si="11"/>
        <v>1</v>
      </c>
      <c r="K171" s="31"/>
    </row>
    <row r="172" spans="1:11">
      <c r="A172" s="35">
        <v>163</v>
      </c>
      <c r="B172" s="6"/>
      <c r="C172" s="6"/>
      <c r="D172" s="6"/>
      <c r="E172" s="6"/>
      <c r="F172" s="215"/>
      <c r="G172" s="16" t="str">
        <f>IF(OR($B172="",$C172="",$D172="",$F172&lt;an_initial,$F172&gt;an_final,$I172=FALSE),"",(HLOOKUP(E172,ii11punctaje,2,FALSE))*VLOOKUP(J172,Coef!$E$2:$F$17,2,FALSE))</f>
        <v/>
      </c>
      <c r="H172" s="56" t="str">
        <f t="shared" si="8"/>
        <v/>
      </c>
      <c r="I172" s="347" t="b">
        <f t="shared" si="9"/>
        <v>0</v>
      </c>
      <c r="J172" s="355">
        <f t="shared" si="11"/>
        <v>1</v>
      </c>
      <c r="K172" s="31"/>
    </row>
    <row r="173" spans="1:11">
      <c r="A173" s="35">
        <v>164</v>
      </c>
      <c r="B173" s="6"/>
      <c r="C173" s="6"/>
      <c r="D173" s="6"/>
      <c r="E173" s="6"/>
      <c r="F173" s="215"/>
      <c r="G173" s="16" t="str">
        <f>IF(OR($B173="",$C173="",$D173="",$F173&lt;an_initial,$F173&gt;an_final,$I173=FALSE),"",(HLOOKUP(E173,ii11punctaje,2,FALSE))*VLOOKUP(J173,Coef!$E$2:$F$17,2,FALSE))</f>
        <v/>
      </c>
      <c r="H173" s="56" t="str">
        <f t="shared" si="8"/>
        <v/>
      </c>
      <c r="I173" s="347" t="b">
        <f t="shared" si="9"/>
        <v>0</v>
      </c>
      <c r="J173" s="355">
        <f t="shared" si="11"/>
        <v>1</v>
      </c>
      <c r="K173" s="31"/>
    </row>
    <row r="174" spans="1:11">
      <c r="A174" s="35">
        <v>165</v>
      </c>
      <c r="B174" s="6"/>
      <c r="C174" s="6"/>
      <c r="D174" s="6"/>
      <c r="E174" s="6"/>
      <c r="F174" s="215"/>
      <c r="G174" s="16" t="str">
        <f>IF(OR($B174="",$C174="",$D174="",$F174&lt;an_initial,$F174&gt;an_final,$I174=FALSE),"",(HLOOKUP(E174,ii11punctaje,2,FALSE))*VLOOKUP(J174,Coef!$E$2:$F$17,2,FALSE))</f>
        <v/>
      </c>
      <c r="H174" s="56" t="str">
        <f t="shared" si="8"/>
        <v/>
      </c>
      <c r="I174" s="347" t="b">
        <f t="shared" si="9"/>
        <v>0</v>
      </c>
      <c r="J174" s="355">
        <f t="shared" si="11"/>
        <v>1</v>
      </c>
      <c r="K174" s="31"/>
    </row>
    <row r="175" spans="1:11">
      <c r="A175" s="35">
        <v>166</v>
      </c>
      <c r="B175" s="6"/>
      <c r="C175" s="6"/>
      <c r="D175" s="6"/>
      <c r="E175" s="6"/>
      <c r="F175" s="215"/>
      <c r="G175" s="16" t="str">
        <f>IF(OR($B175="",$C175="",$D175="",$F175&lt;an_initial,$F175&gt;an_final,$I175=FALSE),"",(HLOOKUP(E175,ii11punctaje,2,FALSE))*VLOOKUP(J175,Coef!$E$2:$F$17,2,FALSE))</f>
        <v/>
      </c>
      <c r="H175" s="56" t="str">
        <f t="shared" si="8"/>
        <v/>
      </c>
      <c r="I175" s="347" t="b">
        <f t="shared" si="9"/>
        <v>0</v>
      </c>
      <c r="J175" s="355">
        <f t="shared" si="11"/>
        <v>1</v>
      </c>
      <c r="K175" s="31"/>
    </row>
    <row r="176" spans="1:11">
      <c r="A176" s="35">
        <v>167</v>
      </c>
      <c r="B176" s="6"/>
      <c r="C176" s="6"/>
      <c r="D176" s="6"/>
      <c r="E176" s="6"/>
      <c r="F176" s="215"/>
      <c r="G176" s="16" t="str">
        <f>IF(OR($B176="",$C176="",$D176="",$F176&lt;an_initial,$F176&gt;an_final,$I176=FALSE),"",(HLOOKUP(E176,ii11punctaje,2,FALSE))*VLOOKUP(J176,Coef!$E$2:$F$17,2,FALSE))</f>
        <v/>
      </c>
      <c r="H176" s="56" t="str">
        <f t="shared" si="8"/>
        <v/>
      </c>
      <c r="I176" s="347" t="b">
        <f t="shared" si="9"/>
        <v>0</v>
      </c>
      <c r="J176" s="355">
        <f t="shared" si="11"/>
        <v>1</v>
      </c>
      <c r="K176" s="31"/>
    </row>
    <row r="177" spans="1:11">
      <c r="A177" s="35">
        <v>168</v>
      </c>
      <c r="B177" s="6"/>
      <c r="C177" s="6"/>
      <c r="D177" s="6"/>
      <c r="E177" s="6"/>
      <c r="F177" s="215"/>
      <c r="G177" s="16" t="str">
        <f>IF(OR($B177="",$C177="",$D177="",$F177&lt;an_initial,$F177&gt;an_final,$I177=FALSE),"",(HLOOKUP(E177,ii11punctaje,2,FALSE))*VLOOKUP(J177,Coef!$E$2:$F$17,2,FALSE))</f>
        <v/>
      </c>
      <c r="H177" s="56" t="str">
        <f t="shared" si="8"/>
        <v/>
      </c>
      <c r="I177" s="347" t="b">
        <f t="shared" si="9"/>
        <v>0</v>
      </c>
      <c r="J177" s="355">
        <f t="shared" si="11"/>
        <v>1</v>
      </c>
      <c r="K177" s="31"/>
    </row>
    <row r="178" spans="1:11">
      <c r="A178" s="35">
        <v>169</v>
      </c>
      <c r="B178" s="6"/>
      <c r="C178" s="6"/>
      <c r="D178" s="6"/>
      <c r="E178" s="6"/>
      <c r="F178" s="215"/>
      <c r="G178" s="16" t="str">
        <f>IF(OR($B178="",$C178="",$D178="",$F178&lt;an_initial,$F178&gt;an_final,$I178=FALSE),"",(HLOOKUP(E178,ii11punctaje,2,FALSE))*VLOOKUP(J178,Coef!$E$2:$F$17,2,FALSE))</f>
        <v/>
      </c>
      <c r="H178" s="56" t="str">
        <f t="shared" si="8"/>
        <v/>
      </c>
      <c r="I178" s="347" t="b">
        <f t="shared" si="9"/>
        <v>0</v>
      </c>
      <c r="J178" s="355">
        <f t="shared" si="11"/>
        <v>1</v>
      </c>
      <c r="K178" s="31"/>
    </row>
    <row r="179" spans="1:11">
      <c r="A179" s="35">
        <v>170</v>
      </c>
      <c r="B179" s="6"/>
      <c r="C179" s="6"/>
      <c r="D179" s="6"/>
      <c r="E179" s="6"/>
      <c r="F179" s="215"/>
      <c r="G179" s="16" t="str">
        <f>IF(OR($B179="",$C179="",$D179="",$F179&lt;an_initial,$F179&gt;an_final,$I179=FALSE),"",(HLOOKUP(E179,ii11punctaje,2,FALSE))*VLOOKUP(J179,Coef!$E$2:$F$17,2,FALSE))</f>
        <v/>
      </c>
      <c r="H179" s="56" t="str">
        <f t="shared" si="8"/>
        <v/>
      </c>
      <c r="I179" s="347" t="b">
        <f t="shared" si="9"/>
        <v>0</v>
      </c>
      <c r="J179" s="355">
        <f t="shared" si="11"/>
        <v>1</v>
      </c>
      <c r="K179" s="31"/>
    </row>
    <row r="180" spans="1:11">
      <c r="A180" s="35">
        <v>171</v>
      </c>
      <c r="B180" s="6"/>
      <c r="C180" s="6"/>
      <c r="D180" s="6"/>
      <c r="E180" s="6"/>
      <c r="F180" s="215"/>
      <c r="G180" s="16" t="str">
        <f>IF(OR($B180="",$C180="",$D180="",$F180&lt;an_initial,$F180&gt;an_final,$I180=FALSE),"",(HLOOKUP(E180,ii11punctaje,2,FALSE))*VLOOKUP(J180,Coef!$E$2:$F$17,2,FALSE))</f>
        <v/>
      </c>
      <c r="H180" s="56" t="str">
        <f t="shared" si="8"/>
        <v/>
      </c>
      <c r="I180" s="347" t="b">
        <f t="shared" si="9"/>
        <v>0</v>
      </c>
      <c r="J180" s="355">
        <f t="shared" si="11"/>
        <v>1</v>
      </c>
      <c r="K180" s="31"/>
    </row>
    <row r="181" spans="1:11">
      <c r="A181" s="35">
        <v>172</v>
      </c>
      <c r="B181" s="6"/>
      <c r="C181" s="6"/>
      <c r="D181" s="6"/>
      <c r="E181" s="6"/>
      <c r="F181" s="215"/>
      <c r="G181" s="16" t="str">
        <f>IF(OR($B181="",$C181="",$D181="",$F181&lt;an_initial,$F181&gt;an_final,$I181=FALSE),"",(HLOOKUP(E181,ii11punctaje,2,FALSE))*VLOOKUP(J181,Coef!$E$2:$F$17,2,FALSE))</f>
        <v/>
      </c>
      <c r="H181" s="56" t="str">
        <f t="shared" si="8"/>
        <v/>
      </c>
      <c r="I181" s="347" t="b">
        <f t="shared" si="9"/>
        <v>0</v>
      </c>
      <c r="J181" s="355">
        <f t="shared" si="11"/>
        <v>1</v>
      </c>
      <c r="K181" s="31"/>
    </row>
    <row r="182" spans="1:11">
      <c r="A182" s="35">
        <v>173</v>
      </c>
      <c r="B182" s="6"/>
      <c r="C182" s="6"/>
      <c r="D182" s="6"/>
      <c r="E182" s="6"/>
      <c r="F182" s="215"/>
      <c r="G182" s="16" t="str">
        <f>IF(OR($B182="",$C182="",$D182="",$F182&lt;an_initial,$F182&gt;an_final,$I182=FALSE),"",(HLOOKUP(E182,ii11punctaje,2,FALSE))*VLOOKUP(J182,Coef!$E$2:$F$17,2,FALSE))</f>
        <v/>
      </c>
      <c r="H182" s="56" t="str">
        <f t="shared" si="8"/>
        <v/>
      </c>
      <c r="I182" s="347" t="b">
        <f t="shared" si="9"/>
        <v>0</v>
      </c>
      <c r="J182" s="355">
        <f t="shared" si="11"/>
        <v>1</v>
      </c>
      <c r="K182" s="31"/>
    </row>
    <row r="183" spans="1:11">
      <c r="A183" s="35">
        <v>174</v>
      </c>
      <c r="B183" s="6"/>
      <c r="C183" s="6"/>
      <c r="D183" s="6"/>
      <c r="E183" s="6"/>
      <c r="F183" s="215"/>
      <c r="G183" s="16" t="str">
        <f>IF(OR($B183="",$C183="",$D183="",$F183&lt;an_initial,$F183&gt;an_final,$I183=FALSE),"",(HLOOKUP(E183,ii11punctaje,2,FALSE))*VLOOKUP(J183,Coef!$E$2:$F$17,2,FALSE))</f>
        <v/>
      </c>
      <c r="H183" s="56" t="str">
        <f t="shared" si="8"/>
        <v/>
      </c>
      <c r="I183" s="347" t="b">
        <f t="shared" si="9"/>
        <v>0</v>
      </c>
      <c r="J183" s="355">
        <f t="shared" si="11"/>
        <v>1</v>
      </c>
      <c r="K183" s="31"/>
    </row>
    <row r="184" spans="1:11">
      <c r="A184" s="35">
        <v>175</v>
      </c>
      <c r="B184" s="6"/>
      <c r="C184" s="6"/>
      <c r="D184" s="6"/>
      <c r="E184" s="6"/>
      <c r="F184" s="215"/>
      <c r="G184" s="16" t="str">
        <f>IF(OR($B184="",$C184="",$D184="",$F184&lt;an_initial,$F184&gt;an_final,$I184=FALSE),"",(HLOOKUP(E184,ii11punctaje,2,FALSE))*VLOOKUP(J184,Coef!$E$2:$F$17,2,FALSE))</f>
        <v/>
      </c>
      <c r="H184" s="56" t="str">
        <f t="shared" si="8"/>
        <v/>
      </c>
      <c r="I184" s="347" t="b">
        <f t="shared" si="9"/>
        <v>0</v>
      </c>
      <c r="J184" s="355">
        <f t="shared" si="11"/>
        <v>1</v>
      </c>
      <c r="K184" s="31"/>
    </row>
    <row r="185" spans="1:11">
      <c r="A185" s="35">
        <v>176</v>
      </c>
      <c r="B185" s="6"/>
      <c r="C185" s="6"/>
      <c r="D185" s="6"/>
      <c r="E185" s="6"/>
      <c r="F185" s="215"/>
      <c r="G185" s="16" t="str">
        <f>IF(OR($B185="",$C185="",$D185="",$F185&lt;an_initial,$F185&gt;an_final,$I185=FALSE),"",(HLOOKUP(E185,ii11punctaje,2,FALSE))*VLOOKUP(J185,Coef!$E$2:$F$17,2,FALSE))</f>
        <v/>
      </c>
      <c r="H185" s="56" t="str">
        <f t="shared" si="8"/>
        <v/>
      </c>
      <c r="I185" s="347" t="b">
        <f t="shared" si="9"/>
        <v>0</v>
      </c>
      <c r="J185" s="355">
        <f t="shared" si="11"/>
        <v>1</v>
      </c>
      <c r="K185" s="31"/>
    </row>
    <row r="186" spans="1:11">
      <c r="A186" s="35">
        <v>177</v>
      </c>
      <c r="B186" s="6"/>
      <c r="C186" s="6"/>
      <c r="D186" s="6"/>
      <c r="E186" s="6"/>
      <c r="F186" s="215"/>
      <c r="G186" s="16" t="str">
        <f>IF(OR($B186="",$C186="",$D186="",$F186&lt;an_initial,$F186&gt;an_final,$I186=FALSE),"",(HLOOKUP(E186,ii11punctaje,2,FALSE))*VLOOKUP(J186,Coef!$E$2:$F$17,2,FALSE))</f>
        <v/>
      </c>
      <c r="H186" s="56" t="str">
        <f t="shared" si="8"/>
        <v/>
      </c>
      <c r="I186" s="347" t="b">
        <f t="shared" si="9"/>
        <v>0</v>
      </c>
      <c r="J186" s="355">
        <f t="shared" si="11"/>
        <v>1</v>
      </c>
      <c r="K186" s="31"/>
    </row>
    <row r="187" spans="1:11">
      <c r="A187" s="35">
        <v>178</v>
      </c>
      <c r="B187" s="6"/>
      <c r="C187" s="6"/>
      <c r="D187" s="6"/>
      <c r="E187" s="6"/>
      <c r="F187" s="215"/>
      <c r="G187" s="16" t="str">
        <f>IF(OR($B187="",$C187="",$D187="",$F187&lt;an_initial,$F187&gt;an_final,$I187=FALSE),"",(HLOOKUP(E187,ii11punctaje,2,FALSE))*VLOOKUP(J187,Coef!$E$2:$F$17,2,FALSE))</f>
        <v/>
      </c>
      <c r="H187" s="56" t="str">
        <f t="shared" si="8"/>
        <v/>
      </c>
      <c r="I187" s="347" t="b">
        <f t="shared" si="9"/>
        <v>0</v>
      </c>
      <c r="J187" s="355">
        <f t="shared" si="11"/>
        <v>1</v>
      </c>
      <c r="K187" s="31"/>
    </row>
    <row r="188" spans="1:11">
      <c r="A188" s="35">
        <v>179</v>
      </c>
      <c r="B188" s="6"/>
      <c r="C188" s="6"/>
      <c r="D188" s="6"/>
      <c r="E188" s="6"/>
      <c r="F188" s="215"/>
      <c r="G188" s="16" t="str">
        <f>IF(OR($B188="",$C188="",$D188="",$F188&lt;an_initial,$F188&gt;an_final,$I188=FALSE),"",(HLOOKUP(E188,ii11punctaje,2,FALSE))*VLOOKUP(J188,Coef!$E$2:$F$17,2,FALSE))</f>
        <v/>
      </c>
      <c r="H188" s="56" t="str">
        <f t="shared" si="8"/>
        <v/>
      </c>
      <c r="I188" s="347" t="b">
        <f t="shared" si="9"/>
        <v>0</v>
      </c>
      <c r="J188" s="355">
        <f t="shared" si="11"/>
        <v>1</v>
      </c>
      <c r="K188" s="31"/>
    </row>
    <row r="189" spans="1:11">
      <c r="A189" s="35">
        <v>180</v>
      </c>
      <c r="B189" s="6"/>
      <c r="C189" s="6"/>
      <c r="D189" s="6"/>
      <c r="E189" s="6"/>
      <c r="F189" s="215"/>
      <c r="G189" s="16" t="str">
        <f>IF(OR($B189="",$C189="",$D189="",$F189&lt;an_initial,$F189&gt;an_final,$I189=FALSE),"",(HLOOKUP(E189,ii11punctaje,2,FALSE))*VLOOKUP(J189,Coef!$E$2:$F$17,2,FALSE))</f>
        <v/>
      </c>
      <c r="H189" s="56" t="str">
        <f t="shared" si="8"/>
        <v/>
      </c>
      <c r="I189" s="347" t="b">
        <f t="shared" si="9"/>
        <v>0</v>
      </c>
      <c r="J189" s="355">
        <f t="shared" si="11"/>
        <v>1</v>
      </c>
      <c r="K189" s="31"/>
    </row>
    <row r="190" spans="1:11">
      <c r="A190" s="35">
        <v>181</v>
      </c>
      <c r="B190" s="6"/>
      <c r="C190" s="6"/>
      <c r="D190" s="6"/>
      <c r="E190" s="6"/>
      <c r="F190" s="215"/>
      <c r="G190" s="16" t="str">
        <f>IF(OR($B190="",$C190="",$D190="",$F190&lt;an_initial,$F190&gt;an_final,$I190=FALSE),"",(HLOOKUP(E190,ii11punctaje,2,FALSE))*VLOOKUP(J190,Coef!$E$2:$F$17,2,FALSE))</f>
        <v/>
      </c>
      <c r="H190" s="56" t="str">
        <f t="shared" si="8"/>
        <v/>
      </c>
      <c r="I190" s="347" t="b">
        <f t="shared" si="9"/>
        <v>0</v>
      </c>
      <c r="J190" s="355">
        <f t="shared" si="11"/>
        <v>1</v>
      </c>
      <c r="K190" s="31"/>
    </row>
    <row r="191" spans="1:11">
      <c r="A191" s="35">
        <v>182</v>
      </c>
      <c r="B191" s="6"/>
      <c r="C191" s="6"/>
      <c r="D191" s="6"/>
      <c r="E191" s="6"/>
      <c r="F191" s="215"/>
      <c r="G191" s="16" t="str">
        <f>IF(OR($B191="",$C191="",$D191="",$F191&lt;an_initial,$F191&gt;an_final,$I191=FALSE),"",(HLOOKUP(E191,ii11punctaje,2,FALSE))*VLOOKUP(J191,Coef!$E$2:$F$17,2,FALSE))</f>
        <v/>
      </c>
      <c r="H191" s="56" t="str">
        <f t="shared" si="8"/>
        <v/>
      </c>
      <c r="I191" s="347" t="b">
        <f t="shared" si="9"/>
        <v>0</v>
      </c>
      <c r="J191" s="355">
        <f t="shared" si="11"/>
        <v>1</v>
      </c>
      <c r="K191" s="31"/>
    </row>
    <row r="192" spans="1:11">
      <c r="A192" s="35">
        <v>183</v>
      </c>
      <c r="B192" s="6"/>
      <c r="C192" s="6"/>
      <c r="D192" s="6"/>
      <c r="E192" s="6"/>
      <c r="F192" s="215"/>
      <c r="G192" s="16" t="str">
        <f>IF(OR($B192="",$C192="",$D192="",$F192&lt;an_initial,$F192&gt;an_final,$I192=FALSE),"",(HLOOKUP(E192,ii11punctaje,2,FALSE))*VLOOKUP(J192,Coef!$E$2:$F$17,2,FALSE))</f>
        <v/>
      </c>
      <c r="H192" s="56" t="str">
        <f t="shared" si="8"/>
        <v/>
      </c>
      <c r="I192" s="347" t="b">
        <f t="shared" si="9"/>
        <v>0</v>
      </c>
      <c r="J192" s="355">
        <f t="shared" si="11"/>
        <v>1</v>
      </c>
      <c r="K192" s="31"/>
    </row>
    <row r="193" spans="1:11">
      <c r="A193" s="35">
        <v>184</v>
      </c>
      <c r="B193" s="6"/>
      <c r="C193" s="6"/>
      <c r="D193" s="6"/>
      <c r="E193" s="6"/>
      <c r="F193" s="215"/>
      <c r="G193" s="16" t="str">
        <f>IF(OR($B193="",$C193="",$D193="",$F193&lt;an_initial,$F193&gt;an_final,$I193=FALSE),"",(HLOOKUP(E193,ii11punctaje,2,FALSE))*VLOOKUP(J193,Coef!$E$2:$F$17,2,FALSE))</f>
        <v/>
      </c>
      <c r="H193" s="56" t="str">
        <f t="shared" si="8"/>
        <v/>
      </c>
      <c r="I193" s="347" t="b">
        <f t="shared" si="9"/>
        <v>0</v>
      </c>
      <c r="J193" s="355">
        <f t="shared" si="11"/>
        <v>1</v>
      </c>
      <c r="K193" s="31"/>
    </row>
    <row r="194" spans="1:11">
      <c r="A194" s="35">
        <v>185</v>
      </c>
      <c r="B194" s="6"/>
      <c r="C194" s="6"/>
      <c r="D194" s="6"/>
      <c r="E194" s="6"/>
      <c r="F194" s="215"/>
      <c r="G194" s="16" t="str">
        <f>IF(OR($B194="",$C194="",$D194="",$F194&lt;an_initial,$F194&gt;an_final,$I194=FALSE),"",(HLOOKUP(E194,ii11punctaje,2,FALSE))*VLOOKUP(J194,Coef!$E$2:$F$17,2,FALSE))</f>
        <v/>
      </c>
      <c r="H194" s="56" t="str">
        <f t="shared" si="8"/>
        <v/>
      </c>
      <c r="I194" s="347" t="b">
        <f t="shared" si="9"/>
        <v>0</v>
      </c>
      <c r="J194" s="355">
        <f t="shared" si="11"/>
        <v>1</v>
      </c>
      <c r="K194" s="31"/>
    </row>
    <row r="195" spans="1:11">
      <c r="A195" s="35">
        <v>186</v>
      </c>
      <c r="B195" s="6"/>
      <c r="C195" s="6"/>
      <c r="D195" s="6"/>
      <c r="E195" s="6"/>
      <c r="F195" s="215"/>
      <c r="G195" s="16" t="str">
        <f>IF(OR($B195="",$C195="",$D195="",$F195&lt;an_initial,$F195&gt;an_final,$I195=FALSE),"",(HLOOKUP(E195,ii11punctaje,2,FALSE))*VLOOKUP(J195,Coef!$E$2:$F$17,2,FALSE))</f>
        <v/>
      </c>
      <c r="H195" s="56" t="str">
        <f t="shared" si="8"/>
        <v/>
      </c>
      <c r="I195" s="347" t="b">
        <f t="shared" si="9"/>
        <v>0</v>
      </c>
      <c r="J195" s="355">
        <f t="shared" si="11"/>
        <v>1</v>
      </c>
      <c r="K195" s="31"/>
    </row>
    <row r="196" spans="1:11">
      <c r="A196" s="35">
        <v>187</v>
      </c>
      <c r="B196" s="6"/>
      <c r="C196" s="6"/>
      <c r="D196" s="6"/>
      <c r="E196" s="6"/>
      <c r="F196" s="215"/>
      <c r="G196" s="16" t="str">
        <f>IF(OR($B196="",$C196="",$D196="",$F196&lt;an_initial,$F196&gt;an_final,$I196=FALSE),"",(HLOOKUP(E196,ii11punctaje,2,FALSE))*VLOOKUP(J196,Coef!$E$2:$F$17,2,FALSE))</f>
        <v/>
      </c>
      <c r="H196" s="56" t="str">
        <f t="shared" si="8"/>
        <v/>
      </c>
      <c r="I196" s="347" t="b">
        <f t="shared" si="9"/>
        <v>0</v>
      </c>
      <c r="J196" s="355">
        <f t="shared" si="11"/>
        <v>1</v>
      </c>
      <c r="K196" s="31"/>
    </row>
    <row r="197" spans="1:11">
      <c r="A197" s="35">
        <v>188</v>
      </c>
      <c r="B197" s="6"/>
      <c r="C197" s="6"/>
      <c r="D197" s="6"/>
      <c r="E197" s="6"/>
      <c r="F197" s="215"/>
      <c r="G197" s="16" t="str">
        <f>IF(OR($B197="",$C197="",$D197="",$F197&lt;an_initial,$F197&gt;an_final,$I197=FALSE),"",(HLOOKUP(E197,ii11punctaje,2,FALSE))*VLOOKUP(J197,Coef!$E$2:$F$17,2,FALSE))</f>
        <v/>
      </c>
      <c r="H197" s="56" t="str">
        <f t="shared" si="8"/>
        <v/>
      </c>
      <c r="I197" s="347" t="b">
        <f t="shared" si="9"/>
        <v>0</v>
      </c>
      <c r="J197" s="355">
        <f t="shared" si="11"/>
        <v>1</v>
      </c>
      <c r="K197" s="31"/>
    </row>
    <row r="198" spans="1:11">
      <c r="A198" s="35">
        <v>189</v>
      </c>
      <c r="B198" s="6"/>
      <c r="C198" s="6"/>
      <c r="D198" s="6"/>
      <c r="E198" s="6"/>
      <c r="F198" s="215"/>
      <c r="G198" s="16" t="str">
        <f>IF(OR($B198="",$C198="",$D198="",$F198&lt;an_initial,$F198&gt;an_final,$I198=FALSE),"",(HLOOKUP(E198,ii11punctaje,2,FALSE))*VLOOKUP(J198,Coef!$E$2:$F$17,2,FALSE))</f>
        <v/>
      </c>
      <c r="H198" s="56" t="str">
        <f t="shared" si="8"/>
        <v/>
      </c>
      <c r="I198" s="347" t="b">
        <f t="shared" si="9"/>
        <v>0</v>
      </c>
      <c r="J198" s="355">
        <f t="shared" si="11"/>
        <v>1</v>
      </c>
      <c r="K198" s="31"/>
    </row>
    <row r="199" spans="1:11">
      <c r="A199" s="35">
        <v>190</v>
      </c>
      <c r="B199" s="6"/>
      <c r="C199" s="6"/>
      <c r="D199" s="6"/>
      <c r="E199" s="6"/>
      <c r="F199" s="215"/>
      <c r="G199" s="16" t="str">
        <f>IF(OR($B199="",$C199="",$D199="",$F199&lt;an_initial,$F199&gt;an_final,$I199=FALSE),"",(HLOOKUP(E199,ii11punctaje,2,FALSE))*VLOOKUP(J199,Coef!$E$2:$F$17,2,FALSE))</f>
        <v/>
      </c>
      <c r="H199" s="56" t="str">
        <f t="shared" si="8"/>
        <v/>
      </c>
      <c r="I199" s="347" t="b">
        <f t="shared" si="9"/>
        <v>0</v>
      </c>
      <c r="J199" s="355">
        <f t="shared" si="11"/>
        <v>1</v>
      </c>
      <c r="K199" s="31"/>
    </row>
    <row r="200" spans="1:11">
      <c r="A200" s="35">
        <v>191</v>
      </c>
      <c r="B200" s="6"/>
      <c r="C200" s="6"/>
      <c r="D200" s="6"/>
      <c r="E200" s="6"/>
      <c r="F200" s="215"/>
      <c r="G200" s="16" t="str">
        <f>IF(OR($B200="",$C200="",$D200="",$F200&lt;an_initial,$F200&gt;an_final,$I200=FALSE),"",(HLOOKUP(E200,ii11punctaje,2,FALSE))*VLOOKUP(J200,Coef!$E$2:$F$17,2,FALSE))</f>
        <v/>
      </c>
      <c r="H200" s="56" t="str">
        <f t="shared" si="8"/>
        <v/>
      </c>
      <c r="I200" s="347" t="b">
        <f t="shared" si="9"/>
        <v>0</v>
      </c>
      <c r="J200" s="355">
        <f t="shared" si="11"/>
        <v>1</v>
      </c>
      <c r="K200" s="31"/>
    </row>
    <row r="201" spans="1:11">
      <c r="A201" s="35">
        <v>192</v>
      </c>
      <c r="B201" s="6"/>
      <c r="C201" s="6"/>
      <c r="D201" s="6"/>
      <c r="E201" s="6"/>
      <c r="F201" s="215"/>
      <c r="G201" s="16" t="str">
        <f>IF(OR($B201="",$C201="",$D201="",$F201&lt;an_initial,$F201&gt;an_final,$I201=FALSE),"",(HLOOKUP(E201,ii11punctaje,2,FALSE))*VLOOKUP(J201,Coef!$E$2:$F$17,2,FALSE))</f>
        <v/>
      </c>
      <c r="H201" s="56" t="str">
        <f t="shared" si="8"/>
        <v/>
      </c>
      <c r="I201" s="347" t="b">
        <f t="shared" si="9"/>
        <v>0</v>
      </c>
      <c r="J201" s="355">
        <f t="shared" si="11"/>
        <v>1</v>
      </c>
      <c r="K201" s="31"/>
    </row>
    <row r="202" spans="1:11">
      <c r="A202" s="35">
        <v>193</v>
      </c>
      <c r="B202" s="6"/>
      <c r="C202" s="6"/>
      <c r="D202" s="6"/>
      <c r="E202" s="6"/>
      <c r="F202" s="215"/>
      <c r="G202" s="16" t="str">
        <f>IF(OR($B202="",$C202="",$D202="",$F202&lt;an_initial,$F202&gt;an_final,$I202=FALSE),"",(HLOOKUP(E202,ii11punctaje,2,FALSE))*VLOOKUP(J202,Coef!$E$2:$F$17,2,FALSE))</f>
        <v/>
      </c>
      <c r="H202" s="56" t="str">
        <f t="shared" ref="H202:H259" si="12">IF(OR($B202="",$C202="",$D202="",$F202&gt;an_final,$I202=FALSE),"",IF($F202&gt;=an_initial,1,""))</f>
        <v/>
      </c>
      <c r="I202" s="347" t="b">
        <f t="shared" ref="I202:I259" si="13">IF(nume_candidat="",FALSE,ISNUMBER(SEARCH(nume_candidat,$B202)))</f>
        <v>0</v>
      </c>
      <c r="J202" s="355">
        <f t="shared" si="11"/>
        <v>1</v>
      </c>
      <c r="K202" s="31"/>
    </row>
    <row r="203" spans="1:11">
      <c r="A203" s="35">
        <v>194</v>
      </c>
      <c r="B203" s="6"/>
      <c r="C203" s="6"/>
      <c r="D203" s="6"/>
      <c r="E203" s="6"/>
      <c r="F203" s="215"/>
      <c r="G203" s="16" t="str">
        <f>IF(OR($B203="",$C203="",$D203="",$F203&lt;an_initial,$F203&gt;an_final,$I203=FALSE),"",(HLOOKUP(E203,ii11punctaje,2,FALSE))*VLOOKUP(J203,Coef!$E$2:$F$17,2,FALSE))</f>
        <v/>
      </c>
      <c r="H203" s="56" t="str">
        <f t="shared" si="12"/>
        <v/>
      </c>
      <c r="I203" s="347" t="b">
        <f t="shared" si="13"/>
        <v>0</v>
      </c>
      <c r="J203" s="355">
        <f t="shared" ref="J203:J259" si="14">LEN(B203)-LEN(SUBSTITUTE(B203,",",""))+1</f>
        <v>1</v>
      </c>
      <c r="K203" s="31"/>
    </row>
    <row r="204" spans="1:11">
      <c r="A204" s="35">
        <v>195</v>
      </c>
      <c r="B204" s="6"/>
      <c r="C204" s="6"/>
      <c r="D204" s="6"/>
      <c r="E204" s="6"/>
      <c r="F204" s="215"/>
      <c r="G204" s="16" t="str">
        <f>IF(OR($B204="",$C204="",$D204="",$F204&lt;an_initial,$F204&gt;an_final,$I204=FALSE),"",(HLOOKUP(E204,ii11punctaje,2,FALSE))*VLOOKUP(J204,Coef!$E$2:$F$17,2,FALSE))</f>
        <v/>
      </c>
      <c r="H204" s="56" t="str">
        <f t="shared" si="12"/>
        <v/>
      </c>
      <c r="I204" s="347" t="b">
        <f t="shared" si="13"/>
        <v>0</v>
      </c>
      <c r="J204" s="355">
        <f t="shared" si="14"/>
        <v>1</v>
      </c>
      <c r="K204" s="31"/>
    </row>
    <row r="205" spans="1:11">
      <c r="A205" s="35">
        <v>196</v>
      </c>
      <c r="B205" s="6"/>
      <c r="C205" s="6"/>
      <c r="D205" s="6"/>
      <c r="E205" s="6"/>
      <c r="F205" s="215"/>
      <c r="G205" s="16" t="str">
        <f>IF(OR($B205="",$C205="",$D205="",$F205&lt;an_initial,$F205&gt;an_final,$I205=FALSE),"",(HLOOKUP(E205,ii11punctaje,2,FALSE))*VLOOKUP(J205,Coef!$E$2:$F$17,2,FALSE))</f>
        <v/>
      </c>
      <c r="H205" s="56" t="str">
        <f t="shared" si="12"/>
        <v/>
      </c>
      <c r="I205" s="347" t="b">
        <f t="shared" si="13"/>
        <v>0</v>
      </c>
      <c r="J205" s="355">
        <f t="shared" si="14"/>
        <v>1</v>
      </c>
      <c r="K205" s="31"/>
    </row>
    <row r="206" spans="1:11">
      <c r="A206" s="35">
        <v>197</v>
      </c>
      <c r="B206" s="6"/>
      <c r="C206" s="6"/>
      <c r="D206" s="6"/>
      <c r="E206" s="6"/>
      <c r="F206" s="215"/>
      <c r="G206" s="16" t="str">
        <f>IF(OR($B206="",$C206="",$D206="",$F206&lt;an_initial,$F206&gt;an_final,$I206=FALSE),"",(HLOOKUP(E206,ii11punctaje,2,FALSE))*VLOOKUP(J206,Coef!$E$2:$F$17,2,FALSE))</f>
        <v/>
      </c>
      <c r="H206" s="56" t="str">
        <f t="shared" si="12"/>
        <v/>
      </c>
      <c r="I206" s="347" t="b">
        <f t="shared" si="13"/>
        <v>0</v>
      </c>
      <c r="J206" s="355">
        <f t="shared" si="14"/>
        <v>1</v>
      </c>
      <c r="K206" s="31"/>
    </row>
    <row r="207" spans="1:11">
      <c r="A207" s="35">
        <v>198</v>
      </c>
      <c r="B207" s="6"/>
      <c r="C207" s="6"/>
      <c r="D207" s="6"/>
      <c r="E207" s="6"/>
      <c r="F207" s="215"/>
      <c r="G207" s="16" t="str">
        <f>IF(OR($B207="",$C207="",$D207="",$F207&lt;an_initial,$F207&gt;an_final,$I207=FALSE),"",(HLOOKUP(E207,ii11punctaje,2,FALSE))*VLOOKUP(J207,Coef!$E$2:$F$17,2,FALSE))</f>
        <v/>
      </c>
      <c r="H207" s="56" t="str">
        <f t="shared" si="12"/>
        <v/>
      </c>
      <c r="I207" s="347" t="b">
        <f t="shared" si="13"/>
        <v>0</v>
      </c>
      <c r="J207" s="355">
        <f t="shared" si="14"/>
        <v>1</v>
      </c>
      <c r="K207" s="31"/>
    </row>
    <row r="208" spans="1:11">
      <c r="A208" s="35">
        <v>199</v>
      </c>
      <c r="B208" s="6"/>
      <c r="C208" s="6"/>
      <c r="D208" s="6"/>
      <c r="E208" s="6"/>
      <c r="F208" s="215"/>
      <c r="G208" s="16" t="str">
        <f>IF(OR($B208="",$C208="",$D208="",$F208&lt;an_initial,$F208&gt;an_final,$I208=FALSE),"",(HLOOKUP(E208,ii11punctaje,2,FALSE))*VLOOKUP(J208,Coef!$E$2:$F$17,2,FALSE))</f>
        <v/>
      </c>
      <c r="H208" s="56" t="str">
        <f t="shared" si="12"/>
        <v/>
      </c>
      <c r="I208" s="347" t="b">
        <f t="shared" si="13"/>
        <v>0</v>
      </c>
      <c r="J208" s="355">
        <f t="shared" si="14"/>
        <v>1</v>
      </c>
      <c r="K208" s="31"/>
    </row>
    <row r="209" spans="1:11">
      <c r="A209" s="35">
        <v>200</v>
      </c>
      <c r="B209" s="6"/>
      <c r="C209" s="6"/>
      <c r="D209" s="6"/>
      <c r="E209" s="6"/>
      <c r="F209" s="215"/>
      <c r="G209" s="16" t="str">
        <f>IF(OR($B209="",$C209="",$D209="",$F209&lt;an_initial,$F209&gt;an_final,$I209=FALSE),"",(HLOOKUP(E209,ii11punctaje,2,FALSE))*VLOOKUP(J209,Coef!$E$2:$F$17,2,FALSE))</f>
        <v/>
      </c>
      <c r="H209" s="56" t="str">
        <f t="shared" si="12"/>
        <v/>
      </c>
      <c r="I209" s="347" t="b">
        <f t="shared" si="13"/>
        <v>0</v>
      </c>
      <c r="J209" s="355">
        <f t="shared" si="14"/>
        <v>1</v>
      </c>
      <c r="K209" s="31"/>
    </row>
    <row r="210" spans="1:11">
      <c r="A210" s="35">
        <v>201</v>
      </c>
      <c r="B210" s="6"/>
      <c r="C210" s="6"/>
      <c r="D210" s="6"/>
      <c r="E210" s="6"/>
      <c r="F210" s="215"/>
      <c r="G210" s="16" t="str">
        <f>IF(OR($B210="",$C210="",$D210="",$F210&lt;an_initial,$F210&gt;an_final,$I210=FALSE),"",(HLOOKUP(E210,ii11punctaje,2,FALSE))*VLOOKUP(J210,Coef!$E$2:$F$17,2,FALSE))</f>
        <v/>
      </c>
      <c r="H210" s="56" t="str">
        <f t="shared" si="12"/>
        <v/>
      </c>
      <c r="I210" s="347" t="b">
        <f t="shared" si="13"/>
        <v>0</v>
      </c>
      <c r="J210" s="355">
        <f t="shared" si="14"/>
        <v>1</v>
      </c>
      <c r="K210" s="31"/>
    </row>
    <row r="211" spans="1:11">
      <c r="A211" s="35">
        <v>202</v>
      </c>
      <c r="B211" s="6"/>
      <c r="C211" s="6"/>
      <c r="D211" s="6"/>
      <c r="E211" s="6"/>
      <c r="F211" s="215"/>
      <c r="G211" s="16" t="str">
        <f>IF(OR($B211="",$C211="",$D211="",$F211&lt;an_initial,$F211&gt;an_final,$I211=FALSE),"",(HLOOKUP(E211,ii11punctaje,2,FALSE))*VLOOKUP(J211,Coef!$E$2:$F$17,2,FALSE))</f>
        <v/>
      </c>
      <c r="H211" s="56" t="str">
        <f t="shared" si="12"/>
        <v/>
      </c>
      <c r="I211" s="347" t="b">
        <f t="shared" si="13"/>
        <v>0</v>
      </c>
      <c r="J211" s="355">
        <f t="shared" si="14"/>
        <v>1</v>
      </c>
      <c r="K211" s="31"/>
    </row>
    <row r="212" spans="1:11">
      <c r="A212" s="35">
        <v>203</v>
      </c>
      <c r="B212" s="6"/>
      <c r="C212" s="6"/>
      <c r="D212" s="6"/>
      <c r="E212" s="6"/>
      <c r="F212" s="215"/>
      <c r="G212" s="16" t="str">
        <f>IF(OR($B212="",$C212="",$D212="",$F212&lt;an_initial,$F212&gt;an_final,$I212=FALSE),"",(HLOOKUP(E212,ii11punctaje,2,FALSE))*VLOOKUP(J212,Coef!$E$2:$F$17,2,FALSE))</f>
        <v/>
      </c>
      <c r="H212" s="56" t="str">
        <f t="shared" si="12"/>
        <v/>
      </c>
      <c r="I212" s="347" t="b">
        <f t="shared" si="13"/>
        <v>0</v>
      </c>
      <c r="J212" s="355">
        <f t="shared" si="14"/>
        <v>1</v>
      </c>
      <c r="K212" s="31"/>
    </row>
    <row r="213" spans="1:11">
      <c r="A213" s="35">
        <v>204</v>
      </c>
      <c r="B213" s="6"/>
      <c r="C213" s="6"/>
      <c r="D213" s="6"/>
      <c r="E213" s="6"/>
      <c r="F213" s="215"/>
      <c r="G213" s="16" t="str">
        <f>IF(OR($B213="",$C213="",$D213="",$F213&lt;an_initial,$F213&gt;an_final,$I213=FALSE),"",(HLOOKUP(E213,ii11punctaje,2,FALSE))*VLOOKUP(J213,Coef!$E$2:$F$17,2,FALSE))</f>
        <v/>
      </c>
      <c r="H213" s="56" t="str">
        <f t="shared" si="12"/>
        <v/>
      </c>
      <c r="I213" s="347" t="b">
        <f t="shared" si="13"/>
        <v>0</v>
      </c>
      <c r="J213" s="355">
        <f t="shared" si="14"/>
        <v>1</v>
      </c>
      <c r="K213" s="31"/>
    </row>
    <row r="214" spans="1:11">
      <c r="A214" s="35">
        <v>205</v>
      </c>
      <c r="B214" s="6"/>
      <c r="C214" s="6"/>
      <c r="D214" s="6"/>
      <c r="E214" s="6"/>
      <c r="F214" s="215"/>
      <c r="G214" s="16" t="str">
        <f>IF(OR($B214="",$C214="",$D214="",$F214&lt;an_initial,$F214&gt;an_final,$I214=FALSE),"",(HLOOKUP(E214,ii11punctaje,2,FALSE))*VLOOKUP(J214,Coef!$E$2:$F$17,2,FALSE))</f>
        <v/>
      </c>
      <c r="H214" s="56" t="str">
        <f t="shared" si="12"/>
        <v/>
      </c>
      <c r="I214" s="347" t="b">
        <f t="shared" si="13"/>
        <v>0</v>
      </c>
      <c r="J214" s="355">
        <f t="shared" si="14"/>
        <v>1</v>
      </c>
      <c r="K214" s="31"/>
    </row>
    <row r="215" spans="1:11">
      <c r="A215" s="35">
        <v>206</v>
      </c>
      <c r="B215" s="6"/>
      <c r="C215" s="6"/>
      <c r="D215" s="6"/>
      <c r="E215" s="6"/>
      <c r="F215" s="215"/>
      <c r="G215" s="16" t="str">
        <f>IF(OR($B215="",$C215="",$D215="",$F215&lt;an_initial,$F215&gt;an_final,$I215=FALSE),"",(HLOOKUP(E215,ii11punctaje,2,FALSE))*VLOOKUP(J215,Coef!$E$2:$F$17,2,FALSE))</f>
        <v/>
      </c>
      <c r="H215" s="56" t="str">
        <f t="shared" si="12"/>
        <v/>
      </c>
      <c r="I215" s="347" t="b">
        <f t="shared" si="13"/>
        <v>0</v>
      </c>
      <c r="J215" s="355">
        <f t="shared" si="14"/>
        <v>1</v>
      </c>
      <c r="K215" s="31"/>
    </row>
    <row r="216" spans="1:11">
      <c r="A216" s="35">
        <v>207</v>
      </c>
      <c r="B216" s="6"/>
      <c r="C216" s="6"/>
      <c r="D216" s="6"/>
      <c r="E216" s="6"/>
      <c r="F216" s="215"/>
      <c r="G216" s="16" t="str">
        <f>IF(OR($B216="",$C216="",$D216="",$F216&lt;an_initial,$F216&gt;an_final,$I216=FALSE),"",(HLOOKUP(E216,ii11punctaje,2,FALSE))*VLOOKUP(J216,Coef!$E$2:$F$17,2,FALSE))</f>
        <v/>
      </c>
      <c r="H216" s="56" t="str">
        <f t="shared" si="12"/>
        <v/>
      </c>
      <c r="I216" s="347" t="b">
        <f t="shared" si="13"/>
        <v>0</v>
      </c>
      <c r="J216" s="355">
        <f t="shared" si="14"/>
        <v>1</v>
      </c>
      <c r="K216" s="31"/>
    </row>
    <row r="217" spans="1:11">
      <c r="A217" s="35">
        <v>208</v>
      </c>
      <c r="B217" s="6"/>
      <c r="C217" s="6"/>
      <c r="D217" s="6"/>
      <c r="E217" s="6"/>
      <c r="F217" s="215"/>
      <c r="G217" s="16" t="str">
        <f>IF(OR($B217="",$C217="",$D217="",$F217&lt;an_initial,$F217&gt;an_final,$I217=FALSE),"",(HLOOKUP(E217,ii11punctaje,2,FALSE))*VLOOKUP(J217,Coef!$E$2:$F$17,2,FALSE))</f>
        <v/>
      </c>
      <c r="H217" s="56" t="str">
        <f t="shared" si="12"/>
        <v/>
      </c>
      <c r="I217" s="347" t="b">
        <f t="shared" si="13"/>
        <v>0</v>
      </c>
      <c r="J217" s="355">
        <f t="shared" si="14"/>
        <v>1</v>
      </c>
      <c r="K217" s="31"/>
    </row>
    <row r="218" spans="1:11">
      <c r="A218" s="35">
        <v>209</v>
      </c>
      <c r="B218" s="6"/>
      <c r="C218" s="6"/>
      <c r="D218" s="6"/>
      <c r="E218" s="6"/>
      <c r="F218" s="215"/>
      <c r="G218" s="16" t="str">
        <f>IF(OR($B218="",$C218="",$D218="",$F218&lt;an_initial,$F218&gt;an_final,$I218=FALSE),"",(HLOOKUP(E218,ii11punctaje,2,FALSE))*VLOOKUP(J218,Coef!$E$2:$F$17,2,FALSE))</f>
        <v/>
      </c>
      <c r="H218" s="56" t="str">
        <f t="shared" si="12"/>
        <v/>
      </c>
      <c r="I218" s="347" t="b">
        <f t="shared" si="13"/>
        <v>0</v>
      </c>
      <c r="J218" s="355">
        <f t="shared" si="14"/>
        <v>1</v>
      </c>
      <c r="K218" s="31"/>
    </row>
    <row r="219" spans="1:11">
      <c r="A219" s="35">
        <v>210</v>
      </c>
      <c r="B219" s="6"/>
      <c r="C219" s="6"/>
      <c r="D219" s="6"/>
      <c r="E219" s="6"/>
      <c r="F219" s="215"/>
      <c r="G219" s="16" t="str">
        <f>IF(OR($B219="",$C219="",$D219="",$F219&lt;an_initial,$F219&gt;an_final,$I219=FALSE),"",(HLOOKUP(E219,ii11punctaje,2,FALSE))*VLOOKUP(J219,Coef!$E$2:$F$17,2,FALSE))</f>
        <v/>
      </c>
      <c r="H219" s="56" t="str">
        <f t="shared" si="12"/>
        <v/>
      </c>
      <c r="I219" s="347" t="b">
        <f t="shared" si="13"/>
        <v>0</v>
      </c>
      <c r="J219" s="355">
        <f t="shared" si="14"/>
        <v>1</v>
      </c>
      <c r="K219" s="31"/>
    </row>
    <row r="220" spans="1:11">
      <c r="A220" s="35">
        <v>211</v>
      </c>
      <c r="B220" s="6"/>
      <c r="C220" s="6"/>
      <c r="D220" s="6"/>
      <c r="E220" s="6"/>
      <c r="F220" s="215"/>
      <c r="G220" s="16" t="str">
        <f>IF(OR($B220="",$C220="",$D220="",$F220&lt;an_initial,$F220&gt;an_final,$I220=FALSE),"",(HLOOKUP(E220,ii11punctaje,2,FALSE))*VLOOKUP(J220,Coef!$E$2:$F$17,2,FALSE))</f>
        <v/>
      </c>
      <c r="H220" s="56" t="str">
        <f t="shared" si="12"/>
        <v/>
      </c>
      <c r="I220" s="347" t="b">
        <f t="shared" si="13"/>
        <v>0</v>
      </c>
      <c r="J220" s="355">
        <f t="shared" si="14"/>
        <v>1</v>
      </c>
      <c r="K220" s="31"/>
    </row>
    <row r="221" spans="1:11">
      <c r="A221" s="35">
        <v>212</v>
      </c>
      <c r="B221" s="6"/>
      <c r="C221" s="6"/>
      <c r="D221" s="6"/>
      <c r="E221" s="6"/>
      <c r="F221" s="215"/>
      <c r="G221" s="16" t="str">
        <f>IF(OR($B221="",$C221="",$D221="",$F221&lt;an_initial,$F221&gt;an_final,$I221=FALSE),"",(HLOOKUP(E221,ii11punctaje,2,FALSE))*VLOOKUP(J221,Coef!$E$2:$F$17,2,FALSE))</f>
        <v/>
      </c>
      <c r="H221" s="56" t="str">
        <f t="shared" si="12"/>
        <v/>
      </c>
      <c r="I221" s="347" t="b">
        <f t="shared" si="13"/>
        <v>0</v>
      </c>
      <c r="J221" s="355">
        <f t="shared" si="14"/>
        <v>1</v>
      </c>
      <c r="K221" s="31"/>
    </row>
    <row r="222" spans="1:11">
      <c r="A222" s="35">
        <v>213</v>
      </c>
      <c r="B222" s="6"/>
      <c r="C222" s="6"/>
      <c r="D222" s="6"/>
      <c r="E222" s="6"/>
      <c r="F222" s="215"/>
      <c r="G222" s="16" t="str">
        <f>IF(OR($B222="",$C222="",$D222="",$F222&lt;an_initial,$F222&gt;an_final,$I222=FALSE),"",(HLOOKUP(E222,ii11punctaje,2,FALSE))*VLOOKUP(J222,Coef!$E$2:$F$17,2,FALSE))</f>
        <v/>
      </c>
      <c r="H222" s="56" t="str">
        <f t="shared" si="12"/>
        <v/>
      </c>
      <c r="I222" s="347" t="b">
        <f t="shared" si="13"/>
        <v>0</v>
      </c>
      <c r="J222" s="355">
        <f t="shared" si="14"/>
        <v>1</v>
      </c>
      <c r="K222" s="31"/>
    </row>
    <row r="223" spans="1:11">
      <c r="A223" s="35">
        <v>214</v>
      </c>
      <c r="B223" s="6"/>
      <c r="C223" s="6"/>
      <c r="D223" s="6"/>
      <c r="E223" s="6"/>
      <c r="F223" s="215"/>
      <c r="G223" s="16" t="str">
        <f>IF(OR($B223="",$C223="",$D223="",$F223&lt;an_initial,$F223&gt;an_final,$I223=FALSE),"",(HLOOKUP(E223,ii11punctaje,2,FALSE))*VLOOKUP(J223,Coef!$E$2:$F$17,2,FALSE))</f>
        <v/>
      </c>
      <c r="H223" s="56" t="str">
        <f t="shared" si="12"/>
        <v/>
      </c>
      <c r="I223" s="347" t="b">
        <f t="shared" si="13"/>
        <v>0</v>
      </c>
      <c r="J223" s="355">
        <f t="shared" si="14"/>
        <v>1</v>
      </c>
      <c r="K223" s="31"/>
    </row>
    <row r="224" spans="1:11">
      <c r="A224" s="35">
        <v>215</v>
      </c>
      <c r="B224" s="6"/>
      <c r="C224" s="6"/>
      <c r="D224" s="6"/>
      <c r="E224" s="6"/>
      <c r="F224" s="215"/>
      <c r="G224" s="16" t="str">
        <f>IF(OR($B224="",$C224="",$D224="",$F224&lt;an_initial,$F224&gt;an_final,$I224=FALSE),"",(HLOOKUP(E224,ii11punctaje,2,FALSE))*VLOOKUP(J224,Coef!$E$2:$F$17,2,FALSE))</f>
        <v/>
      </c>
      <c r="H224" s="56" t="str">
        <f t="shared" si="12"/>
        <v/>
      </c>
      <c r="I224" s="347" t="b">
        <f t="shared" si="13"/>
        <v>0</v>
      </c>
      <c r="J224" s="355">
        <f t="shared" si="14"/>
        <v>1</v>
      </c>
      <c r="K224" s="31"/>
    </row>
    <row r="225" spans="1:11">
      <c r="A225" s="35">
        <v>216</v>
      </c>
      <c r="B225" s="6"/>
      <c r="C225" s="6"/>
      <c r="D225" s="6"/>
      <c r="E225" s="6"/>
      <c r="F225" s="215"/>
      <c r="G225" s="16" t="str">
        <f>IF(OR($B225="",$C225="",$D225="",$F225&lt;an_initial,$F225&gt;an_final,$I225=FALSE),"",(HLOOKUP(E225,ii11punctaje,2,FALSE))*VLOOKUP(J225,Coef!$E$2:$F$17,2,FALSE))</f>
        <v/>
      </c>
      <c r="H225" s="56" t="str">
        <f t="shared" si="12"/>
        <v/>
      </c>
      <c r="I225" s="347" t="b">
        <f t="shared" si="13"/>
        <v>0</v>
      </c>
      <c r="J225" s="355">
        <f t="shared" si="14"/>
        <v>1</v>
      </c>
      <c r="K225" s="31"/>
    </row>
    <row r="226" spans="1:11">
      <c r="A226" s="35">
        <v>217</v>
      </c>
      <c r="B226" s="6"/>
      <c r="C226" s="6"/>
      <c r="D226" s="6"/>
      <c r="E226" s="6"/>
      <c r="F226" s="215"/>
      <c r="G226" s="16" t="str">
        <f>IF(OR($B226="",$C226="",$D226="",$F226&lt;an_initial,$F226&gt;an_final,$I226=FALSE),"",(HLOOKUP(E226,ii11punctaje,2,FALSE))*VLOOKUP(J226,Coef!$E$2:$F$17,2,FALSE))</f>
        <v/>
      </c>
      <c r="H226" s="56" t="str">
        <f t="shared" si="12"/>
        <v/>
      </c>
      <c r="I226" s="347" t="b">
        <f t="shared" si="13"/>
        <v>0</v>
      </c>
      <c r="J226" s="355">
        <f t="shared" si="14"/>
        <v>1</v>
      </c>
      <c r="K226" s="31"/>
    </row>
    <row r="227" spans="1:11">
      <c r="A227" s="35">
        <v>218</v>
      </c>
      <c r="B227" s="6"/>
      <c r="C227" s="6"/>
      <c r="D227" s="6"/>
      <c r="E227" s="6"/>
      <c r="F227" s="215"/>
      <c r="G227" s="16" t="str">
        <f>IF(OR($B227="",$C227="",$D227="",$F227&lt;an_initial,$F227&gt;an_final,$I227=FALSE),"",(HLOOKUP(E227,ii11punctaje,2,FALSE))*VLOOKUP(J227,Coef!$E$2:$F$17,2,FALSE))</f>
        <v/>
      </c>
      <c r="H227" s="56" t="str">
        <f t="shared" si="12"/>
        <v/>
      </c>
      <c r="I227" s="347" t="b">
        <f t="shared" si="13"/>
        <v>0</v>
      </c>
      <c r="J227" s="355">
        <f t="shared" si="14"/>
        <v>1</v>
      </c>
      <c r="K227" s="31"/>
    </row>
    <row r="228" spans="1:11">
      <c r="A228" s="35">
        <v>219</v>
      </c>
      <c r="B228" s="6"/>
      <c r="C228" s="6"/>
      <c r="D228" s="6"/>
      <c r="E228" s="6"/>
      <c r="F228" s="215"/>
      <c r="G228" s="16" t="str">
        <f>IF(OR($B228="",$C228="",$D228="",$F228&lt;an_initial,$F228&gt;an_final,$I228=FALSE),"",(HLOOKUP(E228,ii11punctaje,2,FALSE))*VLOOKUP(J228,Coef!$E$2:$F$17,2,FALSE))</f>
        <v/>
      </c>
      <c r="H228" s="56" t="str">
        <f t="shared" si="12"/>
        <v/>
      </c>
      <c r="I228" s="347" t="b">
        <f t="shared" si="13"/>
        <v>0</v>
      </c>
      <c r="J228" s="355">
        <f t="shared" si="14"/>
        <v>1</v>
      </c>
      <c r="K228" s="31"/>
    </row>
    <row r="229" spans="1:11">
      <c r="A229" s="35">
        <v>220</v>
      </c>
      <c r="B229" s="6"/>
      <c r="C229" s="6"/>
      <c r="D229" s="6"/>
      <c r="E229" s="6"/>
      <c r="F229" s="215"/>
      <c r="G229" s="16" t="str">
        <f>IF(OR($B229="",$C229="",$D229="",$F229&lt;an_initial,$F229&gt;an_final,$I229=FALSE),"",(HLOOKUP(E229,ii11punctaje,2,FALSE))*VLOOKUP(J229,Coef!$E$2:$F$17,2,FALSE))</f>
        <v/>
      </c>
      <c r="H229" s="56" t="str">
        <f t="shared" si="12"/>
        <v/>
      </c>
      <c r="I229" s="347" t="b">
        <f t="shared" si="13"/>
        <v>0</v>
      </c>
      <c r="J229" s="355">
        <f t="shared" si="14"/>
        <v>1</v>
      </c>
      <c r="K229" s="31"/>
    </row>
    <row r="230" spans="1:11">
      <c r="A230" s="35">
        <v>221</v>
      </c>
      <c r="B230" s="6"/>
      <c r="C230" s="6"/>
      <c r="D230" s="6"/>
      <c r="E230" s="6"/>
      <c r="F230" s="215"/>
      <c r="G230" s="16" t="str">
        <f>IF(OR($B230="",$C230="",$D230="",$F230&lt;an_initial,$F230&gt;an_final,$I230=FALSE),"",(HLOOKUP(E230,ii11punctaje,2,FALSE))*VLOOKUP(J230,Coef!$E$2:$F$17,2,FALSE))</f>
        <v/>
      </c>
      <c r="H230" s="56" t="str">
        <f t="shared" si="12"/>
        <v/>
      </c>
      <c r="I230" s="347" t="b">
        <f t="shared" si="13"/>
        <v>0</v>
      </c>
      <c r="J230" s="355">
        <f t="shared" si="14"/>
        <v>1</v>
      </c>
      <c r="K230" s="31"/>
    </row>
    <row r="231" spans="1:11">
      <c r="A231" s="35">
        <v>222</v>
      </c>
      <c r="B231" s="6"/>
      <c r="C231" s="6"/>
      <c r="D231" s="6"/>
      <c r="E231" s="6"/>
      <c r="F231" s="215"/>
      <c r="G231" s="16" t="str">
        <f>IF(OR($B231="",$C231="",$D231="",$F231&lt;an_initial,$F231&gt;an_final,$I231=FALSE),"",(HLOOKUP(E231,ii11punctaje,2,FALSE))*VLOOKUP(J231,Coef!$E$2:$F$17,2,FALSE))</f>
        <v/>
      </c>
      <c r="H231" s="56" t="str">
        <f t="shared" si="12"/>
        <v/>
      </c>
      <c r="I231" s="347" t="b">
        <f t="shared" si="13"/>
        <v>0</v>
      </c>
      <c r="J231" s="355">
        <f t="shared" si="14"/>
        <v>1</v>
      </c>
      <c r="K231" s="31"/>
    </row>
    <row r="232" spans="1:11">
      <c r="A232" s="35">
        <v>223</v>
      </c>
      <c r="B232" s="6"/>
      <c r="C232" s="6"/>
      <c r="D232" s="6"/>
      <c r="E232" s="6"/>
      <c r="F232" s="215"/>
      <c r="G232" s="16" t="str">
        <f>IF(OR($B232="",$C232="",$D232="",$F232&lt;an_initial,$F232&gt;an_final,$I232=FALSE),"",(HLOOKUP(E232,ii11punctaje,2,FALSE))*VLOOKUP(J232,Coef!$E$2:$F$17,2,FALSE))</f>
        <v/>
      </c>
      <c r="H232" s="56" t="str">
        <f t="shared" si="12"/>
        <v/>
      </c>
      <c r="I232" s="347" t="b">
        <f t="shared" si="13"/>
        <v>0</v>
      </c>
      <c r="J232" s="355">
        <f t="shared" si="14"/>
        <v>1</v>
      </c>
      <c r="K232" s="31"/>
    </row>
    <row r="233" spans="1:11">
      <c r="A233" s="35">
        <v>224</v>
      </c>
      <c r="B233" s="6"/>
      <c r="C233" s="6"/>
      <c r="D233" s="6"/>
      <c r="E233" s="6"/>
      <c r="F233" s="215"/>
      <c r="G233" s="16" t="str">
        <f>IF(OR($B233="",$C233="",$D233="",$F233&lt;an_initial,$F233&gt;an_final,$I233=FALSE),"",(HLOOKUP(E233,ii11punctaje,2,FALSE))*VLOOKUP(J233,Coef!$E$2:$F$17,2,FALSE))</f>
        <v/>
      </c>
      <c r="H233" s="56" t="str">
        <f t="shared" si="12"/>
        <v/>
      </c>
      <c r="I233" s="347" t="b">
        <f t="shared" si="13"/>
        <v>0</v>
      </c>
      <c r="J233" s="355">
        <f t="shared" si="14"/>
        <v>1</v>
      </c>
      <c r="K233" s="31"/>
    </row>
    <row r="234" spans="1:11">
      <c r="A234" s="35">
        <v>225</v>
      </c>
      <c r="B234" s="6"/>
      <c r="C234" s="6"/>
      <c r="D234" s="6"/>
      <c r="E234" s="6"/>
      <c r="F234" s="215"/>
      <c r="G234" s="16" t="str">
        <f>IF(OR($B234="",$C234="",$D234="",$F234&lt;an_initial,$F234&gt;an_final,$I234=FALSE),"",(HLOOKUP(E234,ii11punctaje,2,FALSE))*VLOOKUP(J234,Coef!$E$2:$F$17,2,FALSE))</f>
        <v/>
      </c>
      <c r="H234" s="56" t="str">
        <f t="shared" si="12"/>
        <v/>
      </c>
      <c r="I234" s="347" t="b">
        <f t="shared" si="13"/>
        <v>0</v>
      </c>
      <c r="J234" s="355">
        <f t="shared" si="14"/>
        <v>1</v>
      </c>
      <c r="K234" s="31"/>
    </row>
    <row r="235" spans="1:11">
      <c r="A235" s="35">
        <v>226</v>
      </c>
      <c r="B235" s="6"/>
      <c r="C235" s="6"/>
      <c r="D235" s="6"/>
      <c r="E235" s="6"/>
      <c r="F235" s="215"/>
      <c r="G235" s="16" t="str">
        <f>IF(OR($B235="",$C235="",$D235="",$F235&lt;an_initial,$F235&gt;an_final,$I235=FALSE),"",(HLOOKUP(E235,ii11punctaje,2,FALSE))*VLOOKUP(J235,Coef!$E$2:$F$17,2,FALSE))</f>
        <v/>
      </c>
      <c r="H235" s="56" t="str">
        <f t="shared" si="12"/>
        <v/>
      </c>
      <c r="I235" s="347" t="b">
        <f t="shared" si="13"/>
        <v>0</v>
      </c>
      <c r="J235" s="355">
        <f t="shared" si="14"/>
        <v>1</v>
      </c>
      <c r="K235" s="31"/>
    </row>
    <row r="236" spans="1:11">
      <c r="A236" s="35">
        <v>227</v>
      </c>
      <c r="B236" s="6"/>
      <c r="C236" s="6"/>
      <c r="D236" s="6"/>
      <c r="E236" s="6"/>
      <c r="F236" s="215"/>
      <c r="G236" s="16" t="str">
        <f>IF(OR($B236="",$C236="",$D236="",$F236&lt;an_initial,$F236&gt;an_final,$I236=FALSE),"",(HLOOKUP(E236,ii11punctaje,2,FALSE))*VLOOKUP(J236,Coef!$E$2:$F$17,2,FALSE))</f>
        <v/>
      </c>
      <c r="H236" s="56" t="str">
        <f t="shared" si="12"/>
        <v/>
      </c>
      <c r="I236" s="347" t="b">
        <f t="shared" si="13"/>
        <v>0</v>
      </c>
      <c r="J236" s="355">
        <f t="shared" si="14"/>
        <v>1</v>
      </c>
      <c r="K236" s="31"/>
    </row>
    <row r="237" spans="1:11">
      <c r="A237" s="35">
        <v>228</v>
      </c>
      <c r="B237" s="6"/>
      <c r="C237" s="6"/>
      <c r="D237" s="6"/>
      <c r="E237" s="6"/>
      <c r="F237" s="215"/>
      <c r="G237" s="16" t="str">
        <f>IF(OR($B237="",$C237="",$D237="",$F237&lt;an_initial,$F237&gt;an_final,$I237=FALSE),"",(HLOOKUP(E237,ii11punctaje,2,FALSE))*VLOOKUP(J237,Coef!$E$2:$F$17,2,FALSE))</f>
        <v/>
      </c>
      <c r="H237" s="56" t="str">
        <f t="shared" si="12"/>
        <v/>
      </c>
      <c r="I237" s="347" t="b">
        <f t="shared" si="13"/>
        <v>0</v>
      </c>
      <c r="J237" s="355">
        <f t="shared" si="14"/>
        <v>1</v>
      </c>
      <c r="K237" s="31"/>
    </row>
    <row r="238" spans="1:11">
      <c r="A238" s="35">
        <v>229</v>
      </c>
      <c r="B238" s="6"/>
      <c r="C238" s="6"/>
      <c r="D238" s="6"/>
      <c r="E238" s="6"/>
      <c r="F238" s="215"/>
      <c r="G238" s="16" t="str">
        <f>IF(OR($B238="",$C238="",$D238="",$F238&lt;an_initial,$F238&gt;an_final,$I238=FALSE),"",(HLOOKUP(E238,ii11punctaje,2,FALSE))*VLOOKUP(J238,Coef!$E$2:$F$17,2,FALSE))</f>
        <v/>
      </c>
      <c r="H238" s="56" t="str">
        <f t="shared" si="12"/>
        <v/>
      </c>
      <c r="I238" s="347" t="b">
        <f t="shared" si="13"/>
        <v>0</v>
      </c>
      <c r="J238" s="355">
        <f t="shared" si="14"/>
        <v>1</v>
      </c>
      <c r="K238" s="31"/>
    </row>
    <row r="239" spans="1:11">
      <c r="A239" s="35">
        <v>230</v>
      </c>
      <c r="B239" s="6"/>
      <c r="C239" s="6"/>
      <c r="D239" s="6"/>
      <c r="E239" s="6"/>
      <c r="F239" s="215"/>
      <c r="G239" s="16" t="str">
        <f>IF(OR($B239="",$C239="",$D239="",$F239&lt;an_initial,$F239&gt;an_final,$I239=FALSE),"",(HLOOKUP(E239,ii11punctaje,2,FALSE))*VLOOKUP(J239,Coef!$E$2:$F$17,2,FALSE))</f>
        <v/>
      </c>
      <c r="H239" s="56" t="str">
        <f t="shared" si="12"/>
        <v/>
      </c>
      <c r="I239" s="347" t="b">
        <f t="shared" si="13"/>
        <v>0</v>
      </c>
      <c r="J239" s="355">
        <f t="shared" si="14"/>
        <v>1</v>
      </c>
      <c r="K239" s="31"/>
    </row>
    <row r="240" spans="1:11">
      <c r="A240" s="35">
        <v>231</v>
      </c>
      <c r="B240" s="6"/>
      <c r="C240" s="6"/>
      <c r="D240" s="6"/>
      <c r="E240" s="6"/>
      <c r="F240" s="215"/>
      <c r="G240" s="16" t="str">
        <f>IF(OR($B240="",$C240="",$D240="",$F240&lt;an_initial,$F240&gt;an_final,$I240=FALSE),"",(HLOOKUP(E240,ii11punctaje,2,FALSE))*VLOOKUP(J240,Coef!$E$2:$F$17,2,FALSE))</f>
        <v/>
      </c>
      <c r="H240" s="56" t="str">
        <f t="shared" si="12"/>
        <v/>
      </c>
      <c r="I240" s="347" t="b">
        <f t="shared" si="13"/>
        <v>0</v>
      </c>
      <c r="J240" s="355">
        <f t="shared" si="14"/>
        <v>1</v>
      </c>
      <c r="K240" s="31"/>
    </row>
    <row r="241" spans="1:11">
      <c r="A241" s="35">
        <v>232</v>
      </c>
      <c r="B241" s="6"/>
      <c r="C241" s="6"/>
      <c r="D241" s="6"/>
      <c r="E241" s="6"/>
      <c r="F241" s="215"/>
      <c r="G241" s="16" t="str">
        <f>IF(OR($B241="",$C241="",$D241="",$F241&lt;an_initial,$F241&gt;an_final,$I241=FALSE),"",(HLOOKUP(E241,ii11punctaje,2,FALSE))*VLOOKUP(J241,Coef!$E$2:$F$17,2,FALSE))</f>
        <v/>
      </c>
      <c r="H241" s="56" t="str">
        <f t="shared" si="12"/>
        <v/>
      </c>
      <c r="I241" s="347" t="b">
        <f t="shared" si="13"/>
        <v>0</v>
      </c>
      <c r="J241" s="355">
        <f t="shared" si="14"/>
        <v>1</v>
      </c>
      <c r="K241" s="31"/>
    </row>
    <row r="242" spans="1:11">
      <c r="A242" s="35">
        <v>233</v>
      </c>
      <c r="B242" s="6"/>
      <c r="C242" s="6"/>
      <c r="D242" s="6"/>
      <c r="E242" s="6"/>
      <c r="F242" s="215"/>
      <c r="G242" s="16" t="str">
        <f>IF(OR($B242="",$C242="",$D242="",$F242&lt;an_initial,$F242&gt;an_final,$I242=FALSE),"",(HLOOKUP(E242,ii11punctaje,2,FALSE))*VLOOKUP(J242,Coef!$E$2:$F$17,2,FALSE))</f>
        <v/>
      </c>
      <c r="H242" s="56" t="str">
        <f t="shared" si="12"/>
        <v/>
      </c>
      <c r="I242" s="347" t="b">
        <f t="shared" si="13"/>
        <v>0</v>
      </c>
      <c r="J242" s="355">
        <f t="shared" si="14"/>
        <v>1</v>
      </c>
      <c r="K242" s="31"/>
    </row>
    <row r="243" spans="1:11">
      <c r="A243" s="35">
        <v>234</v>
      </c>
      <c r="B243" s="6"/>
      <c r="C243" s="6"/>
      <c r="D243" s="6"/>
      <c r="E243" s="6"/>
      <c r="F243" s="215"/>
      <c r="G243" s="16" t="str">
        <f>IF(OR($B243="",$C243="",$D243="",$F243&lt;an_initial,$F243&gt;an_final,$I243=FALSE),"",(HLOOKUP(E243,ii11punctaje,2,FALSE))*VLOOKUP(J243,Coef!$E$2:$F$17,2,FALSE))</f>
        <v/>
      </c>
      <c r="H243" s="56" t="str">
        <f t="shared" si="12"/>
        <v/>
      </c>
      <c r="I243" s="347" t="b">
        <f t="shared" si="13"/>
        <v>0</v>
      </c>
      <c r="J243" s="355">
        <f t="shared" si="14"/>
        <v>1</v>
      </c>
      <c r="K243" s="31"/>
    </row>
    <row r="244" spans="1:11">
      <c r="A244" s="35">
        <v>235</v>
      </c>
      <c r="B244" s="6"/>
      <c r="C244" s="6"/>
      <c r="D244" s="6"/>
      <c r="E244" s="6"/>
      <c r="F244" s="215"/>
      <c r="G244" s="16" t="str">
        <f>IF(OR($B244="",$C244="",$D244="",$F244&lt;an_initial,$F244&gt;an_final,$I244=FALSE),"",(HLOOKUP(E244,ii11punctaje,2,FALSE))*VLOOKUP(J244,Coef!$E$2:$F$17,2,FALSE))</f>
        <v/>
      </c>
      <c r="H244" s="56" t="str">
        <f t="shared" si="12"/>
        <v/>
      </c>
      <c r="I244" s="347" t="b">
        <f t="shared" si="13"/>
        <v>0</v>
      </c>
      <c r="J244" s="355">
        <f t="shared" si="14"/>
        <v>1</v>
      </c>
      <c r="K244" s="31"/>
    </row>
    <row r="245" spans="1:11">
      <c r="A245" s="35">
        <v>236</v>
      </c>
      <c r="B245" s="6"/>
      <c r="C245" s="6"/>
      <c r="D245" s="6"/>
      <c r="E245" s="6"/>
      <c r="F245" s="215"/>
      <c r="G245" s="16" t="str">
        <f>IF(OR($B245="",$C245="",$D245="",$F245&lt;an_initial,$F245&gt;an_final,$I245=FALSE),"",(HLOOKUP(E245,ii11punctaje,2,FALSE))*VLOOKUP(J245,Coef!$E$2:$F$17,2,FALSE))</f>
        <v/>
      </c>
      <c r="H245" s="56" t="str">
        <f t="shared" si="12"/>
        <v/>
      </c>
      <c r="I245" s="347" t="b">
        <f t="shared" si="13"/>
        <v>0</v>
      </c>
      <c r="J245" s="355">
        <f t="shared" si="14"/>
        <v>1</v>
      </c>
      <c r="K245" s="31"/>
    </row>
    <row r="246" spans="1:11">
      <c r="A246" s="35">
        <v>237</v>
      </c>
      <c r="B246" s="6"/>
      <c r="C246" s="6"/>
      <c r="D246" s="6"/>
      <c r="E246" s="6"/>
      <c r="F246" s="215"/>
      <c r="G246" s="16" t="str">
        <f>IF(OR($B246="",$C246="",$D246="",$F246&lt;an_initial,$F246&gt;an_final,$I246=FALSE),"",(HLOOKUP(E246,ii11punctaje,2,FALSE))*VLOOKUP(J246,Coef!$E$2:$F$17,2,FALSE))</f>
        <v/>
      </c>
      <c r="H246" s="56" t="str">
        <f t="shared" si="12"/>
        <v/>
      </c>
      <c r="I246" s="347" t="b">
        <f t="shared" si="13"/>
        <v>0</v>
      </c>
      <c r="J246" s="355">
        <f t="shared" si="14"/>
        <v>1</v>
      </c>
      <c r="K246" s="31"/>
    </row>
    <row r="247" spans="1:11">
      <c r="A247" s="35">
        <v>238</v>
      </c>
      <c r="B247" s="6"/>
      <c r="C247" s="6"/>
      <c r="D247" s="6"/>
      <c r="E247" s="6"/>
      <c r="F247" s="215"/>
      <c r="G247" s="16" t="str">
        <f>IF(OR($B247="",$C247="",$D247="",$F247&lt;an_initial,$F247&gt;an_final,$I247=FALSE),"",(HLOOKUP(E247,ii11punctaje,2,FALSE))*VLOOKUP(J247,Coef!$E$2:$F$17,2,FALSE))</f>
        <v/>
      </c>
      <c r="H247" s="56" t="str">
        <f t="shared" si="12"/>
        <v/>
      </c>
      <c r="I247" s="347" t="b">
        <f t="shared" si="13"/>
        <v>0</v>
      </c>
      <c r="J247" s="355">
        <f t="shared" si="14"/>
        <v>1</v>
      </c>
      <c r="K247" s="31"/>
    </row>
    <row r="248" spans="1:11">
      <c r="A248" s="35">
        <v>239</v>
      </c>
      <c r="B248" s="6"/>
      <c r="C248" s="6"/>
      <c r="D248" s="6"/>
      <c r="E248" s="6"/>
      <c r="F248" s="215"/>
      <c r="G248" s="16" t="str">
        <f>IF(OR($B248="",$C248="",$D248="",$F248&lt;an_initial,$F248&gt;an_final,$I248=FALSE),"",(HLOOKUP(E248,ii11punctaje,2,FALSE))*VLOOKUP(J248,Coef!$E$2:$F$17,2,FALSE))</f>
        <v/>
      </c>
      <c r="H248" s="56" t="str">
        <f t="shared" si="12"/>
        <v/>
      </c>
      <c r="I248" s="347" t="b">
        <f t="shared" si="13"/>
        <v>0</v>
      </c>
      <c r="J248" s="355">
        <f t="shared" si="14"/>
        <v>1</v>
      </c>
      <c r="K248" s="31"/>
    </row>
    <row r="249" spans="1:11">
      <c r="A249" s="35">
        <v>240</v>
      </c>
      <c r="B249" s="6"/>
      <c r="C249" s="6"/>
      <c r="D249" s="6"/>
      <c r="E249" s="6"/>
      <c r="F249" s="215"/>
      <c r="G249" s="16" t="str">
        <f>IF(OR($B249="",$C249="",$D249="",$F249&lt;an_initial,$F249&gt;an_final,$I249=FALSE),"",(HLOOKUP(E249,ii11punctaje,2,FALSE))*VLOOKUP(J249,Coef!$E$2:$F$17,2,FALSE))</f>
        <v/>
      </c>
      <c r="H249" s="56" t="str">
        <f t="shared" si="12"/>
        <v/>
      </c>
      <c r="I249" s="347" t="b">
        <f t="shared" si="13"/>
        <v>0</v>
      </c>
      <c r="J249" s="355">
        <f t="shared" si="14"/>
        <v>1</v>
      </c>
      <c r="K249" s="31"/>
    </row>
    <row r="250" spans="1:11">
      <c r="A250" s="35">
        <v>241</v>
      </c>
      <c r="B250" s="6"/>
      <c r="C250" s="6"/>
      <c r="D250" s="6"/>
      <c r="E250" s="6"/>
      <c r="F250" s="215"/>
      <c r="G250" s="16" t="str">
        <f>IF(OR($B250="",$C250="",$D250="",$F250&lt;an_initial,$F250&gt;an_final,$I250=FALSE),"",(HLOOKUP(E250,ii11punctaje,2,FALSE))*VLOOKUP(J250,Coef!$E$2:$F$17,2,FALSE))</f>
        <v/>
      </c>
      <c r="H250" s="56" t="str">
        <f t="shared" si="12"/>
        <v/>
      </c>
      <c r="I250" s="347" t="b">
        <f t="shared" si="13"/>
        <v>0</v>
      </c>
      <c r="J250" s="355">
        <f t="shared" si="14"/>
        <v>1</v>
      </c>
      <c r="K250" s="31"/>
    </row>
    <row r="251" spans="1:11">
      <c r="A251" s="35">
        <v>242</v>
      </c>
      <c r="B251" s="6"/>
      <c r="C251" s="6"/>
      <c r="D251" s="6"/>
      <c r="E251" s="6"/>
      <c r="F251" s="215"/>
      <c r="G251" s="16" t="str">
        <f>IF(OR($B251="",$C251="",$D251="",$F251&lt;an_initial,$F251&gt;an_final,$I251=FALSE),"",(HLOOKUP(E251,ii11punctaje,2,FALSE))*VLOOKUP(J251,Coef!$E$2:$F$17,2,FALSE))</f>
        <v/>
      </c>
      <c r="H251" s="56" t="str">
        <f t="shared" si="12"/>
        <v/>
      </c>
      <c r="I251" s="347" t="b">
        <f t="shared" si="13"/>
        <v>0</v>
      </c>
      <c r="J251" s="355">
        <f t="shared" si="14"/>
        <v>1</v>
      </c>
      <c r="K251" s="31"/>
    </row>
    <row r="252" spans="1:11">
      <c r="A252" s="35">
        <v>243</v>
      </c>
      <c r="B252" s="6"/>
      <c r="C252" s="6"/>
      <c r="D252" s="6"/>
      <c r="E252" s="6"/>
      <c r="F252" s="215"/>
      <c r="G252" s="16" t="str">
        <f>IF(OR($B252="",$C252="",$D252="",$F252&lt;an_initial,$F252&gt;an_final,$I252=FALSE),"",(HLOOKUP(E252,ii11punctaje,2,FALSE))*VLOOKUP(J252,Coef!$E$2:$F$17,2,FALSE))</f>
        <v/>
      </c>
      <c r="H252" s="56" t="str">
        <f t="shared" si="12"/>
        <v/>
      </c>
      <c r="I252" s="347" t="b">
        <f t="shared" si="13"/>
        <v>0</v>
      </c>
      <c r="J252" s="355">
        <f t="shared" si="14"/>
        <v>1</v>
      </c>
      <c r="K252" s="31"/>
    </row>
    <row r="253" spans="1:11">
      <c r="A253" s="35">
        <v>244</v>
      </c>
      <c r="B253" s="6"/>
      <c r="C253" s="6"/>
      <c r="D253" s="6"/>
      <c r="E253" s="6"/>
      <c r="F253" s="215"/>
      <c r="G253" s="16" t="str">
        <f>IF(OR($B253="",$C253="",$D253="",$F253&lt;an_initial,$F253&gt;an_final,$I253=FALSE),"",(HLOOKUP(E253,ii11punctaje,2,FALSE))*VLOOKUP(J253,Coef!$E$2:$F$17,2,FALSE))</f>
        <v/>
      </c>
      <c r="H253" s="56" t="str">
        <f t="shared" si="12"/>
        <v/>
      </c>
      <c r="I253" s="347" t="b">
        <f t="shared" si="13"/>
        <v>0</v>
      </c>
      <c r="J253" s="355">
        <f t="shared" si="14"/>
        <v>1</v>
      </c>
      <c r="K253" s="31"/>
    </row>
    <row r="254" spans="1:11">
      <c r="A254" s="35">
        <v>245</v>
      </c>
      <c r="B254" s="6"/>
      <c r="C254" s="6"/>
      <c r="D254" s="6"/>
      <c r="E254" s="6"/>
      <c r="F254" s="215"/>
      <c r="G254" s="16" t="str">
        <f>IF(OR($B254="",$C254="",$D254="",$F254&lt;an_initial,$F254&gt;an_final,$I254=FALSE),"",(HLOOKUP(E254,ii11punctaje,2,FALSE))*VLOOKUP(J254,Coef!$E$2:$F$17,2,FALSE))</f>
        <v/>
      </c>
      <c r="H254" s="56" t="str">
        <f t="shared" si="12"/>
        <v/>
      </c>
      <c r="I254" s="347" t="b">
        <f t="shared" si="13"/>
        <v>0</v>
      </c>
      <c r="J254" s="355">
        <f t="shared" si="14"/>
        <v>1</v>
      </c>
      <c r="K254" s="31"/>
    </row>
    <row r="255" spans="1:11">
      <c r="A255" s="35">
        <v>246</v>
      </c>
      <c r="B255" s="6"/>
      <c r="C255" s="6"/>
      <c r="D255" s="6"/>
      <c r="E255" s="6"/>
      <c r="F255" s="215"/>
      <c r="G255" s="16" t="str">
        <f>IF(OR($B255="",$C255="",$D255="",$F255&lt;an_initial,$F255&gt;an_final,$I255=FALSE),"",(HLOOKUP(E255,ii11punctaje,2,FALSE))*VLOOKUP(J255,Coef!$E$2:$F$17,2,FALSE))</f>
        <v/>
      </c>
      <c r="H255" s="56" t="str">
        <f t="shared" si="12"/>
        <v/>
      </c>
      <c r="I255" s="347" t="b">
        <f t="shared" si="13"/>
        <v>0</v>
      </c>
      <c r="J255" s="355">
        <f t="shared" si="14"/>
        <v>1</v>
      </c>
      <c r="K255" s="31"/>
    </row>
    <row r="256" spans="1:11">
      <c r="A256" s="35">
        <v>247</v>
      </c>
      <c r="B256" s="6"/>
      <c r="C256" s="6"/>
      <c r="D256" s="6"/>
      <c r="E256" s="6"/>
      <c r="F256" s="215"/>
      <c r="G256" s="16" t="str">
        <f>IF(OR($B256="",$C256="",$D256="",$F256&lt;an_initial,$F256&gt;an_final,$I256=FALSE),"",(HLOOKUP(E256,ii11punctaje,2,FALSE))*VLOOKUP(J256,Coef!$E$2:$F$17,2,FALSE))</f>
        <v/>
      </c>
      <c r="H256" s="56" t="str">
        <f t="shared" si="12"/>
        <v/>
      </c>
      <c r="I256" s="347" t="b">
        <f t="shared" si="13"/>
        <v>0</v>
      </c>
      <c r="J256" s="355">
        <f t="shared" si="14"/>
        <v>1</v>
      </c>
      <c r="K256" s="31"/>
    </row>
    <row r="257" spans="1:11">
      <c r="A257" s="35">
        <v>248</v>
      </c>
      <c r="B257" s="6"/>
      <c r="C257" s="6"/>
      <c r="D257" s="6"/>
      <c r="E257" s="6"/>
      <c r="F257" s="215"/>
      <c r="G257" s="16" t="str">
        <f>IF(OR($B257="",$C257="",$D257="",$F257&lt;an_initial,$F257&gt;an_final,$I257=FALSE),"",(HLOOKUP(E257,ii11punctaje,2,FALSE))*VLOOKUP(J257,Coef!$E$2:$F$17,2,FALSE))</f>
        <v/>
      </c>
      <c r="H257" s="56" t="str">
        <f t="shared" si="12"/>
        <v/>
      </c>
      <c r="I257" s="347" t="b">
        <f t="shared" si="13"/>
        <v>0</v>
      </c>
      <c r="J257" s="355">
        <f t="shared" si="14"/>
        <v>1</v>
      </c>
      <c r="K257" s="31"/>
    </row>
    <row r="258" spans="1:11">
      <c r="A258" s="35">
        <v>249</v>
      </c>
      <c r="B258" s="6"/>
      <c r="C258" s="6"/>
      <c r="D258" s="6"/>
      <c r="E258" s="6"/>
      <c r="F258" s="215"/>
      <c r="G258" s="16" t="str">
        <f>IF(OR($B258="",$C258="",$D258="",$F258&lt;an_initial,$F258&gt;an_final,$I258=FALSE),"",(HLOOKUP(E258,ii11punctaje,2,FALSE))*VLOOKUP(J258,Coef!$E$2:$F$17,2,FALSE))</f>
        <v/>
      </c>
      <c r="H258" s="56" t="str">
        <f t="shared" si="12"/>
        <v/>
      </c>
      <c r="I258" s="347" t="b">
        <f t="shared" si="13"/>
        <v>0</v>
      </c>
      <c r="J258" s="355">
        <f t="shared" si="14"/>
        <v>1</v>
      </c>
      <c r="K258" s="31"/>
    </row>
    <row r="259" spans="1:11">
      <c r="A259" s="35">
        <v>250</v>
      </c>
      <c r="B259" s="6"/>
      <c r="C259" s="6"/>
      <c r="D259" s="6"/>
      <c r="E259" s="6"/>
      <c r="F259" s="215"/>
      <c r="G259" s="16" t="str">
        <f>IF(OR($B259="",$C259="",$D259="",$F259&lt;an_initial,$F259&gt;an_final,$I259=FALSE),"",(HLOOKUP(E259,ii11punctaje,2,FALSE))*VLOOKUP(J259,Coef!$E$2:$F$17,2,FALSE))</f>
        <v/>
      </c>
      <c r="H259" s="56" t="str">
        <f t="shared" si="12"/>
        <v/>
      </c>
      <c r="I259" s="347" t="b">
        <f t="shared" si="13"/>
        <v>0</v>
      </c>
      <c r="J259" s="355">
        <f t="shared" si="14"/>
        <v>1</v>
      </c>
      <c r="K259" s="31"/>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7"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B10" sqref="B10:F12"/>
    </sheetView>
  </sheetViews>
  <sheetFormatPr defaultColWidth="9.109375" defaultRowHeight="15.6"/>
  <cols>
    <col min="1" max="1" width="5.6640625" style="58" customWidth="1"/>
    <col min="2" max="2" width="36.6640625" style="62" customWidth="1"/>
    <col min="3" max="4" width="38.44140625" style="62" customWidth="1"/>
    <col min="5" max="5" width="27.44140625" style="62" customWidth="1"/>
    <col min="6" max="6" width="8.6640625" style="62" customWidth="1"/>
    <col min="7" max="7" width="12.33203125" style="62" customWidth="1"/>
    <col min="8" max="8" width="10.6640625" style="68" hidden="1" customWidth="1"/>
    <col min="9" max="9" width="9.109375" style="69" hidden="1" customWidth="1"/>
    <col min="10" max="10" width="9.109375" style="62" hidden="1" customWidth="1"/>
    <col min="11" max="25" width="9.109375" style="62" customWidth="1"/>
    <col min="26" max="16384" width="9.109375" style="62"/>
  </cols>
  <sheetData>
    <row r="1" spans="1:10" s="58" customFormat="1">
      <c r="A1" s="57" t="s">
        <v>481</v>
      </c>
      <c r="F1" s="59"/>
      <c r="G1" s="61"/>
      <c r="H1" s="60"/>
      <c r="I1" s="287"/>
    </row>
    <row r="2" spans="1:10" s="58" customFormat="1">
      <c r="A2" s="344" t="str">
        <f>IF(ISBLANK(facultate), IF(ISBLANK(departament),"","Departament " &amp; departament), "Facultatea " &amp; facultate)</f>
        <v>Facultatea Construcții</v>
      </c>
      <c r="F2" s="59"/>
      <c r="G2" s="61"/>
      <c r="H2" s="60"/>
      <c r="I2" s="287"/>
    </row>
    <row r="3" spans="1:10" s="58" customFormat="1">
      <c r="A3" s="344" t="str">
        <f>IF(ISBLANK(departament),"","Departamentul " &amp; departament)</f>
        <v>Departamentul Căi de Comunicație Terestre, Fundații și Cadastru</v>
      </c>
      <c r="F3" s="59"/>
      <c r="G3" s="61"/>
      <c r="H3" s="60"/>
      <c r="I3" s="287"/>
    </row>
    <row r="4" spans="1:10">
      <c r="A4" s="531" t="s">
        <v>901</v>
      </c>
      <c r="B4" s="531"/>
      <c r="C4" s="531"/>
      <c r="D4" s="531"/>
      <c r="E4" s="531"/>
      <c r="F4" s="531"/>
      <c r="G4" s="531"/>
      <c r="H4" s="224"/>
      <c r="I4" s="289"/>
    </row>
    <row r="5" spans="1:10">
      <c r="A5" s="537" t="s">
        <v>1016</v>
      </c>
      <c r="B5" s="531"/>
      <c r="C5" s="531"/>
      <c r="D5" s="531"/>
      <c r="E5" s="531"/>
      <c r="F5" s="531"/>
      <c r="G5" s="531"/>
      <c r="H5" s="224"/>
    </row>
    <row r="6" spans="1:10" ht="13.5" customHeight="1">
      <c r="G6" s="345" t="str">
        <f>CONCATENATE(functie," ",nume_candidat)</f>
        <v>Șef de lucrări Halbac-Cotoara-Zamfir Rares</v>
      </c>
    </row>
    <row r="7" spans="1:10" s="31" customFormat="1" ht="15.75" customHeight="1">
      <c r="A7" s="528" t="s">
        <v>336</v>
      </c>
      <c r="B7" s="528" t="s">
        <v>0</v>
      </c>
      <c r="C7" s="528" t="s">
        <v>1</v>
      </c>
      <c r="D7" s="528" t="s">
        <v>1022</v>
      </c>
      <c r="E7" s="528" t="s">
        <v>1024</v>
      </c>
      <c r="F7" s="528" t="s">
        <v>2</v>
      </c>
      <c r="G7" s="529" t="s">
        <v>542</v>
      </c>
      <c r="H7" s="215" t="s">
        <v>4</v>
      </c>
      <c r="I7" s="535" t="s">
        <v>539</v>
      </c>
      <c r="J7" s="538" t="s">
        <v>549</v>
      </c>
    </row>
    <row r="8" spans="1:10" s="31" customFormat="1" ht="31.2">
      <c r="A8" s="528"/>
      <c r="B8" s="528"/>
      <c r="C8" s="528"/>
      <c r="D8" s="528"/>
      <c r="E8" s="528"/>
      <c r="F8" s="528"/>
      <c r="G8" s="530"/>
      <c r="H8" s="346" t="str">
        <f>CONCATENATE("ultimii                                  ",durata_evaluare," ani")</f>
        <v>ultimii                                  5 ani</v>
      </c>
      <c r="I8" s="535"/>
      <c r="J8" s="538"/>
    </row>
    <row r="9" spans="1:10" s="31" customFormat="1">
      <c r="A9" s="86"/>
      <c r="B9" s="63"/>
      <c r="C9" s="63"/>
      <c r="D9" s="63"/>
      <c r="E9" s="63"/>
      <c r="F9" s="160"/>
      <c r="G9" s="146">
        <f>SUMIF(G10:G1010,"&gt;0")</f>
        <v>0</v>
      </c>
      <c r="H9" s="4">
        <f>SUMIF(H10:H1259,"&gt;0")</f>
        <v>0</v>
      </c>
      <c r="I9" s="296"/>
      <c r="J9" s="302"/>
    </row>
    <row r="10" spans="1:10" s="77" customFormat="1">
      <c r="A10" s="35">
        <v>1</v>
      </c>
      <c r="B10" s="7"/>
      <c r="C10" s="7"/>
      <c r="D10" s="378"/>
      <c r="E10" s="13"/>
      <c r="F10" s="218"/>
      <c r="G10" s="16" t="str">
        <f>IF(OR($B10="",$C10="",$E10="",$F10&lt;an_initial,$F10&gt;an_final,$I10=FALSE),"",80*VLOOKUP(J10,Coef!$E$2:$F$17,2,FALSE))</f>
        <v/>
      </c>
      <c r="H10" s="56" t="str">
        <f t="shared" ref="H10:H73" si="0">IF(OR($B10="",$C10="",$E10="",$F10&gt;an_final,$I10=FALSE),"",IF($F10&gt;=an_initial,1,""))</f>
        <v/>
      </c>
      <c r="I10" s="347" t="b">
        <f t="shared" ref="I10:I73" si="1">IF(nume_candidat="",FALSE,ISNUMBER(SEARCH(nume_candidat,$B10)))</f>
        <v>0</v>
      </c>
      <c r="J10" s="355">
        <f t="shared" ref="J10:J41" si="2">LEN(B10)-LEN(SUBSTITUTE(B10,",",""))+1</f>
        <v>1</v>
      </c>
    </row>
    <row r="11" spans="1:10" s="31" customFormat="1">
      <c r="A11" s="35">
        <v>2</v>
      </c>
      <c r="B11" s="7"/>
      <c r="C11" s="7"/>
      <c r="D11" s="378"/>
      <c r="E11" s="7"/>
      <c r="F11" s="218"/>
      <c r="G11" s="16" t="str">
        <f>IF(OR($B11="",$C11="",$E11="",$F11&lt;an_initial,$F11&gt;an_final,$I11=FALSE),"",80*VLOOKUP(J11,Coef!$E$2:$F$17,2,FALSE))</f>
        <v/>
      </c>
      <c r="H11" s="56" t="str">
        <f t="shared" si="0"/>
        <v/>
      </c>
      <c r="I11" s="347" t="b">
        <f t="shared" si="1"/>
        <v>0</v>
      </c>
      <c r="J11" s="355">
        <f t="shared" si="2"/>
        <v>1</v>
      </c>
    </row>
    <row r="12" spans="1:10" s="31" customFormat="1">
      <c r="A12" s="35">
        <v>3</v>
      </c>
      <c r="B12" s="6"/>
      <c r="C12" s="7"/>
      <c r="D12" s="378"/>
      <c r="E12" s="6"/>
      <c r="F12" s="218"/>
      <c r="G12" s="16" t="str">
        <f>IF(OR($B12="",$C12="",$E12="",$F12&lt;an_initial,$F12&gt;an_final,$I12=FALSE),"",80*VLOOKUP(J12,Coef!$E$2:$F$17,2,FALSE))</f>
        <v/>
      </c>
      <c r="H12" s="56" t="str">
        <f t="shared" si="0"/>
        <v/>
      </c>
      <c r="I12" s="347" t="b">
        <f t="shared" si="1"/>
        <v>0</v>
      </c>
      <c r="J12" s="355">
        <f t="shared" si="2"/>
        <v>1</v>
      </c>
    </row>
    <row r="13" spans="1:10" s="31" customFormat="1">
      <c r="A13" s="35">
        <v>4</v>
      </c>
      <c r="B13" s="6"/>
      <c r="C13" s="6"/>
      <c r="D13" s="6"/>
      <c r="E13" s="6"/>
      <c r="F13" s="215"/>
      <c r="G13" s="16" t="str">
        <f>IF(OR($B13="",$C13="",$E13="",$F13&lt;an_initial,$F13&gt;an_final,$I13=FALSE),"",80*VLOOKUP(J13,Coef!$E$2:$F$17,2,FALSE))</f>
        <v/>
      </c>
      <c r="H13" s="56" t="str">
        <f t="shared" si="0"/>
        <v/>
      </c>
      <c r="I13" s="347" t="b">
        <f t="shared" si="1"/>
        <v>0</v>
      </c>
      <c r="J13" s="355">
        <f t="shared" si="2"/>
        <v>1</v>
      </c>
    </row>
    <row r="14" spans="1:10" s="31" customFormat="1">
      <c r="A14" s="35">
        <v>5</v>
      </c>
      <c r="B14" s="6"/>
      <c r="C14" s="6"/>
      <c r="D14" s="6"/>
      <c r="E14" s="6"/>
      <c r="F14" s="215"/>
      <c r="G14" s="16" t="str">
        <f>IF(OR($B14="",$C14="",$E14="",$F14&lt;an_initial,$F14&gt;an_final,$I14=FALSE),"",80*VLOOKUP(J14,Coef!$E$2:$F$17,2,FALSE))</f>
        <v/>
      </c>
      <c r="H14" s="56" t="str">
        <f t="shared" si="0"/>
        <v/>
      </c>
      <c r="I14" s="347" t="b">
        <f t="shared" si="1"/>
        <v>0</v>
      </c>
      <c r="J14" s="355">
        <f t="shared" si="2"/>
        <v>1</v>
      </c>
    </row>
    <row r="15" spans="1:10" s="31" customFormat="1">
      <c r="A15" s="35">
        <v>6</v>
      </c>
      <c r="B15" s="6"/>
      <c r="C15" s="6"/>
      <c r="D15" s="6"/>
      <c r="E15" s="6"/>
      <c r="F15" s="215"/>
      <c r="G15" s="16" t="str">
        <f>IF(OR($B15="",$C15="",$E15="",$F15&lt;an_initial,$F15&gt;an_final,$I15=FALSE),"",80*VLOOKUP(J15,Coef!$E$2:$F$17,2,FALSE))</f>
        <v/>
      </c>
      <c r="H15" s="56" t="str">
        <f t="shared" si="0"/>
        <v/>
      </c>
      <c r="I15" s="347" t="b">
        <f t="shared" si="1"/>
        <v>0</v>
      </c>
      <c r="J15" s="355">
        <f t="shared" si="2"/>
        <v>1</v>
      </c>
    </row>
    <row r="16" spans="1:10" s="31" customFormat="1">
      <c r="A16" s="35">
        <v>7</v>
      </c>
      <c r="B16" s="6"/>
      <c r="C16" s="6"/>
      <c r="D16" s="6"/>
      <c r="E16" s="6"/>
      <c r="F16" s="215"/>
      <c r="G16" s="16" t="str">
        <f>IF(OR($B16="",$C16="",$E16="",$F16&lt;an_initial,$F16&gt;an_final,$I16=FALSE),"",80*VLOOKUP(J16,Coef!$E$2:$F$17,2,FALSE))</f>
        <v/>
      </c>
      <c r="H16" s="56" t="str">
        <f t="shared" si="0"/>
        <v/>
      </c>
      <c r="I16" s="347" t="b">
        <f t="shared" si="1"/>
        <v>0</v>
      </c>
      <c r="J16" s="355">
        <f t="shared" si="2"/>
        <v>1</v>
      </c>
    </row>
    <row r="17" spans="1:10" s="31" customFormat="1">
      <c r="A17" s="35">
        <v>8</v>
      </c>
      <c r="B17" s="6"/>
      <c r="C17" s="6"/>
      <c r="D17" s="6"/>
      <c r="E17" s="6"/>
      <c r="F17" s="215"/>
      <c r="G17" s="16" t="str">
        <f>IF(OR($B17="",$C17="",$E17="",$F17&lt;an_initial,$F17&gt;an_final,$I17=FALSE),"",80*VLOOKUP(J17,Coef!$E$2:$F$17,2,FALSE))</f>
        <v/>
      </c>
      <c r="H17" s="56" t="str">
        <f t="shared" si="0"/>
        <v/>
      </c>
      <c r="I17" s="347" t="b">
        <f t="shared" si="1"/>
        <v>0</v>
      </c>
      <c r="J17" s="355">
        <f t="shared" si="2"/>
        <v>1</v>
      </c>
    </row>
    <row r="18" spans="1:10" s="31" customFormat="1">
      <c r="A18" s="35">
        <v>9</v>
      </c>
      <c r="B18" s="6"/>
      <c r="C18" s="6"/>
      <c r="D18" s="6"/>
      <c r="E18" s="6"/>
      <c r="F18" s="215"/>
      <c r="G18" s="16" t="str">
        <f>IF(OR($B18="",$C18="",$E18="",$F18&lt;an_initial,$F18&gt;an_final,$I18=FALSE),"",80*VLOOKUP(J18,Coef!$E$2:$F$17,2,FALSE))</f>
        <v/>
      </c>
      <c r="H18" s="56" t="str">
        <f t="shared" si="0"/>
        <v/>
      </c>
      <c r="I18" s="347" t="b">
        <f t="shared" si="1"/>
        <v>0</v>
      </c>
      <c r="J18" s="355">
        <f t="shared" si="2"/>
        <v>1</v>
      </c>
    </row>
    <row r="19" spans="1:10" s="31" customFormat="1">
      <c r="A19" s="35">
        <v>10</v>
      </c>
      <c r="B19" s="6"/>
      <c r="C19" s="11"/>
      <c r="D19" s="11"/>
      <c r="E19" s="6"/>
      <c r="F19" s="215"/>
      <c r="G19" s="16" t="str">
        <f>IF(OR($B19="",$C19="",$E19="",$F19&lt;an_initial,$F19&gt;an_final,$I19=FALSE),"",80*VLOOKUP(J19,Coef!$E$2:$F$17,2,FALSE))</f>
        <v/>
      </c>
      <c r="H19" s="56" t="str">
        <f t="shared" si="0"/>
        <v/>
      </c>
      <c r="I19" s="347" t="b">
        <f t="shared" si="1"/>
        <v>0</v>
      </c>
      <c r="J19" s="355">
        <f t="shared" si="2"/>
        <v>1</v>
      </c>
    </row>
    <row r="20" spans="1:10" s="31" customFormat="1">
      <c r="A20" s="35">
        <v>11</v>
      </c>
      <c r="B20" s="6"/>
      <c r="C20" s="6"/>
      <c r="D20" s="6"/>
      <c r="E20" s="6"/>
      <c r="F20" s="215"/>
      <c r="G20" s="16" t="str">
        <f>IF(OR($B20="",$C20="",$E20="",$F20&lt;an_initial,$F20&gt;an_final,$I20=FALSE),"",80*VLOOKUP(J20,Coef!$E$2:$F$17,2,FALSE))</f>
        <v/>
      </c>
      <c r="H20" s="56" t="str">
        <f t="shared" si="0"/>
        <v/>
      </c>
      <c r="I20" s="347" t="b">
        <f t="shared" si="1"/>
        <v>0</v>
      </c>
      <c r="J20" s="355">
        <f t="shared" si="2"/>
        <v>1</v>
      </c>
    </row>
    <row r="21" spans="1:10" s="31" customFormat="1">
      <c r="A21" s="35">
        <v>12</v>
      </c>
      <c r="B21" s="6"/>
      <c r="C21" s="6"/>
      <c r="D21" s="6"/>
      <c r="E21" s="6"/>
      <c r="F21" s="215"/>
      <c r="G21" s="16" t="str">
        <f>IF(OR($B21="",$C21="",$E21="",$F21&lt;an_initial,$F21&gt;an_final,$I21=FALSE),"",80*VLOOKUP(J21,Coef!$E$2:$F$17,2,FALSE))</f>
        <v/>
      </c>
      <c r="H21" s="56" t="str">
        <f t="shared" si="0"/>
        <v/>
      </c>
      <c r="I21" s="347" t="b">
        <f t="shared" si="1"/>
        <v>0</v>
      </c>
      <c r="J21" s="355">
        <f t="shared" si="2"/>
        <v>1</v>
      </c>
    </row>
    <row r="22" spans="1:10" s="31" customFormat="1">
      <c r="A22" s="35">
        <v>13</v>
      </c>
      <c r="B22" s="6"/>
      <c r="C22" s="6"/>
      <c r="D22" s="6"/>
      <c r="E22" s="6"/>
      <c r="F22" s="215"/>
      <c r="G22" s="16" t="str">
        <f>IF(OR($B22="",$C22="",$E22="",$F22&lt;an_initial,$F22&gt;an_final,$I22=FALSE),"",80*VLOOKUP(J22,Coef!$E$2:$F$17,2,FALSE))</f>
        <v/>
      </c>
      <c r="H22" s="56" t="str">
        <f t="shared" si="0"/>
        <v/>
      </c>
      <c r="I22" s="347" t="b">
        <f t="shared" si="1"/>
        <v>0</v>
      </c>
      <c r="J22" s="355">
        <f t="shared" si="2"/>
        <v>1</v>
      </c>
    </row>
    <row r="23" spans="1:10" s="31" customFormat="1">
      <c r="A23" s="35">
        <v>14</v>
      </c>
      <c r="B23" s="6"/>
      <c r="C23" s="6"/>
      <c r="D23" s="6"/>
      <c r="E23" s="6"/>
      <c r="F23" s="215"/>
      <c r="G23" s="16" t="str">
        <f>IF(OR($B23="",$C23="",$E23="",$F23&lt;an_initial,$F23&gt;an_final,$I23=FALSE),"",80*VLOOKUP(J23,Coef!$E$2:$F$17,2,FALSE))</f>
        <v/>
      </c>
      <c r="H23" s="56" t="str">
        <f t="shared" si="0"/>
        <v/>
      </c>
      <c r="I23" s="347" t="b">
        <f t="shared" si="1"/>
        <v>0</v>
      </c>
      <c r="J23" s="355">
        <f t="shared" si="2"/>
        <v>1</v>
      </c>
    </row>
    <row r="24" spans="1:10" s="31" customFormat="1">
      <c r="A24" s="35">
        <v>15</v>
      </c>
      <c r="B24" s="6"/>
      <c r="C24" s="6"/>
      <c r="D24" s="6"/>
      <c r="E24" s="6"/>
      <c r="F24" s="215"/>
      <c r="G24" s="16" t="str">
        <f>IF(OR($B24="",$C24="",$E24="",$F24&lt;an_initial,$F24&gt;an_final,$I24=FALSE),"",80*VLOOKUP(J24,Coef!$E$2:$F$17,2,FALSE))</f>
        <v/>
      </c>
      <c r="H24" s="56" t="str">
        <f t="shared" si="0"/>
        <v/>
      </c>
      <c r="I24" s="347" t="b">
        <f t="shared" si="1"/>
        <v>0</v>
      </c>
      <c r="J24" s="355">
        <f t="shared" si="2"/>
        <v>1</v>
      </c>
    </row>
    <row r="25" spans="1:10" s="31" customFormat="1">
      <c r="A25" s="35">
        <v>16</v>
      </c>
      <c r="B25" s="6"/>
      <c r="C25" s="6"/>
      <c r="D25" s="6"/>
      <c r="E25" s="6"/>
      <c r="F25" s="215"/>
      <c r="G25" s="16" t="str">
        <f>IF(OR($B25="",$C25="",$E25="",$F25&lt;an_initial,$F25&gt;an_final,$I25=FALSE),"",80*VLOOKUP(J25,Coef!$E$2:$F$17,2,FALSE))</f>
        <v/>
      </c>
      <c r="H25" s="56" t="str">
        <f t="shared" si="0"/>
        <v/>
      </c>
      <c r="I25" s="347" t="b">
        <f t="shared" si="1"/>
        <v>0</v>
      </c>
      <c r="J25" s="355">
        <f t="shared" si="2"/>
        <v>1</v>
      </c>
    </row>
    <row r="26" spans="1:10" s="31" customFormat="1">
      <c r="A26" s="35">
        <v>17</v>
      </c>
      <c r="B26" s="6"/>
      <c r="C26" s="6"/>
      <c r="D26" s="6"/>
      <c r="E26" s="6"/>
      <c r="F26" s="215"/>
      <c r="G26" s="16" t="str">
        <f>IF(OR($B26="",$C26="",$E26="",$F26&lt;an_initial,$F26&gt;an_final,$I26=FALSE),"",80*VLOOKUP(J26,Coef!$E$2:$F$17,2,FALSE))</f>
        <v/>
      </c>
      <c r="H26" s="56" t="str">
        <f t="shared" si="0"/>
        <v/>
      </c>
      <c r="I26" s="347" t="b">
        <f t="shared" si="1"/>
        <v>0</v>
      </c>
      <c r="J26" s="355">
        <f t="shared" si="2"/>
        <v>1</v>
      </c>
    </row>
    <row r="27" spans="1:10" s="31" customFormat="1">
      <c r="A27" s="35">
        <v>18</v>
      </c>
      <c r="B27" s="6"/>
      <c r="C27" s="6"/>
      <c r="D27" s="6"/>
      <c r="E27" s="6"/>
      <c r="F27" s="215"/>
      <c r="G27" s="16" t="str">
        <f>IF(OR($B27="",$C27="",$E27="",$F27&lt;an_initial,$F27&gt;an_final,$I27=FALSE),"",80*VLOOKUP(J27,Coef!$E$2:$F$17,2,FALSE))</f>
        <v/>
      </c>
      <c r="H27" s="56" t="str">
        <f t="shared" si="0"/>
        <v/>
      </c>
      <c r="I27" s="347" t="b">
        <f t="shared" si="1"/>
        <v>0</v>
      </c>
      <c r="J27" s="355">
        <f t="shared" si="2"/>
        <v>1</v>
      </c>
    </row>
    <row r="28" spans="1:10" s="31" customFormat="1">
      <c r="A28" s="35">
        <v>19</v>
      </c>
      <c r="B28" s="6"/>
      <c r="C28" s="6"/>
      <c r="D28" s="6"/>
      <c r="E28" s="6"/>
      <c r="F28" s="215"/>
      <c r="G28" s="16" t="str">
        <f>IF(OR($B28="",$C28="",$E28="",$F28&lt;an_initial,$F28&gt;an_final,$I28=FALSE),"",80*VLOOKUP(J28,Coef!$E$2:$F$17,2,FALSE))</f>
        <v/>
      </c>
      <c r="H28" s="56" t="str">
        <f t="shared" si="0"/>
        <v/>
      </c>
      <c r="I28" s="347" t="b">
        <f t="shared" si="1"/>
        <v>0</v>
      </c>
      <c r="J28" s="355">
        <f t="shared" si="2"/>
        <v>1</v>
      </c>
    </row>
    <row r="29" spans="1:10" s="31" customFormat="1">
      <c r="A29" s="35">
        <v>20</v>
      </c>
      <c r="B29" s="6"/>
      <c r="C29" s="6"/>
      <c r="D29" s="6"/>
      <c r="E29" s="6"/>
      <c r="F29" s="215"/>
      <c r="G29" s="16" t="str">
        <f>IF(OR($B29="",$C29="",$E29="",$F29&lt;an_initial,$F29&gt;an_final,$I29=FALSE),"",80*VLOOKUP(J29,Coef!$E$2:$F$17,2,FALSE))</f>
        <v/>
      </c>
      <c r="H29" s="56" t="str">
        <f t="shared" si="0"/>
        <v/>
      </c>
      <c r="I29" s="347" t="b">
        <f t="shared" si="1"/>
        <v>0</v>
      </c>
      <c r="J29" s="355">
        <f t="shared" si="2"/>
        <v>1</v>
      </c>
    </row>
    <row r="30" spans="1:10" s="31" customFormat="1">
      <c r="A30" s="35">
        <v>21</v>
      </c>
      <c r="B30" s="6"/>
      <c r="C30" s="6"/>
      <c r="D30" s="6"/>
      <c r="E30" s="6"/>
      <c r="F30" s="215"/>
      <c r="G30" s="16" t="str">
        <f>IF(OR($B30="",$C30="",$E30="",$F30&lt;an_initial,$F30&gt;an_final,$I30=FALSE),"",80*VLOOKUP(J30,Coef!$E$2:$F$17,2,FALSE))</f>
        <v/>
      </c>
      <c r="H30" s="56" t="str">
        <f t="shared" si="0"/>
        <v/>
      </c>
      <c r="I30" s="347" t="b">
        <f t="shared" si="1"/>
        <v>0</v>
      </c>
      <c r="J30" s="355">
        <f t="shared" si="2"/>
        <v>1</v>
      </c>
    </row>
    <row r="31" spans="1:10" s="31" customFormat="1">
      <c r="A31" s="35">
        <v>22</v>
      </c>
      <c r="B31" s="6"/>
      <c r="C31" s="6"/>
      <c r="D31" s="6"/>
      <c r="E31" s="6"/>
      <c r="F31" s="215"/>
      <c r="G31" s="16" t="str">
        <f>IF(OR($B31="",$C31="",$E31="",$F31&lt;an_initial,$F31&gt;an_final,$I31=FALSE),"",80*VLOOKUP(J31,Coef!$E$2:$F$17,2,FALSE))</f>
        <v/>
      </c>
      <c r="H31" s="56" t="str">
        <f t="shared" si="0"/>
        <v/>
      </c>
      <c r="I31" s="347" t="b">
        <f t="shared" si="1"/>
        <v>0</v>
      </c>
      <c r="J31" s="355">
        <f t="shared" si="2"/>
        <v>1</v>
      </c>
    </row>
    <row r="32" spans="1:10" s="31" customFormat="1">
      <c r="A32" s="35">
        <v>23</v>
      </c>
      <c r="B32" s="6"/>
      <c r="C32" s="6"/>
      <c r="D32" s="6"/>
      <c r="E32" s="6"/>
      <c r="F32" s="215"/>
      <c r="G32" s="16" t="str">
        <f>IF(OR($B32="",$C32="",$E32="",$F32&lt;an_initial,$F32&gt;an_final,$I32=FALSE),"",80*VLOOKUP(J32,Coef!$E$2:$F$17,2,FALSE))</f>
        <v/>
      </c>
      <c r="H32" s="56" t="str">
        <f t="shared" si="0"/>
        <v/>
      </c>
      <c r="I32" s="347" t="b">
        <f t="shared" si="1"/>
        <v>0</v>
      </c>
      <c r="J32" s="355">
        <f t="shared" si="2"/>
        <v>1</v>
      </c>
    </row>
    <row r="33" spans="1:10" s="31" customFormat="1">
      <c r="A33" s="35">
        <v>24</v>
      </c>
      <c r="B33" s="6"/>
      <c r="C33" s="6"/>
      <c r="D33" s="6"/>
      <c r="E33" s="6"/>
      <c r="F33" s="215"/>
      <c r="G33" s="16" t="str">
        <f>IF(OR($B33="",$C33="",$E33="",$F33&lt;an_initial,$F33&gt;an_final,$I33=FALSE),"",80*VLOOKUP(J33,Coef!$E$2:$F$17,2,FALSE))</f>
        <v/>
      </c>
      <c r="H33" s="56" t="str">
        <f t="shared" si="0"/>
        <v/>
      </c>
      <c r="I33" s="347" t="b">
        <f t="shared" si="1"/>
        <v>0</v>
      </c>
      <c r="J33" s="355">
        <f t="shared" si="2"/>
        <v>1</v>
      </c>
    </row>
    <row r="34" spans="1:10" s="31" customFormat="1">
      <c r="A34" s="35">
        <v>25</v>
      </c>
      <c r="B34" s="6"/>
      <c r="C34" s="6"/>
      <c r="D34" s="6"/>
      <c r="E34" s="6"/>
      <c r="F34" s="215"/>
      <c r="G34" s="16" t="str">
        <f>IF(OR($B34="",$C34="",$E34="",$F34&lt;an_initial,$F34&gt;an_final,$I34=FALSE),"",80*VLOOKUP(J34,Coef!$E$2:$F$17,2,FALSE))</f>
        <v/>
      </c>
      <c r="H34" s="56" t="str">
        <f t="shared" si="0"/>
        <v/>
      </c>
      <c r="I34" s="347" t="b">
        <f t="shared" si="1"/>
        <v>0</v>
      </c>
      <c r="J34" s="355">
        <f t="shared" si="2"/>
        <v>1</v>
      </c>
    </row>
    <row r="35" spans="1:10" s="31" customFormat="1">
      <c r="A35" s="35">
        <v>26</v>
      </c>
      <c r="B35" s="6"/>
      <c r="C35" s="6"/>
      <c r="D35" s="6"/>
      <c r="E35" s="6"/>
      <c r="F35" s="215"/>
      <c r="G35" s="16" t="str">
        <f>IF(OR($B35="",$C35="",$E35="",$F35&lt;an_initial,$F35&gt;an_final,$I35=FALSE),"",80*VLOOKUP(J35,Coef!$E$2:$F$17,2,FALSE))</f>
        <v/>
      </c>
      <c r="H35" s="56" t="str">
        <f t="shared" si="0"/>
        <v/>
      </c>
      <c r="I35" s="347" t="b">
        <f t="shared" si="1"/>
        <v>0</v>
      </c>
      <c r="J35" s="355">
        <f t="shared" si="2"/>
        <v>1</v>
      </c>
    </row>
    <row r="36" spans="1:10" s="31" customFormat="1">
      <c r="A36" s="35">
        <v>27</v>
      </c>
      <c r="B36" s="6"/>
      <c r="C36" s="6"/>
      <c r="D36" s="6"/>
      <c r="E36" s="6"/>
      <c r="F36" s="215"/>
      <c r="G36" s="16" t="str">
        <f>IF(OR($B36="",$C36="",$E36="",$F36&lt;an_initial,$F36&gt;an_final,$I36=FALSE),"",80*VLOOKUP(J36,Coef!$E$2:$F$17,2,FALSE))</f>
        <v/>
      </c>
      <c r="H36" s="56" t="str">
        <f t="shared" si="0"/>
        <v/>
      </c>
      <c r="I36" s="347" t="b">
        <f t="shared" si="1"/>
        <v>0</v>
      </c>
      <c r="J36" s="355">
        <f t="shared" si="2"/>
        <v>1</v>
      </c>
    </row>
    <row r="37" spans="1:10" s="31" customFormat="1">
      <c r="A37" s="35">
        <v>28</v>
      </c>
      <c r="B37" s="6"/>
      <c r="C37" s="6"/>
      <c r="D37" s="6"/>
      <c r="E37" s="6"/>
      <c r="F37" s="215"/>
      <c r="G37" s="16" t="str">
        <f>IF(OR($B37="",$C37="",$E37="",$F37&lt;an_initial,$F37&gt;an_final,$I37=FALSE),"",80*VLOOKUP(J37,Coef!$E$2:$F$17,2,FALSE))</f>
        <v/>
      </c>
      <c r="H37" s="56" t="str">
        <f t="shared" si="0"/>
        <v/>
      </c>
      <c r="I37" s="347" t="b">
        <f t="shared" si="1"/>
        <v>0</v>
      </c>
      <c r="J37" s="355">
        <f t="shared" si="2"/>
        <v>1</v>
      </c>
    </row>
    <row r="38" spans="1:10" s="31" customFormat="1">
      <c r="A38" s="35">
        <v>29</v>
      </c>
      <c r="B38" s="6"/>
      <c r="C38" s="6"/>
      <c r="D38" s="6"/>
      <c r="E38" s="6"/>
      <c r="F38" s="215"/>
      <c r="G38" s="16" t="str">
        <f>IF(OR($B38="",$C38="",$E38="",$F38&lt;an_initial,$F38&gt;an_final,$I38=FALSE),"",80*VLOOKUP(J38,Coef!$E$2:$F$17,2,FALSE))</f>
        <v/>
      </c>
      <c r="H38" s="56" t="str">
        <f t="shared" si="0"/>
        <v/>
      </c>
      <c r="I38" s="347" t="b">
        <f t="shared" si="1"/>
        <v>0</v>
      </c>
      <c r="J38" s="355">
        <f t="shared" si="2"/>
        <v>1</v>
      </c>
    </row>
    <row r="39" spans="1:10" s="31" customFormat="1">
      <c r="A39" s="35">
        <v>30</v>
      </c>
      <c r="B39" s="6"/>
      <c r="C39" s="6"/>
      <c r="D39" s="6"/>
      <c r="E39" s="6"/>
      <c r="F39" s="215"/>
      <c r="G39" s="16" t="str">
        <f>IF(OR($B39="",$C39="",$E39="",$F39&lt;an_initial,$F39&gt;an_final,$I39=FALSE),"",80*VLOOKUP(J39,Coef!$E$2:$F$17,2,FALSE))</f>
        <v/>
      </c>
      <c r="H39" s="56" t="str">
        <f t="shared" si="0"/>
        <v/>
      </c>
      <c r="I39" s="347" t="b">
        <f t="shared" si="1"/>
        <v>0</v>
      </c>
      <c r="J39" s="355">
        <f t="shared" si="2"/>
        <v>1</v>
      </c>
    </row>
    <row r="40" spans="1:10" s="31" customFormat="1">
      <c r="A40" s="35">
        <v>31</v>
      </c>
      <c r="B40" s="6"/>
      <c r="C40" s="6"/>
      <c r="D40" s="6"/>
      <c r="E40" s="6"/>
      <c r="F40" s="215"/>
      <c r="G40" s="16" t="str">
        <f>IF(OR($B40="",$C40="",$E40="",$F40&lt;an_initial,$F40&gt;an_final,$I40=FALSE),"",80*VLOOKUP(J40,Coef!$E$2:$F$17,2,FALSE))</f>
        <v/>
      </c>
      <c r="H40" s="56" t="str">
        <f t="shared" si="0"/>
        <v/>
      </c>
      <c r="I40" s="347" t="b">
        <f t="shared" si="1"/>
        <v>0</v>
      </c>
      <c r="J40" s="355">
        <f t="shared" si="2"/>
        <v>1</v>
      </c>
    </row>
    <row r="41" spans="1:10" s="31" customFormat="1">
      <c r="A41" s="35">
        <v>32</v>
      </c>
      <c r="B41" s="6"/>
      <c r="C41" s="6"/>
      <c r="D41" s="6"/>
      <c r="E41" s="6"/>
      <c r="F41" s="215"/>
      <c r="G41" s="16" t="str">
        <f>IF(OR($B41="",$C41="",$E41="",$F41&lt;an_initial,$F41&gt;an_final,$I41=FALSE),"",80*VLOOKUP(J41,Coef!$E$2:$F$17,2,FALSE))</f>
        <v/>
      </c>
      <c r="H41" s="56" t="str">
        <f t="shared" si="0"/>
        <v/>
      </c>
      <c r="I41" s="347" t="b">
        <f t="shared" si="1"/>
        <v>0</v>
      </c>
      <c r="J41" s="355">
        <f t="shared" si="2"/>
        <v>1</v>
      </c>
    </row>
    <row r="42" spans="1:10" s="31" customFormat="1">
      <c r="A42" s="35">
        <v>33</v>
      </c>
      <c r="B42" s="6"/>
      <c r="C42" s="6"/>
      <c r="D42" s="6"/>
      <c r="E42" s="6"/>
      <c r="F42" s="215"/>
      <c r="G42" s="16" t="str">
        <f>IF(OR($B42="",$C42="",$E42="",$F42&lt;an_initial,$F42&gt;an_final,$I42=FALSE),"",80*VLOOKUP(J42,Coef!$E$2:$F$17,2,FALSE))</f>
        <v/>
      </c>
      <c r="H42" s="56" t="str">
        <f t="shared" si="0"/>
        <v/>
      </c>
      <c r="I42" s="347" t="b">
        <f t="shared" si="1"/>
        <v>0</v>
      </c>
      <c r="J42" s="355">
        <f t="shared" ref="J42:J73" si="3">LEN(B42)-LEN(SUBSTITUTE(B42,",",""))+1</f>
        <v>1</v>
      </c>
    </row>
    <row r="43" spans="1:10" s="31" customFormat="1">
      <c r="A43" s="35">
        <v>34</v>
      </c>
      <c r="B43" s="6"/>
      <c r="C43" s="6"/>
      <c r="D43" s="6"/>
      <c r="E43" s="6"/>
      <c r="F43" s="215"/>
      <c r="G43" s="16" t="str">
        <f>IF(OR($B43="",$C43="",$E43="",$F43&lt;an_initial,$F43&gt;an_final,$I43=FALSE),"",80*VLOOKUP(J43,Coef!$E$2:$F$17,2,FALSE))</f>
        <v/>
      </c>
      <c r="H43" s="56" t="str">
        <f t="shared" si="0"/>
        <v/>
      </c>
      <c r="I43" s="347" t="b">
        <f t="shared" si="1"/>
        <v>0</v>
      </c>
      <c r="J43" s="355">
        <f t="shared" si="3"/>
        <v>1</v>
      </c>
    </row>
    <row r="44" spans="1:10" s="31" customFormat="1">
      <c r="A44" s="35">
        <v>35</v>
      </c>
      <c r="B44" s="6"/>
      <c r="C44" s="6"/>
      <c r="D44" s="6"/>
      <c r="E44" s="6"/>
      <c r="F44" s="215"/>
      <c r="G44" s="16" t="str">
        <f>IF(OR($B44="",$C44="",$E44="",$F44&lt;an_initial,$F44&gt;an_final,$I44=FALSE),"",80*VLOOKUP(J44,Coef!$E$2:$F$17,2,FALSE))</f>
        <v/>
      </c>
      <c r="H44" s="56" t="str">
        <f t="shared" si="0"/>
        <v/>
      </c>
      <c r="I44" s="347" t="b">
        <f t="shared" si="1"/>
        <v>0</v>
      </c>
      <c r="J44" s="355">
        <f t="shared" si="3"/>
        <v>1</v>
      </c>
    </row>
    <row r="45" spans="1:10" s="31" customFormat="1">
      <c r="A45" s="35">
        <v>36</v>
      </c>
      <c r="B45" s="6"/>
      <c r="C45" s="6"/>
      <c r="D45" s="6"/>
      <c r="E45" s="6"/>
      <c r="F45" s="215"/>
      <c r="G45" s="16" t="str">
        <f>IF(OR($B45="",$C45="",$E45="",$F45&lt;an_initial,$F45&gt;an_final,$I45=FALSE),"",80*VLOOKUP(J45,Coef!$E$2:$F$17,2,FALSE))</f>
        <v/>
      </c>
      <c r="H45" s="56" t="str">
        <f t="shared" si="0"/>
        <v/>
      </c>
      <c r="I45" s="347" t="b">
        <f t="shared" si="1"/>
        <v>0</v>
      </c>
      <c r="J45" s="355">
        <f t="shared" si="3"/>
        <v>1</v>
      </c>
    </row>
    <row r="46" spans="1:10" s="31" customFormat="1">
      <c r="A46" s="35">
        <v>37</v>
      </c>
      <c r="B46" s="6"/>
      <c r="C46" s="6"/>
      <c r="D46" s="6"/>
      <c r="E46" s="6"/>
      <c r="F46" s="215"/>
      <c r="G46" s="16" t="str">
        <f>IF(OR($B46="",$C46="",$E46="",$F46&lt;an_initial,$F46&gt;an_final,$I46=FALSE),"",80*VLOOKUP(J46,Coef!$E$2:$F$17,2,FALSE))</f>
        <v/>
      </c>
      <c r="H46" s="56" t="str">
        <f t="shared" si="0"/>
        <v/>
      </c>
      <c r="I46" s="347" t="b">
        <f t="shared" si="1"/>
        <v>0</v>
      </c>
      <c r="J46" s="355">
        <f t="shared" si="3"/>
        <v>1</v>
      </c>
    </row>
    <row r="47" spans="1:10" s="31" customFormat="1">
      <c r="A47" s="35">
        <v>38</v>
      </c>
      <c r="B47" s="6"/>
      <c r="C47" s="6"/>
      <c r="D47" s="6"/>
      <c r="E47" s="6"/>
      <c r="F47" s="215"/>
      <c r="G47" s="16" t="str">
        <f>IF(OR($B47="",$C47="",$E47="",$F47&lt;an_initial,$F47&gt;an_final,$I47=FALSE),"",80*VLOOKUP(J47,Coef!$E$2:$F$17,2,FALSE))</f>
        <v/>
      </c>
      <c r="H47" s="56" t="str">
        <f t="shared" si="0"/>
        <v/>
      </c>
      <c r="I47" s="347" t="b">
        <f t="shared" si="1"/>
        <v>0</v>
      </c>
      <c r="J47" s="355">
        <f t="shared" si="3"/>
        <v>1</v>
      </c>
    </row>
    <row r="48" spans="1:10" s="31" customFormat="1">
      <c r="A48" s="35">
        <v>39</v>
      </c>
      <c r="B48" s="6"/>
      <c r="C48" s="6"/>
      <c r="D48" s="6"/>
      <c r="E48" s="6"/>
      <c r="F48" s="215"/>
      <c r="G48" s="16" t="str">
        <f>IF(OR($B48="",$C48="",$E48="",$F48&lt;an_initial,$F48&gt;an_final,$I48=FALSE),"",80*VLOOKUP(J48,Coef!$E$2:$F$17,2,FALSE))</f>
        <v/>
      </c>
      <c r="H48" s="56" t="str">
        <f t="shared" si="0"/>
        <v/>
      </c>
      <c r="I48" s="347" t="b">
        <f t="shared" si="1"/>
        <v>0</v>
      </c>
      <c r="J48" s="355">
        <f t="shared" si="3"/>
        <v>1</v>
      </c>
    </row>
    <row r="49" spans="1:10" s="31" customFormat="1">
      <c r="A49" s="35">
        <v>40</v>
      </c>
      <c r="B49" s="6"/>
      <c r="C49" s="6"/>
      <c r="D49" s="6"/>
      <c r="E49" s="6"/>
      <c r="F49" s="215"/>
      <c r="G49" s="16" t="str">
        <f>IF(OR($B49="",$C49="",$E49="",$F49&lt;an_initial,$F49&gt;an_final,$I49=FALSE),"",80*VLOOKUP(J49,Coef!$E$2:$F$17,2,FALSE))</f>
        <v/>
      </c>
      <c r="H49" s="56" t="str">
        <f t="shared" si="0"/>
        <v/>
      </c>
      <c r="I49" s="347" t="b">
        <f t="shared" si="1"/>
        <v>0</v>
      </c>
      <c r="J49" s="355">
        <f t="shared" si="3"/>
        <v>1</v>
      </c>
    </row>
    <row r="50" spans="1:10" s="31" customFormat="1">
      <c r="A50" s="35">
        <v>41</v>
      </c>
      <c r="B50" s="6"/>
      <c r="C50" s="6"/>
      <c r="D50" s="6"/>
      <c r="E50" s="6"/>
      <c r="F50" s="215"/>
      <c r="G50" s="16" t="str">
        <f>IF(OR($B50="",$C50="",$E50="",$F50&lt;an_initial,$F50&gt;an_final,$I50=FALSE),"",80*VLOOKUP(J50,Coef!$E$2:$F$17,2,FALSE))</f>
        <v/>
      </c>
      <c r="H50" s="56" t="str">
        <f t="shared" si="0"/>
        <v/>
      </c>
      <c r="I50" s="347" t="b">
        <f t="shared" si="1"/>
        <v>0</v>
      </c>
      <c r="J50" s="355">
        <f t="shared" si="3"/>
        <v>1</v>
      </c>
    </row>
    <row r="51" spans="1:10" s="31" customFormat="1">
      <c r="A51" s="35">
        <v>42</v>
      </c>
      <c r="B51" s="6"/>
      <c r="C51" s="6"/>
      <c r="D51" s="6"/>
      <c r="E51" s="6"/>
      <c r="F51" s="215"/>
      <c r="G51" s="16" t="str">
        <f>IF(OR($B51="",$C51="",$E51="",$F51&lt;an_initial,$F51&gt;an_final,$I51=FALSE),"",80*VLOOKUP(J51,Coef!$E$2:$F$17,2,FALSE))</f>
        <v/>
      </c>
      <c r="H51" s="56" t="str">
        <f t="shared" si="0"/>
        <v/>
      </c>
      <c r="I51" s="347" t="b">
        <f t="shared" si="1"/>
        <v>0</v>
      </c>
      <c r="J51" s="355">
        <f t="shared" si="3"/>
        <v>1</v>
      </c>
    </row>
    <row r="52" spans="1:10" s="31" customFormat="1">
      <c r="A52" s="35">
        <v>43</v>
      </c>
      <c r="B52" s="6"/>
      <c r="C52" s="6"/>
      <c r="D52" s="6"/>
      <c r="E52" s="6"/>
      <c r="F52" s="215"/>
      <c r="G52" s="16" t="str">
        <f>IF(OR($B52="",$C52="",$E52="",$F52&lt;an_initial,$F52&gt;an_final,$I52=FALSE),"",80*VLOOKUP(J52,Coef!$E$2:$F$17,2,FALSE))</f>
        <v/>
      </c>
      <c r="H52" s="56" t="str">
        <f t="shared" si="0"/>
        <v/>
      </c>
      <c r="I52" s="347" t="b">
        <f t="shared" si="1"/>
        <v>0</v>
      </c>
      <c r="J52" s="355">
        <f t="shared" si="3"/>
        <v>1</v>
      </c>
    </row>
    <row r="53" spans="1:10" s="31" customFormat="1">
      <c r="A53" s="35">
        <v>44</v>
      </c>
      <c r="B53" s="6"/>
      <c r="C53" s="6"/>
      <c r="D53" s="6"/>
      <c r="E53" s="6"/>
      <c r="F53" s="215"/>
      <c r="G53" s="16" t="str">
        <f>IF(OR($B53="",$C53="",$E53="",$F53&lt;an_initial,$F53&gt;an_final,$I53=FALSE),"",80*VLOOKUP(J53,Coef!$E$2:$F$17,2,FALSE))</f>
        <v/>
      </c>
      <c r="H53" s="56" t="str">
        <f t="shared" si="0"/>
        <v/>
      </c>
      <c r="I53" s="347" t="b">
        <f t="shared" si="1"/>
        <v>0</v>
      </c>
      <c r="J53" s="355">
        <f t="shared" si="3"/>
        <v>1</v>
      </c>
    </row>
    <row r="54" spans="1:10" s="31" customFormat="1">
      <c r="A54" s="35">
        <v>45</v>
      </c>
      <c r="B54" s="6"/>
      <c r="C54" s="6"/>
      <c r="D54" s="6"/>
      <c r="E54" s="6"/>
      <c r="F54" s="215"/>
      <c r="G54" s="16" t="str">
        <f>IF(OR($B54="",$C54="",$E54="",$F54&lt;an_initial,$F54&gt;an_final,$I54=FALSE),"",80*VLOOKUP(J54,Coef!$E$2:$F$17,2,FALSE))</f>
        <v/>
      </c>
      <c r="H54" s="56" t="str">
        <f t="shared" si="0"/>
        <v/>
      </c>
      <c r="I54" s="347" t="b">
        <f t="shared" si="1"/>
        <v>0</v>
      </c>
      <c r="J54" s="355">
        <f t="shared" si="3"/>
        <v>1</v>
      </c>
    </row>
    <row r="55" spans="1:10" s="31" customFormat="1">
      <c r="A55" s="35">
        <v>46</v>
      </c>
      <c r="B55" s="6"/>
      <c r="C55" s="6"/>
      <c r="D55" s="6"/>
      <c r="E55" s="6"/>
      <c r="F55" s="215"/>
      <c r="G55" s="16" t="str">
        <f>IF(OR($B55="",$C55="",$E55="",$F55&lt;an_initial,$F55&gt;an_final,$I55=FALSE),"",80*VLOOKUP(J55,Coef!$E$2:$F$17,2,FALSE))</f>
        <v/>
      </c>
      <c r="H55" s="56" t="str">
        <f t="shared" si="0"/>
        <v/>
      </c>
      <c r="I55" s="347" t="b">
        <f t="shared" si="1"/>
        <v>0</v>
      </c>
      <c r="J55" s="355">
        <f t="shared" si="3"/>
        <v>1</v>
      </c>
    </row>
    <row r="56" spans="1:10" s="31" customFormat="1">
      <c r="A56" s="35">
        <v>47</v>
      </c>
      <c r="B56" s="6"/>
      <c r="C56" s="6"/>
      <c r="D56" s="6"/>
      <c r="E56" s="6"/>
      <c r="F56" s="215"/>
      <c r="G56" s="16" t="str">
        <f>IF(OR($B56="",$C56="",$E56="",$F56&lt;an_initial,$F56&gt;an_final,$I56=FALSE),"",80*VLOOKUP(J56,Coef!$E$2:$F$17,2,FALSE))</f>
        <v/>
      </c>
      <c r="H56" s="56" t="str">
        <f t="shared" si="0"/>
        <v/>
      </c>
      <c r="I56" s="347" t="b">
        <f t="shared" si="1"/>
        <v>0</v>
      </c>
      <c r="J56" s="355">
        <f t="shared" si="3"/>
        <v>1</v>
      </c>
    </row>
    <row r="57" spans="1:10" s="31" customFormat="1">
      <c r="A57" s="35">
        <v>48</v>
      </c>
      <c r="B57" s="6"/>
      <c r="C57" s="6"/>
      <c r="D57" s="6"/>
      <c r="E57" s="6"/>
      <c r="F57" s="215"/>
      <c r="G57" s="16" t="str">
        <f>IF(OR($B57="",$C57="",$E57="",$F57&lt;an_initial,$F57&gt;an_final,$I57=FALSE),"",80*VLOOKUP(J57,Coef!$E$2:$F$17,2,FALSE))</f>
        <v/>
      </c>
      <c r="H57" s="56" t="str">
        <f t="shared" si="0"/>
        <v/>
      </c>
      <c r="I57" s="347" t="b">
        <f t="shared" si="1"/>
        <v>0</v>
      </c>
      <c r="J57" s="355">
        <f t="shared" si="3"/>
        <v>1</v>
      </c>
    </row>
    <row r="58" spans="1:10" s="31" customFormat="1">
      <c r="A58" s="35">
        <v>49</v>
      </c>
      <c r="B58" s="6"/>
      <c r="C58" s="6"/>
      <c r="D58" s="6"/>
      <c r="E58" s="6"/>
      <c r="F58" s="215"/>
      <c r="G58" s="16" t="str">
        <f>IF(OR($B58="",$C58="",$E58="",$F58&lt;an_initial,$F58&gt;an_final,$I58=FALSE),"",80*VLOOKUP(J58,Coef!$E$2:$F$17,2,FALSE))</f>
        <v/>
      </c>
      <c r="H58" s="56" t="str">
        <f t="shared" si="0"/>
        <v/>
      </c>
      <c r="I58" s="347" t="b">
        <f t="shared" si="1"/>
        <v>0</v>
      </c>
      <c r="J58" s="355">
        <f t="shared" si="3"/>
        <v>1</v>
      </c>
    </row>
    <row r="59" spans="1:10" s="31" customFormat="1">
      <c r="A59" s="35">
        <v>50</v>
      </c>
      <c r="B59" s="6"/>
      <c r="C59" s="6"/>
      <c r="D59" s="6"/>
      <c r="E59" s="6"/>
      <c r="F59" s="215"/>
      <c r="G59" s="16" t="str">
        <f>IF(OR($B59="",$C59="",$E59="",$F59&lt;an_initial,$F59&gt;an_final,$I59=FALSE),"",80*VLOOKUP(J59,Coef!$E$2:$F$17,2,FALSE))</f>
        <v/>
      </c>
      <c r="H59" s="56" t="str">
        <f t="shared" si="0"/>
        <v/>
      </c>
      <c r="I59" s="347" t="b">
        <f t="shared" si="1"/>
        <v>0</v>
      </c>
      <c r="J59" s="355">
        <f t="shared" si="3"/>
        <v>1</v>
      </c>
    </row>
    <row r="60" spans="1:10" s="31" customFormat="1">
      <c r="A60" s="35">
        <v>51</v>
      </c>
      <c r="B60" s="6"/>
      <c r="C60" s="6"/>
      <c r="D60" s="6"/>
      <c r="E60" s="6"/>
      <c r="F60" s="215"/>
      <c r="G60" s="16" t="str">
        <f>IF(OR($B60="",$C60="",$E60="",$F60&lt;an_initial,$F60&gt;an_final,$I60=FALSE),"",80*VLOOKUP(J60,Coef!$E$2:$F$17,2,FALSE))</f>
        <v/>
      </c>
      <c r="H60" s="56" t="str">
        <f t="shared" si="0"/>
        <v/>
      </c>
      <c r="I60" s="347" t="b">
        <f t="shared" si="1"/>
        <v>0</v>
      </c>
      <c r="J60" s="355">
        <f t="shared" si="3"/>
        <v>1</v>
      </c>
    </row>
    <row r="61" spans="1:10" s="31" customFormat="1">
      <c r="A61" s="35">
        <v>52</v>
      </c>
      <c r="B61" s="6"/>
      <c r="C61" s="6"/>
      <c r="D61" s="6"/>
      <c r="E61" s="6"/>
      <c r="F61" s="215"/>
      <c r="G61" s="16" t="str">
        <f>IF(OR($B61="",$C61="",$E61="",$F61&lt;an_initial,$F61&gt;an_final,$I61=FALSE),"",80*VLOOKUP(J61,Coef!$E$2:$F$17,2,FALSE))</f>
        <v/>
      </c>
      <c r="H61" s="56" t="str">
        <f t="shared" si="0"/>
        <v/>
      </c>
      <c r="I61" s="347" t="b">
        <f t="shared" si="1"/>
        <v>0</v>
      </c>
      <c r="J61" s="355">
        <f t="shared" si="3"/>
        <v>1</v>
      </c>
    </row>
    <row r="62" spans="1:10" s="31" customFormat="1">
      <c r="A62" s="35">
        <v>53</v>
      </c>
      <c r="B62" s="6"/>
      <c r="C62" s="6"/>
      <c r="D62" s="6"/>
      <c r="E62" s="6"/>
      <c r="F62" s="215"/>
      <c r="G62" s="16" t="str">
        <f>IF(OR($B62="",$C62="",$E62="",$F62&lt;an_initial,$F62&gt;an_final,$I62=FALSE),"",80*VLOOKUP(J62,Coef!$E$2:$F$17,2,FALSE))</f>
        <v/>
      </c>
      <c r="H62" s="56" t="str">
        <f t="shared" si="0"/>
        <v/>
      </c>
      <c r="I62" s="347" t="b">
        <f t="shared" si="1"/>
        <v>0</v>
      </c>
      <c r="J62" s="355">
        <f t="shared" si="3"/>
        <v>1</v>
      </c>
    </row>
    <row r="63" spans="1:10" s="31" customFormat="1">
      <c r="A63" s="35">
        <v>54</v>
      </c>
      <c r="B63" s="6"/>
      <c r="C63" s="6"/>
      <c r="D63" s="6"/>
      <c r="E63" s="6"/>
      <c r="F63" s="215"/>
      <c r="G63" s="16" t="str">
        <f>IF(OR($B63="",$C63="",$E63="",$F63&lt;an_initial,$F63&gt;an_final,$I63=FALSE),"",80*VLOOKUP(J63,Coef!$E$2:$F$17,2,FALSE))</f>
        <v/>
      </c>
      <c r="H63" s="56" t="str">
        <f t="shared" si="0"/>
        <v/>
      </c>
      <c r="I63" s="347" t="b">
        <f t="shared" si="1"/>
        <v>0</v>
      </c>
      <c r="J63" s="355">
        <f t="shared" si="3"/>
        <v>1</v>
      </c>
    </row>
    <row r="64" spans="1:10" s="31" customFormat="1">
      <c r="A64" s="35">
        <v>55</v>
      </c>
      <c r="B64" s="6"/>
      <c r="C64" s="6"/>
      <c r="D64" s="6"/>
      <c r="E64" s="6"/>
      <c r="F64" s="215"/>
      <c r="G64" s="16" t="str">
        <f>IF(OR($B64="",$C64="",$E64="",$F64&lt;an_initial,$F64&gt;an_final,$I64=FALSE),"",80*VLOOKUP(J64,Coef!$E$2:$F$17,2,FALSE))</f>
        <v/>
      </c>
      <c r="H64" s="56" t="str">
        <f t="shared" si="0"/>
        <v/>
      </c>
      <c r="I64" s="347" t="b">
        <f t="shared" si="1"/>
        <v>0</v>
      </c>
      <c r="J64" s="355">
        <f t="shared" si="3"/>
        <v>1</v>
      </c>
    </row>
    <row r="65" spans="1:11" s="31" customFormat="1">
      <c r="A65" s="35">
        <v>56</v>
      </c>
      <c r="B65" s="6"/>
      <c r="C65" s="6"/>
      <c r="D65" s="6"/>
      <c r="E65" s="6"/>
      <c r="F65" s="215"/>
      <c r="G65" s="16" t="str">
        <f>IF(OR($B65="",$C65="",$E65="",$F65&lt;an_initial,$F65&gt;an_final,$I65=FALSE),"",80*VLOOKUP(J65,Coef!$E$2:$F$17,2,FALSE))</f>
        <v/>
      </c>
      <c r="H65" s="56" t="str">
        <f t="shared" si="0"/>
        <v/>
      </c>
      <c r="I65" s="347" t="b">
        <f t="shared" si="1"/>
        <v>0</v>
      </c>
      <c r="J65" s="355">
        <f t="shared" si="3"/>
        <v>1</v>
      </c>
    </row>
    <row r="66" spans="1:11" s="31" customFormat="1">
      <c r="A66" s="35">
        <v>57</v>
      </c>
      <c r="B66" s="6"/>
      <c r="C66" s="6"/>
      <c r="D66" s="6"/>
      <c r="E66" s="6"/>
      <c r="F66" s="215"/>
      <c r="G66" s="16" t="str">
        <f>IF(OR($B66="",$C66="",$E66="",$F66&lt;an_initial,$F66&gt;an_final,$I66=FALSE),"",80*VLOOKUP(J66,Coef!$E$2:$F$17,2,FALSE))</f>
        <v/>
      </c>
      <c r="H66" s="56" t="str">
        <f t="shared" si="0"/>
        <v/>
      </c>
      <c r="I66" s="347" t="b">
        <f t="shared" si="1"/>
        <v>0</v>
      </c>
      <c r="J66" s="355">
        <f t="shared" si="3"/>
        <v>1</v>
      </c>
    </row>
    <row r="67" spans="1:11" s="31" customFormat="1">
      <c r="A67" s="35">
        <v>58</v>
      </c>
      <c r="B67" s="6"/>
      <c r="C67" s="6"/>
      <c r="D67" s="6"/>
      <c r="E67" s="6"/>
      <c r="F67" s="215"/>
      <c r="G67" s="16" t="str">
        <f>IF(OR($B67="",$C67="",$E67="",$F67&lt;an_initial,$F67&gt;an_final,$I67=FALSE),"",80*VLOOKUP(J67,Coef!$E$2:$F$17,2,FALSE))</f>
        <v/>
      </c>
      <c r="H67" s="56" t="str">
        <f t="shared" si="0"/>
        <v/>
      </c>
      <c r="I67" s="347" t="b">
        <f t="shared" si="1"/>
        <v>0</v>
      </c>
      <c r="J67" s="355">
        <f t="shared" si="3"/>
        <v>1</v>
      </c>
    </row>
    <row r="68" spans="1:11" s="31" customFormat="1">
      <c r="A68" s="35">
        <v>59</v>
      </c>
      <c r="B68" s="6"/>
      <c r="C68" s="6"/>
      <c r="D68" s="6"/>
      <c r="E68" s="6"/>
      <c r="F68" s="215"/>
      <c r="G68" s="16" t="str">
        <f>IF(OR($B68="",$C68="",$E68="",$F68&lt;an_initial,$F68&gt;an_final,$I68=FALSE),"",80*VLOOKUP(J68,Coef!$E$2:$F$17,2,FALSE))</f>
        <v/>
      </c>
      <c r="H68" s="56" t="str">
        <f t="shared" si="0"/>
        <v/>
      </c>
      <c r="I68" s="347" t="b">
        <f t="shared" si="1"/>
        <v>0</v>
      </c>
      <c r="J68" s="355">
        <f t="shared" si="3"/>
        <v>1</v>
      </c>
    </row>
    <row r="69" spans="1:11" s="31" customFormat="1">
      <c r="A69" s="35">
        <v>60</v>
      </c>
      <c r="B69" s="6"/>
      <c r="C69" s="6"/>
      <c r="D69" s="6"/>
      <c r="E69" s="6"/>
      <c r="F69" s="215"/>
      <c r="G69" s="16" t="str">
        <f>IF(OR($B69="",$C69="",$E69="",$F69&lt;an_initial,$F69&gt;an_final,$I69=FALSE),"",80*VLOOKUP(J69,Coef!$E$2:$F$17,2,FALSE))</f>
        <v/>
      </c>
      <c r="H69" s="56" t="str">
        <f t="shared" si="0"/>
        <v/>
      </c>
      <c r="I69" s="347" t="b">
        <f t="shared" si="1"/>
        <v>0</v>
      </c>
      <c r="J69" s="355">
        <f t="shared" si="3"/>
        <v>1</v>
      </c>
    </row>
    <row r="70" spans="1:11" s="31" customFormat="1">
      <c r="A70" s="35">
        <v>61</v>
      </c>
      <c r="B70" s="6"/>
      <c r="C70" s="6"/>
      <c r="D70" s="6"/>
      <c r="E70" s="6"/>
      <c r="F70" s="215"/>
      <c r="G70" s="16" t="str">
        <f>IF(OR($B70="",$C70="",$E70="",$F70&lt;an_initial,$F70&gt;an_final,$I70=FALSE),"",80*VLOOKUP(J70,Coef!$E$2:$F$17,2,FALSE))</f>
        <v/>
      </c>
      <c r="H70" s="56" t="str">
        <f t="shared" si="0"/>
        <v/>
      </c>
      <c r="I70" s="347" t="b">
        <f t="shared" si="1"/>
        <v>0</v>
      </c>
      <c r="J70" s="355">
        <f t="shared" si="3"/>
        <v>1</v>
      </c>
    </row>
    <row r="71" spans="1:11" s="31" customFormat="1">
      <c r="A71" s="35">
        <v>62</v>
      </c>
      <c r="B71" s="6"/>
      <c r="C71" s="6"/>
      <c r="D71" s="6"/>
      <c r="E71" s="6"/>
      <c r="F71" s="215"/>
      <c r="G71" s="16" t="str">
        <f>IF(OR($B71="",$C71="",$E71="",$F71&lt;an_initial,$F71&gt;an_final,$I71=FALSE),"",80*VLOOKUP(J71,Coef!$E$2:$F$17,2,FALSE))</f>
        <v/>
      </c>
      <c r="H71" s="56" t="str">
        <f t="shared" si="0"/>
        <v/>
      </c>
      <c r="I71" s="347" t="b">
        <f t="shared" si="1"/>
        <v>0</v>
      </c>
      <c r="J71" s="355">
        <f t="shared" si="3"/>
        <v>1</v>
      </c>
    </row>
    <row r="72" spans="1:11" s="31" customFormat="1">
      <c r="A72" s="35">
        <v>63</v>
      </c>
      <c r="B72" s="6"/>
      <c r="C72" s="6"/>
      <c r="D72" s="6"/>
      <c r="E72" s="6"/>
      <c r="F72" s="215"/>
      <c r="G72" s="16" t="str">
        <f>IF(OR($B72="",$C72="",$E72="",$F72&lt;an_initial,$F72&gt;an_final,$I72=FALSE),"",80*VLOOKUP(J72,Coef!$E$2:$F$17,2,FALSE))</f>
        <v/>
      </c>
      <c r="H72" s="56" t="str">
        <f t="shared" si="0"/>
        <v/>
      </c>
      <c r="I72" s="347" t="b">
        <f t="shared" si="1"/>
        <v>0</v>
      </c>
      <c r="J72" s="355">
        <f t="shared" si="3"/>
        <v>1</v>
      </c>
    </row>
    <row r="73" spans="1:11" s="31" customFormat="1">
      <c r="A73" s="35">
        <v>64</v>
      </c>
      <c r="B73" s="6"/>
      <c r="C73" s="6"/>
      <c r="D73" s="6"/>
      <c r="E73" s="6"/>
      <c r="F73" s="215"/>
      <c r="G73" s="16" t="str">
        <f>IF(OR($B73="",$C73="",$E73="",$F73&lt;an_initial,$F73&gt;an_final,$I73=FALSE),"",80*VLOOKUP(J73,Coef!$E$2:$F$17,2,FALSE))</f>
        <v/>
      </c>
      <c r="H73" s="56" t="str">
        <f t="shared" si="0"/>
        <v/>
      </c>
      <c r="I73" s="347" t="b">
        <f t="shared" si="1"/>
        <v>0</v>
      </c>
      <c r="J73" s="355">
        <f t="shared" si="3"/>
        <v>1</v>
      </c>
    </row>
    <row r="74" spans="1:11" s="31" customFormat="1">
      <c r="A74" s="35">
        <v>65</v>
      </c>
      <c r="B74" s="6"/>
      <c r="C74" s="6"/>
      <c r="D74" s="6"/>
      <c r="E74" s="6"/>
      <c r="F74" s="215"/>
      <c r="G74" s="16" t="str">
        <f>IF(OR($B74="",$C74="",$E74="",$F74&lt;an_initial,$F74&gt;an_final,$I74=FALSE),"",80*VLOOKUP(J74,Coef!$E$2:$F$17,2,FALSE))</f>
        <v/>
      </c>
      <c r="H74" s="56" t="str">
        <f t="shared" ref="H74:H137" si="4">IF(OR($B74="",$C74="",$E74="",$F74&gt;an_final,$I74=FALSE),"",IF($F74&gt;=an_initial,1,""))</f>
        <v/>
      </c>
      <c r="I74" s="347" t="b">
        <f t="shared" ref="I74:I137" si="5">IF(nume_candidat="",FALSE,ISNUMBER(SEARCH(nume_candidat,$B74)))</f>
        <v>0</v>
      </c>
      <c r="J74" s="355">
        <f t="shared" ref="J74:J105" si="6">LEN(B74)-LEN(SUBSTITUTE(B74,",",""))+1</f>
        <v>1</v>
      </c>
    </row>
    <row r="75" spans="1:11" s="31" customFormat="1">
      <c r="A75" s="35">
        <v>66</v>
      </c>
      <c r="B75" s="6"/>
      <c r="C75" s="6"/>
      <c r="D75" s="6"/>
      <c r="E75" s="6"/>
      <c r="F75" s="215"/>
      <c r="G75" s="16" t="str">
        <f>IF(OR($B75="",$C75="",$E75="",$F75&lt;an_initial,$F75&gt;an_final,$I75=FALSE),"",80*VLOOKUP(J75,Coef!$E$2:$F$17,2,FALSE))</f>
        <v/>
      </c>
      <c r="H75" s="56" t="str">
        <f t="shared" si="4"/>
        <v/>
      </c>
      <c r="I75" s="347" t="b">
        <f t="shared" si="5"/>
        <v>0</v>
      </c>
      <c r="J75" s="355">
        <f t="shared" si="6"/>
        <v>1</v>
      </c>
    </row>
    <row r="76" spans="1:11" s="31" customFormat="1">
      <c r="A76" s="35">
        <v>67</v>
      </c>
      <c r="B76" s="6"/>
      <c r="C76" s="6"/>
      <c r="D76" s="6"/>
      <c r="E76" s="6"/>
      <c r="F76" s="215"/>
      <c r="G76" s="16" t="str">
        <f>IF(OR($B76="",$C76="",$E76="",$F76&lt;an_initial,$F76&gt;an_final,$I76=FALSE),"",80*VLOOKUP(J76,Coef!$E$2:$F$17,2,FALSE))</f>
        <v/>
      </c>
      <c r="H76" s="56" t="str">
        <f t="shared" si="4"/>
        <v/>
      </c>
      <c r="I76" s="347" t="b">
        <f t="shared" si="5"/>
        <v>0</v>
      </c>
      <c r="J76" s="355">
        <f t="shared" si="6"/>
        <v>1</v>
      </c>
    </row>
    <row r="77" spans="1:11" s="31" customFormat="1">
      <c r="A77" s="35">
        <v>68</v>
      </c>
      <c r="B77" s="6"/>
      <c r="C77" s="6"/>
      <c r="D77" s="6"/>
      <c r="E77" s="6"/>
      <c r="F77" s="215"/>
      <c r="G77" s="16" t="str">
        <f>IF(OR($B77="",$C77="",$E77="",$F77&lt;an_initial,$F77&gt;an_final,$I77=FALSE),"",80*VLOOKUP(J77,Coef!$E$2:$F$17,2,FALSE))</f>
        <v/>
      </c>
      <c r="H77" s="56" t="str">
        <f t="shared" si="4"/>
        <v/>
      </c>
      <c r="I77" s="347" t="b">
        <f t="shared" si="5"/>
        <v>0</v>
      </c>
      <c r="J77" s="355">
        <f t="shared" si="6"/>
        <v>1</v>
      </c>
    </row>
    <row r="78" spans="1:11" s="31" customFormat="1">
      <c r="A78" s="35">
        <v>69</v>
      </c>
      <c r="B78" s="6"/>
      <c r="C78" s="6"/>
      <c r="D78" s="6"/>
      <c r="E78" s="6"/>
      <c r="F78" s="215"/>
      <c r="G78" s="16" t="str">
        <f>IF(OR($B78="",$C78="",$E78="",$F78&lt;an_initial,$F78&gt;an_final,$I78=FALSE),"",80*VLOOKUP(J78,Coef!$E$2:$F$17,2,FALSE))</f>
        <v/>
      </c>
      <c r="H78" s="56" t="str">
        <f t="shared" si="4"/>
        <v/>
      </c>
      <c r="I78" s="347" t="b">
        <f t="shared" si="5"/>
        <v>0</v>
      </c>
      <c r="J78" s="355">
        <f t="shared" si="6"/>
        <v>1</v>
      </c>
    </row>
    <row r="79" spans="1:11" s="31" customFormat="1">
      <c r="A79" s="35">
        <v>70</v>
      </c>
      <c r="B79" s="6"/>
      <c r="C79" s="6"/>
      <c r="D79" s="6"/>
      <c r="E79" s="6"/>
      <c r="F79" s="215"/>
      <c r="G79" s="16" t="str">
        <f>IF(OR($B79="",$C79="",$E79="",$F79&lt;an_initial,$F79&gt;an_final,$I79=FALSE),"",80*VLOOKUP(J79,Coef!$E$2:$F$17,2,FALSE))</f>
        <v/>
      </c>
      <c r="H79" s="56" t="str">
        <f t="shared" si="4"/>
        <v/>
      </c>
      <c r="I79" s="347" t="b">
        <f t="shared" si="5"/>
        <v>0</v>
      </c>
      <c r="J79" s="355">
        <f t="shared" si="6"/>
        <v>1</v>
      </c>
    </row>
    <row r="80" spans="1:11">
      <c r="A80" s="35">
        <v>71</v>
      </c>
      <c r="B80" s="6"/>
      <c r="C80" s="6"/>
      <c r="D80" s="6"/>
      <c r="E80" s="6"/>
      <c r="F80" s="215"/>
      <c r="G80" s="16" t="str">
        <f>IF(OR($B80="",$C80="",$E80="",$F80&lt;an_initial,$F80&gt;an_final,$I80=FALSE),"",80*VLOOKUP(J80,Coef!$E$2:$F$17,2,FALSE))</f>
        <v/>
      </c>
      <c r="H80" s="56" t="str">
        <f t="shared" si="4"/>
        <v/>
      </c>
      <c r="I80" s="347" t="b">
        <f t="shared" si="5"/>
        <v>0</v>
      </c>
      <c r="J80" s="355">
        <f t="shared" si="6"/>
        <v>1</v>
      </c>
      <c r="K80" s="31"/>
    </row>
    <row r="81" spans="1:11">
      <c r="A81" s="35">
        <v>72</v>
      </c>
      <c r="B81" s="6"/>
      <c r="C81" s="6"/>
      <c r="D81" s="6"/>
      <c r="E81" s="6"/>
      <c r="F81" s="215"/>
      <c r="G81" s="16" t="str">
        <f>IF(OR($B81="",$C81="",$E81="",$F81&lt;an_initial,$F81&gt;an_final,$I81=FALSE),"",80*VLOOKUP(J81,Coef!$E$2:$F$17,2,FALSE))</f>
        <v/>
      </c>
      <c r="H81" s="56" t="str">
        <f t="shared" si="4"/>
        <v/>
      </c>
      <c r="I81" s="347" t="b">
        <f t="shared" si="5"/>
        <v>0</v>
      </c>
      <c r="J81" s="355">
        <f t="shared" si="6"/>
        <v>1</v>
      </c>
      <c r="K81" s="31"/>
    </row>
    <row r="82" spans="1:11">
      <c r="A82" s="35">
        <v>73</v>
      </c>
      <c r="B82" s="6"/>
      <c r="C82" s="6"/>
      <c r="D82" s="6"/>
      <c r="E82" s="6"/>
      <c r="F82" s="215"/>
      <c r="G82" s="16" t="str">
        <f>IF(OR($B82="",$C82="",$E82="",$F82&lt;an_initial,$F82&gt;an_final,$I82=FALSE),"",80*VLOOKUP(J82,Coef!$E$2:$F$17,2,FALSE))</f>
        <v/>
      </c>
      <c r="H82" s="56" t="str">
        <f t="shared" si="4"/>
        <v/>
      </c>
      <c r="I82" s="347" t="b">
        <f t="shared" si="5"/>
        <v>0</v>
      </c>
      <c r="J82" s="355">
        <f t="shared" si="6"/>
        <v>1</v>
      </c>
      <c r="K82" s="31"/>
    </row>
    <row r="83" spans="1:11">
      <c r="A83" s="35">
        <v>74</v>
      </c>
      <c r="B83" s="6"/>
      <c r="C83" s="6"/>
      <c r="D83" s="6"/>
      <c r="E83" s="6"/>
      <c r="F83" s="215"/>
      <c r="G83" s="16" t="str">
        <f>IF(OR($B83="",$C83="",$E83="",$F83&lt;an_initial,$F83&gt;an_final,$I83=FALSE),"",80*VLOOKUP(J83,Coef!$E$2:$F$17,2,FALSE))</f>
        <v/>
      </c>
      <c r="H83" s="56" t="str">
        <f t="shared" si="4"/>
        <v/>
      </c>
      <c r="I83" s="347" t="b">
        <f t="shared" si="5"/>
        <v>0</v>
      </c>
      <c r="J83" s="355">
        <f t="shared" si="6"/>
        <v>1</v>
      </c>
      <c r="K83" s="31"/>
    </row>
    <row r="84" spans="1:11">
      <c r="A84" s="35">
        <v>75</v>
      </c>
      <c r="B84" s="6"/>
      <c r="C84" s="6"/>
      <c r="D84" s="6"/>
      <c r="E84" s="6"/>
      <c r="F84" s="215"/>
      <c r="G84" s="16" t="str">
        <f>IF(OR($B84="",$C84="",$E84="",$F84&lt;an_initial,$F84&gt;an_final,$I84=FALSE),"",80*VLOOKUP(J84,Coef!$E$2:$F$17,2,FALSE))</f>
        <v/>
      </c>
      <c r="H84" s="56" t="str">
        <f t="shared" si="4"/>
        <v/>
      </c>
      <c r="I84" s="347" t="b">
        <f t="shared" si="5"/>
        <v>0</v>
      </c>
      <c r="J84" s="355">
        <f t="shared" si="6"/>
        <v>1</v>
      </c>
      <c r="K84" s="31"/>
    </row>
    <row r="85" spans="1:11">
      <c r="A85" s="35">
        <v>76</v>
      </c>
      <c r="B85" s="6"/>
      <c r="C85" s="6"/>
      <c r="D85" s="6"/>
      <c r="E85" s="6"/>
      <c r="F85" s="215"/>
      <c r="G85" s="16" t="str">
        <f>IF(OR($B85="",$C85="",$E85="",$F85&lt;an_initial,$F85&gt;an_final,$I85=FALSE),"",80*VLOOKUP(J85,Coef!$E$2:$F$17,2,FALSE))</f>
        <v/>
      </c>
      <c r="H85" s="56" t="str">
        <f t="shared" si="4"/>
        <v/>
      </c>
      <c r="I85" s="347" t="b">
        <f t="shared" si="5"/>
        <v>0</v>
      </c>
      <c r="J85" s="355">
        <f t="shared" si="6"/>
        <v>1</v>
      </c>
      <c r="K85" s="31"/>
    </row>
    <row r="86" spans="1:11">
      <c r="A86" s="35">
        <v>77</v>
      </c>
      <c r="B86" s="6"/>
      <c r="C86" s="6"/>
      <c r="D86" s="6"/>
      <c r="E86" s="6"/>
      <c r="F86" s="215"/>
      <c r="G86" s="16" t="str">
        <f>IF(OR($B86="",$C86="",$E86="",$F86&lt;an_initial,$F86&gt;an_final,$I86=FALSE),"",80*VLOOKUP(J86,Coef!$E$2:$F$17,2,FALSE))</f>
        <v/>
      </c>
      <c r="H86" s="56" t="str">
        <f t="shared" si="4"/>
        <v/>
      </c>
      <c r="I86" s="347" t="b">
        <f t="shared" si="5"/>
        <v>0</v>
      </c>
      <c r="J86" s="355">
        <f t="shared" si="6"/>
        <v>1</v>
      </c>
      <c r="K86" s="31"/>
    </row>
    <row r="87" spans="1:11">
      <c r="A87" s="35">
        <v>78</v>
      </c>
      <c r="B87" s="6"/>
      <c r="C87" s="6"/>
      <c r="D87" s="6"/>
      <c r="E87" s="6"/>
      <c r="F87" s="215"/>
      <c r="G87" s="16" t="str">
        <f>IF(OR($B87="",$C87="",$E87="",$F87&lt;an_initial,$F87&gt;an_final,$I87=FALSE),"",80*VLOOKUP(J87,Coef!$E$2:$F$17,2,FALSE))</f>
        <v/>
      </c>
      <c r="H87" s="56" t="str">
        <f t="shared" si="4"/>
        <v/>
      </c>
      <c r="I87" s="347" t="b">
        <f t="shared" si="5"/>
        <v>0</v>
      </c>
      <c r="J87" s="355">
        <f t="shared" si="6"/>
        <v>1</v>
      </c>
      <c r="K87" s="31"/>
    </row>
    <row r="88" spans="1:11">
      <c r="A88" s="35">
        <v>79</v>
      </c>
      <c r="B88" s="6"/>
      <c r="C88" s="6"/>
      <c r="D88" s="6"/>
      <c r="E88" s="6"/>
      <c r="F88" s="215"/>
      <c r="G88" s="16" t="str">
        <f>IF(OR($B88="",$C88="",$E88="",$F88&lt;an_initial,$F88&gt;an_final,$I88=FALSE),"",80*VLOOKUP(J88,Coef!$E$2:$F$17,2,FALSE))</f>
        <v/>
      </c>
      <c r="H88" s="56" t="str">
        <f t="shared" si="4"/>
        <v/>
      </c>
      <c r="I88" s="347" t="b">
        <f t="shared" si="5"/>
        <v>0</v>
      </c>
      <c r="J88" s="355">
        <f t="shared" si="6"/>
        <v>1</v>
      </c>
      <c r="K88" s="31"/>
    </row>
    <row r="89" spans="1:11">
      <c r="A89" s="35">
        <v>80</v>
      </c>
      <c r="B89" s="6"/>
      <c r="C89" s="6"/>
      <c r="D89" s="6"/>
      <c r="E89" s="6"/>
      <c r="F89" s="215"/>
      <c r="G89" s="16" t="str">
        <f>IF(OR($B89="",$C89="",$E89="",$F89&lt;an_initial,$F89&gt;an_final,$I89=FALSE),"",80*VLOOKUP(J89,Coef!$E$2:$F$17,2,FALSE))</f>
        <v/>
      </c>
      <c r="H89" s="56" t="str">
        <f t="shared" si="4"/>
        <v/>
      </c>
      <c r="I89" s="347" t="b">
        <f t="shared" si="5"/>
        <v>0</v>
      </c>
      <c r="J89" s="355">
        <f t="shared" si="6"/>
        <v>1</v>
      </c>
      <c r="K89" s="31"/>
    </row>
    <row r="90" spans="1:11">
      <c r="A90" s="35">
        <v>81</v>
      </c>
      <c r="B90" s="6"/>
      <c r="C90" s="6"/>
      <c r="D90" s="6"/>
      <c r="E90" s="6"/>
      <c r="F90" s="215"/>
      <c r="G90" s="16" t="str">
        <f>IF(OR($B90="",$C90="",$E90="",$F90&lt;an_initial,$F90&gt;an_final,$I90=FALSE),"",80*VLOOKUP(J90,Coef!$E$2:$F$17,2,FALSE))</f>
        <v/>
      </c>
      <c r="H90" s="56" t="str">
        <f t="shared" si="4"/>
        <v/>
      </c>
      <c r="I90" s="347" t="b">
        <f t="shared" si="5"/>
        <v>0</v>
      </c>
      <c r="J90" s="355">
        <f t="shared" si="6"/>
        <v>1</v>
      </c>
      <c r="K90" s="31"/>
    </row>
    <row r="91" spans="1:11">
      <c r="A91" s="35">
        <v>82</v>
      </c>
      <c r="B91" s="6"/>
      <c r="C91" s="6"/>
      <c r="D91" s="6"/>
      <c r="E91" s="6"/>
      <c r="F91" s="215"/>
      <c r="G91" s="16" t="str">
        <f>IF(OR($B91="",$C91="",$E91="",$F91&lt;an_initial,$F91&gt;an_final,$I91=FALSE),"",80*VLOOKUP(J91,Coef!$E$2:$F$17,2,FALSE))</f>
        <v/>
      </c>
      <c r="H91" s="56" t="str">
        <f t="shared" si="4"/>
        <v/>
      </c>
      <c r="I91" s="347" t="b">
        <f t="shared" si="5"/>
        <v>0</v>
      </c>
      <c r="J91" s="355">
        <f t="shared" si="6"/>
        <v>1</v>
      </c>
      <c r="K91" s="31"/>
    </row>
    <row r="92" spans="1:11">
      <c r="A92" s="35">
        <v>83</v>
      </c>
      <c r="B92" s="6"/>
      <c r="C92" s="6"/>
      <c r="D92" s="6"/>
      <c r="E92" s="6"/>
      <c r="F92" s="215"/>
      <c r="G92" s="16" t="str">
        <f>IF(OR($B92="",$C92="",$E92="",$F92&lt;an_initial,$F92&gt;an_final,$I92=FALSE),"",80*VLOOKUP(J92,Coef!$E$2:$F$17,2,FALSE))</f>
        <v/>
      </c>
      <c r="H92" s="56" t="str">
        <f t="shared" si="4"/>
        <v/>
      </c>
      <c r="I92" s="347" t="b">
        <f t="shared" si="5"/>
        <v>0</v>
      </c>
      <c r="J92" s="355">
        <f t="shared" si="6"/>
        <v>1</v>
      </c>
      <c r="K92" s="31"/>
    </row>
    <row r="93" spans="1:11">
      <c r="A93" s="35">
        <v>84</v>
      </c>
      <c r="B93" s="6"/>
      <c r="C93" s="6"/>
      <c r="D93" s="6"/>
      <c r="E93" s="6"/>
      <c r="F93" s="215"/>
      <c r="G93" s="16" t="str">
        <f>IF(OR($B93="",$C93="",$E93="",$F93&lt;an_initial,$F93&gt;an_final,$I93=FALSE),"",80*VLOOKUP(J93,Coef!$E$2:$F$17,2,FALSE))</f>
        <v/>
      </c>
      <c r="H93" s="56" t="str">
        <f t="shared" si="4"/>
        <v/>
      </c>
      <c r="I93" s="347" t="b">
        <f t="shared" si="5"/>
        <v>0</v>
      </c>
      <c r="J93" s="355">
        <f t="shared" si="6"/>
        <v>1</v>
      </c>
      <c r="K93" s="31"/>
    </row>
    <row r="94" spans="1:11">
      <c r="A94" s="35">
        <v>85</v>
      </c>
      <c r="B94" s="6"/>
      <c r="C94" s="6"/>
      <c r="D94" s="6"/>
      <c r="E94" s="6"/>
      <c r="F94" s="215"/>
      <c r="G94" s="16" t="str">
        <f>IF(OR($B94="",$C94="",$E94="",$F94&lt;an_initial,$F94&gt;an_final,$I94=FALSE),"",80*VLOOKUP(J94,Coef!$E$2:$F$17,2,FALSE))</f>
        <v/>
      </c>
      <c r="H94" s="56" t="str">
        <f t="shared" si="4"/>
        <v/>
      </c>
      <c r="I94" s="347" t="b">
        <f t="shared" si="5"/>
        <v>0</v>
      </c>
      <c r="J94" s="355">
        <f t="shared" si="6"/>
        <v>1</v>
      </c>
      <c r="K94" s="31"/>
    </row>
    <row r="95" spans="1:11">
      <c r="A95" s="35">
        <v>86</v>
      </c>
      <c r="B95" s="6"/>
      <c r="C95" s="6"/>
      <c r="D95" s="6"/>
      <c r="E95" s="6"/>
      <c r="F95" s="215"/>
      <c r="G95" s="16" t="str">
        <f>IF(OR($B95="",$C95="",$E95="",$F95&lt;an_initial,$F95&gt;an_final,$I95=FALSE),"",80*VLOOKUP(J95,Coef!$E$2:$F$17,2,FALSE))</f>
        <v/>
      </c>
      <c r="H95" s="56" t="str">
        <f t="shared" si="4"/>
        <v/>
      </c>
      <c r="I95" s="347" t="b">
        <f t="shared" si="5"/>
        <v>0</v>
      </c>
      <c r="J95" s="355">
        <f t="shared" si="6"/>
        <v>1</v>
      </c>
      <c r="K95" s="31"/>
    </row>
    <row r="96" spans="1:11">
      <c r="A96" s="35">
        <v>87</v>
      </c>
      <c r="B96" s="6"/>
      <c r="C96" s="6"/>
      <c r="D96" s="6"/>
      <c r="E96" s="6"/>
      <c r="F96" s="215"/>
      <c r="G96" s="16" t="str">
        <f>IF(OR($B96="",$C96="",$E96="",$F96&lt;an_initial,$F96&gt;an_final,$I96=FALSE),"",80*VLOOKUP(J96,Coef!$E$2:$F$17,2,FALSE))</f>
        <v/>
      </c>
      <c r="H96" s="56" t="str">
        <f t="shared" si="4"/>
        <v/>
      </c>
      <c r="I96" s="347" t="b">
        <f t="shared" si="5"/>
        <v>0</v>
      </c>
      <c r="J96" s="355">
        <f t="shared" si="6"/>
        <v>1</v>
      </c>
      <c r="K96" s="31"/>
    </row>
    <row r="97" spans="1:11">
      <c r="A97" s="35">
        <v>88</v>
      </c>
      <c r="B97" s="6"/>
      <c r="C97" s="6"/>
      <c r="D97" s="6"/>
      <c r="E97" s="6"/>
      <c r="F97" s="215"/>
      <c r="G97" s="16" t="str">
        <f>IF(OR($B97="",$C97="",$E97="",$F97&lt;an_initial,$F97&gt;an_final,$I97=FALSE),"",80*VLOOKUP(J97,Coef!$E$2:$F$17,2,FALSE))</f>
        <v/>
      </c>
      <c r="H97" s="56" t="str">
        <f t="shared" si="4"/>
        <v/>
      </c>
      <c r="I97" s="347" t="b">
        <f t="shared" si="5"/>
        <v>0</v>
      </c>
      <c r="J97" s="355">
        <f t="shared" si="6"/>
        <v>1</v>
      </c>
      <c r="K97" s="31"/>
    </row>
    <row r="98" spans="1:11">
      <c r="A98" s="35">
        <v>89</v>
      </c>
      <c r="B98" s="6"/>
      <c r="C98" s="6"/>
      <c r="D98" s="6"/>
      <c r="E98" s="6"/>
      <c r="F98" s="215"/>
      <c r="G98" s="16" t="str">
        <f>IF(OR($B98="",$C98="",$E98="",$F98&lt;an_initial,$F98&gt;an_final,$I98=FALSE),"",80*VLOOKUP(J98,Coef!$E$2:$F$17,2,FALSE))</f>
        <v/>
      </c>
      <c r="H98" s="56" t="str">
        <f t="shared" si="4"/>
        <v/>
      </c>
      <c r="I98" s="347" t="b">
        <f t="shared" si="5"/>
        <v>0</v>
      </c>
      <c r="J98" s="355">
        <f t="shared" si="6"/>
        <v>1</v>
      </c>
      <c r="K98" s="31"/>
    </row>
    <row r="99" spans="1:11">
      <c r="A99" s="35">
        <v>90</v>
      </c>
      <c r="B99" s="6"/>
      <c r="C99" s="6"/>
      <c r="D99" s="6"/>
      <c r="E99" s="6"/>
      <c r="F99" s="215"/>
      <c r="G99" s="16" t="str">
        <f>IF(OR($B99="",$C99="",$E99="",$F99&lt;an_initial,$F99&gt;an_final,$I99=FALSE),"",80*VLOOKUP(J99,Coef!$E$2:$F$17,2,FALSE))</f>
        <v/>
      </c>
      <c r="H99" s="56" t="str">
        <f t="shared" si="4"/>
        <v/>
      </c>
      <c r="I99" s="347" t="b">
        <f t="shared" si="5"/>
        <v>0</v>
      </c>
      <c r="J99" s="355">
        <f t="shared" si="6"/>
        <v>1</v>
      </c>
      <c r="K99" s="31"/>
    </row>
    <row r="100" spans="1:11">
      <c r="A100" s="35">
        <v>91</v>
      </c>
      <c r="B100" s="6"/>
      <c r="C100" s="6"/>
      <c r="D100" s="6"/>
      <c r="E100" s="6"/>
      <c r="F100" s="215"/>
      <c r="G100" s="16" t="str">
        <f>IF(OR($B100="",$C100="",$E100="",$F100&lt;an_initial,$F100&gt;an_final,$I100=FALSE),"",80*VLOOKUP(J100,Coef!$E$2:$F$17,2,FALSE))</f>
        <v/>
      </c>
      <c r="H100" s="56" t="str">
        <f t="shared" si="4"/>
        <v/>
      </c>
      <c r="I100" s="347" t="b">
        <f t="shared" si="5"/>
        <v>0</v>
      </c>
      <c r="J100" s="355">
        <f t="shared" si="6"/>
        <v>1</v>
      </c>
      <c r="K100" s="31"/>
    </row>
    <row r="101" spans="1:11">
      <c r="A101" s="35">
        <v>92</v>
      </c>
      <c r="B101" s="6"/>
      <c r="C101" s="6"/>
      <c r="D101" s="6"/>
      <c r="E101" s="6"/>
      <c r="F101" s="215"/>
      <c r="G101" s="16" t="str">
        <f>IF(OR($B101="",$C101="",$E101="",$F101&lt;an_initial,$F101&gt;an_final,$I101=FALSE),"",80*VLOOKUP(J101,Coef!$E$2:$F$17,2,FALSE))</f>
        <v/>
      </c>
      <c r="H101" s="56" t="str">
        <f t="shared" si="4"/>
        <v/>
      </c>
      <c r="I101" s="347" t="b">
        <f t="shared" si="5"/>
        <v>0</v>
      </c>
      <c r="J101" s="355">
        <f t="shared" si="6"/>
        <v>1</v>
      </c>
      <c r="K101" s="31"/>
    </row>
    <row r="102" spans="1:11">
      <c r="A102" s="35">
        <v>93</v>
      </c>
      <c r="B102" s="6"/>
      <c r="C102" s="6"/>
      <c r="D102" s="6"/>
      <c r="E102" s="6"/>
      <c r="F102" s="215"/>
      <c r="G102" s="16" t="str">
        <f>IF(OR($B102="",$C102="",$E102="",$F102&lt;an_initial,$F102&gt;an_final,$I102=FALSE),"",80*VLOOKUP(J102,Coef!$E$2:$F$17,2,FALSE))</f>
        <v/>
      </c>
      <c r="H102" s="56" t="str">
        <f t="shared" si="4"/>
        <v/>
      </c>
      <c r="I102" s="347" t="b">
        <f t="shared" si="5"/>
        <v>0</v>
      </c>
      <c r="J102" s="355">
        <f t="shared" si="6"/>
        <v>1</v>
      </c>
      <c r="K102" s="31"/>
    </row>
    <row r="103" spans="1:11">
      <c r="A103" s="35">
        <v>94</v>
      </c>
      <c r="B103" s="6"/>
      <c r="C103" s="6"/>
      <c r="D103" s="6"/>
      <c r="E103" s="6"/>
      <c r="F103" s="215"/>
      <c r="G103" s="16" t="str">
        <f>IF(OR($B103="",$C103="",$E103="",$F103&lt;an_initial,$F103&gt;an_final,$I103=FALSE),"",80*VLOOKUP(J103,Coef!$E$2:$F$17,2,FALSE))</f>
        <v/>
      </c>
      <c r="H103" s="56" t="str">
        <f t="shared" si="4"/>
        <v/>
      </c>
      <c r="I103" s="347" t="b">
        <f t="shared" si="5"/>
        <v>0</v>
      </c>
      <c r="J103" s="355">
        <f t="shared" si="6"/>
        <v>1</v>
      </c>
      <c r="K103" s="31"/>
    </row>
    <row r="104" spans="1:11">
      <c r="A104" s="35">
        <v>95</v>
      </c>
      <c r="B104" s="6"/>
      <c r="C104" s="6"/>
      <c r="D104" s="6"/>
      <c r="E104" s="6"/>
      <c r="F104" s="215"/>
      <c r="G104" s="16" t="str">
        <f>IF(OR($B104="",$C104="",$E104="",$F104&lt;an_initial,$F104&gt;an_final,$I104=FALSE),"",80*VLOOKUP(J104,Coef!$E$2:$F$17,2,FALSE))</f>
        <v/>
      </c>
      <c r="H104" s="56" t="str">
        <f t="shared" si="4"/>
        <v/>
      </c>
      <c r="I104" s="347" t="b">
        <f t="shared" si="5"/>
        <v>0</v>
      </c>
      <c r="J104" s="355">
        <f t="shared" si="6"/>
        <v>1</v>
      </c>
      <c r="K104" s="31"/>
    </row>
    <row r="105" spans="1:11">
      <c r="A105" s="35">
        <v>96</v>
      </c>
      <c r="B105" s="6"/>
      <c r="C105" s="6"/>
      <c r="D105" s="6"/>
      <c r="E105" s="6"/>
      <c r="F105" s="215"/>
      <c r="G105" s="16" t="str">
        <f>IF(OR($B105="",$C105="",$E105="",$F105&lt;an_initial,$F105&gt;an_final,$I105=FALSE),"",80*VLOOKUP(J105,Coef!$E$2:$F$17,2,FALSE))</f>
        <v/>
      </c>
      <c r="H105" s="56" t="str">
        <f t="shared" si="4"/>
        <v/>
      </c>
      <c r="I105" s="347" t="b">
        <f t="shared" si="5"/>
        <v>0</v>
      </c>
      <c r="J105" s="355">
        <f t="shared" si="6"/>
        <v>1</v>
      </c>
      <c r="K105" s="31"/>
    </row>
    <row r="106" spans="1:11">
      <c r="A106" s="35">
        <v>97</v>
      </c>
      <c r="B106" s="6"/>
      <c r="C106" s="6"/>
      <c r="D106" s="6"/>
      <c r="E106" s="6"/>
      <c r="F106" s="215"/>
      <c r="G106" s="16" t="str">
        <f>IF(OR($B106="",$C106="",$E106="",$F106&lt;an_initial,$F106&gt;an_final,$I106=FALSE),"",80*VLOOKUP(J106,Coef!$E$2:$F$17,2,FALSE))</f>
        <v/>
      </c>
      <c r="H106" s="56" t="str">
        <f t="shared" si="4"/>
        <v/>
      </c>
      <c r="I106" s="347" t="b">
        <f t="shared" si="5"/>
        <v>0</v>
      </c>
      <c r="J106" s="355">
        <f t="shared" ref="J106:J137" si="7">LEN(B106)-LEN(SUBSTITUTE(B106,",",""))+1</f>
        <v>1</v>
      </c>
      <c r="K106" s="31"/>
    </row>
    <row r="107" spans="1:11">
      <c r="A107" s="35">
        <v>98</v>
      </c>
      <c r="B107" s="6"/>
      <c r="C107" s="6"/>
      <c r="D107" s="6"/>
      <c r="E107" s="6"/>
      <c r="F107" s="215"/>
      <c r="G107" s="16" t="str">
        <f>IF(OR($B107="",$C107="",$E107="",$F107&lt;an_initial,$F107&gt;an_final,$I107=FALSE),"",80*VLOOKUP(J107,Coef!$E$2:$F$17,2,FALSE))</f>
        <v/>
      </c>
      <c r="H107" s="56" t="str">
        <f t="shared" si="4"/>
        <v/>
      </c>
      <c r="I107" s="347" t="b">
        <f t="shared" si="5"/>
        <v>0</v>
      </c>
      <c r="J107" s="355">
        <f t="shared" si="7"/>
        <v>1</v>
      </c>
      <c r="K107" s="31"/>
    </row>
    <row r="108" spans="1:11">
      <c r="A108" s="35">
        <v>99</v>
      </c>
      <c r="B108" s="6"/>
      <c r="C108" s="6"/>
      <c r="D108" s="6"/>
      <c r="E108" s="6"/>
      <c r="F108" s="215"/>
      <c r="G108" s="16" t="str">
        <f>IF(OR($B108="",$C108="",$E108="",$F108&lt;an_initial,$F108&gt;an_final,$I108=FALSE),"",80*VLOOKUP(J108,Coef!$E$2:$F$17,2,FALSE))</f>
        <v/>
      </c>
      <c r="H108" s="56" t="str">
        <f t="shared" si="4"/>
        <v/>
      </c>
      <c r="I108" s="347" t="b">
        <f t="shared" si="5"/>
        <v>0</v>
      </c>
      <c r="J108" s="355">
        <f t="shared" si="7"/>
        <v>1</v>
      </c>
      <c r="K108" s="31"/>
    </row>
    <row r="109" spans="1:11">
      <c r="A109" s="35">
        <v>100</v>
      </c>
      <c r="B109" s="6"/>
      <c r="C109" s="6"/>
      <c r="D109" s="6"/>
      <c r="E109" s="6"/>
      <c r="F109" s="215"/>
      <c r="G109" s="16" t="str">
        <f>IF(OR($B109="",$C109="",$E109="",$F109&lt;an_initial,$F109&gt;an_final,$I109=FALSE),"",80*VLOOKUP(J109,Coef!$E$2:$F$17,2,FALSE))</f>
        <v/>
      </c>
      <c r="H109" s="56" t="str">
        <f t="shared" si="4"/>
        <v/>
      </c>
      <c r="I109" s="347" t="b">
        <f t="shared" si="5"/>
        <v>0</v>
      </c>
      <c r="J109" s="355">
        <f t="shared" si="7"/>
        <v>1</v>
      </c>
      <c r="K109" s="31"/>
    </row>
    <row r="110" spans="1:11">
      <c r="A110" s="35">
        <v>101</v>
      </c>
      <c r="B110" s="6"/>
      <c r="C110" s="6"/>
      <c r="D110" s="6"/>
      <c r="E110" s="6"/>
      <c r="F110" s="215"/>
      <c r="G110" s="16" t="str">
        <f>IF(OR($B110="",$C110="",$E110="",$F110&lt;an_initial,$F110&gt;an_final,$I110=FALSE),"",80*VLOOKUP(J110,Coef!$E$2:$F$17,2,FALSE))</f>
        <v/>
      </c>
      <c r="H110" s="56" t="str">
        <f t="shared" si="4"/>
        <v/>
      </c>
      <c r="I110" s="347" t="b">
        <f t="shared" si="5"/>
        <v>0</v>
      </c>
      <c r="J110" s="355">
        <f t="shared" si="7"/>
        <v>1</v>
      </c>
      <c r="K110" s="31"/>
    </row>
    <row r="111" spans="1:11">
      <c r="A111" s="35">
        <v>102</v>
      </c>
      <c r="B111" s="6"/>
      <c r="C111" s="6"/>
      <c r="D111" s="6"/>
      <c r="E111" s="6"/>
      <c r="F111" s="215"/>
      <c r="G111" s="16" t="str">
        <f>IF(OR($B111="",$C111="",$E111="",$F111&lt;an_initial,$F111&gt;an_final,$I111=FALSE),"",80*VLOOKUP(J111,Coef!$E$2:$F$17,2,FALSE))</f>
        <v/>
      </c>
      <c r="H111" s="56" t="str">
        <f t="shared" si="4"/>
        <v/>
      </c>
      <c r="I111" s="347" t="b">
        <f t="shared" si="5"/>
        <v>0</v>
      </c>
      <c r="J111" s="355">
        <f t="shared" si="7"/>
        <v>1</v>
      </c>
      <c r="K111" s="31"/>
    </row>
    <row r="112" spans="1:11">
      <c r="A112" s="35">
        <v>103</v>
      </c>
      <c r="B112" s="6"/>
      <c r="C112" s="6"/>
      <c r="D112" s="6"/>
      <c r="E112" s="6"/>
      <c r="F112" s="215"/>
      <c r="G112" s="16" t="str">
        <f>IF(OR($B112="",$C112="",$E112="",$F112&lt;an_initial,$F112&gt;an_final,$I112=FALSE),"",80*VLOOKUP(J112,Coef!$E$2:$F$17,2,FALSE))</f>
        <v/>
      </c>
      <c r="H112" s="56" t="str">
        <f t="shared" si="4"/>
        <v/>
      </c>
      <c r="I112" s="347" t="b">
        <f t="shared" si="5"/>
        <v>0</v>
      </c>
      <c r="J112" s="355">
        <f t="shared" si="7"/>
        <v>1</v>
      </c>
      <c r="K112" s="31"/>
    </row>
    <row r="113" spans="1:11">
      <c r="A113" s="35">
        <v>104</v>
      </c>
      <c r="B113" s="6"/>
      <c r="C113" s="6"/>
      <c r="D113" s="6"/>
      <c r="E113" s="6"/>
      <c r="F113" s="215"/>
      <c r="G113" s="16" t="str">
        <f>IF(OR($B113="",$C113="",$E113="",$F113&lt;an_initial,$F113&gt;an_final,$I113=FALSE),"",80*VLOOKUP(J113,Coef!$E$2:$F$17,2,FALSE))</f>
        <v/>
      </c>
      <c r="H113" s="56" t="str">
        <f t="shared" si="4"/>
        <v/>
      </c>
      <c r="I113" s="347" t="b">
        <f t="shared" si="5"/>
        <v>0</v>
      </c>
      <c r="J113" s="355">
        <f t="shared" si="7"/>
        <v>1</v>
      </c>
      <c r="K113" s="31"/>
    </row>
    <row r="114" spans="1:11">
      <c r="A114" s="35">
        <v>105</v>
      </c>
      <c r="B114" s="6"/>
      <c r="C114" s="6"/>
      <c r="D114" s="6"/>
      <c r="E114" s="6"/>
      <c r="F114" s="215"/>
      <c r="G114" s="16" t="str">
        <f>IF(OR($B114="",$C114="",$E114="",$F114&lt;an_initial,$F114&gt;an_final,$I114=FALSE),"",80*VLOOKUP(J114,Coef!$E$2:$F$17,2,FALSE))</f>
        <v/>
      </c>
      <c r="H114" s="56" t="str">
        <f t="shared" si="4"/>
        <v/>
      </c>
      <c r="I114" s="347" t="b">
        <f t="shared" si="5"/>
        <v>0</v>
      </c>
      <c r="J114" s="355">
        <f t="shared" si="7"/>
        <v>1</v>
      </c>
      <c r="K114" s="31"/>
    </row>
    <row r="115" spans="1:11">
      <c r="A115" s="35">
        <v>106</v>
      </c>
      <c r="B115" s="6"/>
      <c r="C115" s="6"/>
      <c r="D115" s="6"/>
      <c r="E115" s="6"/>
      <c r="F115" s="215"/>
      <c r="G115" s="16" t="str">
        <f>IF(OR($B115="",$C115="",$E115="",$F115&lt;an_initial,$F115&gt;an_final,$I115=FALSE),"",80*VLOOKUP(J115,Coef!$E$2:$F$17,2,FALSE))</f>
        <v/>
      </c>
      <c r="H115" s="56" t="str">
        <f t="shared" si="4"/>
        <v/>
      </c>
      <c r="I115" s="347" t="b">
        <f t="shared" si="5"/>
        <v>0</v>
      </c>
      <c r="J115" s="355">
        <f t="shared" si="7"/>
        <v>1</v>
      </c>
      <c r="K115" s="31"/>
    </row>
    <row r="116" spans="1:11">
      <c r="A116" s="35">
        <v>107</v>
      </c>
      <c r="B116" s="6"/>
      <c r="C116" s="6"/>
      <c r="D116" s="6"/>
      <c r="E116" s="6"/>
      <c r="F116" s="215"/>
      <c r="G116" s="16" t="str">
        <f>IF(OR($B116="",$C116="",$E116="",$F116&lt;an_initial,$F116&gt;an_final,$I116=FALSE),"",80*VLOOKUP(J116,Coef!$E$2:$F$17,2,FALSE))</f>
        <v/>
      </c>
      <c r="H116" s="56" t="str">
        <f t="shared" si="4"/>
        <v/>
      </c>
      <c r="I116" s="347" t="b">
        <f t="shared" si="5"/>
        <v>0</v>
      </c>
      <c r="J116" s="355">
        <f t="shared" si="7"/>
        <v>1</v>
      </c>
      <c r="K116" s="31"/>
    </row>
    <row r="117" spans="1:11">
      <c r="A117" s="35">
        <v>108</v>
      </c>
      <c r="B117" s="6"/>
      <c r="C117" s="6"/>
      <c r="D117" s="6"/>
      <c r="E117" s="6"/>
      <c r="F117" s="215"/>
      <c r="G117" s="16" t="str">
        <f>IF(OR($B117="",$C117="",$E117="",$F117&lt;an_initial,$F117&gt;an_final,$I117=FALSE),"",80*VLOOKUP(J117,Coef!$E$2:$F$17,2,FALSE))</f>
        <v/>
      </c>
      <c r="H117" s="56" t="str">
        <f t="shared" si="4"/>
        <v/>
      </c>
      <c r="I117" s="347" t="b">
        <f t="shared" si="5"/>
        <v>0</v>
      </c>
      <c r="J117" s="355">
        <f t="shared" si="7"/>
        <v>1</v>
      </c>
      <c r="K117" s="31"/>
    </row>
    <row r="118" spans="1:11">
      <c r="A118" s="35">
        <v>109</v>
      </c>
      <c r="B118" s="6"/>
      <c r="C118" s="6"/>
      <c r="D118" s="6"/>
      <c r="E118" s="6"/>
      <c r="F118" s="215"/>
      <c r="G118" s="16" t="str">
        <f>IF(OR($B118="",$C118="",$E118="",$F118&lt;an_initial,$F118&gt;an_final,$I118=FALSE),"",80*VLOOKUP(J118,Coef!$E$2:$F$17,2,FALSE))</f>
        <v/>
      </c>
      <c r="H118" s="56" t="str">
        <f t="shared" si="4"/>
        <v/>
      </c>
      <c r="I118" s="347" t="b">
        <f t="shared" si="5"/>
        <v>0</v>
      </c>
      <c r="J118" s="355">
        <f t="shared" si="7"/>
        <v>1</v>
      </c>
      <c r="K118" s="31"/>
    </row>
    <row r="119" spans="1:11">
      <c r="A119" s="35">
        <v>110</v>
      </c>
      <c r="B119" s="6"/>
      <c r="C119" s="6"/>
      <c r="D119" s="6"/>
      <c r="E119" s="6"/>
      <c r="F119" s="215"/>
      <c r="G119" s="16" t="str">
        <f>IF(OR($B119="",$C119="",$E119="",$F119&lt;an_initial,$F119&gt;an_final,$I119=FALSE),"",80*VLOOKUP(J119,Coef!$E$2:$F$17,2,FALSE))</f>
        <v/>
      </c>
      <c r="H119" s="56" t="str">
        <f t="shared" si="4"/>
        <v/>
      </c>
      <c r="I119" s="347" t="b">
        <f t="shared" si="5"/>
        <v>0</v>
      </c>
      <c r="J119" s="355">
        <f t="shared" si="7"/>
        <v>1</v>
      </c>
      <c r="K119" s="31"/>
    </row>
    <row r="120" spans="1:11">
      <c r="A120" s="35">
        <v>111</v>
      </c>
      <c r="B120" s="6"/>
      <c r="C120" s="6"/>
      <c r="D120" s="6"/>
      <c r="E120" s="6"/>
      <c r="F120" s="215"/>
      <c r="G120" s="16" t="str">
        <f>IF(OR($B120="",$C120="",$E120="",$F120&lt;an_initial,$F120&gt;an_final,$I120=FALSE),"",80*VLOOKUP(J120,Coef!$E$2:$F$17,2,FALSE))</f>
        <v/>
      </c>
      <c r="H120" s="56" t="str">
        <f t="shared" si="4"/>
        <v/>
      </c>
      <c r="I120" s="347" t="b">
        <f t="shared" si="5"/>
        <v>0</v>
      </c>
      <c r="J120" s="355">
        <f t="shared" si="7"/>
        <v>1</v>
      </c>
      <c r="K120" s="31"/>
    </row>
    <row r="121" spans="1:11">
      <c r="A121" s="35">
        <v>112</v>
      </c>
      <c r="B121" s="6"/>
      <c r="C121" s="6"/>
      <c r="D121" s="6"/>
      <c r="E121" s="6"/>
      <c r="F121" s="215"/>
      <c r="G121" s="16" t="str">
        <f>IF(OR($B121="",$C121="",$E121="",$F121&lt;an_initial,$F121&gt;an_final,$I121=FALSE),"",80*VLOOKUP(J121,Coef!$E$2:$F$17,2,FALSE))</f>
        <v/>
      </c>
      <c r="H121" s="56" t="str">
        <f t="shared" si="4"/>
        <v/>
      </c>
      <c r="I121" s="347" t="b">
        <f t="shared" si="5"/>
        <v>0</v>
      </c>
      <c r="J121" s="355">
        <f t="shared" si="7"/>
        <v>1</v>
      </c>
      <c r="K121" s="31"/>
    </row>
    <row r="122" spans="1:11">
      <c r="A122" s="35">
        <v>113</v>
      </c>
      <c r="B122" s="6"/>
      <c r="C122" s="6"/>
      <c r="D122" s="6"/>
      <c r="E122" s="6"/>
      <c r="F122" s="215"/>
      <c r="G122" s="16" t="str">
        <f>IF(OR($B122="",$C122="",$E122="",$F122&lt;an_initial,$F122&gt;an_final,$I122=FALSE),"",80*VLOOKUP(J122,Coef!$E$2:$F$17,2,FALSE))</f>
        <v/>
      </c>
      <c r="H122" s="56" t="str">
        <f t="shared" si="4"/>
        <v/>
      </c>
      <c r="I122" s="347" t="b">
        <f t="shared" si="5"/>
        <v>0</v>
      </c>
      <c r="J122" s="355">
        <f t="shared" si="7"/>
        <v>1</v>
      </c>
      <c r="K122" s="31"/>
    </row>
    <row r="123" spans="1:11">
      <c r="A123" s="35">
        <v>114</v>
      </c>
      <c r="B123" s="6"/>
      <c r="C123" s="6"/>
      <c r="D123" s="6"/>
      <c r="E123" s="6"/>
      <c r="F123" s="215"/>
      <c r="G123" s="16" t="str">
        <f>IF(OR($B123="",$C123="",$E123="",$F123&lt;an_initial,$F123&gt;an_final,$I123=FALSE),"",80*VLOOKUP(J123,Coef!$E$2:$F$17,2,FALSE))</f>
        <v/>
      </c>
      <c r="H123" s="56" t="str">
        <f t="shared" si="4"/>
        <v/>
      </c>
      <c r="I123" s="347" t="b">
        <f t="shared" si="5"/>
        <v>0</v>
      </c>
      <c r="J123" s="355">
        <f t="shared" si="7"/>
        <v>1</v>
      </c>
      <c r="K123" s="31"/>
    </row>
    <row r="124" spans="1:11">
      <c r="A124" s="35">
        <v>115</v>
      </c>
      <c r="B124" s="6"/>
      <c r="C124" s="6"/>
      <c r="D124" s="6"/>
      <c r="E124" s="6"/>
      <c r="F124" s="215"/>
      <c r="G124" s="16" t="str">
        <f>IF(OR($B124="",$C124="",$E124="",$F124&lt;an_initial,$F124&gt;an_final,$I124=FALSE),"",80*VLOOKUP(J124,Coef!$E$2:$F$17,2,FALSE))</f>
        <v/>
      </c>
      <c r="H124" s="56" t="str">
        <f t="shared" si="4"/>
        <v/>
      </c>
      <c r="I124" s="347" t="b">
        <f t="shared" si="5"/>
        <v>0</v>
      </c>
      <c r="J124" s="355">
        <f t="shared" si="7"/>
        <v>1</v>
      </c>
      <c r="K124" s="31"/>
    </row>
    <row r="125" spans="1:11">
      <c r="A125" s="35">
        <v>116</v>
      </c>
      <c r="B125" s="6"/>
      <c r="C125" s="6"/>
      <c r="D125" s="6"/>
      <c r="E125" s="6"/>
      <c r="F125" s="215"/>
      <c r="G125" s="16" t="str">
        <f>IF(OR($B125="",$C125="",$E125="",$F125&lt;an_initial,$F125&gt;an_final,$I125=FALSE),"",80*VLOOKUP(J125,Coef!$E$2:$F$17,2,FALSE))</f>
        <v/>
      </c>
      <c r="H125" s="56" t="str">
        <f t="shared" si="4"/>
        <v/>
      </c>
      <c r="I125" s="347" t="b">
        <f t="shared" si="5"/>
        <v>0</v>
      </c>
      <c r="J125" s="355">
        <f t="shared" si="7"/>
        <v>1</v>
      </c>
      <c r="K125" s="31"/>
    </row>
    <row r="126" spans="1:11">
      <c r="A126" s="35">
        <v>117</v>
      </c>
      <c r="B126" s="6"/>
      <c r="C126" s="6"/>
      <c r="D126" s="6"/>
      <c r="E126" s="6"/>
      <c r="F126" s="215"/>
      <c r="G126" s="16" t="str">
        <f>IF(OR($B126="",$C126="",$E126="",$F126&lt;an_initial,$F126&gt;an_final,$I126=FALSE),"",80*VLOOKUP(J126,Coef!$E$2:$F$17,2,FALSE))</f>
        <v/>
      </c>
      <c r="H126" s="56" t="str">
        <f t="shared" si="4"/>
        <v/>
      </c>
      <c r="I126" s="347" t="b">
        <f t="shared" si="5"/>
        <v>0</v>
      </c>
      <c r="J126" s="355">
        <f t="shared" si="7"/>
        <v>1</v>
      </c>
      <c r="K126" s="31"/>
    </row>
    <row r="127" spans="1:11">
      <c r="A127" s="35">
        <v>118</v>
      </c>
      <c r="B127" s="6"/>
      <c r="C127" s="6"/>
      <c r="D127" s="6"/>
      <c r="E127" s="6"/>
      <c r="F127" s="215"/>
      <c r="G127" s="16" t="str">
        <f>IF(OR($B127="",$C127="",$E127="",$F127&lt;an_initial,$F127&gt;an_final,$I127=FALSE),"",80*VLOOKUP(J127,Coef!$E$2:$F$17,2,FALSE))</f>
        <v/>
      </c>
      <c r="H127" s="56" t="str">
        <f t="shared" si="4"/>
        <v/>
      </c>
      <c r="I127" s="347" t="b">
        <f t="shared" si="5"/>
        <v>0</v>
      </c>
      <c r="J127" s="355">
        <f t="shared" si="7"/>
        <v>1</v>
      </c>
      <c r="K127" s="31"/>
    </row>
    <row r="128" spans="1:11">
      <c r="A128" s="35">
        <v>119</v>
      </c>
      <c r="B128" s="6"/>
      <c r="C128" s="6"/>
      <c r="D128" s="6"/>
      <c r="E128" s="6"/>
      <c r="F128" s="215"/>
      <c r="G128" s="16" t="str">
        <f>IF(OR($B128="",$C128="",$E128="",$F128&lt;an_initial,$F128&gt;an_final,$I128=FALSE),"",80*VLOOKUP(J128,Coef!$E$2:$F$17,2,FALSE))</f>
        <v/>
      </c>
      <c r="H128" s="56" t="str">
        <f t="shared" si="4"/>
        <v/>
      </c>
      <c r="I128" s="347" t="b">
        <f t="shared" si="5"/>
        <v>0</v>
      </c>
      <c r="J128" s="355">
        <f t="shared" si="7"/>
        <v>1</v>
      </c>
      <c r="K128" s="31"/>
    </row>
    <row r="129" spans="1:11">
      <c r="A129" s="35">
        <v>120</v>
      </c>
      <c r="B129" s="6"/>
      <c r="C129" s="6"/>
      <c r="D129" s="6"/>
      <c r="E129" s="6"/>
      <c r="F129" s="215"/>
      <c r="G129" s="16" t="str">
        <f>IF(OR($B129="",$C129="",$E129="",$F129&lt;an_initial,$F129&gt;an_final,$I129=FALSE),"",80*VLOOKUP(J129,Coef!$E$2:$F$17,2,FALSE))</f>
        <v/>
      </c>
      <c r="H129" s="56" t="str">
        <f t="shared" si="4"/>
        <v/>
      </c>
      <c r="I129" s="347" t="b">
        <f t="shared" si="5"/>
        <v>0</v>
      </c>
      <c r="J129" s="355">
        <f t="shared" si="7"/>
        <v>1</v>
      </c>
      <c r="K129" s="31"/>
    </row>
    <row r="130" spans="1:11">
      <c r="A130" s="35">
        <v>121</v>
      </c>
      <c r="B130" s="6"/>
      <c r="C130" s="6"/>
      <c r="D130" s="6"/>
      <c r="E130" s="6"/>
      <c r="F130" s="215"/>
      <c r="G130" s="16" t="str">
        <f>IF(OR($B130="",$C130="",$E130="",$F130&lt;an_initial,$F130&gt;an_final,$I130=FALSE),"",80*VLOOKUP(J130,Coef!$E$2:$F$17,2,FALSE))</f>
        <v/>
      </c>
      <c r="H130" s="56" t="str">
        <f t="shared" si="4"/>
        <v/>
      </c>
      <c r="I130" s="347" t="b">
        <f t="shared" si="5"/>
        <v>0</v>
      </c>
      <c r="J130" s="355">
        <f t="shared" si="7"/>
        <v>1</v>
      </c>
      <c r="K130" s="31"/>
    </row>
    <row r="131" spans="1:11">
      <c r="A131" s="35">
        <v>122</v>
      </c>
      <c r="B131" s="6"/>
      <c r="C131" s="6"/>
      <c r="D131" s="6"/>
      <c r="E131" s="6"/>
      <c r="F131" s="215"/>
      <c r="G131" s="16" t="str">
        <f>IF(OR($B131="",$C131="",$E131="",$F131&lt;an_initial,$F131&gt;an_final,$I131=FALSE),"",80*VLOOKUP(J131,Coef!$E$2:$F$17,2,FALSE))</f>
        <v/>
      </c>
      <c r="H131" s="56" t="str">
        <f t="shared" si="4"/>
        <v/>
      </c>
      <c r="I131" s="347" t="b">
        <f t="shared" si="5"/>
        <v>0</v>
      </c>
      <c r="J131" s="355">
        <f t="shared" si="7"/>
        <v>1</v>
      </c>
      <c r="K131" s="31"/>
    </row>
    <row r="132" spans="1:11">
      <c r="A132" s="35">
        <v>123</v>
      </c>
      <c r="B132" s="6"/>
      <c r="C132" s="6"/>
      <c r="D132" s="6"/>
      <c r="E132" s="6"/>
      <c r="F132" s="215"/>
      <c r="G132" s="16" t="str">
        <f>IF(OR($B132="",$C132="",$E132="",$F132&lt;an_initial,$F132&gt;an_final,$I132=FALSE),"",80*VLOOKUP(J132,Coef!$E$2:$F$17,2,FALSE))</f>
        <v/>
      </c>
      <c r="H132" s="56" t="str">
        <f t="shared" si="4"/>
        <v/>
      </c>
      <c r="I132" s="347" t="b">
        <f t="shared" si="5"/>
        <v>0</v>
      </c>
      <c r="J132" s="355">
        <f t="shared" si="7"/>
        <v>1</v>
      </c>
      <c r="K132" s="31"/>
    </row>
    <row r="133" spans="1:11">
      <c r="A133" s="35">
        <v>124</v>
      </c>
      <c r="B133" s="6"/>
      <c r="C133" s="6"/>
      <c r="D133" s="6"/>
      <c r="E133" s="6"/>
      <c r="F133" s="215"/>
      <c r="G133" s="16" t="str">
        <f>IF(OR($B133="",$C133="",$E133="",$F133&lt;an_initial,$F133&gt;an_final,$I133=FALSE),"",80*VLOOKUP(J133,Coef!$E$2:$F$17,2,FALSE))</f>
        <v/>
      </c>
      <c r="H133" s="56" t="str">
        <f t="shared" si="4"/>
        <v/>
      </c>
      <c r="I133" s="347" t="b">
        <f t="shared" si="5"/>
        <v>0</v>
      </c>
      <c r="J133" s="355">
        <f t="shared" si="7"/>
        <v>1</v>
      </c>
      <c r="K133" s="31"/>
    </row>
    <row r="134" spans="1:11">
      <c r="A134" s="35">
        <v>125</v>
      </c>
      <c r="B134" s="6"/>
      <c r="C134" s="6"/>
      <c r="D134" s="6"/>
      <c r="E134" s="6"/>
      <c r="F134" s="215"/>
      <c r="G134" s="16" t="str">
        <f>IF(OR($B134="",$C134="",$E134="",$F134&lt;an_initial,$F134&gt;an_final,$I134=FALSE),"",80*VLOOKUP(J134,Coef!$E$2:$F$17,2,FALSE))</f>
        <v/>
      </c>
      <c r="H134" s="56" t="str">
        <f t="shared" si="4"/>
        <v/>
      </c>
      <c r="I134" s="347" t="b">
        <f t="shared" si="5"/>
        <v>0</v>
      </c>
      <c r="J134" s="355">
        <f t="shared" si="7"/>
        <v>1</v>
      </c>
      <c r="K134" s="31"/>
    </row>
    <row r="135" spans="1:11">
      <c r="A135" s="35">
        <v>126</v>
      </c>
      <c r="B135" s="6"/>
      <c r="C135" s="6"/>
      <c r="D135" s="6"/>
      <c r="E135" s="6"/>
      <c r="F135" s="215"/>
      <c r="G135" s="16" t="str">
        <f>IF(OR($B135="",$C135="",$E135="",$F135&lt;an_initial,$F135&gt;an_final,$I135=FALSE),"",80*VLOOKUP(J135,Coef!$E$2:$F$17,2,FALSE))</f>
        <v/>
      </c>
      <c r="H135" s="56" t="str">
        <f t="shared" si="4"/>
        <v/>
      </c>
      <c r="I135" s="347" t="b">
        <f t="shared" si="5"/>
        <v>0</v>
      </c>
      <c r="J135" s="355">
        <f t="shared" si="7"/>
        <v>1</v>
      </c>
      <c r="K135" s="31"/>
    </row>
    <row r="136" spans="1:11">
      <c r="A136" s="35">
        <v>127</v>
      </c>
      <c r="B136" s="6"/>
      <c r="C136" s="6"/>
      <c r="D136" s="6"/>
      <c r="E136" s="6"/>
      <c r="F136" s="215"/>
      <c r="G136" s="16" t="str">
        <f>IF(OR($B136="",$C136="",$E136="",$F136&lt;an_initial,$F136&gt;an_final,$I136=FALSE),"",80*VLOOKUP(J136,Coef!$E$2:$F$17,2,FALSE))</f>
        <v/>
      </c>
      <c r="H136" s="56" t="str">
        <f t="shared" si="4"/>
        <v/>
      </c>
      <c r="I136" s="347" t="b">
        <f t="shared" si="5"/>
        <v>0</v>
      </c>
      <c r="J136" s="355">
        <f t="shared" si="7"/>
        <v>1</v>
      </c>
      <c r="K136" s="31"/>
    </row>
    <row r="137" spans="1:11">
      <c r="A137" s="35">
        <v>128</v>
      </c>
      <c r="B137" s="6"/>
      <c r="C137" s="6"/>
      <c r="D137" s="6"/>
      <c r="E137" s="6"/>
      <c r="F137" s="215"/>
      <c r="G137" s="16" t="str">
        <f>IF(OR($B137="",$C137="",$E137="",$F137&lt;an_initial,$F137&gt;an_final,$I137=FALSE),"",80*VLOOKUP(J137,Coef!$E$2:$F$17,2,FALSE))</f>
        <v/>
      </c>
      <c r="H137" s="56" t="str">
        <f t="shared" si="4"/>
        <v/>
      </c>
      <c r="I137" s="347" t="b">
        <f t="shared" si="5"/>
        <v>0</v>
      </c>
      <c r="J137" s="355">
        <f t="shared" si="7"/>
        <v>1</v>
      </c>
      <c r="K137" s="31"/>
    </row>
    <row r="138" spans="1:11">
      <c r="A138" s="35">
        <v>129</v>
      </c>
      <c r="B138" s="6"/>
      <c r="C138" s="6"/>
      <c r="D138" s="6"/>
      <c r="E138" s="6"/>
      <c r="F138" s="215"/>
      <c r="G138" s="16" t="str">
        <f>IF(OR($B138="",$C138="",$E138="",$F138&lt;an_initial,$F138&gt;an_final,$I138=FALSE),"",80*VLOOKUP(J138,Coef!$E$2:$F$17,2,FALSE))</f>
        <v/>
      </c>
      <c r="H138" s="56" t="str">
        <f t="shared" ref="H138:H201" si="8">IF(OR($B138="",$C138="",$E138="",$F138&gt;an_final,$I138=FALSE),"",IF($F138&gt;=an_initial,1,""))</f>
        <v/>
      </c>
      <c r="I138" s="347" t="b">
        <f t="shared" ref="I138:I201" si="9">IF(nume_candidat="",FALSE,ISNUMBER(SEARCH(nume_candidat,$B138)))</f>
        <v>0</v>
      </c>
      <c r="J138" s="355">
        <f t="shared" ref="J138:J169" si="10">LEN(B138)-LEN(SUBSTITUTE(B138,",",""))+1</f>
        <v>1</v>
      </c>
      <c r="K138" s="31"/>
    </row>
    <row r="139" spans="1:11">
      <c r="A139" s="35">
        <v>130</v>
      </c>
      <c r="B139" s="6"/>
      <c r="C139" s="6"/>
      <c r="D139" s="6"/>
      <c r="E139" s="6"/>
      <c r="F139" s="215"/>
      <c r="G139" s="16" t="str">
        <f>IF(OR($B139="",$C139="",$E139="",$F139&lt;an_initial,$F139&gt;an_final,$I139=FALSE),"",80*VLOOKUP(J139,Coef!$E$2:$F$17,2,FALSE))</f>
        <v/>
      </c>
      <c r="H139" s="56" t="str">
        <f t="shared" si="8"/>
        <v/>
      </c>
      <c r="I139" s="347" t="b">
        <f t="shared" si="9"/>
        <v>0</v>
      </c>
      <c r="J139" s="355">
        <f t="shared" si="10"/>
        <v>1</v>
      </c>
      <c r="K139" s="31"/>
    </row>
    <row r="140" spans="1:11">
      <c r="A140" s="35">
        <v>131</v>
      </c>
      <c r="B140" s="6"/>
      <c r="C140" s="6"/>
      <c r="D140" s="6"/>
      <c r="E140" s="6"/>
      <c r="F140" s="215"/>
      <c r="G140" s="16" t="str">
        <f>IF(OR($B140="",$C140="",$E140="",$F140&lt;an_initial,$F140&gt;an_final,$I140=FALSE),"",80*VLOOKUP(J140,Coef!$E$2:$F$17,2,FALSE))</f>
        <v/>
      </c>
      <c r="H140" s="56" t="str">
        <f t="shared" si="8"/>
        <v/>
      </c>
      <c r="I140" s="347" t="b">
        <f t="shared" si="9"/>
        <v>0</v>
      </c>
      <c r="J140" s="355">
        <f t="shared" si="10"/>
        <v>1</v>
      </c>
      <c r="K140" s="31"/>
    </row>
    <row r="141" spans="1:11">
      <c r="A141" s="35">
        <v>132</v>
      </c>
      <c r="B141" s="6"/>
      <c r="C141" s="6"/>
      <c r="D141" s="6"/>
      <c r="E141" s="6"/>
      <c r="F141" s="215"/>
      <c r="G141" s="16" t="str">
        <f>IF(OR($B141="",$C141="",$E141="",$F141&lt;an_initial,$F141&gt;an_final,$I141=FALSE),"",80*VLOOKUP(J141,Coef!$E$2:$F$17,2,FALSE))</f>
        <v/>
      </c>
      <c r="H141" s="56" t="str">
        <f t="shared" si="8"/>
        <v/>
      </c>
      <c r="I141" s="347" t="b">
        <f t="shared" si="9"/>
        <v>0</v>
      </c>
      <c r="J141" s="355">
        <f t="shared" si="10"/>
        <v>1</v>
      </c>
      <c r="K141" s="31"/>
    </row>
    <row r="142" spans="1:11">
      <c r="A142" s="35">
        <v>133</v>
      </c>
      <c r="B142" s="6"/>
      <c r="C142" s="6"/>
      <c r="D142" s="6"/>
      <c r="E142" s="6"/>
      <c r="F142" s="215"/>
      <c r="G142" s="16" t="str">
        <f>IF(OR($B142="",$C142="",$E142="",$F142&lt;an_initial,$F142&gt;an_final,$I142=FALSE),"",80*VLOOKUP(J142,Coef!$E$2:$F$17,2,FALSE))</f>
        <v/>
      </c>
      <c r="H142" s="56" t="str">
        <f t="shared" si="8"/>
        <v/>
      </c>
      <c r="I142" s="347" t="b">
        <f t="shared" si="9"/>
        <v>0</v>
      </c>
      <c r="J142" s="355">
        <f t="shared" si="10"/>
        <v>1</v>
      </c>
      <c r="K142" s="31"/>
    </row>
    <row r="143" spans="1:11">
      <c r="A143" s="35">
        <v>134</v>
      </c>
      <c r="B143" s="6"/>
      <c r="C143" s="6"/>
      <c r="D143" s="6"/>
      <c r="E143" s="6"/>
      <c r="F143" s="215"/>
      <c r="G143" s="16" t="str">
        <f>IF(OR($B143="",$C143="",$E143="",$F143&lt;an_initial,$F143&gt;an_final,$I143=FALSE),"",80*VLOOKUP(J143,Coef!$E$2:$F$17,2,FALSE))</f>
        <v/>
      </c>
      <c r="H143" s="56" t="str">
        <f t="shared" si="8"/>
        <v/>
      </c>
      <c r="I143" s="347" t="b">
        <f t="shared" si="9"/>
        <v>0</v>
      </c>
      <c r="J143" s="355">
        <f t="shared" si="10"/>
        <v>1</v>
      </c>
      <c r="K143" s="31"/>
    </row>
    <row r="144" spans="1:11">
      <c r="A144" s="35">
        <v>135</v>
      </c>
      <c r="B144" s="6"/>
      <c r="C144" s="6"/>
      <c r="D144" s="6"/>
      <c r="E144" s="6"/>
      <c r="F144" s="215"/>
      <c r="G144" s="16" t="str">
        <f>IF(OR($B144="",$C144="",$E144="",$F144&lt;an_initial,$F144&gt;an_final,$I144=FALSE),"",80*VLOOKUP(J144,Coef!$E$2:$F$17,2,FALSE))</f>
        <v/>
      </c>
      <c r="H144" s="56" t="str">
        <f t="shared" si="8"/>
        <v/>
      </c>
      <c r="I144" s="347" t="b">
        <f t="shared" si="9"/>
        <v>0</v>
      </c>
      <c r="J144" s="355">
        <f t="shared" si="10"/>
        <v>1</v>
      </c>
      <c r="K144" s="31"/>
    </row>
    <row r="145" spans="1:11">
      <c r="A145" s="35">
        <v>136</v>
      </c>
      <c r="B145" s="6"/>
      <c r="C145" s="6"/>
      <c r="D145" s="6"/>
      <c r="E145" s="6"/>
      <c r="F145" s="215"/>
      <c r="G145" s="16" t="str">
        <f>IF(OR($B145="",$C145="",$E145="",$F145&lt;an_initial,$F145&gt;an_final,$I145=FALSE),"",80*VLOOKUP(J145,Coef!$E$2:$F$17,2,FALSE))</f>
        <v/>
      </c>
      <c r="H145" s="56" t="str">
        <f t="shared" si="8"/>
        <v/>
      </c>
      <c r="I145" s="347" t="b">
        <f t="shared" si="9"/>
        <v>0</v>
      </c>
      <c r="J145" s="355">
        <f t="shared" si="10"/>
        <v>1</v>
      </c>
      <c r="K145" s="31"/>
    </row>
    <row r="146" spans="1:11">
      <c r="A146" s="35">
        <v>137</v>
      </c>
      <c r="B146" s="6"/>
      <c r="C146" s="6"/>
      <c r="D146" s="6"/>
      <c r="E146" s="6"/>
      <c r="F146" s="215"/>
      <c r="G146" s="16" t="str">
        <f>IF(OR($B146="",$C146="",$E146="",$F146&lt;an_initial,$F146&gt;an_final,$I146=FALSE),"",80*VLOOKUP(J146,Coef!$E$2:$F$17,2,FALSE))</f>
        <v/>
      </c>
      <c r="H146" s="56" t="str">
        <f t="shared" si="8"/>
        <v/>
      </c>
      <c r="I146" s="347" t="b">
        <f t="shared" si="9"/>
        <v>0</v>
      </c>
      <c r="J146" s="355">
        <f t="shared" si="10"/>
        <v>1</v>
      </c>
      <c r="K146" s="31"/>
    </row>
    <row r="147" spans="1:11">
      <c r="A147" s="35">
        <v>138</v>
      </c>
      <c r="B147" s="6"/>
      <c r="C147" s="6"/>
      <c r="D147" s="6"/>
      <c r="E147" s="6"/>
      <c r="F147" s="215"/>
      <c r="G147" s="16" t="str">
        <f>IF(OR($B147="",$C147="",$E147="",$F147&lt;an_initial,$F147&gt;an_final,$I147=FALSE),"",80*VLOOKUP(J147,Coef!$E$2:$F$17,2,FALSE))</f>
        <v/>
      </c>
      <c r="H147" s="56" t="str">
        <f t="shared" si="8"/>
        <v/>
      </c>
      <c r="I147" s="347" t="b">
        <f t="shared" si="9"/>
        <v>0</v>
      </c>
      <c r="J147" s="355">
        <f t="shared" si="10"/>
        <v>1</v>
      </c>
      <c r="K147" s="31"/>
    </row>
    <row r="148" spans="1:11">
      <c r="A148" s="35">
        <v>139</v>
      </c>
      <c r="B148" s="6"/>
      <c r="C148" s="6"/>
      <c r="D148" s="6"/>
      <c r="E148" s="6"/>
      <c r="F148" s="215"/>
      <c r="G148" s="16" t="str">
        <f>IF(OR($B148="",$C148="",$E148="",$F148&lt;an_initial,$F148&gt;an_final,$I148=FALSE),"",80*VLOOKUP(J148,Coef!$E$2:$F$17,2,FALSE))</f>
        <v/>
      </c>
      <c r="H148" s="56" t="str">
        <f t="shared" si="8"/>
        <v/>
      </c>
      <c r="I148" s="347" t="b">
        <f t="shared" si="9"/>
        <v>0</v>
      </c>
      <c r="J148" s="355">
        <f t="shared" si="10"/>
        <v>1</v>
      </c>
      <c r="K148" s="31"/>
    </row>
    <row r="149" spans="1:11">
      <c r="A149" s="35">
        <v>140</v>
      </c>
      <c r="B149" s="6"/>
      <c r="C149" s="6"/>
      <c r="D149" s="6"/>
      <c r="E149" s="6"/>
      <c r="F149" s="215"/>
      <c r="G149" s="16" t="str">
        <f>IF(OR($B149="",$C149="",$E149="",$F149&lt;an_initial,$F149&gt;an_final,$I149=FALSE),"",80*VLOOKUP(J149,Coef!$E$2:$F$17,2,FALSE))</f>
        <v/>
      </c>
      <c r="H149" s="56" t="str">
        <f t="shared" si="8"/>
        <v/>
      </c>
      <c r="I149" s="347" t="b">
        <f t="shared" si="9"/>
        <v>0</v>
      </c>
      <c r="J149" s="355">
        <f t="shared" si="10"/>
        <v>1</v>
      </c>
      <c r="K149" s="31"/>
    </row>
    <row r="150" spans="1:11">
      <c r="A150" s="35">
        <v>141</v>
      </c>
      <c r="B150" s="6"/>
      <c r="C150" s="6"/>
      <c r="D150" s="6"/>
      <c r="E150" s="6"/>
      <c r="F150" s="215"/>
      <c r="G150" s="16" t="str">
        <f>IF(OR($B150="",$C150="",$E150="",$F150&lt;an_initial,$F150&gt;an_final,$I150=FALSE),"",80*VLOOKUP(J150,Coef!$E$2:$F$17,2,FALSE))</f>
        <v/>
      </c>
      <c r="H150" s="56" t="str">
        <f t="shared" si="8"/>
        <v/>
      </c>
      <c r="I150" s="347" t="b">
        <f t="shared" si="9"/>
        <v>0</v>
      </c>
      <c r="J150" s="355">
        <f t="shared" si="10"/>
        <v>1</v>
      </c>
      <c r="K150" s="31"/>
    </row>
    <row r="151" spans="1:11">
      <c r="A151" s="35">
        <v>142</v>
      </c>
      <c r="B151" s="6"/>
      <c r="C151" s="6"/>
      <c r="D151" s="6"/>
      <c r="E151" s="6"/>
      <c r="F151" s="215"/>
      <c r="G151" s="16" t="str">
        <f>IF(OR($B151="",$C151="",$E151="",$F151&lt;an_initial,$F151&gt;an_final,$I151=FALSE),"",80*VLOOKUP(J151,Coef!$E$2:$F$17,2,FALSE))</f>
        <v/>
      </c>
      <c r="H151" s="56" t="str">
        <f t="shared" si="8"/>
        <v/>
      </c>
      <c r="I151" s="347" t="b">
        <f t="shared" si="9"/>
        <v>0</v>
      </c>
      <c r="J151" s="355">
        <f t="shared" si="10"/>
        <v>1</v>
      </c>
      <c r="K151" s="31"/>
    </row>
    <row r="152" spans="1:11">
      <c r="A152" s="35">
        <v>143</v>
      </c>
      <c r="B152" s="6"/>
      <c r="C152" s="6"/>
      <c r="D152" s="6"/>
      <c r="E152" s="6"/>
      <c r="F152" s="215"/>
      <c r="G152" s="16" t="str">
        <f>IF(OR($B152="",$C152="",$E152="",$F152&lt;an_initial,$F152&gt;an_final,$I152=FALSE),"",80*VLOOKUP(J152,Coef!$E$2:$F$17,2,FALSE))</f>
        <v/>
      </c>
      <c r="H152" s="56" t="str">
        <f t="shared" si="8"/>
        <v/>
      </c>
      <c r="I152" s="347" t="b">
        <f t="shared" si="9"/>
        <v>0</v>
      </c>
      <c r="J152" s="355">
        <f t="shared" si="10"/>
        <v>1</v>
      </c>
      <c r="K152" s="31"/>
    </row>
    <row r="153" spans="1:11">
      <c r="A153" s="35">
        <v>144</v>
      </c>
      <c r="B153" s="6"/>
      <c r="C153" s="6"/>
      <c r="D153" s="6"/>
      <c r="E153" s="6"/>
      <c r="F153" s="215"/>
      <c r="G153" s="16" t="str">
        <f>IF(OR($B153="",$C153="",$E153="",$F153&lt;an_initial,$F153&gt;an_final,$I153=FALSE),"",80*VLOOKUP(J153,Coef!$E$2:$F$17,2,FALSE))</f>
        <v/>
      </c>
      <c r="H153" s="56" t="str">
        <f t="shared" si="8"/>
        <v/>
      </c>
      <c r="I153" s="347" t="b">
        <f t="shared" si="9"/>
        <v>0</v>
      </c>
      <c r="J153" s="355">
        <f t="shared" si="10"/>
        <v>1</v>
      </c>
      <c r="K153" s="31"/>
    </row>
    <row r="154" spans="1:11">
      <c r="A154" s="35">
        <v>145</v>
      </c>
      <c r="B154" s="6"/>
      <c r="C154" s="6"/>
      <c r="D154" s="6"/>
      <c r="E154" s="6"/>
      <c r="F154" s="215"/>
      <c r="G154" s="16" t="str">
        <f>IF(OR($B154="",$C154="",$E154="",$F154&lt;an_initial,$F154&gt;an_final,$I154=FALSE),"",80*VLOOKUP(J154,Coef!$E$2:$F$17,2,FALSE))</f>
        <v/>
      </c>
      <c r="H154" s="56" t="str">
        <f t="shared" si="8"/>
        <v/>
      </c>
      <c r="I154" s="347" t="b">
        <f t="shared" si="9"/>
        <v>0</v>
      </c>
      <c r="J154" s="355">
        <f t="shared" si="10"/>
        <v>1</v>
      </c>
      <c r="K154" s="31"/>
    </row>
    <row r="155" spans="1:11">
      <c r="A155" s="35">
        <v>146</v>
      </c>
      <c r="B155" s="6"/>
      <c r="C155" s="6"/>
      <c r="D155" s="6"/>
      <c r="E155" s="6"/>
      <c r="F155" s="215"/>
      <c r="G155" s="16" t="str">
        <f>IF(OR($B155="",$C155="",$E155="",$F155&lt;an_initial,$F155&gt;an_final,$I155=FALSE),"",80*VLOOKUP(J155,Coef!$E$2:$F$17,2,FALSE))</f>
        <v/>
      </c>
      <c r="H155" s="56" t="str">
        <f t="shared" si="8"/>
        <v/>
      </c>
      <c r="I155" s="347" t="b">
        <f t="shared" si="9"/>
        <v>0</v>
      </c>
      <c r="J155" s="355">
        <f t="shared" si="10"/>
        <v>1</v>
      </c>
      <c r="K155" s="31"/>
    </row>
    <row r="156" spans="1:11">
      <c r="A156" s="35">
        <v>147</v>
      </c>
      <c r="B156" s="6"/>
      <c r="C156" s="6"/>
      <c r="D156" s="6"/>
      <c r="E156" s="6"/>
      <c r="F156" s="215"/>
      <c r="G156" s="16" t="str">
        <f>IF(OR($B156="",$C156="",$E156="",$F156&lt;an_initial,$F156&gt;an_final,$I156=FALSE),"",80*VLOOKUP(J156,Coef!$E$2:$F$17,2,FALSE))</f>
        <v/>
      </c>
      <c r="H156" s="56" t="str">
        <f t="shared" si="8"/>
        <v/>
      </c>
      <c r="I156" s="347" t="b">
        <f t="shared" si="9"/>
        <v>0</v>
      </c>
      <c r="J156" s="355">
        <f t="shared" si="10"/>
        <v>1</v>
      </c>
      <c r="K156" s="31"/>
    </row>
    <row r="157" spans="1:11">
      <c r="A157" s="35">
        <v>148</v>
      </c>
      <c r="B157" s="6"/>
      <c r="C157" s="6"/>
      <c r="D157" s="6"/>
      <c r="E157" s="6"/>
      <c r="F157" s="215"/>
      <c r="G157" s="16" t="str">
        <f>IF(OR($B157="",$C157="",$E157="",$F157&lt;an_initial,$F157&gt;an_final,$I157=FALSE),"",80*VLOOKUP(J157,Coef!$E$2:$F$17,2,FALSE))</f>
        <v/>
      </c>
      <c r="H157" s="56" t="str">
        <f t="shared" si="8"/>
        <v/>
      </c>
      <c r="I157" s="347" t="b">
        <f t="shared" si="9"/>
        <v>0</v>
      </c>
      <c r="J157" s="355">
        <f t="shared" si="10"/>
        <v>1</v>
      </c>
      <c r="K157" s="31"/>
    </row>
    <row r="158" spans="1:11">
      <c r="A158" s="35">
        <v>149</v>
      </c>
      <c r="B158" s="6"/>
      <c r="C158" s="6"/>
      <c r="D158" s="6"/>
      <c r="E158" s="6"/>
      <c r="F158" s="215"/>
      <c r="G158" s="16" t="str">
        <f>IF(OR($B158="",$C158="",$E158="",$F158&lt;an_initial,$F158&gt;an_final,$I158=FALSE),"",80*VLOOKUP(J158,Coef!$E$2:$F$17,2,FALSE))</f>
        <v/>
      </c>
      <c r="H158" s="56" t="str">
        <f t="shared" si="8"/>
        <v/>
      </c>
      <c r="I158" s="347" t="b">
        <f t="shared" si="9"/>
        <v>0</v>
      </c>
      <c r="J158" s="355">
        <f t="shared" si="10"/>
        <v>1</v>
      </c>
      <c r="K158" s="31"/>
    </row>
    <row r="159" spans="1:11">
      <c r="A159" s="35">
        <v>150</v>
      </c>
      <c r="B159" s="6"/>
      <c r="C159" s="6"/>
      <c r="D159" s="6"/>
      <c r="E159" s="6"/>
      <c r="F159" s="215"/>
      <c r="G159" s="16" t="str">
        <f>IF(OR($B159="",$C159="",$E159="",$F159&lt;an_initial,$F159&gt;an_final,$I159=FALSE),"",80*VLOOKUP(J159,Coef!$E$2:$F$17,2,FALSE))</f>
        <v/>
      </c>
      <c r="H159" s="56" t="str">
        <f t="shared" si="8"/>
        <v/>
      </c>
      <c r="I159" s="347" t="b">
        <f t="shared" si="9"/>
        <v>0</v>
      </c>
      <c r="J159" s="355">
        <f t="shared" si="10"/>
        <v>1</v>
      </c>
      <c r="K159" s="31"/>
    </row>
    <row r="160" spans="1:11">
      <c r="A160" s="35">
        <v>151</v>
      </c>
      <c r="B160" s="6"/>
      <c r="C160" s="6"/>
      <c r="D160" s="6"/>
      <c r="E160" s="6"/>
      <c r="F160" s="215"/>
      <c r="G160" s="16" t="str">
        <f>IF(OR($B160="",$C160="",$E160="",$F160&lt;an_initial,$F160&gt;an_final,$I160=FALSE),"",80*VLOOKUP(J160,Coef!$E$2:$F$17,2,FALSE))</f>
        <v/>
      </c>
      <c r="H160" s="56" t="str">
        <f t="shared" si="8"/>
        <v/>
      </c>
      <c r="I160" s="347" t="b">
        <f t="shared" si="9"/>
        <v>0</v>
      </c>
      <c r="J160" s="355">
        <f t="shared" si="10"/>
        <v>1</v>
      </c>
      <c r="K160" s="31"/>
    </row>
    <row r="161" spans="1:11">
      <c r="A161" s="35">
        <v>152</v>
      </c>
      <c r="B161" s="6"/>
      <c r="C161" s="6"/>
      <c r="D161" s="6"/>
      <c r="E161" s="6"/>
      <c r="F161" s="215"/>
      <c r="G161" s="16" t="str">
        <f>IF(OR($B161="",$C161="",$E161="",$F161&lt;an_initial,$F161&gt;an_final,$I161=FALSE),"",80*VLOOKUP(J161,Coef!$E$2:$F$17,2,FALSE))</f>
        <v/>
      </c>
      <c r="H161" s="56" t="str">
        <f t="shared" si="8"/>
        <v/>
      </c>
      <c r="I161" s="347" t="b">
        <f t="shared" si="9"/>
        <v>0</v>
      </c>
      <c r="J161" s="355">
        <f t="shared" si="10"/>
        <v>1</v>
      </c>
      <c r="K161" s="31"/>
    </row>
    <row r="162" spans="1:11">
      <c r="A162" s="35">
        <v>153</v>
      </c>
      <c r="B162" s="6"/>
      <c r="C162" s="6"/>
      <c r="D162" s="6"/>
      <c r="E162" s="6"/>
      <c r="F162" s="215"/>
      <c r="G162" s="16" t="str">
        <f>IF(OR($B162="",$C162="",$E162="",$F162&lt;an_initial,$F162&gt;an_final,$I162=FALSE),"",80*VLOOKUP(J162,Coef!$E$2:$F$17,2,FALSE))</f>
        <v/>
      </c>
      <c r="H162" s="56" t="str">
        <f t="shared" si="8"/>
        <v/>
      </c>
      <c r="I162" s="347" t="b">
        <f t="shared" si="9"/>
        <v>0</v>
      </c>
      <c r="J162" s="355">
        <f t="shared" si="10"/>
        <v>1</v>
      </c>
      <c r="K162" s="31"/>
    </row>
    <row r="163" spans="1:11">
      <c r="A163" s="35">
        <v>154</v>
      </c>
      <c r="B163" s="6"/>
      <c r="C163" s="6"/>
      <c r="D163" s="6"/>
      <c r="E163" s="6"/>
      <c r="F163" s="215"/>
      <c r="G163" s="16" t="str">
        <f>IF(OR($B163="",$C163="",$E163="",$F163&lt;an_initial,$F163&gt;an_final,$I163=FALSE),"",80*VLOOKUP(J163,Coef!$E$2:$F$17,2,FALSE))</f>
        <v/>
      </c>
      <c r="H163" s="56" t="str">
        <f t="shared" si="8"/>
        <v/>
      </c>
      <c r="I163" s="347" t="b">
        <f t="shared" si="9"/>
        <v>0</v>
      </c>
      <c r="J163" s="355">
        <f t="shared" si="10"/>
        <v>1</v>
      </c>
      <c r="K163" s="31"/>
    </row>
    <row r="164" spans="1:11">
      <c r="A164" s="35">
        <v>155</v>
      </c>
      <c r="B164" s="6"/>
      <c r="C164" s="6"/>
      <c r="D164" s="6"/>
      <c r="E164" s="6"/>
      <c r="F164" s="215"/>
      <c r="G164" s="16" t="str">
        <f>IF(OR($B164="",$C164="",$E164="",$F164&lt;an_initial,$F164&gt;an_final,$I164=FALSE),"",80*VLOOKUP(J164,Coef!$E$2:$F$17,2,FALSE))</f>
        <v/>
      </c>
      <c r="H164" s="56" t="str">
        <f t="shared" si="8"/>
        <v/>
      </c>
      <c r="I164" s="347" t="b">
        <f t="shared" si="9"/>
        <v>0</v>
      </c>
      <c r="J164" s="355">
        <f t="shared" si="10"/>
        <v>1</v>
      </c>
      <c r="K164" s="31"/>
    </row>
    <row r="165" spans="1:11">
      <c r="A165" s="35">
        <v>156</v>
      </c>
      <c r="B165" s="6"/>
      <c r="C165" s="6"/>
      <c r="D165" s="6"/>
      <c r="E165" s="6"/>
      <c r="F165" s="215"/>
      <c r="G165" s="16" t="str">
        <f>IF(OR($B165="",$C165="",$E165="",$F165&lt;an_initial,$F165&gt;an_final,$I165=FALSE),"",80*VLOOKUP(J165,Coef!$E$2:$F$17,2,FALSE))</f>
        <v/>
      </c>
      <c r="H165" s="56" t="str">
        <f t="shared" si="8"/>
        <v/>
      </c>
      <c r="I165" s="347" t="b">
        <f t="shared" si="9"/>
        <v>0</v>
      </c>
      <c r="J165" s="355">
        <f t="shared" si="10"/>
        <v>1</v>
      </c>
      <c r="K165" s="31"/>
    </row>
    <row r="166" spans="1:11">
      <c r="A166" s="35">
        <v>157</v>
      </c>
      <c r="B166" s="6"/>
      <c r="C166" s="6"/>
      <c r="D166" s="6"/>
      <c r="E166" s="6"/>
      <c r="F166" s="215"/>
      <c r="G166" s="16" t="str">
        <f>IF(OR($B166="",$C166="",$E166="",$F166&lt;an_initial,$F166&gt;an_final,$I166=FALSE),"",80*VLOOKUP(J166,Coef!$E$2:$F$17,2,FALSE))</f>
        <v/>
      </c>
      <c r="H166" s="56" t="str">
        <f t="shared" si="8"/>
        <v/>
      </c>
      <c r="I166" s="347" t="b">
        <f t="shared" si="9"/>
        <v>0</v>
      </c>
      <c r="J166" s="355">
        <f t="shared" si="10"/>
        <v>1</v>
      </c>
      <c r="K166" s="31"/>
    </row>
    <row r="167" spans="1:11">
      <c r="A167" s="35">
        <v>158</v>
      </c>
      <c r="B167" s="6"/>
      <c r="C167" s="6"/>
      <c r="D167" s="6"/>
      <c r="E167" s="6"/>
      <c r="F167" s="215"/>
      <c r="G167" s="16" t="str">
        <f>IF(OR($B167="",$C167="",$E167="",$F167&lt;an_initial,$F167&gt;an_final,$I167=FALSE),"",80*VLOOKUP(J167,Coef!$E$2:$F$17,2,FALSE))</f>
        <v/>
      </c>
      <c r="H167" s="56" t="str">
        <f t="shared" si="8"/>
        <v/>
      </c>
      <c r="I167" s="347" t="b">
        <f t="shared" si="9"/>
        <v>0</v>
      </c>
      <c r="J167" s="355">
        <f t="shared" si="10"/>
        <v>1</v>
      </c>
      <c r="K167" s="31"/>
    </row>
    <row r="168" spans="1:11">
      <c r="A168" s="35">
        <v>159</v>
      </c>
      <c r="B168" s="6"/>
      <c r="C168" s="6"/>
      <c r="D168" s="6"/>
      <c r="E168" s="6"/>
      <c r="F168" s="215"/>
      <c r="G168" s="16" t="str">
        <f>IF(OR($B168="",$C168="",$E168="",$F168&lt;an_initial,$F168&gt;an_final,$I168=FALSE),"",80*VLOOKUP(J168,Coef!$E$2:$F$17,2,FALSE))</f>
        <v/>
      </c>
      <c r="H168" s="56" t="str">
        <f t="shared" si="8"/>
        <v/>
      </c>
      <c r="I168" s="347" t="b">
        <f t="shared" si="9"/>
        <v>0</v>
      </c>
      <c r="J168" s="355">
        <f t="shared" si="10"/>
        <v>1</v>
      </c>
      <c r="K168" s="31"/>
    </row>
    <row r="169" spans="1:11">
      <c r="A169" s="35">
        <v>160</v>
      </c>
      <c r="B169" s="6"/>
      <c r="C169" s="6"/>
      <c r="D169" s="6"/>
      <c r="E169" s="6"/>
      <c r="F169" s="215"/>
      <c r="G169" s="16" t="str">
        <f>IF(OR($B169="",$C169="",$E169="",$F169&lt;an_initial,$F169&gt;an_final,$I169=FALSE),"",80*VLOOKUP(J169,Coef!$E$2:$F$17,2,FALSE))</f>
        <v/>
      </c>
      <c r="H169" s="56" t="str">
        <f t="shared" si="8"/>
        <v/>
      </c>
      <c r="I169" s="347" t="b">
        <f t="shared" si="9"/>
        <v>0</v>
      </c>
      <c r="J169" s="355">
        <f t="shared" si="10"/>
        <v>1</v>
      </c>
      <c r="K169" s="31"/>
    </row>
    <row r="170" spans="1:11">
      <c r="A170" s="35">
        <v>161</v>
      </c>
      <c r="B170" s="6"/>
      <c r="C170" s="6"/>
      <c r="D170" s="6"/>
      <c r="E170" s="6"/>
      <c r="F170" s="215"/>
      <c r="G170" s="16" t="str">
        <f>IF(OR($B170="",$C170="",$E170="",$F170&lt;an_initial,$F170&gt;an_final,$I170=FALSE),"",80*VLOOKUP(J170,Coef!$E$2:$F$17,2,FALSE))</f>
        <v/>
      </c>
      <c r="H170" s="56" t="str">
        <f t="shared" si="8"/>
        <v/>
      </c>
      <c r="I170" s="347" t="b">
        <f t="shared" si="9"/>
        <v>0</v>
      </c>
      <c r="J170" s="355">
        <f t="shared" ref="J170:J201" si="11">LEN(B170)-LEN(SUBSTITUTE(B170,",",""))+1</f>
        <v>1</v>
      </c>
      <c r="K170" s="31"/>
    </row>
    <row r="171" spans="1:11">
      <c r="A171" s="35">
        <v>162</v>
      </c>
      <c r="B171" s="6"/>
      <c r="C171" s="6"/>
      <c r="D171" s="6"/>
      <c r="E171" s="6"/>
      <c r="F171" s="215"/>
      <c r="G171" s="16" t="str">
        <f>IF(OR($B171="",$C171="",$E171="",$F171&lt;an_initial,$F171&gt;an_final,$I171=FALSE),"",80*VLOOKUP(J171,Coef!$E$2:$F$17,2,FALSE))</f>
        <v/>
      </c>
      <c r="H171" s="56" t="str">
        <f t="shared" si="8"/>
        <v/>
      </c>
      <c r="I171" s="347" t="b">
        <f t="shared" si="9"/>
        <v>0</v>
      </c>
      <c r="J171" s="355">
        <f t="shared" si="11"/>
        <v>1</v>
      </c>
      <c r="K171" s="31"/>
    </row>
    <row r="172" spans="1:11">
      <c r="A172" s="35">
        <v>163</v>
      </c>
      <c r="B172" s="6"/>
      <c r="C172" s="6"/>
      <c r="D172" s="6"/>
      <c r="E172" s="6"/>
      <c r="F172" s="215"/>
      <c r="G172" s="16" t="str">
        <f>IF(OR($B172="",$C172="",$E172="",$F172&lt;an_initial,$F172&gt;an_final,$I172=FALSE),"",80*VLOOKUP(J172,Coef!$E$2:$F$17,2,FALSE))</f>
        <v/>
      </c>
      <c r="H172" s="56" t="str">
        <f t="shared" si="8"/>
        <v/>
      </c>
      <c r="I172" s="347" t="b">
        <f t="shared" si="9"/>
        <v>0</v>
      </c>
      <c r="J172" s="355">
        <f t="shared" si="11"/>
        <v>1</v>
      </c>
      <c r="K172" s="31"/>
    </row>
    <row r="173" spans="1:11">
      <c r="A173" s="35">
        <v>164</v>
      </c>
      <c r="B173" s="6"/>
      <c r="C173" s="6"/>
      <c r="D173" s="6"/>
      <c r="E173" s="6"/>
      <c r="F173" s="215"/>
      <c r="G173" s="16" t="str">
        <f>IF(OR($B173="",$C173="",$E173="",$F173&lt;an_initial,$F173&gt;an_final,$I173=FALSE),"",80*VLOOKUP(J173,Coef!$E$2:$F$17,2,FALSE))</f>
        <v/>
      </c>
      <c r="H173" s="56" t="str">
        <f t="shared" si="8"/>
        <v/>
      </c>
      <c r="I173" s="347" t="b">
        <f t="shared" si="9"/>
        <v>0</v>
      </c>
      <c r="J173" s="355">
        <f t="shared" si="11"/>
        <v>1</v>
      </c>
      <c r="K173" s="31"/>
    </row>
    <row r="174" spans="1:11">
      <c r="A174" s="35">
        <v>165</v>
      </c>
      <c r="B174" s="6"/>
      <c r="C174" s="6"/>
      <c r="D174" s="6"/>
      <c r="E174" s="6"/>
      <c r="F174" s="215"/>
      <c r="G174" s="16" t="str">
        <f>IF(OR($B174="",$C174="",$E174="",$F174&lt;an_initial,$F174&gt;an_final,$I174=FALSE),"",80*VLOOKUP(J174,Coef!$E$2:$F$17,2,FALSE))</f>
        <v/>
      </c>
      <c r="H174" s="56" t="str">
        <f t="shared" si="8"/>
        <v/>
      </c>
      <c r="I174" s="347" t="b">
        <f t="shared" si="9"/>
        <v>0</v>
      </c>
      <c r="J174" s="355">
        <f t="shared" si="11"/>
        <v>1</v>
      </c>
      <c r="K174" s="31"/>
    </row>
    <row r="175" spans="1:11">
      <c r="A175" s="35">
        <v>166</v>
      </c>
      <c r="B175" s="6"/>
      <c r="C175" s="6"/>
      <c r="D175" s="6"/>
      <c r="E175" s="6"/>
      <c r="F175" s="215"/>
      <c r="G175" s="16" t="str">
        <f>IF(OR($B175="",$C175="",$E175="",$F175&lt;an_initial,$F175&gt;an_final,$I175=FALSE),"",80*VLOOKUP(J175,Coef!$E$2:$F$17,2,FALSE))</f>
        <v/>
      </c>
      <c r="H175" s="56" t="str">
        <f t="shared" si="8"/>
        <v/>
      </c>
      <c r="I175" s="347" t="b">
        <f t="shared" si="9"/>
        <v>0</v>
      </c>
      <c r="J175" s="355">
        <f t="shared" si="11"/>
        <v>1</v>
      </c>
      <c r="K175" s="31"/>
    </row>
    <row r="176" spans="1:11">
      <c r="A176" s="35">
        <v>167</v>
      </c>
      <c r="B176" s="6"/>
      <c r="C176" s="6"/>
      <c r="D176" s="6"/>
      <c r="E176" s="6"/>
      <c r="F176" s="215"/>
      <c r="G176" s="16" t="str">
        <f>IF(OR($B176="",$C176="",$E176="",$F176&lt;an_initial,$F176&gt;an_final,$I176=FALSE),"",80*VLOOKUP(J176,Coef!$E$2:$F$17,2,FALSE))</f>
        <v/>
      </c>
      <c r="H176" s="56" t="str">
        <f t="shared" si="8"/>
        <v/>
      </c>
      <c r="I176" s="347" t="b">
        <f t="shared" si="9"/>
        <v>0</v>
      </c>
      <c r="J176" s="355">
        <f t="shared" si="11"/>
        <v>1</v>
      </c>
      <c r="K176" s="31"/>
    </row>
    <row r="177" spans="1:11">
      <c r="A177" s="35">
        <v>168</v>
      </c>
      <c r="B177" s="6"/>
      <c r="C177" s="6"/>
      <c r="D177" s="6"/>
      <c r="E177" s="6"/>
      <c r="F177" s="215"/>
      <c r="G177" s="16" t="str">
        <f>IF(OR($B177="",$C177="",$E177="",$F177&lt;an_initial,$F177&gt;an_final,$I177=FALSE),"",80*VLOOKUP(J177,Coef!$E$2:$F$17,2,FALSE))</f>
        <v/>
      </c>
      <c r="H177" s="56" t="str">
        <f t="shared" si="8"/>
        <v/>
      </c>
      <c r="I177" s="347" t="b">
        <f t="shared" si="9"/>
        <v>0</v>
      </c>
      <c r="J177" s="355">
        <f t="shared" si="11"/>
        <v>1</v>
      </c>
      <c r="K177" s="31"/>
    </row>
    <row r="178" spans="1:11">
      <c r="A178" s="35">
        <v>169</v>
      </c>
      <c r="B178" s="6"/>
      <c r="C178" s="6"/>
      <c r="D178" s="6"/>
      <c r="E178" s="6"/>
      <c r="F178" s="215"/>
      <c r="G178" s="16" t="str">
        <f>IF(OR($B178="",$C178="",$E178="",$F178&lt;an_initial,$F178&gt;an_final,$I178=FALSE),"",80*VLOOKUP(J178,Coef!$E$2:$F$17,2,FALSE))</f>
        <v/>
      </c>
      <c r="H178" s="56" t="str">
        <f t="shared" si="8"/>
        <v/>
      </c>
      <c r="I178" s="347" t="b">
        <f t="shared" si="9"/>
        <v>0</v>
      </c>
      <c r="J178" s="355">
        <f t="shared" si="11"/>
        <v>1</v>
      </c>
      <c r="K178" s="31"/>
    </row>
    <row r="179" spans="1:11">
      <c r="A179" s="35">
        <v>170</v>
      </c>
      <c r="B179" s="6"/>
      <c r="C179" s="6"/>
      <c r="D179" s="6"/>
      <c r="E179" s="6"/>
      <c r="F179" s="215"/>
      <c r="G179" s="16" t="str">
        <f>IF(OR($B179="",$C179="",$E179="",$F179&lt;an_initial,$F179&gt;an_final,$I179=FALSE),"",80*VLOOKUP(J179,Coef!$E$2:$F$17,2,FALSE))</f>
        <v/>
      </c>
      <c r="H179" s="56" t="str">
        <f t="shared" si="8"/>
        <v/>
      </c>
      <c r="I179" s="347" t="b">
        <f t="shared" si="9"/>
        <v>0</v>
      </c>
      <c r="J179" s="355">
        <f t="shared" si="11"/>
        <v>1</v>
      </c>
      <c r="K179" s="31"/>
    </row>
    <row r="180" spans="1:11">
      <c r="A180" s="35">
        <v>171</v>
      </c>
      <c r="B180" s="6"/>
      <c r="C180" s="6"/>
      <c r="D180" s="6"/>
      <c r="E180" s="6"/>
      <c r="F180" s="215"/>
      <c r="G180" s="16" t="str">
        <f>IF(OR($B180="",$C180="",$E180="",$F180&lt;an_initial,$F180&gt;an_final,$I180=FALSE),"",80*VLOOKUP(J180,Coef!$E$2:$F$17,2,FALSE))</f>
        <v/>
      </c>
      <c r="H180" s="56" t="str">
        <f t="shared" si="8"/>
        <v/>
      </c>
      <c r="I180" s="347" t="b">
        <f t="shared" si="9"/>
        <v>0</v>
      </c>
      <c r="J180" s="355">
        <f t="shared" si="11"/>
        <v>1</v>
      </c>
      <c r="K180" s="31"/>
    </row>
    <row r="181" spans="1:11">
      <c r="A181" s="35">
        <v>172</v>
      </c>
      <c r="B181" s="6"/>
      <c r="C181" s="6"/>
      <c r="D181" s="6"/>
      <c r="E181" s="6"/>
      <c r="F181" s="215"/>
      <c r="G181" s="16" t="str">
        <f>IF(OR($B181="",$C181="",$E181="",$F181&lt;an_initial,$F181&gt;an_final,$I181=FALSE),"",80*VLOOKUP(J181,Coef!$E$2:$F$17,2,FALSE))</f>
        <v/>
      </c>
      <c r="H181" s="56" t="str">
        <f t="shared" si="8"/>
        <v/>
      </c>
      <c r="I181" s="347" t="b">
        <f t="shared" si="9"/>
        <v>0</v>
      </c>
      <c r="J181" s="355">
        <f t="shared" si="11"/>
        <v>1</v>
      </c>
      <c r="K181" s="31"/>
    </row>
    <row r="182" spans="1:11">
      <c r="A182" s="35">
        <v>173</v>
      </c>
      <c r="B182" s="6"/>
      <c r="C182" s="6"/>
      <c r="D182" s="6"/>
      <c r="E182" s="6"/>
      <c r="F182" s="215"/>
      <c r="G182" s="16" t="str">
        <f>IF(OR($B182="",$C182="",$E182="",$F182&lt;an_initial,$F182&gt;an_final,$I182=FALSE),"",80*VLOOKUP(J182,Coef!$E$2:$F$17,2,FALSE))</f>
        <v/>
      </c>
      <c r="H182" s="56" t="str">
        <f t="shared" si="8"/>
        <v/>
      </c>
      <c r="I182" s="347" t="b">
        <f t="shared" si="9"/>
        <v>0</v>
      </c>
      <c r="J182" s="355">
        <f t="shared" si="11"/>
        <v>1</v>
      </c>
      <c r="K182" s="31"/>
    </row>
    <row r="183" spans="1:11">
      <c r="A183" s="35">
        <v>174</v>
      </c>
      <c r="B183" s="6"/>
      <c r="C183" s="6"/>
      <c r="D183" s="6"/>
      <c r="E183" s="6"/>
      <c r="F183" s="215"/>
      <c r="G183" s="16" t="str">
        <f>IF(OR($B183="",$C183="",$E183="",$F183&lt;an_initial,$F183&gt;an_final,$I183=FALSE),"",80*VLOOKUP(J183,Coef!$E$2:$F$17,2,FALSE))</f>
        <v/>
      </c>
      <c r="H183" s="56" t="str">
        <f t="shared" si="8"/>
        <v/>
      </c>
      <c r="I183" s="347" t="b">
        <f t="shared" si="9"/>
        <v>0</v>
      </c>
      <c r="J183" s="355">
        <f t="shared" si="11"/>
        <v>1</v>
      </c>
      <c r="K183" s="31"/>
    </row>
    <row r="184" spans="1:11">
      <c r="A184" s="35">
        <v>175</v>
      </c>
      <c r="B184" s="6"/>
      <c r="C184" s="6"/>
      <c r="D184" s="6"/>
      <c r="E184" s="6"/>
      <c r="F184" s="215"/>
      <c r="G184" s="16" t="str">
        <f>IF(OR($B184="",$C184="",$E184="",$F184&lt;an_initial,$F184&gt;an_final,$I184=FALSE),"",80*VLOOKUP(J184,Coef!$E$2:$F$17,2,FALSE))</f>
        <v/>
      </c>
      <c r="H184" s="56" t="str">
        <f t="shared" si="8"/>
        <v/>
      </c>
      <c r="I184" s="347" t="b">
        <f t="shared" si="9"/>
        <v>0</v>
      </c>
      <c r="J184" s="355">
        <f t="shared" si="11"/>
        <v>1</v>
      </c>
      <c r="K184" s="31"/>
    </row>
    <row r="185" spans="1:11">
      <c r="A185" s="35">
        <v>176</v>
      </c>
      <c r="B185" s="6"/>
      <c r="C185" s="6"/>
      <c r="D185" s="6"/>
      <c r="E185" s="6"/>
      <c r="F185" s="215"/>
      <c r="G185" s="16" t="str">
        <f>IF(OR($B185="",$C185="",$E185="",$F185&lt;an_initial,$F185&gt;an_final,$I185=FALSE),"",80*VLOOKUP(J185,Coef!$E$2:$F$17,2,FALSE))</f>
        <v/>
      </c>
      <c r="H185" s="56" t="str">
        <f t="shared" si="8"/>
        <v/>
      </c>
      <c r="I185" s="347" t="b">
        <f t="shared" si="9"/>
        <v>0</v>
      </c>
      <c r="J185" s="355">
        <f t="shared" si="11"/>
        <v>1</v>
      </c>
      <c r="K185" s="31"/>
    </row>
    <row r="186" spans="1:11">
      <c r="A186" s="35">
        <v>177</v>
      </c>
      <c r="B186" s="6"/>
      <c r="C186" s="6"/>
      <c r="D186" s="6"/>
      <c r="E186" s="6"/>
      <c r="F186" s="215"/>
      <c r="G186" s="16" t="str">
        <f>IF(OR($B186="",$C186="",$E186="",$F186&lt;an_initial,$F186&gt;an_final,$I186=FALSE),"",80*VLOOKUP(J186,Coef!$E$2:$F$17,2,FALSE))</f>
        <v/>
      </c>
      <c r="H186" s="56" t="str">
        <f t="shared" si="8"/>
        <v/>
      </c>
      <c r="I186" s="347" t="b">
        <f t="shared" si="9"/>
        <v>0</v>
      </c>
      <c r="J186" s="355">
        <f t="shared" si="11"/>
        <v>1</v>
      </c>
      <c r="K186" s="31"/>
    </row>
    <row r="187" spans="1:11">
      <c r="A187" s="35">
        <v>178</v>
      </c>
      <c r="B187" s="6"/>
      <c r="C187" s="6"/>
      <c r="D187" s="6"/>
      <c r="E187" s="6"/>
      <c r="F187" s="215"/>
      <c r="G187" s="16" t="str">
        <f>IF(OR($B187="",$C187="",$E187="",$F187&lt;an_initial,$F187&gt;an_final,$I187=FALSE),"",80*VLOOKUP(J187,Coef!$E$2:$F$17,2,FALSE))</f>
        <v/>
      </c>
      <c r="H187" s="56" t="str">
        <f t="shared" si="8"/>
        <v/>
      </c>
      <c r="I187" s="347" t="b">
        <f t="shared" si="9"/>
        <v>0</v>
      </c>
      <c r="J187" s="355">
        <f t="shared" si="11"/>
        <v>1</v>
      </c>
      <c r="K187" s="31"/>
    </row>
    <row r="188" spans="1:11">
      <c r="A188" s="35">
        <v>179</v>
      </c>
      <c r="B188" s="6"/>
      <c r="C188" s="6"/>
      <c r="D188" s="6"/>
      <c r="E188" s="6"/>
      <c r="F188" s="215"/>
      <c r="G188" s="16" t="str">
        <f>IF(OR($B188="",$C188="",$E188="",$F188&lt;an_initial,$F188&gt;an_final,$I188=FALSE),"",80*VLOOKUP(J188,Coef!$E$2:$F$17,2,FALSE))</f>
        <v/>
      </c>
      <c r="H188" s="56" t="str">
        <f t="shared" si="8"/>
        <v/>
      </c>
      <c r="I188" s="347" t="b">
        <f t="shared" si="9"/>
        <v>0</v>
      </c>
      <c r="J188" s="355">
        <f t="shared" si="11"/>
        <v>1</v>
      </c>
      <c r="K188" s="31"/>
    </row>
    <row r="189" spans="1:11">
      <c r="A189" s="35">
        <v>180</v>
      </c>
      <c r="B189" s="6"/>
      <c r="C189" s="6"/>
      <c r="D189" s="6"/>
      <c r="E189" s="6"/>
      <c r="F189" s="215"/>
      <c r="G189" s="16" t="str">
        <f>IF(OR($B189="",$C189="",$E189="",$F189&lt;an_initial,$F189&gt;an_final,$I189=FALSE),"",80*VLOOKUP(J189,Coef!$E$2:$F$17,2,FALSE))</f>
        <v/>
      </c>
      <c r="H189" s="56" t="str">
        <f t="shared" si="8"/>
        <v/>
      </c>
      <c r="I189" s="347" t="b">
        <f t="shared" si="9"/>
        <v>0</v>
      </c>
      <c r="J189" s="355">
        <f t="shared" si="11"/>
        <v>1</v>
      </c>
      <c r="K189" s="31"/>
    </row>
    <row r="190" spans="1:11">
      <c r="A190" s="35">
        <v>181</v>
      </c>
      <c r="B190" s="6"/>
      <c r="C190" s="6"/>
      <c r="D190" s="6"/>
      <c r="E190" s="6"/>
      <c r="F190" s="215"/>
      <c r="G190" s="16" t="str">
        <f>IF(OR($B190="",$C190="",$E190="",$F190&lt;an_initial,$F190&gt;an_final,$I190=FALSE),"",80*VLOOKUP(J190,Coef!$E$2:$F$17,2,FALSE))</f>
        <v/>
      </c>
      <c r="H190" s="56" t="str">
        <f t="shared" si="8"/>
        <v/>
      </c>
      <c r="I190" s="347" t="b">
        <f t="shared" si="9"/>
        <v>0</v>
      </c>
      <c r="J190" s="355">
        <f t="shared" si="11"/>
        <v>1</v>
      </c>
      <c r="K190" s="31"/>
    </row>
    <row r="191" spans="1:11">
      <c r="A191" s="35">
        <v>182</v>
      </c>
      <c r="B191" s="6"/>
      <c r="C191" s="6"/>
      <c r="D191" s="6"/>
      <c r="E191" s="6"/>
      <c r="F191" s="215"/>
      <c r="G191" s="16" t="str">
        <f>IF(OR($B191="",$C191="",$E191="",$F191&lt;an_initial,$F191&gt;an_final,$I191=FALSE),"",80*VLOOKUP(J191,Coef!$E$2:$F$17,2,FALSE))</f>
        <v/>
      </c>
      <c r="H191" s="56" t="str">
        <f t="shared" si="8"/>
        <v/>
      </c>
      <c r="I191" s="347" t="b">
        <f t="shared" si="9"/>
        <v>0</v>
      </c>
      <c r="J191" s="355">
        <f t="shared" si="11"/>
        <v>1</v>
      </c>
      <c r="K191" s="31"/>
    </row>
    <row r="192" spans="1:11">
      <c r="A192" s="35">
        <v>183</v>
      </c>
      <c r="B192" s="6"/>
      <c r="C192" s="6"/>
      <c r="D192" s="6"/>
      <c r="E192" s="6"/>
      <c r="F192" s="215"/>
      <c r="G192" s="16" t="str">
        <f>IF(OR($B192="",$C192="",$E192="",$F192&lt;an_initial,$F192&gt;an_final,$I192=FALSE),"",80*VLOOKUP(J192,Coef!$E$2:$F$17,2,FALSE))</f>
        <v/>
      </c>
      <c r="H192" s="56" t="str">
        <f t="shared" si="8"/>
        <v/>
      </c>
      <c r="I192" s="347" t="b">
        <f t="shared" si="9"/>
        <v>0</v>
      </c>
      <c r="J192" s="355">
        <f t="shared" si="11"/>
        <v>1</v>
      </c>
      <c r="K192" s="31"/>
    </row>
    <row r="193" spans="1:11">
      <c r="A193" s="35">
        <v>184</v>
      </c>
      <c r="B193" s="6"/>
      <c r="C193" s="6"/>
      <c r="D193" s="6"/>
      <c r="E193" s="6"/>
      <c r="F193" s="215"/>
      <c r="G193" s="16" t="str">
        <f>IF(OR($B193="",$C193="",$E193="",$F193&lt;an_initial,$F193&gt;an_final,$I193=FALSE),"",80*VLOOKUP(J193,Coef!$E$2:$F$17,2,FALSE))</f>
        <v/>
      </c>
      <c r="H193" s="56" t="str">
        <f t="shared" si="8"/>
        <v/>
      </c>
      <c r="I193" s="347" t="b">
        <f t="shared" si="9"/>
        <v>0</v>
      </c>
      <c r="J193" s="355">
        <f t="shared" si="11"/>
        <v>1</v>
      </c>
      <c r="K193" s="31"/>
    </row>
    <row r="194" spans="1:11">
      <c r="A194" s="35">
        <v>185</v>
      </c>
      <c r="B194" s="6"/>
      <c r="C194" s="6"/>
      <c r="D194" s="6"/>
      <c r="E194" s="6"/>
      <c r="F194" s="215"/>
      <c r="G194" s="16" t="str">
        <f>IF(OR($B194="",$C194="",$E194="",$F194&lt;an_initial,$F194&gt;an_final,$I194=FALSE),"",80*VLOOKUP(J194,Coef!$E$2:$F$17,2,FALSE))</f>
        <v/>
      </c>
      <c r="H194" s="56" t="str">
        <f t="shared" si="8"/>
        <v/>
      </c>
      <c r="I194" s="347" t="b">
        <f t="shared" si="9"/>
        <v>0</v>
      </c>
      <c r="J194" s="355">
        <f t="shared" si="11"/>
        <v>1</v>
      </c>
      <c r="K194" s="31"/>
    </row>
    <row r="195" spans="1:11">
      <c r="A195" s="35">
        <v>186</v>
      </c>
      <c r="B195" s="6"/>
      <c r="C195" s="6"/>
      <c r="D195" s="6"/>
      <c r="E195" s="6"/>
      <c r="F195" s="215"/>
      <c r="G195" s="16" t="str">
        <f>IF(OR($B195="",$C195="",$E195="",$F195&lt;an_initial,$F195&gt;an_final,$I195=FALSE),"",80*VLOOKUP(J195,Coef!$E$2:$F$17,2,FALSE))</f>
        <v/>
      </c>
      <c r="H195" s="56" t="str">
        <f t="shared" si="8"/>
        <v/>
      </c>
      <c r="I195" s="347" t="b">
        <f t="shared" si="9"/>
        <v>0</v>
      </c>
      <c r="J195" s="355">
        <f t="shared" si="11"/>
        <v>1</v>
      </c>
      <c r="K195" s="31"/>
    </row>
    <row r="196" spans="1:11">
      <c r="A196" s="35">
        <v>187</v>
      </c>
      <c r="B196" s="6"/>
      <c r="C196" s="6"/>
      <c r="D196" s="6"/>
      <c r="E196" s="6"/>
      <c r="F196" s="215"/>
      <c r="G196" s="16" t="str">
        <f>IF(OR($B196="",$C196="",$E196="",$F196&lt;an_initial,$F196&gt;an_final,$I196=FALSE),"",80*VLOOKUP(J196,Coef!$E$2:$F$17,2,FALSE))</f>
        <v/>
      </c>
      <c r="H196" s="56" t="str">
        <f t="shared" si="8"/>
        <v/>
      </c>
      <c r="I196" s="347" t="b">
        <f t="shared" si="9"/>
        <v>0</v>
      </c>
      <c r="J196" s="355">
        <f t="shared" si="11"/>
        <v>1</v>
      </c>
      <c r="K196" s="31"/>
    </row>
    <row r="197" spans="1:11">
      <c r="A197" s="35">
        <v>188</v>
      </c>
      <c r="B197" s="6"/>
      <c r="C197" s="6"/>
      <c r="D197" s="6"/>
      <c r="E197" s="6"/>
      <c r="F197" s="215"/>
      <c r="G197" s="16" t="str">
        <f>IF(OR($B197="",$C197="",$E197="",$F197&lt;an_initial,$F197&gt;an_final,$I197=FALSE),"",80*VLOOKUP(J197,Coef!$E$2:$F$17,2,FALSE))</f>
        <v/>
      </c>
      <c r="H197" s="56" t="str">
        <f t="shared" si="8"/>
        <v/>
      </c>
      <c r="I197" s="347" t="b">
        <f t="shared" si="9"/>
        <v>0</v>
      </c>
      <c r="J197" s="355">
        <f t="shared" si="11"/>
        <v>1</v>
      </c>
      <c r="K197" s="31"/>
    </row>
    <row r="198" spans="1:11">
      <c r="A198" s="35">
        <v>189</v>
      </c>
      <c r="B198" s="6"/>
      <c r="C198" s="6"/>
      <c r="D198" s="6"/>
      <c r="E198" s="6"/>
      <c r="F198" s="215"/>
      <c r="G198" s="16" t="str">
        <f>IF(OR($B198="",$C198="",$E198="",$F198&lt;an_initial,$F198&gt;an_final,$I198=FALSE),"",80*VLOOKUP(J198,Coef!$E$2:$F$17,2,FALSE))</f>
        <v/>
      </c>
      <c r="H198" s="56" t="str">
        <f t="shared" si="8"/>
        <v/>
      </c>
      <c r="I198" s="347" t="b">
        <f t="shared" si="9"/>
        <v>0</v>
      </c>
      <c r="J198" s="355">
        <f t="shared" si="11"/>
        <v>1</v>
      </c>
      <c r="K198" s="31"/>
    </row>
    <row r="199" spans="1:11">
      <c r="A199" s="35">
        <v>190</v>
      </c>
      <c r="B199" s="6"/>
      <c r="C199" s="6"/>
      <c r="D199" s="6"/>
      <c r="E199" s="6"/>
      <c r="F199" s="215"/>
      <c r="G199" s="16" t="str">
        <f>IF(OR($B199="",$C199="",$E199="",$F199&lt;an_initial,$F199&gt;an_final,$I199=FALSE),"",80*VLOOKUP(J199,Coef!$E$2:$F$17,2,FALSE))</f>
        <v/>
      </c>
      <c r="H199" s="56" t="str">
        <f t="shared" si="8"/>
        <v/>
      </c>
      <c r="I199" s="347" t="b">
        <f t="shared" si="9"/>
        <v>0</v>
      </c>
      <c r="J199" s="355">
        <f t="shared" si="11"/>
        <v>1</v>
      </c>
      <c r="K199" s="31"/>
    </row>
    <row r="200" spans="1:11">
      <c r="A200" s="35">
        <v>191</v>
      </c>
      <c r="B200" s="6"/>
      <c r="C200" s="6"/>
      <c r="D200" s="6"/>
      <c r="E200" s="6"/>
      <c r="F200" s="215"/>
      <c r="G200" s="16" t="str">
        <f>IF(OR($B200="",$C200="",$E200="",$F200&lt;an_initial,$F200&gt;an_final,$I200=FALSE),"",80*VLOOKUP(J200,Coef!$E$2:$F$17,2,FALSE))</f>
        <v/>
      </c>
      <c r="H200" s="56" t="str">
        <f t="shared" si="8"/>
        <v/>
      </c>
      <c r="I200" s="347" t="b">
        <f t="shared" si="9"/>
        <v>0</v>
      </c>
      <c r="J200" s="355">
        <f t="shared" si="11"/>
        <v>1</v>
      </c>
      <c r="K200" s="31"/>
    </row>
    <row r="201" spans="1:11">
      <c r="A201" s="35">
        <v>192</v>
      </c>
      <c r="B201" s="6"/>
      <c r="C201" s="6"/>
      <c r="D201" s="6"/>
      <c r="E201" s="6"/>
      <c r="F201" s="215"/>
      <c r="G201" s="16" t="str">
        <f>IF(OR($B201="",$C201="",$E201="",$F201&lt;an_initial,$F201&gt;an_final,$I201=FALSE),"",80*VLOOKUP(J201,Coef!$E$2:$F$17,2,FALSE))</f>
        <v/>
      </c>
      <c r="H201" s="56" t="str">
        <f t="shared" si="8"/>
        <v/>
      </c>
      <c r="I201" s="347" t="b">
        <f t="shared" si="9"/>
        <v>0</v>
      </c>
      <c r="J201" s="355">
        <f t="shared" si="11"/>
        <v>1</v>
      </c>
      <c r="K201" s="31"/>
    </row>
    <row r="202" spans="1:11">
      <c r="A202" s="35">
        <v>193</v>
      </c>
      <c r="B202" s="6"/>
      <c r="C202" s="6"/>
      <c r="D202" s="6"/>
      <c r="E202" s="6"/>
      <c r="F202" s="215"/>
      <c r="G202" s="16" t="str">
        <f>IF(OR($B202="",$C202="",$E202="",$F202&lt;an_initial,$F202&gt;an_final,$I202=FALSE),"",80*VLOOKUP(J202,Coef!$E$2:$F$17,2,FALSE))</f>
        <v/>
      </c>
      <c r="H202" s="56" t="str">
        <f t="shared" ref="H202:H259" si="12">IF(OR($B202="",$C202="",$E202="",$F202&gt;an_final,$I202=FALSE),"",IF($F202&gt;=an_initial,1,""))</f>
        <v/>
      </c>
      <c r="I202" s="347" t="b">
        <f t="shared" ref="I202:I259" si="13">IF(nume_candidat="",FALSE,ISNUMBER(SEARCH(nume_candidat,$B202)))</f>
        <v>0</v>
      </c>
      <c r="J202" s="355">
        <f t="shared" ref="J202:J259" si="14">LEN(B202)-LEN(SUBSTITUTE(B202,",",""))+1</f>
        <v>1</v>
      </c>
      <c r="K202" s="31"/>
    </row>
    <row r="203" spans="1:11">
      <c r="A203" s="35">
        <v>194</v>
      </c>
      <c r="B203" s="6"/>
      <c r="C203" s="6"/>
      <c r="D203" s="6"/>
      <c r="E203" s="6"/>
      <c r="F203" s="215"/>
      <c r="G203" s="16" t="str">
        <f>IF(OR($B203="",$C203="",$E203="",$F203&lt;an_initial,$F203&gt;an_final,$I203=FALSE),"",80*VLOOKUP(J203,Coef!$E$2:$F$17,2,FALSE))</f>
        <v/>
      </c>
      <c r="H203" s="56" t="str">
        <f t="shared" si="12"/>
        <v/>
      </c>
      <c r="I203" s="347" t="b">
        <f t="shared" si="13"/>
        <v>0</v>
      </c>
      <c r="J203" s="355">
        <f t="shared" si="14"/>
        <v>1</v>
      </c>
      <c r="K203" s="31"/>
    </row>
    <row r="204" spans="1:11">
      <c r="A204" s="35">
        <v>195</v>
      </c>
      <c r="B204" s="6"/>
      <c r="C204" s="6"/>
      <c r="D204" s="6"/>
      <c r="E204" s="6"/>
      <c r="F204" s="215"/>
      <c r="G204" s="16" t="str">
        <f>IF(OR($B204="",$C204="",$E204="",$F204&lt;an_initial,$F204&gt;an_final,$I204=FALSE),"",80*VLOOKUP(J204,Coef!$E$2:$F$17,2,FALSE))</f>
        <v/>
      </c>
      <c r="H204" s="56" t="str">
        <f t="shared" si="12"/>
        <v/>
      </c>
      <c r="I204" s="347" t="b">
        <f t="shared" si="13"/>
        <v>0</v>
      </c>
      <c r="J204" s="355">
        <f t="shared" si="14"/>
        <v>1</v>
      </c>
      <c r="K204" s="31"/>
    </row>
    <row r="205" spans="1:11">
      <c r="A205" s="35">
        <v>196</v>
      </c>
      <c r="B205" s="6"/>
      <c r="C205" s="6"/>
      <c r="D205" s="6"/>
      <c r="E205" s="6"/>
      <c r="F205" s="215"/>
      <c r="G205" s="16" t="str">
        <f>IF(OR($B205="",$C205="",$E205="",$F205&lt;an_initial,$F205&gt;an_final,$I205=FALSE),"",80*VLOOKUP(J205,Coef!$E$2:$F$17,2,FALSE))</f>
        <v/>
      </c>
      <c r="H205" s="56" t="str">
        <f t="shared" si="12"/>
        <v/>
      </c>
      <c r="I205" s="347" t="b">
        <f t="shared" si="13"/>
        <v>0</v>
      </c>
      <c r="J205" s="355">
        <f t="shared" si="14"/>
        <v>1</v>
      </c>
      <c r="K205" s="31"/>
    </row>
    <row r="206" spans="1:11">
      <c r="A206" s="35">
        <v>197</v>
      </c>
      <c r="B206" s="6"/>
      <c r="C206" s="6"/>
      <c r="D206" s="6"/>
      <c r="E206" s="6"/>
      <c r="F206" s="215"/>
      <c r="G206" s="16" t="str">
        <f>IF(OR($B206="",$C206="",$E206="",$F206&lt;an_initial,$F206&gt;an_final,$I206=FALSE),"",80*VLOOKUP(J206,Coef!$E$2:$F$17,2,FALSE))</f>
        <v/>
      </c>
      <c r="H206" s="56" t="str">
        <f t="shared" si="12"/>
        <v/>
      </c>
      <c r="I206" s="347" t="b">
        <f t="shared" si="13"/>
        <v>0</v>
      </c>
      <c r="J206" s="355">
        <f t="shared" si="14"/>
        <v>1</v>
      </c>
      <c r="K206" s="31"/>
    </row>
    <row r="207" spans="1:11">
      <c r="A207" s="35">
        <v>198</v>
      </c>
      <c r="B207" s="6"/>
      <c r="C207" s="6"/>
      <c r="D207" s="6"/>
      <c r="E207" s="6"/>
      <c r="F207" s="215"/>
      <c r="G207" s="16" t="str">
        <f>IF(OR($B207="",$C207="",$E207="",$F207&lt;an_initial,$F207&gt;an_final,$I207=FALSE),"",80*VLOOKUP(J207,Coef!$E$2:$F$17,2,FALSE))</f>
        <v/>
      </c>
      <c r="H207" s="56" t="str">
        <f t="shared" si="12"/>
        <v/>
      </c>
      <c r="I207" s="347" t="b">
        <f t="shared" si="13"/>
        <v>0</v>
      </c>
      <c r="J207" s="355">
        <f t="shared" si="14"/>
        <v>1</v>
      </c>
      <c r="K207" s="31"/>
    </row>
    <row r="208" spans="1:11">
      <c r="A208" s="35">
        <v>199</v>
      </c>
      <c r="B208" s="6"/>
      <c r="C208" s="6"/>
      <c r="D208" s="6"/>
      <c r="E208" s="6"/>
      <c r="F208" s="215"/>
      <c r="G208" s="16" t="str">
        <f>IF(OR($B208="",$C208="",$E208="",$F208&lt;an_initial,$F208&gt;an_final,$I208=FALSE),"",80*VLOOKUP(J208,Coef!$E$2:$F$17,2,FALSE))</f>
        <v/>
      </c>
      <c r="H208" s="56" t="str">
        <f t="shared" si="12"/>
        <v/>
      </c>
      <c r="I208" s="347" t="b">
        <f t="shared" si="13"/>
        <v>0</v>
      </c>
      <c r="J208" s="355">
        <f t="shared" si="14"/>
        <v>1</v>
      </c>
      <c r="K208" s="31"/>
    </row>
    <row r="209" spans="1:11">
      <c r="A209" s="35">
        <v>200</v>
      </c>
      <c r="B209" s="6"/>
      <c r="C209" s="6"/>
      <c r="D209" s="6"/>
      <c r="E209" s="6"/>
      <c r="F209" s="215"/>
      <c r="G209" s="16" t="str">
        <f>IF(OR($B209="",$C209="",$E209="",$F209&lt;an_initial,$F209&gt;an_final,$I209=FALSE),"",80*VLOOKUP(J209,Coef!$E$2:$F$17,2,FALSE))</f>
        <v/>
      </c>
      <c r="H209" s="56" t="str">
        <f t="shared" si="12"/>
        <v/>
      </c>
      <c r="I209" s="347" t="b">
        <f t="shared" si="13"/>
        <v>0</v>
      </c>
      <c r="J209" s="355">
        <f t="shared" si="14"/>
        <v>1</v>
      </c>
      <c r="K209" s="31"/>
    </row>
    <row r="210" spans="1:11">
      <c r="A210" s="35">
        <v>201</v>
      </c>
      <c r="B210" s="6"/>
      <c r="C210" s="6"/>
      <c r="D210" s="6"/>
      <c r="E210" s="6"/>
      <c r="F210" s="215"/>
      <c r="G210" s="16" t="str">
        <f>IF(OR($B210="",$C210="",$E210="",$F210&lt;an_initial,$F210&gt;an_final,$I210=FALSE),"",80*VLOOKUP(J210,Coef!$E$2:$F$17,2,FALSE))</f>
        <v/>
      </c>
      <c r="H210" s="56" t="str">
        <f t="shared" si="12"/>
        <v/>
      </c>
      <c r="I210" s="347" t="b">
        <f t="shared" si="13"/>
        <v>0</v>
      </c>
      <c r="J210" s="355">
        <f t="shared" si="14"/>
        <v>1</v>
      </c>
      <c r="K210" s="31"/>
    </row>
    <row r="211" spans="1:11">
      <c r="A211" s="35">
        <v>202</v>
      </c>
      <c r="B211" s="6"/>
      <c r="C211" s="6"/>
      <c r="D211" s="6"/>
      <c r="E211" s="6"/>
      <c r="F211" s="215"/>
      <c r="G211" s="16" t="str">
        <f>IF(OR($B211="",$C211="",$E211="",$F211&lt;an_initial,$F211&gt;an_final,$I211=FALSE),"",80*VLOOKUP(J211,Coef!$E$2:$F$17,2,FALSE))</f>
        <v/>
      </c>
      <c r="H211" s="56" t="str">
        <f t="shared" si="12"/>
        <v/>
      </c>
      <c r="I211" s="347" t="b">
        <f t="shared" si="13"/>
        <v>0</v>
      </c>
      <c r="J211" s="355">
        <f t="shared" si="14"/>
        <v>1</v>
      </c>
      <c r="K211" s="31"/>
    </row>
    <row r="212" spans="1:11">
      <c r="A212" s="35">
        <v>203</v>
      </c>
      <c r="B212" s="6"/>
      <c r="C212" s="6"/>
      <c r="D212" s="6"/>
      <c r="E212" s="6"/>
      <c r="F212" s="215"/>
      <c r="G212" s="16" t="str">
        <f>IF(OR($B212="",$C212="",$E212="",$F212&lt;an_initial,$F212&gt;an_final,$I212=FALSE),"",80*VLOOKUP(J212,Coef!$E$2:$F$17,2,FALSE))</f>
        <v/>
      </c>
      <c r="H212" s="56" t="str">
        <f t="shared" si="12"/>
        <v/>
      </c>
      <c r="I212" s="347" t="b">
        <f t="shared" si="13"/>
        <v>0</v>
      </c>
      <c r="J212" s="355">
        <f t="shared" si="14"/>
        <v>1</v>
      </c>
      <c r="K212" s="31"/>
    </row>
    <row r="213" spans="1:11">
      <c r="A213" s="35">
        <v>204</v>
      </c>
      <c r="B213" s="6"/>
      <c r="C213" s="6"/>
      <c r="D213" s="6"/>
      <c r="E213" s="6"/>
      <c r="F213" s="215"/>
      <c r="G213" s="16" t="str">
        <f>IF(OR($B213="",$C213="",$E213="",$F213&lt;an_initial,$F213&gt;an_final,$I213=FALSE),"",80*VLOOKUP(J213,Coef!$E$2:$F$17,2,FALSE))</f>
        <v/>
      </c>
      <c r="H213" s="56" t="str">
        <f t="shared" si="12"/>
        <v/>
      </c>
      <c r="I213" s="347" t="b">
        <f t="shared" si="13"/>
        <v>0</v>
      </c>
      <c r="J213" s="355">
        <f t="shared" si="14"/>
        <v>1</v>
      </c>
      <c r="K213" s="31"/>
    </row>
    <row r="214" spans="1:11">
      <c r="A214" s="35">
        <v>205</v>
      </c>
      <c r="B214" s="6"/>
      <c r="C214" s="6"/>
      <c r="D214" s="6"/>
      <c r="E214" s="6"/>
      <c r="F214" s="215"/>
      <c r="G214" s="16" t="str">
        <f>IF(OR($B214="",$C214="",$E214="",$F214&lt;an_initial,$F214&gt;an_final,$I214=FALSE),"",80*VLOOKUP(J214,Coef!$E$2:$F$17,2,FALSE))</f>
        <v/>
      </c>
      <c r="H214" s="56" t="str">
        <f t="shared" si="12"/>
        <v/>
      </c>
      <c r="I214" s="347" t="b">
        <f t="shared" si="13"/>
        <v>0</v>
      </c>
      <c r="J214" s="355">
        <f t="shared" si="14"/>
        <v>1</v>
      </c>
      <c r="K214" s="31"/>
    </row>
    <row r="215" spans="1:11">
      <c r="A215" s="35">
        <v>206</v>
      </c>
      <c r="B215" s="6"/>
      <c r="C215" s="6"/>
      <c r="D215" s="6"/>
      <c r="E215" s="6"/>
      <c r="F215" s="215"/>
      <c r="G215" s="16" t="str">
        <f>IF(OR($B215="",$C215="",$E215="",$F215&lt;an_initial,$F215&gt;an_final,$I215=FALSE),"",80*VLOOKUP(J215,Coef!$E$2:$F$17,2,FALSE))</f>
        <v/>
      </c>
      <c r="H215" s="56" t="str">
        <f t="shared" si="12"/>
        <v/>
      </c>
      <c r="I215" s="347" t="b">
        <f t="shared" si="13"/>
        <v>0</v>
      </c>
      <c r="J215" s="355">
        <f t="shared" si="14"/>
        <v>1</v>
      </c>
      <c r="K215" s="31"/>
    </row>
    <row r="216" spans="1:11">
      <c r="A216" s="35">
        <v>207</v>
      </c>
      <c r="B216" s="6"/>
      <c r="C216" s="6"/>
      <c r="D216" s="6"/>
      <c r="E216" s="6"/>
      <c r="F216" s="215"/>
      <c r="G216" s="16" t="str">
        <f>IF(OR($B216="",$C216="",$E216="",$F216&lt;an_initial,$F216&gt;an_final,$I216=FALSE),"",80*VLOOKUP(J216,Coef!$E$2:$F$17,2,FALSE))</f>
        <v/>
      </c>
      <c r="H216" s="56" t="str">
        <f t="shared" si="12"/>
        <v/>
      </c>
      <c r="I216" s="347" t="b">
        <f t="shared" si="13"/>
        <v>0</v>
      </c>
      <c r="J216" s="355">
        <f t="shared" si="14"/>
        <v>1</v>
      </c>
      <c r="K216" s="31"/>
    </row>
    <row r="217" spans="1:11">
      <c r="A217" s="35">
        <v>208</v>
      </c>
      <c r="B217" s="6"/>
      <c r="C217" s="6"/>
      <c r="D217" s="6"/>
      <c r="E217" s="6"/>
      <c r="F217" s="215"/>
      <c r="G217" s="16" t="str">
        <f>IF(OR($B217="",$C217="",$E217="",$F217&lt;an_initial,$F217&gt;an_final,$I217=FALSE),"",80*VLOOKUP(J217,Coef!$E$2:$F$17,2,FALSE))</f>
        <v/>
      </c>
      <c r="H217" s="56" t="str">
        <f t="shared" si="12"/>
        <v/>
      </c>
      <c r="I217" s="347" t="b">
        <f t="shared" si="13"/>
        <v>0</v>
      </c>
      <c r="J217" s="355">
        <f t="shared" si="14"/>
        <v>1</v>
      </c>
      <c r="K217" s="31"/>
    </row>
    <row r="218" spans="1:11">
      <c r="A218" s="35">
        <v>209</v>
      </c>
      <c r="B218" s="6"/>
      <c r="C218" s="6"/>
      <c r="D218" s="6"/>
      <c r="E218" s="6"/>
      <c r="F218" s="215"/>
      <c r="G218" s="16" t="str">
        <f>IF(OR($B218="",$C218="",$E218="",$F218&lt;an_initial,$F218&gt;an_final,$I218=FALSE),"",80*VLOOKUP(J218,Coef!$E$2:$F$17,2,FALSE))</f>
        <v/>
      </c>
      <c r="H218" s="56" t="str">
        <f t="shared" si="12"/>
        <v/>
      </c>
      <c r="I218" s="347" t="b">
        <f t="shared" si="13"/>
        <v>0</v>
      </c>
      <c r="J218" s="355">
        <f t="shared" si="14"/>
        <v>1</v>
      </c>
      <c r="K218" s="31"/>
    </row>
    <row r="219" spans="1:11">
      <c r="A219" s="35">
        <v>210</v>
      </c>
      <c r="B219" s="6"/>
      <c r="C219" s="6"/>
      <c r="D219" s="6"/>
      <c r="E219" s="6"/>
      <c r="F219" s="215"/>
      <c r="G219" s="16" t="str">
        <f>IF(OR($B219="",$C219="",$E219="",$F219&lt;an_initial,$F219&gt;an_final,$I219=FALSE),"",80*VLOOKUP(J219,Coef!$E$2:$F$17,2,FALSE))</f>
        <v/>
      </c>
      <c r="H219" s="56" t="str">
        <f t="shared" si="12"/>
        <v/>
      </c>
      <c r="I219" s="347" t="b">
        <f t="shared" si="13"/>
        <v>0</v>
      </c>
      <c r="J219" s="355">
        <f t="shared" si="14"/>
        <v>1</v>
      </c>
      <c r="K219" s="31"/>
    </row>
    <row r="220" spans="1:11">
      <c r="A220" s="35">
        <v>211</v>
      </c>
      <c r="B220" s="6"/>
      <c r="C220" s="6"/>
      <c r="D220" s="6"/>
      <c r="E220" s="6"/>
      <c r="F220" s="215"/>
      <c r="G220" s="16" t="str">
        <f>IF(OR($B220="",$C220="",$E220="",$F220&lt;an_initial,$F220&gt;an_final,$I220=FALSE),"",80*VLOOKUP(J220,Coef!$E$2:$F$17,2,FALSE))</f>
        <v/>
      </c>
      <c r="H220" s="56" t="str">
        <f t="shared" si="12"/>
        <v/>
      </c>
      <c r="I220" s="347" t="b">
        <f t="shared" si="13"/>
        <v>0</v>
      </c>
      <c r="J220" s="355">
        <f t="shared" si="14"/>
        <v>1</v>
      </c>
      <c r="K220" s="31"/>
    </row>
    <row r="221" spans="1:11">
      <c r="A221" s="35">
        <v>212</v>
      </c>
      <c r="B221" s="6"/>
      <c r="C221" s="6"/>
      <c r="D221" s="6"/>
      <c r="E221" s="6"/>
      <c r="F221" s="215"/>
      <c r="G221" s="16" t="str">
        <f>IF(OR($B221="",$C221="",$E221="",$F221&lt;an_initial,$F221&gt;an_final,$I221=FALSE),"",80*VLOOKUP(J221,Coef!$E$2:$F$17,2,FALSE))</f>
        <v/>
      </c>
      <c r="H221" s="56" t="str">
        <f t="shared" si="12"/>
        <v/>
      </c>
      <c r="I221" s="347" t="b">
        <f t="shared" si="13"/>
        <v>0</v>
      </c>
      <c r="J221" s="355">
        <f t="shared" si="14"/>
        <v>1</v>
      </c>
      <c r="K221" s="31"/>
    </row>
    <row r="222" spans="1:11">
      <c r="A222" s="35">
        <v>213</v>
      </c>
      <c r="B222" s="6"/>
      <c r="C222" s="6"/>
      <c r="D222" s="6"/>
      <c r="E222" s="6"/>
      <c r="F222" s="215"/>
      <c r="G222" s="16" t="str">
        <f>IF(OR($B222="",$C222="",$E222="",$F222&lt;an_initial,$F222&gt;an_final,$I222=FALSE),"",80*VLOOKUP(J222,Coef!$E$2:$F$17,2,FALSE))</f>
        <v/>
      </c>
      <c r="H222" s="56" t="str">
        <f t="shared" si="12"/>
        <v/>
      </c>
      <c r="I222" s="347" t="b">
        <f t="shared" si="13"/>
        <v>0</v>
      </c>
      <c r="J222" s="355">
        <f t="shared" si="14"/>
        <v>1</v>
      </c>
      <c r="K222" s="31"/>
    </row>
    <row r="223" spans="1:11">
      <c r="A223" s="35">
        <v>214</v>
      </c>
      <c r="B223" s="6"/>
      <c r="C223" s="6"/>
      <c r="D223" s="6"/>
      <c r="E223" s="6"/>
      <c r="F223" s="215"/>
      <c r="G223" s="16" t="str">
        <f>IF(OR($B223="",$C223="",$E223="",$F223&lt;an_initial,$F223&gt;an_final,$I223=FALSE),"",80*VLOOKUP(J223,Coef!$E$2:$F$17,2,FALSE))</f>
        <v/>
      </c>
      <c r="H223" s="56" t="str">
        <f t="shared" si="12"/>
        <v/>
      </c>
      <c r="I223" s="347" t="b">
        <f t="shared" si="13"/>
        <v>0</v>
      </c>
      <c r="J223" s="355">
        <f t="shared" si="14"/>
        <v>1</v>
      </c>
      <c r="K223" s="31"/>
    </row>
    <row r="224" spans="1:11">
      <c r="A224" s="35">
        <v>215</v>
      </c>
      <c r="B224" s="6"/>
      <c r="C224" s="6"/>
      <c r="D224" s="6"/>
      <c r="E224" s="6"/>
      <c r="F224" s="215"/>
      <c r="G224" s="16" t="str">
        <f>IF(OR($B224="",$C224="",$E224="",$F224&lt;an_initial,$F224&gt;an_final,$I224=FALSE),"",80*VLOOKUP(J224,Coef!$E$2:$F$17,2,FALSE))</f>
        <v/>
      </c>
      <c r="H224" s="56" t="str">
        <f t="shared" si="12"/>
        <v/>
      </c>
      <c r="I224" s="347" t="b">
        <f t="shared" si="13"/>
        <v>0</v>
      </c>
      <c r="J224" s="355">
        <f t="shared" si="14"/>
        <v>1</v>
      </c>
      <c r="K224" s="31"/>
    </row>
    <row r="225" spans="1:11">
      <c r="A225" s="35">
        <v>216</v>
      </c>
      <c r="B225" s="6"/>
      <c r="C225" s="6"/>
      <c r="D225" s="6"/>
      <c r="E225" s="6"/>
      <c r="F225" s="215"/>
      <c r="G225" s="16" t="str">
        <f>IF(OR($B225="",$C225="",$E225="",$F225&lt;an_initial,$F225&gt;an_final,$I225=FALSE),"",80*VLOOKUP(J225,Coef!$E$2:$F$17,2,FALSE))</f>
        <v/>
      </c>
      <c r="H225" s="56" t="str">
        <f t="shared" si="12"/>
        <v/>
      </c>
      <c r="I225" s="347" t="b">
        <f t="shared" si="13"/>
        <v>0</v>
      </c>
      <c r="J225" s="355">
        <f t="shared" si="14"/>
        <v>1</v>
      </c>
      <c r="K225" s="31"/>
    </row>
    <row r="226" spans="1:11">
      <c r="A226" s="35">
        <v>217</v>
      </c>
      <c r="B226" s="6"/>
      <c r="C226" s="6"/>
      <c r="D226" s="6"/>
      <c r="E226" s="6"/>
      <c r="F226" s="215"/>
      <c r="G226" s="16" t="str">
        <f>IF(OR($B226="",$C226="",$E226="",$F226&lt;an_initial,$F226&gt;an_final,$I226=FALSE),"",80*VLOOKUP(J226,Coef!$E$2:$F$17,2,FALSE))</f>
        <v/>
      </c>
      <c r="H226" s="56" t="str">
        <f t="shared" si="12"/>
        <v/>
      </c>
      <c r="I226" s="347" t="b">
        <f t="shared" si="13"/>
        <v>0</v>
      </c>
      <c r="J226" s="355">
        <f t="shared" si="14"/>
        <v>1</v>
      </c>
      <c r="K226" s="31"/>
    </row>
    <row r="227" spans="1:11">
      <c r="A227" s="35">
        <v>218</v>
      </c>
      <c r="B227" s="6"/>
      <c r="C227" s="6"/>
      <c r="D227" s="6"/>
      <c r="E227" s="6"/>
      <c r="F227" s="215"/>
      <c r="G227" s="16" t="str">
        <f>IF(OR($B227="",$C227="",$E227="",$F227&lt;an_initial,$F227&gt;an_final,$I227=FALSE),"",80*VLOOKUP(J227,Coef!$E$2:$F$17,2,FALSE))</f>
        <v/>
      </c>
      <c r="H227" s="56" t="str">
        <f t="shared" si="12"/>
        <v/>
      </c>
      <c r="I227" s="347" t="b">
        <f t="shared" si="13"/>
        <v>0</v>
      </c>
      <c r="J227" s="355">
        <f t="shared" si="14"/>
        <v>1</v>
      </c>
      <c r="K227" s="31"/>
    </row>
    <row r="228" spans="1:11">
      <c r="A228" s="35">
        <v>219</v>
      </c>
      <c r="B228" s="6"/>
      <c r="C228" s="6"/>
      <c r="D228" s="6"/>
      <c r="E228" s="6"/>
      <c r="F228" s="215"/>
      <c r="G228" s="16" t="str">
        <f>IF(OR($B228="",$C228="",$E228="",$F228&lt;an_initial,$F228&gt;an_final,$I228=FALSE),"",80*VLOOKUP(J228,Coef!$E$2:$F$17,2,FALSE))</f>
        <v/>
      </c>
      <c r="H228" s="56" t="str">
        <f t="shared" si="12"/>
        <v/>
      </c>
      <c r="I228" s="347" t="b">
        <f t="shared" si="13"/>
        <v>0</v>
      </c>
      <c r="J228" s="355">
        <f t="shared" si="14"/>
        <v>1</v>
      </c>
      <c r="K228" s="31"/>
    </row>
    <row r="229" spans="1:11">
      <c r="A229" s="35">
        <v>220</v>
      </c>
      <c r="B229" s="6"/>
      <c r="C229" s="6"/>
      <c r="D229" s="6"/>
      <c r="E229" s="6"/>
      <c r="F229" s="215"/>
      <c r="G229" s="16" t="str">
        <f>IF(OR($B229="",$C229="",$E229="",$F229&lt;an_initial,$F229&gt;an_final,$I229=FALSE),"",80*VLOOKUP(J229,Coef!$E$2:$F$17,2,FALSE))</f>
        <v/>
      </c>
      <c r="H229" s="56" t="str">
        <f t="shared" si="12"/>
        <v/>
      </c>
      <c r="I229" s="347" t="b">
        <f t="shared" si="13"/>
        <v>0</v>
      </c>
      <c r="J229" s="355">
        <f t="shared" si="14"/>
        <v>1</v>
      </c>
      <c r="K229" s="31"/>
    </row>
    <row r="230" spans="1:11">
      <c r="A230" s="35">
        <v>221</v>
      </c>
      <c r="B230" s="6"/>
      <c r="C230" s="6"/>
      <c r="D230" s="6"/>
      <c r="E230" s="6"/>
      <c r="F230" s="215"/>
      <c r="G230" s="16" t="str">
        <f>IF(OR($B230="",$C230="",$E230="",$F230&lt;an_initial,$F230&gt;an_final,$I230=FALSE),"",80*VLOOKUP(J230,Coef!$E$2:$F$17,2,FALSE))</f>
        <v/>
      </c>
      <c r="H230" s="56" t="str">
        <f t="shared" si="12"/>
        <v/>
      </c>
      <c r="I230" s="347" t="b">
        <f t="shared" si="13"/>
        <v>0</v>
      </c>
      <c r="J230" s="355">
        <f t="shared" si="14"/>
        <v>1</v>
      </c>
      <c r="K230" s="31"/>
    </row>
    <row r="231" spans="1:11">
      <c r="A231" s="35">
        <v>222</v>
      </c>
      <c r="B231" s="6"/>
      <c r="C231" s="6"/>
      <c r="D231" s="6"/>
      <c r="E231" s="6"/>
      <c r="F231" s="215"/>
      <c r="G231" s="16" t="str">
        <f>IF(OR($B231="",$C231="",$E231="",$F231&lt;an_initial,$F231&gt;an_final,$I231=FALSE),"",80*VLOOKUP(J231,Coef!$E$2:$F$17,2,FALSE))</f>
        <v/>
      </c>
      <c r="H231" s="56" t="str">
        <f t="shared" si="12"/>
        <v/>
      </c>
      <c r="I231" s="347" t="b">
        <f t="shared" si="13"/>
        <v>0</v>
      </c>
      <c r="J231" s="355">
        <f t="shared" si="14"/>
        <v>1</v>
      </c>
      <c r="K231" s="31"/>
    </row>
    <row r="232" spans="1:11">
      <c r="A232" s="35">
        <v>223</v>
      </c>
      <c r="B232" s="6"/>
      <c r="C232" s="6"/>
      <c r="D232" s="6"/>
      <c r="E232" s="6"/>
      <c r="F232" s="215"/>
      <c r="G232" s="16" t="str">
        <f>IF(OR($B232="",$C232="",$E232="",$F232&lt;an_initial,$F232&gt;an_final,$I232=FALSE),"",80*VLOOKUP(J232,Coef!$E$2:$F$17,2,FALSE))</f>
        <v/>
      </c>
      <c r="H232" s="56" t="str">
        <f t="shared" si="12"/>
        <v/>
      </c>
      <c r="I232" s="347" t="b">
        <f t="shared" si="13"/>
        <v>0</v>
      </c>
      <c r="J232" s="355">
        <f t="shared" si="14"/>
        <v>1</v>
      </c>
      <c r="K232" s="31"/>
    </row>
    <row r="233" spans="1:11">
      <c r="A233" s="35">
        <v>224</v>
      </c>
      <c r="B233" s="6"/>
      <c r="C233" s="6"/>
      <c r="D233" s="6"/>
      <c r="E233" s="6"/>
      <c r="F233" s="215"/>
      <c r="G233" s="16" t="str">
        <f>IF(OR($B233="",$C233="",$E233="",$F233&lt;an_initial,$F233&gt;an_final,$I233=FALSE),"",80*VLOOKUP(J233,Coef!$E$2:$F$17,2,FALSE))</f>
        <v/>
      </c>
      <c r="H233" s="56" t="str">
        <f t="shared" si="12"/>
        <v/>
      </c>
      <c r="I233" s="347" t="b">
        <f t="shared" si="13"/>
        <v>0</v>
      </c>
      <c r="J233" s="355">
        <f t="shared" si="14"/>
        <v>1</v>
      </c>
      <c r="K233" s="31"/>
    </row>
    <row r="234" spans="1:11">
      <c r="A234" s="35">
        <v>225</v>
      </c>
      <c r="B234" s="6"/>
      <c r="C234" s="6"/>
      <c r="D234" s="6"/>
      <c r="E234" s="6"/>
      <c r="F234" s="215"/>
      <c r="G234" s="16" t="str">
        <f>IF(OR($B234="",$C234="",$E234="",$F234&lt;an_initial,$F234&gt;an_final,$I234=FALSE),"",80*VLOOKUP(J234,Coef!$E$2:$F$17,2,FALSE))</f>
        <v/>
      </c>
      <c r="H234" s="56" t="str">
        <f t="shared" si="12"/>
        <v/>
      </c>
      <c r="I234" s="347" t="b">
        <f t="shared" si="13"/>
        <v>0</v>
      </c>
      <c r="J234" s="355">
        <f t="shared" si="14"/>
        <v>1</v>
      </c>
      <c r="K234" s="31"/>
    </row>
    <row r="235" spans="1:11">
      <c r="A235" s="35">
        <v>226</v>
      </c>
      <c r="B235" s="6"/>
      <c r="C235" s="6"/>
      <c r="D235" s="6"/>
      <c r="E235" s="6"/>
      <c r="F235" s="215"/>
      <c r="G235" s="16" t="str">
        <f>IF(OR($B235="",$C235="",$E235="",$F235&lt;an_initial,$F235&gt;an_final,$I235=FALSE),"",80*VLOOKUP(J235,Coef!$E$2:$F$17,2,FALSE))</f>
        <v/>
      </c>
      <c r="H235" s="56" t="str">
        <f t="shared" si="12"/>
        <v/>
      </c>
      <c r="I235" s="347" t="b">
        <f t="shared" si="13"/>
        <v>0</v>
      </c>
      <c r="J235" s="355">
        <f t="shared" si="14"/>
        <v>1</v>
      </c>
      <c r="K235" s="31"/>
    </row>
    <row r="236" spans="1:11">
      <c r="A236" s="35">
        <v>227</v>
      </c>
      <c r="B236" s="6"/>
      <c r="C236" s="6"/>
      <c r="D236" s="6"/>
      <c r="E236" s="6"/>
      <c r="F236" s="215"/>
      <c r="G236" s="16" t="str">
        <f>IF(OR($B236="",$C236="",$E236="",$F236&lt;an_initial,$F236&gt;an_final,$I236=FALSE),"",80*VLOOKUP(J236,Coef!$E$2:$F$17,2,FALSE))</f>
        <v/>
      </c>
      <c r="H236" s="56" t="str">
        <f t="shared" si="12"/>
        <v/>
      </c>
      <c r="I236" s="347" t="b">
        <f t="shared" si="13"/>
        <v>0</v>
      </c>
      <c r="J236" s="355">
        <f t="shared" si="14"/>
        <v>1</v>
      </c>
      <c r="K236" s="31"/>
    </row>
    <row r="237" spans="1:11">
      <c r="A237" s="35">
        <v>228</v>
      </c>
      <c r="B237" s="6"/>
      <c r="C237" s="6"/>
      <c r="D237" s="6"/>
      <c r="E237" s="6"/>
      <c r="F237" s="215"/>
      <c r="G237" s="16" t="str">
        <f>IF(OR($B237="",$C237="",$E237="",$F237&lt;an_initial,$F237&gt;an_final,$I237=FALSE),"",80*VLOOKUP(J237,Coef!$E$2:$F$17,2,FALSE))</f>
        <v/>
      </c>
      <c r="H237" s="56" t="str">
        <f t="shared" si="12"/>
        <v/>
      </c>
      <c r="I237" s="347" t="b">
        <f t="shared" si="13"/>
        <v>0</v>
      </c>
      <c r="J237" s="355">
        <f t="shared" si="14"/>
        <v>1</v>
      </c>
      <c r="K237" s="31"/>
    </row>
    <row r="238" spans="1:11">
      <c r="A238" s="35">
        <v>229</v>
      </c>
      <c r="B238" s="6"/>
      <c r="C238" s="6"/>
      <c r="D238" s="6"/>
      <c r="E238" s="6"/>
      <c r="F238" s="215"/>
      <c r="G238" s="16" t="str">
        <f>IF(OR($B238="",$C238="",$E238="",$F238&lt;an_initial,$F238&gt;an_final,$I238=FALSE),"",80*VLOOKUP(J238,Coef!$E$2:$F$17,2,FALSE))</f>
        <v/>
      </c>
      <c r="H238" s="56" t="str">
        <f t="shared" si="12"/>
        <v/>
      </c>
      <c r="I238" s="347" t="b">
        <f t="shared" si="13"/>
        <v>0</v>
      </c>
      <c r="J238" s="355">
        <f t="shared" si="14"/>
        <v>1</v>
      </c>
      <c r="K238" s="31"/>
    </row>
    <row r="239" spans="1:11">
      <c r="A239" s="35">
        <v>230</v>
      </c>
      <c r="B239" s="6"/>
      <c r="C239" s="6"/>
      <c r="D239" s="6"/>
      <c r="E239" s="6"/>
      <c r="F239" s="215"/>
      <c r="G239" s="16" t="str">
        <f>IF(OR($B239="",$C239="",$E239="",$F239&lt;an_initial,$F239&gt;an_final,$I239=FALSE),"",80*VLOOKUP(J239,Coef!$E$2:$F$17,2,FALSE))</f>
        <v/>
      </c>
      <c r="H239" s="56" t="str">
        <f t="shared" si="12"/>
        <v/>
      </c>
      <c r="I239" s="347" t="b">
        <f t="shared" si="13"/>
        <v>0</v>
      </c>
      <c r="J239" s="355">
        <f t="shared" si="14"/>
        <v>1</v>
      </c>
      <c r="K239" s="31"/>
    </row>
    <row r="240" spans="1:11">
      <c r="A240" s="35">
        <v>231</v>
      </c>
      <c r="B240" s="6"/>
      <c r="C240" s="6"/>
      <c r="D240" s="6"/>
      <c r="E240" s="6"/>
      <c r="F240" s="215"/>
      <c r="G240" s="16" t="str">
        <f>IF(OR($B240="",$C240="",$E240="",$F240&lt;an_initial,$F240&gt;an_final,$I240=FALSE),"",80*VLOOKUP(J240,Coef!$E$2:$F$17,2,FALSE))</f>
        <v/>
      </c>
      <c r="H240" s="56" t="str">
        <f t="shared" si="12"/>
        <v/>
      </c>
      <c r="I240" s="347" t="b">
        <f t="shared" si="13"/>
        <v>0</v>
      </c>
      <c r="J240" s="355">
        <f t="shared" si="14"/>
        <v>1</v>
      </c>
      <c r="K240" s="31"/>
    </row>
    <row r="241" spans="1:11">
      <c r="A241" s="35">
        <v>232</v>
      </c>
      <c r="B241" s="6"/>
      <c r="C241" s="6"/>
      <c r="D241" s="6"/>
      <c r="E241" s="6"/>
      <c r="F241" s="215"/>
      <c r="G241" s="16" t="str">
        <f>IF(OR($B241="",$C241="",$E241="",$F241&lt;an_initial,$F241&gt;an_final,$I241=FALSE),"",80*VLOOKUP(J241,Coef!$E$2:$F$17,2,FALSE))</f>
        <v/>
      </c>
      <c r="H241" s="56" t="str">
        <f t="shared" si="12"/>
        <v/>
      </c>
      <c r="I241" s="347" t="b">
        <f t="shared" si="13"/>
        <v>0</v>
      </c>
      <c r="J241" s="355">
        <f t="shared" si="14"/>
        <v>1</v>
      </c>
      <c r="K241" s="31"/>
    </row>
    <row r="242" spans="1:11">
      <c r="A242" s="35">
        <v>233</v>
      </c>
      <c r="B242" s="6"/>
      <c r="C242" s="6"/>
      <c r="D242" s="6"/>
      <c r="E242" s="6"/>
      <c r="F242" s="215"/>
      <c r="G242" s="16" t="str">
        <f>IF(OR($B242="",$C242="",$E242="",$F242&lt;an_initial,$F242&gt;an_final,$I242=FALSE),"",80*VLOOKUP(J242,Coef!$E$2:$F$17,2,FALSE))</f>
        <v/>
      </c>
      <c r="H242" s="56" t="str">
        <f t="shared" si="12"/>
        <v/>
      </c>
      <c r="I242" s="347" t="b">
        <f t="shared" si="13"/>
        <v>0</v>
      </c>
      <c r="J242" s="355">
        <f t="shared" si="14"/>
        <v>1</v>
      </c>
      <c r="K242" s="31"/>
    </row>
    <row r="243" spans="1:11">
      <c r="A243" s="35">
        <v>234</v>
      </c>
      <c r="B243" s="6"/>
      <c r="C243" s="6"/>
      <c r="D243" s="6"/>
      <c r="E243" s="6"/>
      <c r="F243" s="215"/>
      <c r="G243" s="16" t="str">
        <f>IF(OR($B243="",$C243="",$E243="",$F243&lt;an_initial,$F243&gt;an_final,$I243=FALSE),"",80*VLOOKUP(J243,Coef!$E$2:$F$17,2,FALSE))</f>
        <v/>
      </c>
      <c r="H243" s="56" t="str">
        <f t="shared" si="12"/>
        <v/>
      </c>
      <c r="I243" s="347" t="b">
        <f t="shared" si="13"/>
        <v>0</v>
      </c>
      <c r="J243" s="355">
        <f t="shared" si="14"/>
        <v>1</v>
      </c>
      <c r="K243" s="31"/>
    </row>
    <row r="244" spans="1:11">
      <c r="A244" s="35">
        <v>235</v>
      </c>
      <c r="B244" s="6"/>
      <c r="C244" s="6"/>
      <c r="D244" s="6"/>
      <c r="E244" s="6"/>
      <c r="F244" s="215"/>
      <c r="G244" s="16" t="str">
        <f>IF(OR($B244="",$C244="",$E244="",$F244&lt;an_initial,$F244&gt;an_final,$I244=FALSE),"",80*VLOOKUP(J244,Coef!$E$2:$F$17,2,FALSE))</f>
        <v/>
      </c>
      <c r="H244" s="56" t="str">
        <f t="shared" si="12"/>
        <v/>
      </c>
      <c r="I244" s="347" t="b">
        <f t="shared" si="13"/>
        <v>0</v>
      </c>
      <c r="J244" s="355">
        <f t="shared" si="14"/>
        <v>1</v>
      </c>
      <c r="K244" s="31"/>
    </row>
    <row r="245" spans="1:11">
      <c r="A245" s="35">
        <v>236</v>
      </c>
      <c r="B245" s="6"/>
      <c r="C245" s="6"/>
      <c r="D245" s="6"/>
      <c r="E245" s="6"/>
      <c r="F245" s="215"/>
      <c r="G245" s="16" t="str">
        <f>IF(OR($B245="",$C245="",$E245="",$F245&lt;an_initial,$F245&gt;an_final,$I245=FALSE),"",80*VLOOKUP(J245,Coef!$E$2:$F$17,2,FALSE))</f>
        <v/>
      </c>
      <c r="H245" s="56" t="str">
        <f t="shared" si="12"/>
        <v/>
      </c>
      <c r="I245" s="347" t="b">
        <f t="shared" si="13"/>
        <v>0</v>
      </c>
      <c r="J245" s="355">
        <f t="shared" si="14"/>
        <v>1</v>
      </c>
      <c r="K245" s="31"/>
    </row>
    <row r="246" spans="1:11">
      <c r="A246" s="35">
        <v>237</v>
      </c>
      <c r="B246" s="6"/>
      <c r="C246" s="6"/>
      <c r="D246" s="6"/>
      <c r="E246" s="6"/>
      <c r="F246" s="215"/>
      <c r="G246" s="16" t="str">
        <f>IF(OR($B246="",$C246="",$E246="",$F246&lt;an_initial,$F246&gt;an_final,$I246=FALSE),"",80*VLOOKUP(J246,Coef!$E$2:$F$17,2,FALSE))</f>
        <v/>
      </c>
      <c r="H246" s="56" t="str">
        <f t="shared" si="12"/>
        <v/>
      </c>
      <c r="I246" s="347" t="b">
        <f t="shared" si="13"/>
        <v>0</v>
      </c>
      <c r="J246" s="355">
        <f t="shared" si="14"/>
        <v>1</v>
      </c>
      <c r="K246" s="31"/>
    </row>
    <row r="247" spans="1:11">
      <c r="A247" s="35">
        <v>238</v>
      </c>
      <c r="B247" s="6"/>
      <c r="C247" s="6"/>
      <c r="D247" s="6"/>
      <c r="E247" s="6"/>
      <c r="F247" s="215"/>
      <c r="G247" s="16" t="str">
        <f>IF(OR($B247="",$C247="",$E247="",$F247&lt;an_initial,$F247&gt;an_final,$I247=FALSE),"",80*VLOOKUP(J247,Coef!$E$2:$F$17,2,FALSE))</f>
        <v/>
      </c>
      <c r="H247" s="56" t="str">
        <f t="shared" si="12"/>
        <v/>
      </c>
      <c r="I247" s="347" t="b">
        <f t="shared" si="13"/>
        <v>0</v>
      </c>
      <c r="J247" s="355">
        <f t="shared" si="14"/>
        <v>1</v>
      </c>
      <c r="K247" s="31"/>
    </row>
    <row r="248" spans="1:11">
      <c r="A248" s="35">
        <v>239</v>
      </c>
      <c r="B248" s="6"/>
      <c r="C248" s="6"/>
      <c r="D248" s="6"/>
      <c r="E248" s="6"/>
      <c r="F248" s="215"/>
      <c r="G248" s="16" t="str">
        <f>IF(OR($B248="",$C248="",$E248="",$F248&lt;an_initial,$F248&gt;an_final,$I248=FALSE),"",80*VLOOKUP(J248,Coef!$E$2:$F$17,2,FALSE))</f>
        <v/>
      </c>
      <c r="H248" s="56" t="str">
        <f t="shared" si="12"/>
        <v/>
      </c>
      <c r="I248" s="347" t="b">
        <f t="shared" si="13"/>
        <v>0</v>
      </c>
      <c r="J248" s="355">
        <f t="shared" si="14"/>
        <v>1</v>
      </c>
      <c r="K248" s="31"/>
    </row>
    <row r="249" spans="1:11">
      <c r="A249" s="35">
        <v>240</v>
      </c>
      <c r="B249" s="6"/>
      <c r="C249" s="6"/>
      <c r="D249" s="6"/>
      <c r="E249" s="6"/>
      <c r="F249" s="215"/>
      <c r="G249" s="16" t="str">
        <f>IF(OR($B249="",$C249="",$E249="",$F249&lt;an_initial,$F249&gt;an_final,$I249=FALSE),"",80*VLOOKUP(J249,Coef!$E$2:$F$17,2,FALSE))</f>
        <v/>
      </c>
      <c r="H249" s="56" t="str">
        <f t="shared" si="12"/>
        <v/>
      </c>
      <c r="I249" s="347" t="b">
        <f t="shared" si="13"/>
        <v>0</v>
      </c>
      <c r="J249" s="355">
        <f t="shared" si="14"/>
        <v>1</v>
      </c>
      <c r="K249" s="31"/>
    </row>
    <row r="250" spans="1:11">
      <c r="A250" s="35">
        <v>241</v>
      </c>
      <c r="B250" s="6"/>
      <c r="C250" s="6"/>
      <c r="D250" s="6"/>
      <c r="E250" s="6"/>
      <c r="F250" s="215"/>
      <c r="G250" s="16" t="str">
        <f>IF(OR($B250="",$C250="",$E250="",$F250&lt;an_initial,$F250&gt;an_final,$I250=FALSE),"",80*VLOOKUP(J250,Coef!$E$2:$F$17,2,FALSE))</f>
        <v/>
      </c>
      <c r="H250" s="56" t="str">
        <f t="shared" si="12"/>
        <v/>
      </c>
      <c r="I250" s="347" t="b">
        <f t="shared" si="13"/>
        <v>0</v>
      </c>
      <c r="J250" s="355">
        <f t="shared" si="14"/>
        <v>1</v>
      </c>
      <c r="K250" s="31"/>
    </row>
    <row r="251" spans="1:11">
      <c r="A251" s="35">
        <v>242</v>
      </c>
      <c r="B251" s="6"/>
      <c r="C251" s="6"/>
      <c r="D251" s="6"/>
      <c r="E251" s="6"/>
      <c r="F251" s="215"/>
      <c r="G251" s="16" t="str">
        <f>IF(OR($B251="",$C251="",$E251="",$F251&lt;an_initial,$F251&gt;an_final,$I251=FALSE),"",80*VLOOKUP(J251,Coef!$E$2:$F$17,2,FALSE))</f>
        <v/>
      </c>
      <c r="H251" s="56" t="str">
        <f t="shared" si="12"/>
        <v/>
      </c>
      <c r="I251" s="347" t="b">
        <f t="shared" si="13"/>
        <v>0</v>
      </c>
      <c r="J251" s="355">
        <f t="shared" si="14"/>
        <v>1</v>
      </c>
      <c r="K251" s="31"/>
    </row>
    <row r="252" spans="1:11">
      <c r="A252" s="35">
        <v>243</v>
      </c>
      <c r="B252" s="6"/>
      <c r="C252" s="6"/>
      <c r="D252" s="6"/>
      <c r="E252" s="6"/>
      <c r="F252" s="215"/>
      <c r="G252" s="16" t="str">
        <f>IF(OR($B252="",$C252="",$E252="",$F252&lt;an_initial,$F252&gt;an_final,$I252=FALSE),"",80*VLOOKUP(J252,Coef!$E$2:$F$17,2,FALSE))</f>
        <v/>
      </c>
      <c r="H252" s="56" t="str">
        <f t="shared" si="12"/>
        <v/>
      </c>
      <c r="I252" s="347" t="b">
        <f t="shared" si="13"/>
        <v>0</v>
      </c>
      <c r="J252" s="355">
        <f t="shared" si="14"/>
        <v>1</v>
      </c>
      <c r="K252" s="31"/>
    </row>
    <row r="253" spans="1:11">
      <c r="A253" s="35">
        <v>244</v>
      </c>
      <c r="B253" s="6"/>
      <c r="C253" s="6"/>
      <c r="D253" s="6"/>
      <c r="E253" s="6"/>
      <c r="F253" s="215"/>
      <c r="G253" s="16" t="str">
        <f>IF(OR($B253="",$C253="",$E253="",$F253&lt;an_initial,$F253&gt;an_final,$I253=FALSE),"",80*VLOOKUP(J253,Coef!$E$2:$F$17,2,FALSE))</f>
        <v/>
      </c>
      <c r="H253" s="56" t="str">
        <f t="shared" si="12"/>
        <v/>
      </c>
      <c r="I253" s="347" t="b">
        <f t="shared" si="13"/>
        <v>0</v>
      </c>
      <c r="J253" s="355">
        <f t="shared" si="14"/>
        <v>1</v>
      </c>
      <c r="K253" s="31"/>
    </row>
    <row r="254" spans="1:11">
      <c r="A254" s="35">
        <v>245</v>
      </c>
      <c r="B254" s="6"/>
      <c r="C254" s="6"/>
      <c r="D254" s="6"/>
      <c r="E254" s="6"/>
      <c r="F254" s="215"/>
      <c r="G254" s="16" t="str">
        <f>IF(OR($B254="",$C254="",$E254="",$F254&lt;an_initial,$F254&gt;an_final,$I254=FALSE),"",80*VLOOKUP(J254,Coef!$E$2:$F$17,2,FALSE))</f>
        <v/>
      </c>
      <c r="H254" s="56" t="str">
        <f t="shared" si="12"/>
        <v/>
      </c>
      <c r="I254" s="347" t="b">
        <f t="shared" si="13"/>
        <v>0</v>
      </c>
      <c r="J254" s="355">
        <f t="shared" si="14"/>
        <v>1</v>
      </c>
      <c r="K254" s="31"/>
    </row>
    <row r="255" spans="1:11">
      <c r="A255" s="35">
        <v>246</v>
      </c>
      <c r="B255" s="6"/>
      <c r="C255" s="6"/>
      <c r="D255" s="6"/>
      <c r="E255" s="6"/>
      <c r="F255" s="215"/>
      <c r="G255" s="16" t="str">
        <f>IF(OR($B255="",$C255="",$E255="",$F255&lt;an_initial,$F255&gt;an_final,$I255=FALSE),"",80*VLOOKUP(J255,Coef!$E$2:$F$17,2,FALSE))</f>
        <v/>
      </c>
      <c r="H255" s="56" t="str">
        <f t="shared" si="12"/>
        <v/>
      </c>
      <c r="I255" s="347" t="b">
        <f t="shared" si="13"/>
        <v>0</v>
      </c>
      <c r="J255" s="355">
        <f t="shared" si="14"/>
        <v>1</v>
      </c>
      <c r="K255" s="31"/>
    </row>
    <row r="256" spans="1:11">
      <c r="A256" s="35">
        <v>247</v>
      </c>
      <c r="B256" s="6"/>
      <c r="C256" s="6"/>
      <c r="D256" s="6"/>
      <c r="E256" s="6"/>
      <c r="F256" s="215"/>
      <c r="G256" s="16" t="str">
        <f>IF(OR($B256="",$C256="",$E256="",$F256&lt;an_initial,$F256&gt;an_final,$I256=FALSE),"",80*VLOOKUP(J256,Coef!$E$2:$F$17,2,FALSE))</f>
        <v/>
      </c>
      <c r="H256" s="56" t="str">
        <f t="shared" si="12"/>
        <v/>
      </c>
      <c r="I256" s="347" t="b">
        <f t="shared" si="13"/>
        <v>0</v>
      </c>
      <c r="J256" s="355">
        <f t="shared" si="14"/>
        <v>1</v>
      </c>
      <c r="K256" s="31"/>
    </row>
    <row r="257" spans="1:11">
      <c r="A257" s="35">
        <v>248</v>
      </c>
      <c r="B257" s="6"/>
      <c r="C257" s="6"/>
      <c r="D257" s="6"/>
      <c r="E257" s="6"/>
      <c r="F257" s="215"/>
      <c r="G257" s="16" t="str">
        <f>IF(OR($B257="",$C257="",$E257="",$F257&lt;an_initial,$F257&gt;an_final,$I257=FALSE),"",80*VLOOKUP(J257,Coef!$E$2:$F$17,2,FALSE))</f>
        <v/>
      </c>
      <c r="H257" s="56" t="str">
        <f t="shared" si="12"/>
        <v/>
      </c>
      <c r="I257" s="347" t="b">
        <f t="shared" si="13"/>
        <v>0</v>
      </c>
      <c r="J257" s="355">
        <f t="shared" si="14"/>
        <v>1</v>
      </c>
      <c r="K257" s="31"/>
    </row>
    <row r="258" spans="1:11">
      <c r="A258" s="35">
        <v>249</v>
      </c>
      <c r="B258" s="6"/>
      <c r="C258" s="6"/>
      <c r="D258" s="6"/>
      <c r="E258" s="6"/>
      <c r="F258" s="215"/>
      <c r="G258" s="16" t="str">
        <f>IF(OR($B258="",$C258="",$E258="",$F258&lt;an_initial,$F258&gt;an_final,$I258=FALSE),"",80*VLOOKUP(J258,Coef!$E$2:$F$17,2,FALSE))</f>
        <v/>
      </c>
      <c r="H258" s="56" t="str">
        <f t="shared" si="12"/>
        <v/>
      </c>
      <c r="I258" s="347" t="b">
        <f t="shared" si="13"/>
        <v>0</v>
      </c>
      <c r="J258" s="355">
        <f t="shared" si="14"/>
        <v>1</v>
      </c>
      <c r="K258" s="31"/>
    </row>
    <row r="259" spans="1:11">
      <c r="A259" s="35">
        <v>250</v>
      </c>
      <c r="B259" s="6"/>
      <c r="C259" s="6"/>
      <c r="D259" s="6"/>
      <c r="E259" s="6"/>
      <c r="F259" s="215"/>
      <c r="G259" s="16" t="str">
        <f>IF(OR($B259="",$C259="",$E259="",$F259&lt;an_initial,$F259&gt;an_final,$I259=FALSE),"",80*VLOOKUP(J259,Coef!$E$2:$F$17,2,FALSE))</f>
        <v/>
      </c>
      <c r="H259" s="56" t="str">
        <f t="shared" si="12"/>
        <v/>
      </c>
      <c r="I259" s="347" t="b">
        <f t="shared" si="13"/>
        <v>0</v>
      </c>
      <c r="J259" s="355">
        <f t="shared" si="14"/>
        <v>1</v>
      </c>
      <c r="K259" s="31"/>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4.4"/>
  <cols>
    <col min="1" max="2" width="36.5546875" bestFit="1" customWidth="1"/>
    <col min="3" max="3" width="33.6640625" bestFit="1" customWidth="1"/>
    <col min="4" max="4" width="36.5546875" bestFit="1" customWidth="1"/>
  </cols>
  <sheetData>
    <row r="1" spans="1:10">
      <c r="A1" s="33" t="s">
        <v>486</v>
      </c>
      <c r="C1" s="33" t="s">
        <v>482</v>
      </c>
      <c r="F1" s="33" t="s">
        <v>497</v>
      </c>
      <c r="J1" s="33" t="s">
        <v>508</v>
      </c>
    </row>
    <row r="2" spans="1:10">
      <c r="A2" t="s">
        <v>487</v>
      </c>
      <c r="C2" t="s">
        <v>496</v>
      </c>
      <c r="F2" t="s">
        <v>498</v>
      </c>
      <c r="J2" t="s">
        <v>509</v>
      </c>
    </row>
    <row r="3" spans="1:10">
      <c r="A3" t="s">
        <v>488</v>
      </c>
      <c r="C3" t="s">
        <v>495</v>
      </c>
      <c r="F3" t="s">
        <v>499</v>
      </c>
      <c r="J3" t="s">
        <v>510</v>
      </c>
    </row>
    <row r="4" spans="1:10">
      <c r="A4" t="s">
        <v>489</v>
      </c>
      <c r="C4" t="s">
        <v>1020</v>
      </c>
      <c r="F4" t="s">
        <v>500</v>
      </c>
      <c r="J4" t="s">
        <v>511</v>
      </c>
    </row>
    <row r="5" spans="1:10">
      <c r="A5" t="s">
        <v>490</v>
      </c>
      <c r="F5" t="s">
        <v>501</v>
      </c>
      <c r="J5" t="s">
        <v>512</v>
      </c>
    </row>
    <row r="6" spans="1:10">
      <c r="F6" t="s">
        <v>502</v>
      </c>
      <c r="J6" t="s">
        <v>513</v>
      </c>
    </row>
    <row r="7" spans="1:10">
      <c r="F7" t="s">
        <v>503</v>
      </c>
      <c r="J7" t="s">
        <v>514</v>
      </c>
    </row>
    <row r="8" spans="1:10">
      <c r="F8" t="s">
        <v>504</v>
      </c>
      <c r="J8" t="s">
        <v>515</v>
      </c>
    </row>
    <row r="9" spans="1:10">
      <c r="A9" s="163" t="s">
        <v>534</v>
      </c>
      <c r="B9" s="165"/>
      <c r="F9" t="s">
        <v>505</v>
      </c>
      <c r="J9" t="s">
        <v>516</v>
      </c>
    </row>
    <row r="10" spans="1:10">
      <c r="A10" s="175" t="s">
        <v>535</v>
      </c>
      <c r="B10" s="176">
        <v>2016</v>
      </c>
      <c r="F10" t="s">
        <v>506</v>
      </c>
      <c r="J10" t="s">
        <v>517</v>
      </c>
    </row>
    <row r="11" spans="1:10">
      <c r="A11" s="175" t="s">
        <v>536</v>
      </c>
      <c r="B11" s="176">
        <v>2020</v>
      </c>
      <c r="F11" t="s">
        <v>507</v>
      </c>
      <c r="J11" t="s">
        <v>518</v>
      </c>
    </row>
    <row r="12" spans="1:10">
      <c r="A12" s="177" t="s">
        <v>537</v>
      </c>
      <c r="B12" s="178">
        <f>an_final-an_initial+1</f>
        <v>5</v>
      </c>
      <c r="J12" t="s">
        <v>519</v>
      </c>
    </row>
    <row r="13" spans="1:10">
      <c r="J13" t="s">
        <v>520</v>
      </c>
    </row>
    <row r="14" spans="1:10">
      <c r="J14" t="s">
        <v>521</v>
      </c>
    </row>
    <row r="15" spans="1:10">
      <c r="A15" s="163" t="s">
        <v>800</v>
      </c>
      <c r="B15" s="164"/>
      <c r="C15" s="165"/>
      <c r="J15" t="s">
        <v>522</v>
      </c>
    </row>
    <row r="16" spans="1:10">
      <c r="A16" s="166"/>
      <c r="B16" s="167" t="s">
        <v>813</v>
      </c>
      <c r="C16" s="168" t="s">
        <v>814</v>
      </c>
      <c r="J16" t="s">
        <v>523</v>
      </c>
    </row>
    <row r="17" spans="1:10">
      <c r="A17" s="169" t="s">
        <v>809</v>
      </c>
      <c r="B17" s="170">
        <v>100</v>
      </c>
      <c r="C17" s="171">
        <v>50</v>
      </c>
      <c r="J17" t="s">
        <v>524</v>
      </c>
    </row>
    <row r="18" spans="1:10">
      <c r="A18" s="169" t="s">
        <v>810</v>
      </c>
      <c r="B18" s="170">
        <v>50</v>
      </c>
      <c r="C18" s="171">
        <v>25</v>
      </c>
      <c r="J18" t="s">
        <v>525</v>
      </c>
    </row>
    <row r="19" spans="1:10">
      <c r="A19" s="172" t="s">
        <v>811</v>
      </c>
      <c r="B19" s="173">
        <v>25</v>
      </c>
      <c r="C19" s="174">
        <v>10</v>
      </c>
      <c r="J19" t="s">
        <v>526</v>
      </c>
    </row>
    <row r="20" spans="1:10">
      <c r="J20" t="s">
        <v>527</v>
      </c>
    </row>
    <row r="21" spans="1:10">
      <c r="A21" s="163" t="s">
        <v>816</v>
      </c>
      <c r="B21" s="164"/>
      <c r="C21" s="164"/>
      <c r="D21" s="164"/>
      <c r="E21" s="165"/>
      <c r="J21" t="s">
        <v>528</v>
      </c>
    </row>
    <row r="22" spans="1:10">
      <c r="A22" s="172"/>
      <c r="B22" s="167" t="s">
        <v>817</v>
      </c>
      <c r="C22" s="167" t="s">
        <v>818</v>
      </c>
      <c r="D22" s="167" t="s">
        <v>819</v>
      </c>
      <c r="E22" s="168" t="s">
        <v>820</v>
      </c>
      <c r="J22" t="s">
        <v>529</v>
      </c>
    </row>
    <row r="23" spans="1:10">
      <c r="A23" s="172" t="s">
        <v>809</v>
      </c>
      <c r="B23" s="170">
        <v>100</v>
      </c>
      <c r="C23" s="170">
        <v>90</v>
      </c>
      <c r="D23" s="170">
        <v>80</v>
      </c>
      <c r="E23" s="171">
        <v>70</v>
      </c>
      <c r="J23" t="s">
        <v>530</v>
      </c>
    </row>
    <row r="24" spans="1:10">
      <c r="A24" s="169" t="s">
        <v>810</v>
      </c>
      <c r="B24" s="173">
        <v>50</v>
      </c>
      <c r="C24" s="173">
        <v>45</v>
      </c>
      <c r="D24" s="173">
        <v>40</v>
      </c>
      <c r="E24" s="174">
        <v>35</v>
      </c>
      <c r="J24" t="s">
        <v>531</v>
      </c>
    </row>
    <row r="25" spans="1:10">
      <c r="J25" t="s">
        <v>532</v>
      </c>
    </row>
    <row r="26" spans="1:10">
      <c r="A26" s="163" t="s">
        <v>824</v>
      </c>
      <c r="B26" s="164"/>
      <c r="C26" s="165"/>
      <c r="J26" t="s">
        <v>1058</v>
      </c>
    </row>
    <row r="27" spans="1:10">
      <c r="A27" s="175" t="s">
        <v>826</v>
      </c>
      <c r="B27" s="180" t="s">
        <v>827</v>
      </c>
      <c r="C27" s="176" t="s">
        <v>828</v>
      </c>
      <c r="J27" t="s">
        <v>533</v>
      </c>
    </row>
    <row r="28" spans="1:10">
      <c r="A28" s="177">
        <v>50</v>
      </c>
      <c r="B28" s="181">
        <v>25</v>
      </c>
      <c r="C28" s="178">
        <v>10</v>
      </c>
    </row>
    <row r="30" spans="1:10">
      <c r="A30" s="163" t="s">
        <v>836</v>
      </c>
      <c r="B30" s="164"/>
      <c r="C30" s="165"/>
    </row>
    <row r="31" spans="1:10">
      <c r="A31" s="175" t="s">
        <v>837</v>
      </c>
      <c r="B31" s="180" t="s">
        <v>838</v>
      </c>
      <c r="C31" s="176" t="s">
        <v>839</v>
      </c>
    </row>
    <row r="32" spans="1:10">
      <c r="A32" s="177">
        <v>5</v>
      </c>
      <c r="B32" s="181">
        <v>10</v>
      </c>
      <c r="C32" s="178">
        <v>2</v>
      </c>
    </row>
    <row r="34" spans="1:14">
      <c r="A34" s="163" t="s">
        <v>842</v>
      </c>
      <c r="B34" s="164"/>
      <c r="C34" s="165"/>
    </row>
    <row r="35" spans="1:14">
      <c r="A35" s="175" t="s">
        <v>844</v>
      </c>
      <c r="B35" s="180" t="s">
        <v>845</v>
      </c>
      <c r="C35" s="176" t="s">
        <v>843</v>
      </c>
    </row>
    <row r="36" spans="1:14">
      <c r="A36" s="185">
        <v>50</v>
      </c>
      <c r="B36" s="186">
        <v>20</v>
      </c>
      <c r="C36" s="187">
        <v>5</v>
      </c>
      <c r="N36" s="162"/>
    </row>
    <row r="37" spans="1:14">
      <c r="N37" s="162"/>
    </row>
    <row r="38" spans="1:14">
      <c r="A38" s="163" t="s">
        <v>851</v>
      </c>
      <c r="B38" s="165"/>
      <c r="N38" s="162"/>
    </row>
    <row r="39" spans="1:14">
      <c r="A39" s="175" t="s">
        <v>849</v>
      </c>
      <c r="B39" s="176" t="s">
        <v>850</v>
      </c>
    </row>
    <row r="40" spans="1:14">
      <c r="A40" s="177">
        <v>5</v>
      </c>
      <c r="B40" s="178">
        <v>5</v>
      </c>
    </row>
    <row r="42" spans="1:14">
      <c r="A42" s="188" t="s">
        <v>852</v>
      </c>
      <c r="B42" s="164"/>
      <c r="C42" s="165"/>
    </row>
    <row r="43" spans="1:14">
      <c r="A43" s="175" t="s">
        <v>853</v>
      </c>
      <c r="B43" s="180" t="s">
        <v>854</v>
      </c>
      <c r="C43" s="176" t="s">
        <v>855</v>
      </c>
    </row>
    <row r="44" spans="1:14">
      <c r="A44" s="177">
        <v>10</v>
      </c>
      <c r="B44" s="181">
        <v>10</v>
      </c>
      <c r="C44" s="178">
        <v>5</v>
      </c>
    </row>
    <row r="46" spans="1:14">
      <c r="A46" t="s">
        <v>860</v>
      </c>
    </row>
    <row r="47" spans="1:14">
      <c r="A47" s="162" t="s">
        <v>861</v>
      </c>
      <c r="B47" s="162" t="s">
        <v>862</v>
      </c>
      <c r="C47" s="162" t="s">
        <v>863</v>
      </c>
      <c r="D47" s="162" t="s">
        <v>864</v>
      </c>
    </row>
    <row r="48" spans="1:14">
      <c r="A48" s="189">
        <v>120</v>
      </c>
      <c r="B48" s="189">
        <v>60</v>
      </c>
      <c r="C48" s="189">
        <v>40</v>
      </c>
      <c r="D48" s="189">
        <v>20</v>
      </c>
    </row>
    <row r="50" spans="1:5">
      <c r="A50" t="s">
        <v>868</v>
      </c>
    </row>
    <row r="51" spans="1:5">
      <c r="A51" s="162" t="s">
        <v>861</v>
      </c>
      <c r="B51" s="162" t="s">
        <v>869</v>
      </c>
    </row>
    <row r="52" spans="1:5">
      <c r="A52" s="162">
        <v>200</v>
      </c>
      <c r="B52" s="189">
        <v>50</v>
      </c>
    </row>
    <row r="54" spans="1:5">
      <c r="A54" t="s">
        <v>872</v>
      </c>
    </row>
    <row r="55" spans="1:5" ht="18.600000000000001">
      <c r="B55" s="179" t="s">
        <v>752</v>
      </c>
      <c r="C55" s="179" t="s">
        <v>753</v>
      </c>
      <c r="D55" s="179" t="s">
        <v>754</v>
      </c>
    </row>
    <row r="56" spans="1:5">
      <c r="A56" s="189" t="s">
        <v>783</v>
      </c>
      <c r="B56" s="189">
        <v>50</v>
      </c>
      <c r="C56" s="189">
        <v>5</v>
      </c>
      <c r="D56">
        <v>3</v>
      </c>
    </row>
    <row r="57" spans="1:5">
      <c r="A57" s="189" t="s">
        <v>784</v>
      </c>
      <c r="B57" s="189">
        <v>20</v>
      </c>
      <c r="C57" s="189">
        <v>2</v>
      </c>
      <c r="D57">
        <v>3</v>
      </c>
    </row>
    <row r="59" spans="1:5">
      <c r="A59" t="s">
        <v>875</v>
      </c>
    </row>
    <row r="60" spans="1:5">
      <c r="A60" s="162" t="s">
        <v>876</v>
      </c>
      <c r="B60" s="162" t="s">
        <v>460</v>
      </c>
    </row>
    <row r="61" spans="1:5">
      <c r="A61" s="189">
        <v>15</v>
      </c>
      <c r="B61" s="189">
        <v>10</v>
      </c>
    </row>
    <row r="63" spans="1:5">
      <c r="A63" t="s">
        <v>886</v>
      </c>
    </row>
    <row r="64" spans="1:5">
      <c r="A64" t="s">
        <v>882</v>
      </c>
      <c r="B64" t="s">
        <v>883</v>
      </c>
      <c r="C64" t="s">
        <v>884</v>
      </c>
      <c r="D64" t="s">
        <v>885</v>
      </c>
      <c r="E64" t="s">
        <v>881</v>
      </c>
    </row>
    <row r="65" spans="1:8">
      <c r="A65" s="162">
        <v>10</v>
      </c>
      <c r="B65" s="162">
        <v>10</v>
      </c>
      <c r="C65" s="162">
        <v>10</v>
      </c>
      <c r="D65" s="162">
        <v>50</v>
      </c>
      <c r="E65" s="162">
        <v>10</v>
      </c>
    </row>
    <row r="66" spans="1:8">
      <c r="B66" s="162"/>
    </row>
    <row r="67" spans="1:8">
      <c r="A67" t="s">
        <v>891</v>
      </c>
      <c r="B67" s="162"/>
    </row>
    <row r="68" spans="1:8">
      <c r="A68" t="s">
        <v>893</v>
      </c>
      <c r="B68" t="s">
        <v>894</v>
      </c>
      <c r="C68" t="s">
        <v>892</v>
      </c>
    </row>
    <row r="69" spans="1:8">
      <c r="A69" s="162">
        <v>60</v>
      </c>
      <c r="B69" s="162">
        <v>30</v>
      </c>
      <c r="C69" s="162">
        <v>15</v>
      </c>
    </row>
    <row r="70" spans="1:8">
      <c r="B70" s="162"/>
    </row>
    <row r="71" spans="1:8" ht="15.75" customHeight="1">
      <c r="A71" s="159" t="s">
        <v>911</v>
      </c>
      <c r="B71" s="159"/>
      <c r="C71" s="159"/>
      <c r="D71" s="159"/>
      <c r="E71" s="159"/>
      <c r="F71" s="159"/>
      <c r="G71" s="159"/>
      <c r="H71" s="159"/>
    </row>
    <row r="72" spans="1:8">
      <c r="A72" t="s">
        <v>903</v>
      </c>
      <c r="B72" t="s">
        <v>904</v>
      </c>
      <c r="C72" t="s">
        <v>905</v>
      </c>
      <c r="D72" t="s">
        <v>906</v>
      </c>
      <c r="E72" t="s">
        <v>907</v>
      </c>
      <c r="F72" t="s">
        <v>909</v>
      </c>
      <c r="G72" t="s">
        <v>910</v>
      </c>
    </row>
    <row r="73" spans="1:8">
      <c r="A73">
        <f>150*6</f>
        <v>900</v>
      </c>
      <c r="B73">
        <f>150*5</f>
        <v>750</v>
      </c>
      <c r="C73">
        <f>150*3</f>
        <v>450</v>
      </c>
      <c r="D73">
        <f>150*2</f>
        <v>300</v>
      </c>
      <c r="E73">
        <v>100</v>
      </c>
      <c r="F73">
        <v>30</v>
      </c>
      <c r="G73">
        <v>15</v>
      </c>
    </row>
    <row r="75" spans="1:8" ht="15.6">
      <c r="A75" s="159" t="s">
        <v>913</v>
      </c>
    </row>
    <row r="76" spans="1:8">
      <c r="A76" t="s">
        <v>912</v>
      </c>
      <c r="B76" t="s">
        <v>908</v>
      </c>
      <c r="C76" t="s">
        <v>909</v>
      </c>
      <c r="D76" t="s">
        <v>910</v>
      </c>
    </row>
    <row r="77" spans="1:8">
      <c r="A77">
        <v>100</v>
      </c>
      <c r="B77">
        <v>60</v>
      </c>
      <c r="C77">
        <v>30</v>
      </c>
      <c r="D77">
        <v>15</v>
      </c>
    </row>
    <row r="79" spans="1:8" ht="15.6">
      <c r="A79" s="159" t="s">
        <v>924</v>
      </c>
      <c r="B79" s="159"/>
      <c r="C79" s="159"/>
      <c r="D79" s="159"/>
      <c r="E79" s="159"/>
      <c r="F79" s="159"/>
      <c r="G79" s="159"/>
    </row>
    <row r="80" spans="1:8">
      <c r="A80" s="195" t="s">
        <v>917</v>
      </c>
      <c r="B80" s="195" t="s">
        <v>916</v>
      </c>
    </row>
    <row r="81" spans="1:10">
      <c r="A81">
        <v>200</v>
      </c>
      <c r="B81">
        <v>100</v>
      </c>
    </row>
    <row r="83" spans="1:10" ht="15.6">
      <c r="A83" s="197" t="s">
        <v>918</v>
      </c>
      <c r="B83" s="197"/>
      <c r="C83" s="197"/>
      <c r="D83" s="196"/>
      <c r="E83" s="196"/>
      <c r="F83" s="196"/>
      <c r="G83" s="196"/>
      <c r="H83" s="196"/>
      <c r="I83" s="196"/>
    </row>
    <row r="84" spans="1:10" ht="15.6">
      <c r="A84" s="198" t="s">
        <v>546</v>
      </c>
      <c r="B84" s="198" t="s">
        <v>547</v>
      </c>
      <c r="C84" s="199" t="s">
        <v>922</v>
      </c>
      <c r="J84" s="196"/>
    </row>
    <row r="85" spans="1:10">
      <c r="A85" s="200">
        <v>200</v>
      </c>
      <c r="B85" s="200">
        <v>100</v>
      </c>
      <c r="C85" s="200">
        <v>100</v>
      </c>
    </row>
    <row r="87" spans="1:10" ht="15.6">
      <c r="A87" s="159" t="s">
        <v>923</v>
      </c>
      <c r="B87" s="159"/>
      <c r="C87" s="159"/>
      <c r="D87" s="159"/>
      <c r="E87" s="159"/>
      <c r="F87" s="159"/>
      <c r="G87" s="159"/>
    </row>
    <row r="88" spans="1:10">
      <c r="A88" t="s">
        <v>712</v>
      </c>
      <c r="B88" t="s">
        <v>713</v>
      </c>
      <c r="C88" t="s">
        <v>714</v>
      </c>
    </row>
    <row r="89" spans="1:10">
      <c r="A89">
        <v>10</v>
      </c>
      <c r="B89">
        <v>8</v>
      </c>
      <c r="C89">
        <v>3</v>
      </c>
    </row>
    <row r="91" spans="1:10" ht="15.6">
      <c r="A91" s="159" t="s">
        <v>930</v>
      </c>
      <c r="B91" s="159" t="s">
        <v>721</v>
      </c>
    </row>
    <row r="92" spans="1:10">
      <c r="B92" t="s">
        <v>931</v>
      </c>
      <c r="C92" t="s">
        <v>932</v>
      </c>
      <c r="D92" t="s">
        <v>933</v>
      </c>
    </row>
    <row r="93" spans="1:10">
      <c r="A93" t="s">
        <v>453</v>
      </c>
      <c r="B93">
        <v>150</v>
      </c>
      <c r="C93">
        <v>100</v>
      </c>
      <c r="D93">
        <v>50</v>
      </c>
    </row>
    <row r="94" spans="1:10">
      <c r="A94" t="s">
        <v>454</v>
      </c>
      <c r="B94">
        <v>100</v>
      </c>
      <c r="C94">
        <v>50</v>
      </c>
      <c r="D94">
        <v>25</v>
      </c>
    </row>
    <row r="95" spans="1:10">
      <c r="A95" t="s">
        <v>455</v>
      </c>
      <c r="B95">
        <v>50</v>
      </c>
      <c r="C95">
        <v>30</v>
      </c>
      <c r="D95">
        <v>15</v>
      </c>
    </row>
    <row r="96" spans="1:10">
      <c r="A96" t="s">
        <v>456</v>
      </c>
      <c r="B96">
        <v>40</v>
      </c>
      <c r="C96">
        <v>30</v>
      </c>
      <c r="D96">
        <v>15</v>
      </c>
    </row>
    <row r="97" spans="1:8">
      <c r="A97" t="s">
        <v>457</v>
      </c>
      <c r="B97">
        <v>30</v>
      </c>
      <c r="C97">
        <v>15</v>
      </c>
      <c r="D97">
        <v>10</v>
      </c>
    </row>
    <row r="99" spans="1:8">
      <c r="A99" t="s">
        <v>935</v>
      </c>
    </row>
    <row r="100" spans="1:8">
      <c r="B100" t="s">
        <v>931</v>
      </c>
      <c r="C100" t="s">
        <v>932</v>
      </c>
      <c r="D100" t="s">
        <v>933</v>
      </c>
    </row>
    <row r="101" spans="1:8">
      <c r="A101" t="s">
        <v>463</v>
      </c>
      <c r="B101">
        <v>100</v>
      </c>
      <c r="C101">
        <v>50</v>
      </c>
      <c r="D101">
        <v>25</v>
      </c>
    </row>
    <row r="102" spans="1:8">
      <c r="A102" t="s">
        <v>465</v>
      </c>
      <c r="B102">
        <v>60</v>
      </c>
      <c r="C102">
        <v>40</v>
      </c>
      <c r="D102">
        <v>20</v>
      </c>
    </row>
    <row r="103" spans="1:8">
      <c r="A103" t="s">
        <v>464</v>
      </c>
      <c r="B103">
        <v>40</v>
      </c>
      <c r="C103">
        <v>20</v>
      </c>
      <c r="D103">
        <v>15</v>
      </c>
    </row>
    <row r="104" spans="1:8">
      <c r="A104" t="s">
        <v>466</v>
      </c>
      <c r="B104">
        <v>30</v>
      </c>
      <c r="C104">
        <v>15</v>
      </c>
      <c r="D104">
        <v>10</v>
      </c>
    </row>
    <row r="106" spans="1:8" ht="15.6">
      <c r="A106" s="159" t="s">
        <v>942</v>
      </c>
      <c r="B106" s="159"/>
      <c r="C106" s="159"/>
      <c r="D106" s="159"/>
      <c r="E106" s="159"/>
      <c r="F106" s="159"/>
      <c r="G106" s="159"/>
      <c r="H106" s="159"/>
    </row>
    <row r="107" spans="1:8">
      <c r="A107" t="s">
        <v>944</v>
      </c>
      <c r="B107" t="s">
        <v>945</v>
      </c>
      <c r="C107" t="s">
        <v>943</v>
      </c>
    </row>
    <row r="108" spans="1:8">
      <c r="A108">
        <v>0.75</v>
      </c>
      <c r="B108">
        <v>0.6</v>
      </c>
      <c r="C108">
        <v>0.5</v>
      </c>
    </row>
    <row r="110" spans="1:8" ht="15.75" customHeight="1">
      <c r="A110" s="159" t="s">
        <v>946</v>
      </c>
      <c r="B110" s="159"/>
      <c r="C110" s="159"/>
      <c r="D110" s="159"/>
      <c r="E110" s="159"/>
      <c r="F110" s="159"/>
      <c r="G110" s="159"/>
      <c r="H110" s="159"/>
    </row>
    <row r="111" spans="1:8">
      <c r="A111" t="s">
        <v>947</v>
      </c>
      <c r="B111" t="s">
        <v>948</v>
      </c>
      <c r="C111" t="s">
        <v>949</v>
      </c>
      <c r="D111" t="s">
        <v>950</v>
      </c>
    </row>
    <row r="112" spans="1:8">
      <c r="A112">
        <v>30</v>
      </c>
      <c r="B112">
        <v>15</v>
      </c>
      <c r="C112">
        <v>10</v>
      </c>
      <c r="D112">
        <v>5</v>
      </c>
    </row>
    <row r="114" spans="1:8" ht="15.6">
      <c r="A114" s="340" t="s">
        <v>952</v>
      </c>
      <c r="B114" s="340"/>
      <c r="C114" s="340"/>
      <c r="D114" s="340"/>
      <c r="E114" s="340"/>
      <c r="F114" s="340"/>
      <c r="G114" s="340"/>
      <c r="H114" s="340"/>
    </row>
    <row r="115" spans="1:8">
      <c r="A115" t="s">
        <v>954</v>
      </c>
      <c r="B115" t="s">
        <v>955</v>
      </c>
      <c r="C115" t="s">
        <v>956</v>
      </c>
      <c r="D115" t="s">
        <v>957</v>
      </c>
    </row>
    <row r="116" spans="1:8">
      <c r="A116">
        <v>0.3</v>
      </c>
      <c r="B116">
        <v>0.4</v>
      </c>
      <c r="C116">
        <v>0.4</v>
      </c>
      <c r="D116">
        <v>0.3</v>
      </c>
    </row>
    <row r="118" spans="1:8" ht="15.6">
      <c r="A118" s="193" t="s">
        <v>972</v>
      </c>
      <c r="B118" s="193"/>
      <c r="C118" s="193"/>
      <c r="D118" s="193"/>
      <c r="E118" s="193"/>
      <c r="F118" s="193"/>
    </row>
    <row r="119" spans="1:8">
      <c r="A119" s="162" t="s">
        <v>962</v>
      </c>
      <c r="B119" s="162" t="s">
        <v>963</v>
      </c>
    </row>
    <row r="120" spans="1:8">
      <c r="A120">
        <v>10</v>
      </c>
      <c r="B120">
        <v>8</v>
      </c>
    </row>
    <row r="122" spans="1:8">
      <c r="A122" t="s">
        <v>1035</v>
      </c>
    </row>
    <row r="123" spans="1:8" ht="18.600000000000001">
      <c r="A123" s="189" t="s">
        <v>1037</v>
      </c>
      <c r="B123" s="189" t="s">
        <v>1036</v>
      </c>
      <c r="C123" s="189" t="str">
        <f>CONCATENATE("Sub îndrumarea comisiei care include ",functie," ",nume_candidat)</f>
        <v>Sub îndrumarea comisiei care include Șef de lucrări Halbac-Cotoara-Zamfir Rares</v>
      </c>
    </row>
    <row r="124" spans="1:8">
      <c r="A124">
        <v>50</v>
      </c>
      <c r="B124">
        <v>10</v>
      </c>
      <c r="C124">
        <v>5</v>
      </c>
    </row>
    <row r="126" spans="1:8" ht="15.6">
      <c r="A126" s="193" t="s">
        <v>971</v>
      </c>
      <c r="B126" s="193"/>
      <c r="C126" s="193"/>
      <c r="D126" s="193"/>
      <c r="E126" s="193"/>
    </row>
    <row r="127" spans="1:8">
      <c r="A127" t="s">
        <v>968</v>
      </c>
      <c r="B127" t="s">
        <v>969</v>
      </c>
      <c r="C127" t="s">
        <v>970</v>
      </c>
    </row>
    <row r="128" spans="1:8">
      <c r="A128" s="189">
        <v>20</v>
      </c>
      <c r="B128" s="189">
        <v>5</v>
      </c>
      <c r="C128" s="189">
        <v>2</v>
      </c>
    </row>
    <row r="130" spans="1:12">
      <c r="A130" t="s">
        <v>978</v>
      </c>
    </row>
    <row r="131" spans="1:12">
      <c r="A131" t="s">
        <v>980</v>
      </c>
      <c r="B131" t="s">
        <v>981</v>
      </c>
      <c r="C131" t="s">
        <v>982</v>
      </c>
      <c r="D131" t="s">
        <v>983</v>
      </c>
      <c r="E131" t="s">
        <v>984</v>
      </c>
      <c r="F131" t="s">
        <v>985</v>
      </c>
    </row>
    <row r="132" spans="1:12">
      <c r="A132" s="203">
        <v>50</v>
      </c>
      <c r="B132" s="204">
        <v>25</v>
      </c>
      <c r="C132" s="205">
        <v>10</v>
      </c>
      <c r="D132" s="203">
        <v>20</v>
      </c>
      <c r="E132" s="204">
        <v>10</v>
      </c>
      <c r="F132" s="205">
        <v>5</v>
      </c>
    </row>
    <row r="134" spans="1:12">
      <c r="A134" t="s">
        <v>979</v>
      </c>
    </row>
    <row r="135" spans="1:12">
      <c r="A135" t="s">
        <v>980</v>
      </c>
      <c r="B135" t="s">
        <v>981</v>
      </c>
      <c r="C135" t="s">
        <v>982</v>
      </c>
      <c r="D135" t="s">
        <v>983</v>
      </c>
      <c r="E135" t="s">
        <v>984</v>
      </c>
      <c r="F135" t="s">
        <v>985</v>
      </c>
    </row>
    <row r="136" spans="1:12">
      <c r="A136">
        <v>10</v>
      </c>
      <c r="B136">
        <v>6</v>
      </c>
      <c r="C136">
        <v>4</v>
      </c>
      <c r="D136">
        <v>5</v>
      </c>
      <c r="E136">
        <v>3</v>
      </c>
      <c r="F136">
        <v>2</v>
      </c>
    </row>
    <row r="139" spans="1:12">
      <c r="A139" t="s">
        <v>1000</v>
      </c>
    </row>
    <row r="140" spans="1:12" ht="331.2">
      <c r="A140" s="206" t="s">
        <v>988</v>
      </c>
      <c r="B140" s="207" t="s">
        <v>989</v>
      </c>
      <c r="C140" s="207" t="s">
        <v>990</v>
      </c>
      <c r="D140" s="208" t="s">
        <v>991</v>
      </c>
      <c r="E140" s="206" t="s">
        <v>992</v>
      </c>
      <c r="F140" s="207" t="s">
        <v>993</v>
      </c>
      <c r="G140" s="207" t="s">
        <v>994</v>
      </c>
      <c r="H140" s="208" t="s">
        <v>995</v>
      </c>
      <c r="I140" s="206" t="s">
        <v>996</v>
      </c>
      <c r="K140" s="207" t="s">
        <v>998</v>
      </c>
      <c r="L140" s="208" t="s">
        <v>999</v>
      </c>
    </row>
    <row r="141" spans="1:12" ht="230.4">
      <c r="A141" s="206">
        <v>400</v>
      </c>
      <c r="B141" s="207">
        <v>200</v>
      </c>
      <c r="C141" s="207">
        <v>100</v>
      </c>
      <c r="D141" s="208">
        <v>50</v>
      </c>
      <c r="E141" s="206">
        <v>200</v>
      </c>
      <c r="F141" s="207">
        <v>100</v>
      </c>
      <c r="G141" s="207">
        <v>50</v>
      </c>
      <c r="H141" s="208">
        <v>25</v>
      </c>
      <c r="I141" s="206">
        <v>20</v>
      </c>
      <c r="J141" s="207" t="s">
        <v>997</v>
      </c>
      <c r="K141" s="207">
        <v>10</v>
      </c>
      <c r="L141" s="208">
        <v>5</v>
      </c>
    </row>
    <row r="142" spans="1:12">
      <c r="J142" s="207">
        <v>10</v>
      </c>
    </row>
    <row r="143" spans="1:12" ht="15.6">
      <c r="A143" s="341" t="s">
        <v>1002</v>
      </c>
      <c r="B143" s="341"/>
      <c r="C143" s="341"/>
      <c r="D143" s="341"/>
      <c r="E143" s="341"/>
    </row>
    <row r="144" spans="1:12">
      <c r="A144" s="204" t="s">
        <v>1003</v>
      </c>
      <c r="B144" s="209" t="s">
        <v>1004</v>
      </c>
    </row>
    <row r="145" spans="1:3">
      <c r="A145" s="204">
        <v>100</v>
      </c>
      <c r="B145" s="205">
        <v>50</v>
      </c>
    </row>
    <row r="147" spans="1:3" ht="28.8">
      <c r="A147" s="183" t="s">
        <v>1006</v>
      </c>
      <c r="B147" s="184" t="s">
        <v>603</v>
      </c>
      <c r="C147" s="184" t="s">
        <v>603</v>
      </c>
    </row>
    <row r="148" spans="1:3">
      <c r="A148" s="210" t="s">
        <v>1007</v>
      </c>
      <c r="B148" s="210" t="s">
        <v>1008</v>
      </c>
    </row>
    <row r="149" spans="1:3">
      <c r="A149" s="184">
        <v>10</v>
      </c>
      <c r="B149" s="184">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topLeftCell="A33" zoomScaleNormal="100" workbookViewId="0">
      <selection activeCell="F37" sqref="F37"/>
    </sheetView>
  </sheetViews>
  <sheetFormatPr defaultColWidth="9.109375" defaultRowHeight="15.6"/>
  <cols>
    <col min="1" max="1" width="5.6640625" style="58" customWidth="1"/>
    <col min="2" max="2" width="36.6640625" style="62" customWidth="1"/>
    <col min="3" max="3" width="38.44140625" style="62" customWidth="1"/>
    <col min="4" max="4" width="27.44140625" style="62" customWidth="1"/>
    <col min="5" max="5" width="38.44140625" style="62" customWidth="1"/>
    <col min="6" max="6" width="8.6640625" style="62" customWidth="1"/>
    <col min="7" max="7" width="12.33203125" style="62" customWidth="1"/>
    <col min="8" max="8" width="10.6640625" style="68" hidden="1" customWidth="1"/>
    <col min="9" max="9" width="9.109375" style="69" hidden="1" customWidth="1"/>
    <col min="10" max="10" width="9.109375" style="62" hidden="1" customWidth="1"/>
    <col min="11" max="25" width="9.109375" style="62" customWidth="1"/>
    <col min="26" max="16384" width="9.109375" style="62"/>
  </cols>
  <sheetData>
    <row r="1" spans="1:10" s="58" customFormat="1">
      <c r="A1" s="57" t="s">
        <v>481</v>
      </c>
      <c r="F1" s="59"/>
      <c r="G1" s="61"/>
      <c r="H1" s="60"/>
      <c r="I1" s="287"/>
    </row>
    <row r="2" spans="1:10" s="58" customFormat="1">
      <c r="A2" s="398" t="str">
        <f>IF(ISBLANK(facultate), IF(ISBLANK(departament),"","Departament " &amp; departament), "Facultatea " &amp; facultate)</f>
        <v>Facultatea Construcții</v>
      </c>
      <c r="F2" s="59"/>
      <c r="G2" s="61"/>
      <c r="H2" s="60"/>
      <c r="I2" s="287"/>
    </row>
    <row r="3" spans="1:10" s="58" customFormat="1">
      <c r="A3" s="398" t="str">
        <f>IF(ISBLANK(departament),"","Departamentul " &amp; departament)</f>
        <v>Departamentul Căi de Comunicație Terestre, Fundații și Cadastru</v>
      </c>
      <c r="F3" s="59"/>
      <c r="G3" s="61"/>
      <c r="H3" s="60"/>
      <c r="I3" s="287"/>
    </row>
    <row r="4" spans="1:10">
      <c r="A4" s="531" t="s">
        <v>901</v>
      </c>
      <c r="B4" s="531"/>
      <c r="C4" s="531"/>
      <c r="D4" s="531"/>
      <c r="E4" s="531"/>
      <c r="F4" s="531"/>
      <c r="G4" s="531"/>
      <c r="H4" s="224"/>
      <c r="I4" s="289"/>
    </row>
    <row r="5" spans="1:10" ht="15.75" customHeight="1">
      <c r="A5" s="537" t="s">
        <v>920</v>
      </c>
      <c r="B5" s="531"/>
      <c r="C5" s="531"/>
      <c r="D5" s="531"/>
      <c r="E5" s="531"/>
      <c r="F5" s="531"/>
      <c r="G5" s="531"/>
      <c r="H5" s="224"/>
    </row>
    <row r="6" spans="1:10" ht="13.5" customHeight="1">
      <c r="G6" s="367" t="str">
        <f>CONCATENATE(functie," ",nume_candidat)</f>
        <v>Șef de lucrări Halbac-Cotoara-Zamfir Rares</v>
      </c>
    </row>
    <row r="7" spans="1:10" s="31" customFormat="1" ht="15.75" customHeight="1">
      <c r="A7" s="528" t="s">
        <v>336</v>
      </c>
      <c r="B7" s="528" t="s">
        <v>0</v>
      </c>
      <c r="C7" s="528" t="s">
        <v>1</v>
      </c>
      <c r="D7" s="529" t="s">
        <v>1026</v>
      </c>
      <c r="E7" s="529" t="s">
        <v>1025</v>
      </c>
      <c r="F7" s="528" t="s">
        <v>2</v>
      </c>
      <c r="G7" s="529" t="s">
        <v>542</v>
      </c>
      <c r="H7" s="215" t="s">
        <v>4</v>
      </c>
      <c r="I7" s="535" t="s">
        <v>539</v>
      </c>
      <c r="J7" s="538" t="s">
        <v>549</v>
      </c>
    </row>
    <row r="8" spans="1:10" s="31" customFormat="1" ht="31.2">
      <c r="A8" s="528"/>
      <c r="B8" s="528"/>
      <c r="C8" s="528"/>
      <c r="D8" s="530"/>
      <c r="E8" s="530"/>
      <c r="F8" s="528"/>
      <c r="G8" s="530"/>
      <c r="H8" s="368" t="str">
        <f>CONCATENATE("ultimii                                  ",durata_evaluare," ani")</f>
        <v>ultimii                                  5 ani</v>
      </c>
      <c r="I8" s="535"/>
      <c r="J8" s="538"/>
    </row>
    <row r="9" spans="1:10" s="31" customFormat="1">
      <c r="A9" s="86"/>
      <c r="B9" s="63"/>
      <c r="C9" s="63"/>
      <c r="D9" s="63"/>
      <c r="E9" s="63"/>
      <c r="F9" s="160"/>
      <c r="G9" s="354">
        <f>SUMIF(G10:G1010,"&gt;0")</f>
        <v>1962</v>
      </c>
      <c r="H9" s="369">
        <f>SUMIF(H10:H1259,"&gt;0")</f>
        <v>27</v>
      </c>
      <c r="I9" s="296"/>
      <c r="J9" s="302"/>
    </row>
    <row r="10" spans="1:10" s="77" customFormat="1" ht="46.8">
      <c r="A10" s="35">
        <v>1</v>
      </c>
      <c r="B10" s="7" t="s">
        <v>1300</v>
      </c>
      <c r="C10" s="7" t="s">
        <v>1301</v>
      </c>
      <c r="D10" s="13" t="s">
        <v>1302</v>
      </c>
      <c r="E10" s="13" t="s">
        <v>912</v>
      </c>
      <c r="F10" s="218">
        <v>2019</v>
      </c>
      <c r="G10" s="354">
        <f>IF(OR($B10="",$C10="",$D10="",$F10&lt;an_initial,$F10&gt;an_final,$I10=FALSE),"",(HLOOKUP(E10,ii12punctaje,2,FALSE))*VLOOKUP(J10,Coef!$E$2:$F$17,2,FALSE))</f>
        <v>80</v>
      </c>
      <c r="H10" s="370">
        <f t="shared" ref="H10:H73" si="0">IF(OR($B10="",$C10="",$D10="",$F10&gt;an_final,$I10=FALSE),"",IF($F10&gt;=an_initial,1,""))</f>
        <v>1</v>
      </c>
      <c r="I10" s="371" t="b">
        <f t="shared" ref="I10:I73" si="1">IF(nume_candidat="",FALSE,ISNUMBER(SEARCH(nume_candidat,$B10)))</f>
        <v>1</v>
      </c>
      <c r="J10" s="372">
        <f t="shared" ref="J10:J41" si="2">LEN(B10)-LEN(SUBSTITUTE(B10,",",""))+1</f>
        <v>3</v>
      </c>
    </row>
    <row r="11" spans="1:10" s="31" customFormat="1" ht="46.8">
      <c r="A11" s="35">
        <v>2</v>
      </c>
      <c r="B11" s="7" t="s">
        <v>1235</v>
      </c>
      <c r="C11" s="7" t="s">
        <v>1303</v>
      </c>
      <c r="D11" s="13" t="s">
        <v>1302</v>
      </c>
      <c r="E11" s="7" t="s">
        <v>912</v>
      </c>
      <c r="F11" s="218">
        <v>2019</v>
      </c>
      <c r="G11" s="354">
        <f>IF(OR($B11="",$C11="",$D11="",$F11&lt;an_initial,$F11&gt;an_final,$I11=FALSE),"",(HLOOKUP(E11,ii12punctaje,2,FALSE))*VLOOKUP(J11,Coef!$E$2:$F$17,2,FALSE))</f>
        <v>100</v>
      </c>
      <c r="H11" s="370">
        <f t="shared" si="0"/>
        <v>1</v>
      </c>
      <c r="I11" s="371" t="b">
        <f t="shared" si="1"/>
        <v>1</v>
      </c>
      <c r="J11" s="372">
        <f t="shared" si="2"/>
        <v>1</v>
      </c>
    </row>
    <row r="12" spans="1:10" s="31" customFormat="1" ht="78">
      <c r="A12" s="35">
        <v>3</v>
      </c>
      <c r="B12" s="6" t="s">
        <v>1305</v>
      </c>
      <c r="C12" s="7" t="s">
        <v>1304</v>
      </c>
      <c r="D12" s="6" t="s">
        <v>1306</v>
      </c>
      <c r="E12" s="194" t="s">
        <v>912</v>
      </c>
      <c r="F12" s="218">
        <v>2018</v>
      </c>
      <c r="G12" s="354">
        <f>IF(OR($B12="",$C12="",$D12="",$F12&lt;an_initial,$F12&gt;an_final,$I12=FALSE),"",(HLOOKUP(E12,ii12punctaje,2,FALSE))*VLOOKUP(J12,Coef!$E$2:$F$17,2,FALSE))</f>
        <v>70</v>
      </c>
      <c r="H12" s="370">
        <f t="shared" si="0"/>
        <v>1</v>
      </c>
      <c r="I12" s="371" t="b">
        <f t="shared" si="1"/>
        <v>1</v>
      </c>
      <c r="J12" s="372">
        <f t="shared" si="2"/>
        <v>4</v>
      </c>
    </row>
    <row r="13" spans="1:10" s="31" customFormat="1" ht="62.4">
      <c r="A13" s="35">
        <v>4</v>
      </c>
      <c r="B13" s="6" t="s">
        <v>1248</v>
      </c>
      <c r="C13" s="6" t="s">
        <v>1307</v>
      </c>
      <c r="D13" s="6" t="s">
        <v>1308</v>
      </c>
      <c r="E13" s="6" t="s">
        <v>912</v>
      </c>
      <c r="F13" s="215">
        <v>2018</v>
      </c>
      <c r="G13" s="354">
        <f>IF(OR($B13="",$C13="",$D13="",$F13&lt;an_initial,$F13&gt;an_final,$I13=FALSE),"",(HLOOKUP(E13,ii12punctaje,2,FALSE))*VLOOKUP(J13,Coef!$E$2:$F$17,2,FALSE))</f>
        <v>90</v>
      </c>
      <c r="H13" s="370">
        <f t="shared" si="0"/>
        <v>1</v>
      </c>
      <c r="I13" s="371" t="b">
        <f t="shared" si="1"/>
        <v>1</v>
      </c>
      <c r="J13" s="372">
        <f t="shared" si="2"/>
        <v>2</v>
      </c>
    </row>
    <row r="14" spans="1:10" s="31" customFormat="1" ht="62.4">
      <c r="A14" s="35">
        <v>5</v>
      </c>
      <c r="B14" s="6" t="s">
        <v>1235</v>
      </c>
      <c r="C14" s="6" t="s">
        <v>1309</v>
      </c>
      <c r="D14" s="6" t="s">
        <v>1308</v>
      </c>
      <c r="E14" s="6" t="s">
        <v>912</v>
      </c>
      <c r="F14" s="215">
        <v>2018</v>
      </c>
      <c r="G14" s="354">
        <f>IF(OR($B14="",$C14="",$D14="",$F14&lt;an_initial,$F14&gt;an_final,$I14=FALSE),"",(HLOOKUP(E14,ii12punctaje,2,FALSE))*VLOOKUP(J14,Coef!$E$2:$F$17,2,FALSE))</f>
        <v>100</v>
      </c>
      <c r="H14" s="370">
        <f t="shared" si="0"/>
        <v>1</v>
      </c>
      <c r="I14" s="371" t="b">
        <f t="shared" si="1"/>
        <v>1</v>
      </c>
      <c r="J14" s="372">
        <f t="shared" si="2"/>
        <v>1</v>
      </c>
    </row>
    <row r="15" spans="1:10" s="31" customFormat="1" ht="46.8">
      <c r="A15" s="35">
        <v>6</v>
      </c>
      <c r="B15" s="6" t="s">
        <v>1310</v>
      </c>
      <c r="C15" s="6" t="s">
        <v>1311</v>
      </c>
      <c r="D15" s="6" t="s">
        <v>1312</v>
      </c>
      <c r="E15" s="6" t="s">
        <v>912</v>
      </c>
      <c r="F15" s="215">
        <v>2017</v>
      </c>
      <c r="G15" s="354">
        <f>IF(OR($B15="",$C15="",$D15="",$F15&lt;an_initial,$F15&gt;an_final,$I15=FALSE),"",(HLOOKUP(E15,ii12punctaje,2,FALSE))*VLOOKUP(J15,Coef!$E$2:$F$17,2,FALSE))</f>
        <v>70</v>
      </c>
      <c r="H15" s="370">
        <f t="shared" si="0"/>
        <v>1</v>
      </c>
      <c r="I15" s="371" t="b">
        <f t="shared" si="1"/>
        <v>1</v>
      </c>
      <c r="J15" s="372">
        <f t="shared" si="2"/>
        <v>4</v>
      </c>
    </row>
    <row r="16" spans="1:10" s="31" customFormat="1" ht="46.8">
      <c r="A16" s="35">
        <v>7</v>
      </c>
      <c r="B16" s="6" t="s">
        <v>1310</v>
      </c>
      <c r="C16" s="6" t="s">
        <v>1313</v>
      </c>
      <c r="D16" s="6" t="s">
        <v>1312</v>
      </c>
      <c r="E16" s="6" t="s">
        <v>912</v>
      </c>
      <c r="F16" s="215">
        <v>2017</v>
      </c>
      <c r="G16" s="354">
        <f>IF(OR($B16="",$C16="",$D16="",$F16&lt;an_initial,$F16&gt;an_final,$I16=FALSE),"",(HLOOKUP(E16,ii12punctaje,2,FALSE))*VLOOKUP(J16,Coef!$E$2:$F$17,2,FALSE))</f>
        <v>70</v>
      </c>
      <c r="H16" s="370">
        <f t="shared" si="0"/>
        <v>1</v>
      </c>
      <c r="I16" s="371" t="b">
        <f t="shared" si="1"/>
        <v>1</v>
      </c>
      <c r="J16" s="372">
        <f t="shared" si="2"/>
        <v>4</v>
      </c>
    </row>
    <row r="17" spans="1:10" s="31" customFormat="1" ht="78">
      <c r="A17" s="35">
        <v>8</v>
      </c>
      <c r="B17" s="6" t="s">
        <v>1315</v>
      </c>
      <c r="C17" s="6" t="s">
        <v>1314</v>
      </c>
      <c r="D17" s="6" t="s">
        <v>1316</v>
      </c>
      <c r="E17" s="6" t="s">
        <v>912</v>
      </c>
      <c r="F17" s="215">
        <v>2017</v>
      </c>
      <c r="G17" s="354">
        <f>IF(OR($B17="",$C17="",$D17="",$F17&lt;an_initial,$F17&gt;an_final,$I17=FALSE),"",(HLOOKUP(E17,ii12punctaje,2,FALSE))*VLOOKUP(J17,Coef!$E$2:$F$17,2,FALSE))</f>
        <v>70</v>
      </c>
      <c r="H17" s="370">
        <f t="shared" si="0"/>
        <v>1</v>
      </c>
      <c r="I17" s="371" t="b">
        <f t="shared" si="1"/>
        <v>1</v>
      </c>
      <c r="J17" s="372">
        <f t="shared" si="2"/>
        <v>4</v>
      </c>
    </row>
    <row r="18" spans="1:10" s="31" customFormat="1" ht="62.4">
      <c r="A18" s="35">
        <v>9</v>
      </c>
      <c r="B18" s="6" t="s">
        <v>1318</v>
      </c>
      <c r="C18" s="6" t="s">
        <v>1317</v>
      </c>
      <c r="D18" s="6" t="s">
        <v>1319</v>
      </c>
      <c r="E18" s="6" t="s">
        <v>912</v>
      </c>
      <c r="F18" s="215">
        <v>2016</v>
      </c>
      <c r="G18" s="354">
        <f>IF(OR($B18="",$C18="",$D18="",$F18&lt;an_initial,$F18&gt;an_final,$I18=FALSE),"",(HLOOKUP(E18,ii12punctaje,2,FALSE))*VLOOKUP(J18,Coef!$E$2:$F$17,2,FALSE))</f>
        <v>90</v>
      </c>
      <c r="H18" s="370">
        <f t="shared" si="0"/>
        <v>1</v>
      </c>
      <c r="I18" s="371" t="b">
        <f t="shared" si="1"/>
        <v>1</v>
      </c>
      <c r="J18" s="372">
        <f t="shared" si="2"/>
        <v>2</v>
      </c>
    </row>
    <row r="19" spans="1:10" s="31" customFormat="1" ht="62.4">
      <c r="A19" s="35">
        <v>10</v>
      </c>
      <c r="B19" s="6" t="s">
        <v>1321</v>
      </c>
      <c r="C19" s="11" t="s">
        <v>1320</v>
      </c>
      <c r="D19" s="6" t="s">
        <v>1319</v>
      </c>
      <c r="E19" s="6" t="s">
        <v>912</v>
      </c>
      <c r="F19" s="215">
        <v>2016</v>
      </c>
      <c r="G19" s="354">
        <f>IF(OR($B19="",$C19="",$D19="",$F19&lt;an_initial,$F19&gt;an_final,$I19=FALSE),"",(HLOOKUP(E19,ii12punctaje,2,FALSE))*VLOOKUP(J19,Coef!$E$2:$F$17,2,FALSE))</f>
        <v>90</v>
      </c>
      <c r="H19" s="370">
        <f t="shared" si="0"/>
        <v>1</v>
      </c>
      <c r="I19" s="371" t="b">
        <f t="shared" si="1"/>
        <v>1</v>
      </c>
      <c r="J19" s="372">
        <f t="shared" si="2"/>
        <v>2</v>
      </c>
    </row>
    <row r="20" spans="1:10" s="31" customFormat="1" ht="62.4">
      <c r="A20" s="35">
        <v>11</v>
      </c>
      <c r="B20" s="6" t="s">
        <v>1318</v>
      </c>
      <c r="C20" s="6" t="s">
        <v>1322</v>
      </c>
      <c r="D20" s="6" t="s">
        <v>1319</v>
      </c>
      <c r="E20" s="6" t="s">
        <v>912</v>
      </c>
      <c r="F20" s="215">
        <v>2016</v>
      </c>
      <c r="G20" s="354">
        <f>IF(OR($B20="",$C20="",$D20="",$F20&lt;an_initial,$F20&gt;an_final,$I20=FALSE),"",(HLOOKUP(E20,ii12punctaje,2,FALSE))*VLOOKUP(J20,Coef!$E$2:$F$17,2,FALSE))</f>
        <v>90</v>
      </c>
      <c r="H20" s="370">
        <f t="shared" si="0"/>
        <v>1</v>
      </c>
      <c r="I20" s="371" t="b">
        <f t="shared" si="1"/>
        <v>1</v>
      </c>
      <c r="J20" s="372">
        <f t="shared" si="2"/>
        <v>2</v>
      </c>
    </row>
    <row r="21" spans="1:10" s="31" customFormat="1" ht="62.4">
      <c r="A21" s="35">
        <v>12</v>
      </c>
      <c r="B21" s="6" t="s">
        <v>1235</v>
      </c>
      <c r="C21" s="6" t="s">
        <v>1323</v>
      </c>
      <c r="D21" s="6" t="s">
        <v>1319</v>
      </c>
      <c r="E21" s="6" t="s">
        <v>912</v>
      </c>
      <c r="F21" s="215">
        <v>2016</v>
      </c>
      <c r="G21" s="354">
        <f>IF(OR($B21="",$C21="",$D21="",$F21&lt;an_initial,$F21&gt;an_final,$I21=FALSE),"",(HLOOKUP(E21,ii12punctaje,2,FALSE))*VLOOKUP(J21,Coef!$E$2:$F$17,2,FALSE))</f>
        <v>100</v>
      </c>
      <c r="H21" s="370">
        <f t="shared" si="0"/>
        <v>1</v>
      </c>
      <c r="I21" s="371" t="b">
        <f t="shared" si="1"/>
        <v>1</v>
      </c>
      <c r="J21" s="372">
        <f t="shared" si="2"/>
        <v>1</v>
      </c>
    </row>
    <row r="22" spans="1:10" s="31" customFormat="1" ht="78">
      <c r="A22" s="35">
        <v>13</v>
      </c>
      <c r="B22" s="6" t="s">
        <v>1318</v>
      </c>
      <c r="C22" s="6" t="s">
        <v>1324</v>
      </c>
      <c r="D22" s="6" t="s">
        <v>1316</v>
      </c>
      <c r="E22" s="6" t="s">
        <v>912</v>
      </c>
      <c r="F22" s="215">
        <v>2016</v>
      </c>
      <c r="G22" s="354">
        <f>IF(OR($B22="",$C22="",$D22="",$F22&lt;an_initial,$F22&gt;an_final,$I22=FALSE),"",(HLOOKUP(E22,ii12punctaje,2,FALSE))*VLOOKUP(J22,Coef!$E$2:$F$17,2,FALSE))</f>
        <v>90</v>
      </c>
      <c r="H22" s="370">
        <f t="shared" si="0"/>
        <v>1</v>
      </c>
      <c r="I22" s="371" t="b">
        <f t="shared" si="1"/>
        <v>1</v>
      </c>
      <c r="J22" s="372">
        <f t="shared" si="2"/>
        <v>2</v>
      </c>
    </row>
    <row r="23" spans="1:10" s="31" customFormat="1" ht="78">
      <c r="A23" s="35">
        <v>14</v>
      </c>
      <c r="B23" s="6" t="s">
        <v>1235</v>
      </c>
      <c r="C23" s="6" t="s">
        <v>1325</v>
      </c>
      <c r="D23" s="6" t="s">
        <v>1316</v>
      </c>
      <c r="E23" s="6" t="s">
        <v>912</v>
      </c>
      <c r="F23" s="215">
        <v>2016</v>
      </c>
      <c r="G23" s="354">
        <f>IF(OR($B23="",$C23="",$D23="",$F23&lt;an_initial,$F23&gt;an_final,$I23=FALSE),"",(HLOOKUP(E23,ii12punctaje,2,FALSE))*VLOOKUP(J23,Coef!$E$2:$F$17,2,FALSE))</f>
        <v>100</v>
      </c>
      <c r="H23" s="370">
        <f t="shared" si="0"/>
        <v>1</v>
      </c>
      <c r="I23" s="371" t="b">
        <f t="shared" si="1"/>
        <v>1</v>
      </c>
      <c r="J23" s="372">
        <f t="shared" si="2"/>
        <v>1</v>
      </c>
    </row>
    <row r="24" spans="1:10" s="31" customFormat="1" ht="62.4">
      <c r="A24" s="35">
        <v>15</v>
      </c>
      <c r="B24" s="6" t="s">
        <v>1235</v>
      </c>
      <c r="C24" s="6" t="s">
        <v>1326</v>
      </c>
      <c r="D24" s="6" t="s">
        <v>1327</v>
      </c>
      <c r="E24" s="6" t="s">
        <v>912</v>
      </c>
      <c r="F24" s="215">
        <v>2016</v>
      </c>
      <c r="G24" s="354">
        <f>IF(OR($B24="",$C24="",$D24="",$F24&lt;an_initial,$F24&gt;an_final,$I24=FALSE),"",(HLOOKUP(E24,ii12punctaje,2,FALSE))*VLOOKUP(J24,Coef!$E$2:$F$17,2,FALSE))</f>
        <v>100</v>
      </c>
      <c r="H24" s="370">
        <f t="shared" si="0"/>
        <v>1</v>
      </c>
      <c r="I24" s="371" t="b">
        <f t="shared" si="1"/>
        <v>1</v>
      </c>
      <c r="J24" s="372">
        <f t="shared" si="2"/>
        <v>1</v>
      </c>
    </row>
    <row r="25" spans="1:10" s="31" customFormat="1" ht="62.4">
      <c r="A25" s="35">
        <v>16</v>
      </c>
      <c r="B25" s="6" t="s">
        <v>1248</v>
      </c>
      <c r="C25" s="6" t="s">
        <v>1328</v>
      </c>
      <c r="D25" s="6" t="s">
        <v>1329</v>
      </c>
      <c r="E25" s="6" t="s">
        <v>912</v>
      </c>
      <c r="F25" s="215">
        <v>2016</v>
      </c>
      <c r="G25" s="354">
        <f>IF(OR($B25="",$C25="",$D25="",$F25&lt;an_initial,$F25&gt;an_final,$I25=FALSE),"",(HLOOKUP(E25,ii12punctaje,2,FALSE))*VLOOKUP(J25,Coef!$E$2:$F$17,2,FALSE))</f>
        <v>90</v>
      </c>
      <c r="H25" s="370">
        <f t="shared" si="0"/>
        <v>1</v>
      </c>
      <c r="I25" s="371" t="b">
        <f t="shared" si="1"/>
        <v>1</v>
      </c>
      <c r="J25" s="372">
        <f t="shared" si="2"/>
        <v>2</v>
      </c>
    </row>
    <row r="26" spans="1:10" s="31" customFormat="1" ht="46.8">
      <c r="A26" s="35">
        <v>17</v>
      </c>
      <c r="B26" s="6" t="s">
        <v>1330</v>
      </c>
      <c r="C26" s="6" t="s">
        <v>1331</v>
      </c>
      <c r="D26" s="6" t="s">
        <v>1332</v>
      </c>
      <c r="E26" s="6" t="s">
        <v>912</v>
      </c>
      <c r="F26" s="215">
        <v>2016</v>
      </c>
      <c r="G26" s="354">
        <f>IF(OR($B26="",$C26="",$D26="",$F26&lt;an_initial,$F26&gt;an_final,$I26=FALSE),"",(HLOOKUP(E26,ii12punctaje,2,FALSE))*VLOOKUP(J26,Coef!$E$2:$F$17,2,FALSE))</f>
        <v>70</v>
      </c>
      <c r="H26" s="370">
        <f t="shared" si="0"/>
        <v>1</v>
      </c>
      <c r="I26" s="371" t="b">
        <f t="shared" si="1"/>
        <v>1</v>
      </c>
      <c r="J26" s="372">
        <f t="shared" si="2"/>
        <v>4</v>
      </c>
    </row>
    <row r="27" spans="1:10" s="31" customFormat="1" ht="109.2">
      <c r="A27" s="35">
        <v>18</v>
      </c>
      <c r="B27" s="6" t="s">
        <v>1235</v>
      </c>
      <c r="C27" s="6" t="s">
        <v>1333</v>
      </c>
      <c r="D27" s="6" t="s">
        <v>1334</v>
      </c>
      <c r="E27" s="6" t="s">
        <v>908</v>
      </c>
      <c r="F27" s="215">
        <v>2018</v>
      </c>
      <c r="G27" s="354">
        <f>IF(OR($B27="",$C27="",$D27="",$F27&lt;an_initial,$F27&gt;an_final,$I27=FALSE),"",(HLOOKUP(E27,ii12punctaje,2,FALSE))*VLOOKUP(J27,Coef!$E$2:$F$17,2,FALSE))</f>
        <v>60</v>
      </c>
      <c r="H27" s="370">
        <f t="shared" si="0"/>
        <v>1</v>
      </c>
      <c r="I27" s="371" t="b">
        <f t="shared" si="1"/>
        <v>1</v>
      </c>
      <c r="J27" s="372">
        <f t="shared" si="2"/>
        <v>1</v>
      </c>
    </row>
    <row r="28" spans="1:10" s="31" customFormat="1" ht="109.2">
      <c r="A28" s="35">
        <v>19</v>
      </c>
      <c r="B28" s="6" t="s">
        <v>1235</v>
      </c>
      <c r="C28" s="6" t="s">
        <v>1335</v>
      </c>
      <c r="D28" s="6" t="s">
        <v>1336</v>
      </c>
      <c r="E28" s="6" t="s">
        <v>908</v>
      </c>
      <c r="F28" s="215">
        <v>2017</v>
      </c>
      <c r="G28" s="354">
        <f>IF(OR($B28="",$C28="",$D28="",$F28&lt;an_initial,$F28&gt;an_final,$I28=FALSE),"",(HLOOKUP(E28,ii12punctaje,2,FALSE))*VLOOKUP(J28,Coef!$E$2:$F$17,2,FALSE))</f>
        <v>60</v>
      </c>
      <c r="H28" s="370">
        <f t="shared" si="0"/>
        <v>1</v>
      </c>
      <c r="I28" s="371" t="b">
        <f t="shared" si="1"/>
        <v>1</v>
      </c>
      <c r="J28" s="372">
        <f t="shared" si="2"/>
        <v>1</v>
      </c>
    </row>
    <row r="29" spans="1:10" s="31" customFormat="1" ht="109.2">
      <c r="A29" s="35">
        <v>20</v>
      </c>
      <c r="B29" s="6" t="s">
        <v>1337</v>
      </c>
      <c r="C29" s="6" t="s">
        <v>1338</v>
      </c>
      <c r="D29" s="6" t="s">
        <v>1339</v>
      </c>
      <c r="E29" s="6" t="s">
        <v>908</v>
      </c>
      <c r="F29" s="215">
        <v>2017</v>
      </c>
      <c r="G29" s="354">
        <f>IF(OR($B29="",$C29="",$D29="",$F29&lt;an_initial,$F29&gt;an_final,$I29=FALSE),"",(HLOOKUP(E29,ii12punctaje,2,FALSE))*VLOOKUP(J29,Coef!$E$2:$F$17,2,FALSE))</f>
        <v>48</v>
      </c>
      <c r="H29" s="370">
        <f t="shared" si="0"/>
        <v>1</v>
      </c>
      <c r="I29" s="371" t="b">
        <f t="shared" si="1"/>
        <v>1</v>
      </c>
      <c r="J29" s="372">
        <f t="shared" si="2"/>
        <v>3</v>
      </c>
    </row>
    <row r="30" spans="1:10" s="31" customFormat="1" ht="109.2">
      <c r="A30" s="35">
        <v>21</v>
      </c>
      <c r="B30" s="6" t="s">
        <v>1341</v>
      </c>
      <c r="C30" s="6" t="s">
        <v>1340</v>
      </c>
      <c r="D30" s="6" t="s">
        <v>1342</v>
      </c>
      <c r="E30" s="6" t="s">
        <v>908</v>
      </c>
      <c r="F30" s="215">
        <v>2017</v>
      </c>
      <c r="G30" s="354">
        <f>IF(OR($B30="",$C30="",$D30="",$F30&lt;an_initial,$F30&gt;an_final,$I30=FALSE),"",(HLOOKUP(E30,ii12punctaje,2,FALSE))*VLOOKUP(J30,Coef!$E$2:$F$17,2,FALSE))</f>
        <v>48</v>
      </c>
      <c r="H30" s="370">
        <f t="shared" si="0"/>
        <v>1</v>
      </c>
      <c r="I30" s="371" t="b">
        <f t="shared" si="1"/>
        <v>1</v>
      </c>
      <c r="J30" s="372">
        <f t="shared" si="2"/>
        <v>3</v>
      </c>
    </row>
    <row r="31" spans="1:10" s="31" customFormat="1" ht="109.2">
      <c r="A31" s="35">
        <v>22</v>
      </c>
      <c r="B31" s="6" t="s">
        <v>1343</v>
      </c>
      <c r="C31" s="6" t="s">
        <v>1344</v>
      </c>
      <c r="D31" s="6" t="s">
        <v>1345</v>
      </c>
      <c r="E31" s="6" t="s">
        <v>908</v>
      </c>
      <c r="F31" s="215">
        <v>2017</v>
      </c>
      <c r="G31" s="354">
        <f>IF(OR($B31="",$C31="",$D31="",$F31&lt;an_initial,$F31&gt;an_final,$I31=FALSE),"",(HLOOKUP(E31,ii12punctaje,2,FALSE))*VLOOKUP(J31,Coef!$E$2:$F$17,2,FALSE))</f>
        <v>48</v>
      </c>
      <c r="H31" s="370">
        <f t="shared" si="0"/>
        <v>1</v>
      </c>
      <c r="I31" s="371" t="b">
        <f t="shared" si="1"/>
        <v>1</v>
      </c>
      <c r="J31" s="372">
        <f t="shared" si="2"/>
        <v>3</v>
      </c>
    </row>
    <row r="32" spans="1:10" s="31" customFormat="1" ht="109.2">
      <c r="A32" s="35">
        <v>23</v>
      </c>
      <c r="B32" s="6" t="s">
        <v>1347</v>
      </c>
      <c r="C32" s="6" t="s">
        <v>1346</v>
      </c>
      <c r="D32" s="6" t="s">
        <v>1348</v>
      </c>
      <c r="E32" s="6" t="s">
        <v>908</v>
      </c>
      <c r="F32" s="215">
        <v>2017</v>
      </c>
      <c r="G32" s="354">
        <f>IF(OR($B32="",$C32="",$D32="",$F32&lt;an_initial,$F32&gt;an_final,$I32=FALSE),"",(HLOOKUP(E32,ii12punctaje,2,FALSE))*VLOOKUP(J32,Coef!$E$2:$F$17,2,FALSE))</f>
        <v>48</v>
      </c>
      <c r="H32" s="370">
        <f t="shared" si="0"/>
        <v>1</v>
      </c>
      <c r="I32" s="371" t="b">
        <f t="shared" si="1"/>
        <v>1</v>
      </c>
      <c r="J32" s="372">
        <f t="shared" si="2"/>
        <v>3</v>
      </c>
    </row>
    <row r="33" spans="1:10" s="31" customFormat="1" ht="109.2">
      <c r="A33" s="35">
        <v>24</v>
      </c>
      <c r="B33" s="6" t="s">
        <v>1350</v>
      </c>
      <c r="C33" s="6" t="s">
        <v>1349</v>
      </c>
      <c r="D33" s="6" t="s">
        <v>1351</v>
      </c>
      <c r="E33" s="6" t="s">
        <v>908</v>
      </c>
      <c r="F33" s="215">
        <v>2017</v>
      </c>
      <c r="G33" s="354">
        <f>IF(OR($B33="",$C33="",$D33="",$F33&lt;an_initial,$F33&gt;an_final,$I33=FALSE),"",(HLOOKUP(E33,ii12punctaje,2,FALSE))*VLOOKUP(J33,Coef!$E$2:$F$17,2,FALSE))</f>
        <v>42</v>
      </c>
      <c r="H33" s="370">
        <f t="shared" si="0"/>
        <v>1</v>
      </c>
      <c r="I33" s="371" t="b">
        <f t="shared" si="1"/>
        <v>1</v>
      </c>
      <c r="J33" s="372">
        <f t="shared" si="2"/>
        <v>4</v>
      </c>
    </row>
    <row r="34" spans="1:10" s="31" customFormat="1" ht="62.4">
      <c r="A34" s="35">
        <v>25</v>
      </c>
      <c r="B34" s="6" t="s">
        <v>1461</v>
      </c>
      <c r="C34" s="6" t="s">
        <v>1462</v>
      </c>
      <c r="D34" s="6" t="s">
        <v>1465</v>
      </c>
      <c r="E34" s="6" t="s">
        <v>908</v>
      </c>
      <c r="F34" s="215">
        <v>2019</v>
      </c>
      <c r="G34" s="354">
        <f>IF(OR($B34="",$C34="",$D34="",$F34&lt;an_initial,$F34&gt;an_final,$I34=FALSE),"",(HLOOKUP(E34,ii12punctaje,2,FALSE))*VLOOKUP(J34,Coef!$E$2:$F$17,2,FALSE))</f>
        <v>42</v>
      </c>
      <c r="H34" s="370">
        <f t="shared" si="0"/>
        <v>1</v>
      </c>
      <c r="I34" s="371" t="b">
        <f t="shared" si="1"/>
        <v>1</v>
      </c>
      <c r="J34" s="372">
        <f t="shared" si="2"/>
        <v>4</v>
      </c>
    </row>
    <row r="35" spans="1:10" s="31" customFormat="1" ht="62.4">
      <c r="A35" s="35">
        <v>26</v>
      </c>
      <c r="B35" s="6" t="s">
        <v>1463</v>
      </c>
      <c r="C35" s="6" t="s">
        <v>1464</v>
      </c>
      <c r="D35" s="6" t="s">
        <v>1466</v>
      </c>
      <c r="E35" s="6" t="s">
        <v>908</v>
      </c>
      <c r="F35" s="215">
        <v>2019</v>
      </c>
      <c r="G35" s="354">
        <f>IF(OR($B35="",$C35="",$D35="",$F35&lt;an_initial,$F35&gt;an_final,$I35=FALSE),"",(HLOOKUP(E35,ii12punctaje,2,FALSE))*VLOOKUP(J35,Coef!$E$2:$F$17,2,FALSE))</f>
        <v>48</v>
      </c>
      <c r="H35" s="370">
        <f t="shared" si="0"/>
        <v>1</v>
      </c>
      <c r="I35" s="371" t="b">
        <f t="shared" si="1"/>
        <v>1</v>
      </c>
      <c r="J35" s="372">
        <f t="shared" si="2"/>
        <v>3</v>
      </c>
    </row>
    <row r="36" spans="1:10" s="31" customFormat="1" ht="62.4">
      <c r="A36" s="35">
        <v>27</v>
      </c>
      <c r="B36" s="6" t="s">
        <v>1463</v>
      </c>
      <c r="C36" s="6" t="s">
        <v>1468</v>
      </c>
      <c r="D36" s="6" t="s">
        <v>1467</v>
      </c>
      <c r="E36" s="6" t="s">
        <v>908</v>
      </c>
      <c r="F36" s="215">
        <v>2019</v>
      </c>
      <c r="G36" s="354">
        <f>IF(OR($B36="",$C36="",$D36="",$F36&lt;an_initial,$F36&gt;an_final,$I36=FALSE),"",(HLOOKUP(E36,ii12punctaje,2,FALSE))*VLOOKUP(J36,Coef!$E$2:$F$17,2,FALSE))</f>
        <v>48</v>
      </c>
      <c r="H36" s="370">
        <f t="shared" si="0"/>
        <v>1</v>
      </c>
      <c r="I36" s="371" t="b">
        <f t="shared" si="1"/>
        <v>1</v>
      </c>
      <c r="J36" s="372">
        <f t="shared" si="2"/>
        <v>3</v>
      </c>
    </row>
    <row r="37" spans="1:10" s="31" customFormat="1">
      <c r="A37" s="35">
        <v>28</v>
      </c>
      <c r="B37" s="6"/>
      <c r="C37" s="6"/>
      <c r="D37" s="6"/>
      <c r="E37" s="6"/>
      <c r="F37" s="215"/>
      <c r="G37" s="354" t="str">
        <f>IF(OR($B37="",$C37="",$D37="",$F37&lt;an_initial,$F37&gt;an_final,$I37=FALSE),"",(HLOOKUP(E37,ii12punctaje,2,FALSE))*VLOOKUP(J37,Coef!$E$2:$F$17,2,FALSE))</f>
        <v/>
      </c>
      <c r="H37" s="370" t="str">
        <f t="shared" si="0"/>
        <v/>
      </c>
      <c r="I37" s="371" t="b">
        <f t="shared" si="1"/>
        <v>0</v>
      </c>
      <c r="J37" s="372">
        <f t="shared" si="2"/>
        <v>1</v>
      </c>
    </row>
    <row r="38" spans="1:10" s="31" customFormat="1">
      <c r="A38" s="35">
        <v>29</v>
      </c>
      <c r="B38" s="6"/>
      <c r="C38" s="6"/>
      <c r="D38" s="6"/>
      <c r="E38" s="6"/>
      <c r="F38" s="215"/>
      <c r="G38" s="354" t="str">
        <f>IF(OR($B38="",$C38="",$D38="",$F38&lt;an_initial,$F38&gt;an_final,$I38=FALSE),"",(HLOOKUP(E38,ii12punctaje,2,FALSE))*VLOOKUP(J38,Coef!$E$2:$F$17,2,FALSE))</f>
        <v/>
      </c>
      <c r="H38" s="370" t="str">
        <f t="shared" si="0"/>
        <v/>
      </c>
      <c r="I38" s="371" t="b">
        <f t="shared" si="1"/>
        <v>0</v>
      </c>
      <c r="J38" s="372">
        <f t="shared" si="2"/>
        <v>1</v>
      </c>
    </row>
    <row r="39" spans="1:10" s="31" customFormat="1">
      <c r="A39" s="35">
        <v>30</v>
      </c>
      <c r="B39" s="6"/>
      <c r="C39" s="6"/>
      <c r="D39" s="6"/>
      <c r="E39" s="6"/>
      <c r="F39" s="215"/>
      <c r="G39" s="354" t="str">
        <f>IF(OR($B39="",$C39="",$D39="",$F39&lt;an_initial,$F39&gt;an_final,$I39=FALSE),"",(HLOOKUP(E39,ii12punctaje,2,FALSE))*VLOOKUP(J39,Coef!$E$2:$F$17,2,FALSE))</f>
        <v/>
      </c>
      <c r="H39" s="370" t="str">
        <f t="shared" si="0"/>
        <v/>
      </c>
      <c r="I39" s="371" t="b">
        <f t="shared" si="1"/>
        <v>0</v>
      </c>
      <c r="J39" s="372">
        <f t="shared" si="2"/>
        <v>1</v>
      </c>
    </row>
    <row r="40" spans="1:10" s="31" customFormat="1">
      <c r="A40" s="35">
        <v>31</v>
      </c>
      <c r="B40" s="6"/>
      <c r="C40" s="6"/>
      <c r="D40" s="6"/>
      <c r="E40" s="6"/>
      <c r="F40" s="215"/>
      <c r="G40" s="354" t="str">
        <f>IF(OR($B40="",$C40="",$D40="",$F40&lt;an_initial,$F40&gt;an_final,$I40=FALSE),"",(HLOOKUP(E40,ii12punctaje,2,FALSE))*VLOOKUP(J40,Coef!$E$2:$F$17,2,FALSE))</f>
        <v/>
      </c>
      <c r="H40" s="370" t="str">
        <f t="shared" si="0"/>
        <v/>
      </c>
      <c r="I40" s="371" t="b">
        <f t="shared" si="1"/>
        <v>0</v>
      </c>
      <c r="J40" s="372">
        <f t="shared" si="2"/>
        <v>1</v>
      </c>
    </row>
    <row r="41" spans="1:10" s="31" customFormat="1">
      <c r="A41" s="35">
        <v>32</v>
      </c>
      <c r="B41" s="6"/>
      <c r="C41" s="6"/>
      <c r="D41" s="6"/>
      <c r="E41" s="6"/>
      <c r="F41" s="215"/>
      <c r="G41" s="354" t="str">
        <f>IF(OR($B41="",$C41="",$D41="",$F41&lt;an_initial,$F41&gt;an_final,$I41=FALSE),"",(HLOOKUP(E41,ii12punctaje,2,FALSE))*VLOOKUP(J41,Coef!$E$2:$F$17,2,FALSE))</f>
        <v/>
      </c>
      <c r="H41" s="370" t="str">
        <f t="shared" si="0"/>
        <v/>
      </c>
      <c r="I41" s="371" t="b">
        <f t="shared" si="1"/>
        <v>0</v>
      </c>
      <c r="J41" s="372">
        <f t="shared" si="2"/>
        <v>1</v>
      </c>
    </row>
    <row r="42" spans="1:10" s="31" customFormat="1">
      <c r="A42" s="35">
        <v>33</v>
      </c>
      <c r="B42" s="6"/>
      <c r="C42" s="6"/>
      <c r="D42" s="6"/>
      <c r="E42" s="6"/>
      <c r="F42" s="215"/>
      <c r="G42" s="354" t="str">
        <f>IF(OR($B42="",$C42="",$D42="",$F42&lt;an_initial,$F42&gt;an_final,$I42=FALSE),"",(HLOOKUP(E42,ii12punctaje,2,FALSE))*VLOOKUP(J42,Coef!$E$2:$F$17,2,FALSE))</f>
        <v/>
      </c>
      <c r="H42" s="370" t="str">
        <f t="shared" si="0"/>
        <v/>
      </c>
      <c r="I42" s="371" t="b">
        <f t="shared" si="1"/>
        <v>0</v>
      </c>
      <c r="J42" s="372">
        <f t="shared" ref="J42:J73" si="3">LEN(B42)-LEN(SUBSTITUTE(B42,",",""))+1</f>
        <v>1</v>
      </c>
    </row>
    <row r="43" spans="1:10" s="31" customFormat="1">
      <c r="A43" s="35">
        <v>34</v>
      </c>
      <c r="B43" s="6"/>
      <c r="C43" s="6"/>
      <c r="D43" s="6"/>
      <c r="E43" s="6"/>
      <c r="F43" s="215"/>
      <c r="G43" s="354" t="str">
        <f>IF(OR($B43="",$C43="",$D43="",$F43&lt;an_initial,$F43&gt;an_final,$I43=FALSE),"",(HLOOKUP(E43,ii12punctaje,2,FALSE))*VLOOKUP(J43,Coef!$E$2:$F$17,2,FALSE))</f>
        <v/>
      </c>
      <c r="H43" s="370" t="str">
        <f t="shared" si="0"/>
        <v/>
      </c>
      <c r="I43" s="371" t="b">
        <f t="shared" si="1"/>
        <v>0</v>
      </c>
      <c r="J43" s="372">
        <f t="shared" si="3"/>
        <v>1</v>
      </c>
    </row>
    <row r="44" spans="1:10" s="31" customFormat="1">
      <c r="A44" s="35">
        <v>35</v>
      </c>
      <c r="B44" s="6"/>
      <c r="C44" s="6"/>
      <c r="D44" s="6"/>
      <c r="E44" s="6"/>
      <c r="F44" s="215"/>
      <c r="G44" s="354" t="str">
        <f>IF(OR($B44="",$C44="",$D44="",$F44&lt;an_initial,$F44&gt;an_final,$I44=FALSE),"",(HLOOKUP(E44,ii12punctaje,2,FALSE))*VLOOKUP(J44,Coef!$E$2:$F$17,2,FALSE))</f>
        <v/>
      </c>
      <c r="H44" s="370" t="str">
        <f t="shared" si="0"/>
        <v/>
      </c>
      <c r="I44" s="371" t="b">
        <f t="shared" si="1"/>
        <v>0</v>
      </c>
      <c r="J44" s="372">
        <f t="shared" si="3"/>
        <v>1</v>
      </c>
    </row>
    <row r="45" spans="1:10" s="31" customFormat="1">
      <c r="A45" s="35">
        <v>36</v>
      </c>
      <c r="B45" s="6"/>
      <c r="C45" s="6"/>
      <c r="D45" s="6"/>
      <c r="E45" s="6"/>
      <c r="F45" s="215"/>
      <c r="G45" s="354" t="str">
        <f>IF(OR($B45="",$C45="",$D45="",$F45&lt;an_initial,$F45&gt;an_final,$I45=FALSE),"",(HLOOKUP(E45,ii12punctaje,2,FALSE))*VLOOKUP(J45,Coef!$E$2:$F$17,2,FALSE))</f>
        <v/>
      </c>
      <c r="H45" s="370" t="str">
        <f t="shared" si="0"/>
        <v/>
      </c>
      <c r="I45" s="371" t="b">
        <f t="shared" si="1"/>
        <v>0</v>
      </c>
      <c r="J45" s="372">
        <f t="shared" si="3"/>
        <v>1</v>
      </c>
    </row>
    <row r="46" spans="1:10" s="31" customFormat="1">
      <c r="A46" s="35">
        <v>37</v>
      </c>
      <c r="B46" s="6"/>
      <c r="C46" s="6"/>
      <c r="D46" s="6"/>
      <c r="E46" s="6"/>
      <c r="F46" s="215"/>
      <c r="G46" s="354" t="str">
        <f>IF(OR($B46="",$C46="",$D46="",$F46&lt;an_initial,$F46&gt;an_final,$I46=FALSE),"",(HLOOKUP(E46,ii12punctaje,2,FALSE))*VLOOKUP(J46,Coef!$E$2:$F$17,2,FALSE))</f>
        <v/>
      </c>
      <c r="H46" s="370" t="str">
        <f t="shared" si="0"/>
        <v/>
      </c>
      <c r="I46" s="371" t="b">
        <f t="shared" si="1"/>
        <v>0</v>
      </c>
      <c r="J46" s="372">
        <f t="shared" si="3"/>
        <v>1</v>
      </c>
    </row>
    <row r="47" spans="1:10" s="31" customFormat="1">
      <c r="A47" s="35">
        <v>38</v>
      </c>
      <c r="B47" s="6"/>
      <c r="C47" s="6"/>
      <c r="D47" s="6"/>
      <c r="E47" s="6"/>
      <c r="F47" s="215"/>
      <c r="G47" s="354" t="str">
        <f>IF(OR($B47="",$C47="",$D47="",$F47&lt;an_initial,$F47&gt;an_final,$I47=FALSE),"",(HLOOKUP(E47,ii12punctaje,2,FALSE))*VLOOKUP(J47,Coef!$E$2:$F$17,2,FALSE))</f>
        <v/>
      </c>
      <c r="H47" s="370" t="str">
        <f t="shared" si="0"/>
        <v/>
      </c>
      <c r="I47" s="371" t="b">
        <f t="shared" si="1"/>
        <v>0</v>
      </c>
      <c r="J47" s="372">
        <f t="shared" si="3"/>
        <v>1</v>
      </c>
    </row>
    <row r="48" spans="1:10" s="31" customFormat="1">
      <c r="A48" s="35">
        <v>39</v>
      </c>
      <c r="B48" s="6"/>
      <c r="C48" s="6"/>
      <c r="D48" s="6"/>
      <c r="E48" s="6"/>
      <c r="F48" s="215"/>
      <c r="G48" s="354" t="str">
        <f>IF(OR($B48="",$C48="",$D48="",$F48&lt;an_initial,$F48&gt;an_final,$I48=FALSE),"",(HLOOKUP(E48,ii12punctaje,2,FALSE))*VLOOKUP(J48,Coef!$E$2:$F$17,2,FALSE))</f>
        <v/>
      </c>
      <c r="H48" s="370" t="str">
        <f t="shared" si="0"/>
        <v/>
      </c>
      <c r="I48" s="371" t="b">
        <f t="shared" si="1"/>
        <v>0</v>
      </c>
      <c r="J48" s="372">
        <f t="shared" si="3"/>
        <v>1</v>
      </c>
    </row>
    <row r="49" spans="1:10" s="31" customFormat="1">
      <c r="A49" s="35">
        <v>40</v>
      </c>
      <c r="B49" s="6"/>
      <c r="C49" s="6"/>
      <c r="D49" s="6"/>
      <c r="E49" s="6"/>
      <c r="F49" s="215"/>
      <c r="G49" s="354" t="str">
        <f>IF(OR($B49="",$C49="",$D49="",$F49&lt;an_initial,$F49&gt;an_final,$I49=FALSE),"",(HLOOKUP(E49,ii12punctaje,2,FALSE))*VLOOKUP(J49,Coef!$E$2:$F$17,2,FALSE))</f>
        <v/>
      </c>
      <c r="H49" s="370" t="str">
        <f t="shared" si="0"/>
        <v/>
      </c>
      <c r="I49" s="371" t="b">
        <f t="shared" si="1"/>
        <v>0</v>
      </c>
      <c r="J49" s="372">
        <f t="shared" si="3"/>
        <v>1</v>
      </c>
    </row>
    <row r="50" spans="1:10" s="31" customFormat="1">
      <c r="A50" s="35">
        <v>41</v>
      </c>
      <c r="B50" s="6"/>
      <c r="C50" s="6"/>
      <c r="D50" s="6"/>
      <c r="E50" s="6"/>
      <c r="F50" s="215"/>
      <c r="G50" s="354" t="str">
        <f>IF(OR($B50="",$C50="",$D50="",$F50&lt;an_initial,$F50&gt;an_final,$I50=FALSE),"",(HLOOKUP(E50,ii12punctaje,2,FALSE))*VLOOKUP(J50,Coef!$E$2:$F$17,2,FALSE))</f>
        <v/>
      </c>
      <c r="H50" s="370" t="str">
        <f t="shared" si="0"/>
        <v/>
      </c>
      <c r="I50" s="371" t="b">
        <f t="shared" si="1"/>
        <v>0</v>
      </c>
      <c r="J50" s="372">
        <f t="shared" si="3"/>
        <v>1</v>
      </c>
    </row>
    <row r="51" spans="1:10" s="31" customFormat="1">
      <c r="A51" s="35">
        <v>42</v>
      </c>
      <c r="B51" s="6"/>
      <c r="C51" s="6"/>
      <c r="D51" s="6"/>
      <c r="E51" s="6"/>
      <c r="F51" s="215"/>
      <c r="G51" s="354" t="str">
        <f>IF(OR($B51="",$C51="",$D51="",$F51&lt;an_initial,$F51&gt;an_final,$I51=FALSE),"",(HLOOKUP(E51,ii12punctaje,2,FALSE))*VLOOKUP(J51,Coef!$E$2:$F$17,2,FALSE))</f>
        <v/>
      </c>
      <c r="H51" s="370" t="str">
        <f t="shared" si="0"/>
        <v/>
      </c>
      <c r="I51" s="371" t="b">
        <f t="shared" si="1"/>
        <v>0</v>
      </c>
      <c r="J51" s="372">
        <f t="shared" si="3"/>
        <v>1</v>
      </c>
    </row>
    <row r="52" spans="1:10" s="31" customFormat="1">
      <c r="A52" s="35">
        <v>43</v>
      </c>
      <c r="B52" s="6"/>
      <c r="C52" s="6"/>
      <c r="D52" s="6"/>
      <c r="E52" s="6"/>
      <c r="F52" s="215"/>
      <c r="G52" s="354" t="str">
        <f>IF(OR($B52="",$C52="",$D52="",$F52&lt;an_initial,$F52&gt;an_final,$I52=FALSE),"",(HLOOKUP(E52,ii12punctaje,2,FALSE))*VLOOKUP(J52,Coef!$E$2:$F$17,2,FALSE))</f>
        <v/>
      </c>
      <c r="H52" s="370" t="str">
        <f t="shared" si="0"/>
        <v/>
      </c>
      <c r="I52" s="371" t="b">
        <f t="shared" si="1"/>
        <v>0</v>
      </c>
      <c r="J52" s="372">
        <f t="shared" si="3"/>
        <v>1</v>
      </c>
    </row>
    <row r="53" spans="1:10" s="31" customFormat="1">
      <c r="A53" s="35">
        <v>44</v>
      </c>
      <c r="B53" s="6"/>
      <c r="C53" s="6"/>
      <c r="D53" s="6"/>
      <c r="E53" s="6"/>
      <c r="F53" s="215"/>
      <c r="G53" s="354" t="str">
        <f>IF(OR($B53="",$C53="",$D53="",$F53&lt;an_initial,$F53&gt;an_final,$I53=FALSE),"",(HLOOKUP(E53,ii12punctaje,2,FALSE))*VLOOKUP(J53,Coef!$E$2:$F$17,2,FALSE))</f>
        <v/>
      </c>
      <c r="H53" s="370" t="str">
        <f t="shared" si="0"/>
        <v/>
      </c>
      <c r="I53" s="371" t="b">
        <f t="shared" si="1"/>
        <v>0</v>
      </c>
      <c r="J53" s="372">
        <f t="shared" si="3"/>
        <v>1</v>
      </c>
    </row>
    <row r="54" spans="1:10" s="31" customFormat="1">
      <c r="A54" s="35">
        <v>45</v>
      </c>
      <c r="B54" s="6"/>
      <c r="C54" s="6"/>
      <c r="D54" s="6"/>
      <c r="E54" s="6"/>
      <c r="F54" s="215"/>
      <c r="G54" s="354" t="str">
        <f>IF(OR($B54="",$C54="",$D54="",$F54&lt;an_initial,$F54&gt;an_final,$I54=FALSE),"",(HLOOKUP(E54,ii12punctaje,2,FALSE))*VLOOKUP(J54,Coef!$E$2:$F$17,2,FALSE))</f>
        <v/>
      </c>
      <c r="H54" s="370" t="str">
        <f t="shared" si="0"/>
        <v/>
      </c>
      <c r="I54" s="371" t="b">
        <f t="shared" si="1"/>
        <v>0</v>
      </c>
      <c r="J54" s="372">
        <f t="shared" si="3"/>
        <v>1</v>
      </c>
    </row>
    <row r="55" spans="1:10" s="31" customFormat="1">
      <c r="A55" s="35">
        <v>46</v>
      </c>
      <c r="B55" s="6"/>
      <c r="C55" s="6"/>
      <c r="D55" s="6"/>
      <c r="E55" s="6"/>
      <c r="F55" s="215"/>
      <c r="G55" s="354" t="str">
        <f>IF(OR($B55="",$C55="",$D55="",$F55&lt;an_initial,$F55&gt;an_final,$I55=FALSE),"",(HLOOKUP(E55,ii12punctaje,2,FALSE))*VLOOKUP(J55,Coef!$E$2:$F$17,2,FALSE))</f>
        <v/>
      </c>
      <c r="H55" s="370" t="str">
        <f t="shared" si="0"/>
        <v/>
      </c>
      <c r="I55" s="371" t="b">
        <f t="shared" si="1"/>
        <v>0</v>
      </c>
      <c r="J55" s="372">
        <f t="shared" si="3"/>
        <v>1</v>
      </c>
    </row>
    <row r="56" spans="1:10" s="31" customFormat="1">
      <c r="A56" s="35">
        <v>47</v>
      </c>
      <c r="B56" s="6"/>
      <c r="C56" s="6"/>
      <c r="D56" s="6"/>
      <c r="E56" s="6"/>
      <c r="F56" s="215"/>
      <c r="G56" s="354" t="str">
        <f>IF(OR($B56="",$C56="",$D56="",$F56&lt;an_initial,$F56&gt;an_final,$I56=FALSE),"",(HLOOKUP(E56,ii12punctaje,2,FALSE))*VLOOKUP(J56,Coef!$E$2:$F$17,2,FALSE))</f>
        <v/>
      </c>
      <c r="H56" s="370" t="str">
        <f t="shared" si="0"/>
        <v/>
      </c>
      <c r="I56" s="371" t="b">
        <f t="shared" si="1"/>
        <v>0</v>
      </c>
      <c r="J56" s="372">
        <f t="shared" si="3"/>
        <v>1</v>
      </c>
    </row>
    <row r="57" spans="1:10" s="31" customFormat="1">
      <c r="A57" s="35">
        <v>48</v>
      </c>
      <c r="B57" s="6"/>
      <c r="C57" s="6"/>
      <c r="D57" s="6"/>
      <c r="E57" s="6"/>
      <c r="F57" s="215"/>
      <c r="G57" s="354" t="str">
        <f>IF(OR($B57="",$C57="",$D57="",$F57&lt;an_initial,$F57&gt;an_final,$I57=FALSE),"",(HLOOKUP(E57,ii12punctaje,2,FALSE))*VLOOKUP(J57,Coef!$E$2:$F$17,2,FALSE))</f>
        <v/>
      </c>
      <c r="H57" s="370" t="str">
        <f t="shared" si="0"/>
        <v/>
      </c>
      <c r="I57" s="371" t="b">
        <f t="shared" si="1"/>
        <v>0</v>
      </c>
      <c r="J57" s="372">
        <f t="shared" si="3"/>
        <v>1</v>
      </c>
    </row>
    <row r="58" spans="1:10" s="31" customFormat="1">
      <c r="A58" s="35">
        <v>49</v>
      </c>
      <c r="B58" s="6"/>
      <c r="C58" s="6"/>
      <c r="D58" s="6"/>
      <c r="E58" s="6"/>
      <c r="F58" s="215"/>
      <c r="G58" s="354" t="str">
        <f>IF(OR($B58="",$C58="",$D58="",$F58&lt;an_initial,$F58&gt;an_final,$I58=FALSE),"",(HLOOKUP(E58,ii12punctaje,2,FALSE))*VLOOKUP(J58,Coef!$E$2:$F$17,2,FALSE))</f>
        <v/>
      </c>
      <c r="H58" s="370" t="str">
        <f t="shared" si="0"/>
        <v/>
      </c>
      <c r="I58" s="371" t="b">
        <f t="shared" si="1"/>
        <v>0</v>
      </c>
      <c r="J58" s="372">
        <f t="shared" si="3"/>
        <v>1</v>
      </c>
    </row>
    <row r="59" spans="1:10" s="31" customFormat="1">
      <c r="A59" s="35">
        <v>50</v>
      </c>
      <c r="B59" s="6"/>
      <c r="C59" s="6"/>
      <c r="D59" s="6"/>
      <c r="E59" s="6"/>
      <c r="F59" s="215"/>
      <c r="G59" s="354" t="str">
        <f>IF(OR($B59="",$C59="",$D59="",$F59&lt;an_initial,$F59&gt;an_final,$I59=FALSE),"",(HLOOKUP(E59,ii12punctaje,2,FALSE))*VLOOKUP(J59,Coef!$E$2:$F$17,2,FALSE))</f>
        <v/>
      </c>
      <c r="H59" s="370" t="str">
        <f t="shared" si="0"/>
        <v/>
      </c>
      <c r="I59" s="371" t="b">
        <f t="shared" si="1"/>
        <v>0</v>
      </c>
      <c r="J59" s="372">
        <f t="shared" si="3"/>
        <v>1</v>
      </c>
    </row>
    <row r="60" spans="1:10" s="31" customFormat="1">
      <c r="A60" s="35">
        <v>51</v>
      </c>
      <c r="B60" s="6"/>
      <c r="C60" s="6"/>
      <c r="D60" s="6"/>
      <c r="E60" s="6"/>
      <c r="F60" s="215"/>
      <c r="G60" s="354" t="str">
        <f>IF(OR($B60="",$C60="",$D60="",$F60&lt;an_initial,$F60&gt;an_final,$I60=FALSE),"",(HLOOKUP(E60,ii12punctaje,2,FALSE))*VLOOKUP(J60,Coef!$E$2:$F$17,2,FALSE))</f>
        <v/>
      </c>
      <c r="H60" s="370" t="str">
        <f t="shared" si="0"/>
        <v/>
      </c>
      <c r="I60" s="371" t="b">
        <f t="shared" si="1"/>
        <v>0</v>
      </c>
      <c r="J60" s="372">
        <f t="shared" si="3"/>
        <v>1</v>
      </c>
    </row>
    <row r="61" spans="1:10" s="31" customFormat="1">
      <c r="A61" s="35">
        <v>52</v>
      </c>
      <c r="B61" s="6"/>
      <c r="C61" s="6"/>
      <c r="D61" s="6"/>
      <c r="E61" s="6"/>
      <c r="F61" s="215"/>
      <c r="G61" s="354" t="str">
        <f>IF(OR($B61="",$C61="",$D61="",$F61&lt;an_initial,$F61&gt;an_final,$I61=FALSE),"",(HLOOKUP(E61,ii12punctaje,2,FALSE))*VLOOKUP(J61,Coef!$E$2:$F$17,2,FALSE))</f>
        <v/>
      </c>
      <c r="H61" s="370" t="str">
        <f t="shared" si="0"/>
        <v/>
      </c>
      <c r="I61" s="371" t="b">
        <f t="shared" si="1"/>
        <v>0</v>
      </c>
      <c r="J61" s="372">
        <f t="shared" si="3"/>
        <v>1</v>
      </c>
    </row>
    <row r="62" spans="1:10" s="31" customFormat="1">
      <c r="A62" s="35">
        <v>53</v>
      </c>
      <c r="B62" s="6"/>
      <c r="C62" s="6"/>
      <c r="D62" s="6"/>
      <c r="E62" s="6"/>
      <c r="F62" s="215"/>
      <c r="G62" s="354" t="str">
        <f>IF(OR($B62="",$C62="",$D62="",$F62&lt;an_initial,$F62&gt;an_final,$I62=FALSE),"",(HLOOKUP(E62,ii12punctaje,2,FALSE))*VLOOKUP(J62,Coef!$E$2:$F$17,2,FALSE))</f>
        <v/>
      </c>
      <c r="H62" s="370" t="str">
        <f t="shared" si="0"/>
        <v/>
      </c>
      <c r="I62" s="371" t="b">
        <f t="shared" si="1"/>
        <v>0</v>
      </c>
      <c r="J62" s="372">
        <f t="shared" si="3"/>
        <v>1</v>
      </c>
    </row>
    <row r="63" spans="1:10" s="31" customFormat="1">
      <c r="A63" s="35">
        <v>54</v>
      </c>
      <c r="B63" s="6"/>
      <c r="C63" s="6"/>
      <c r="D63" s="6"/>
      <c r="E63" s="6"/>
      <c r="F63" s="215"/>
      <c r="G63" s="354" t="str">
        <f>IF(OR($B63="",$C63="",$D63="",$F63&lt;an_initial,$F63&gt;an_final,$I63=FALSE),"",(HLOOKUP(E63,ii12punctaje,2,FALSE))*VLOOKUP(J63,Coef!$E$2:$F$17,2,FALSE))</f>
        <v/>
      </c>
      <c r="H63" s="370" t="str">
        <f t="shared" si="0"/>
        <v/>
      </c>
      <c r="I63" s="371" t="b">
        <f t="shared" si="1"/>
        <v>0</v>
      </c>
      <c r="J63" s="372">
        <f t="shared" si="3"/>
        <v>1</v>
      </c>
    </row>
    <row r="64" spans="1:10" s="31" customFormat="1">
      <c r="A64" s="35">
        <v>55</v>
      </c>
      <c r="B64" s="6"/>
      <c r="C64" s="6"/>
      <c r="D64" s="6"/>
      <c r="E64" s="6"/>
      <c r="F64" s="215"/>
      <c r="G64" s="354" t="str">
        <f>IF(OR($B64="",$C64="",$D64="",$F64&lt;an_initial,$F64&gt;an_final,$I64=FALSE),"",(HLOOKUP(E64,ii12punctaje,2,FALSE))*VLOOKUP(J64,Coef!$E$2:$F$17,2,FALSE))</f>
        <v/>
      </c>
      <c r="H64" s="370" t="str">
        <f t="shared" si="0"/>
        <v/>
      </c>
      <c r="I64" s="371" t="b">
        <f t="shared" si="1"/>
        <v>0</v>
      </c>
      <c r="J64" s="372">
        <f t="shared" si="3"/>
        <v>1</v>
      </c>
    </row>
    <row r="65" spans="1:11" s="31" customFormat="1">
      <c r="A65" s="35">
        <v>56</v>
      </c>
      <c r="B65" s="6"/>
      <c r="C65" s="6"/>
      <c r="D65" s="6"/>
      <c r="E65" s="6"/>
      <c r="F65" s="215"/>
      <c r="G65" s="354" t="str">
        <f>IF(OR($B65="",$C65="",$D65="",$F65&lt;an_initial,$F65&gt;an_final,$I65=FALSE),"",(HLOOKUP(E65,ii12punctaje,2,FALSE))*VLOOKUP(J65,Coef!$E$2:$F$17,2,FALSE))</f>
        <v/>
      </c>
      <c r="H65" s="370" t="str">
        <f t="shared" si="0"/>
        <v/>
      </c>
      <c r="I65" s="371" t="b">
        <f t="shared" si="1"/>
        <v>0</v>
      </c>
      <c r="J65" s="372">
        <f t="shared" si="3"/>
        <v>1</v>
      </c>
    </row>
    <row r="66" spans="1:11" s="31" customFormat="1">
      <c r="A66" s="35">
        <v>57</v>
      </c>
      <c r="B66" s="6"/>
      <c r="C66" s="6"/>
      <c r="D66" s="6"/>
      <c r="E66" s="6"/>
      <c r="F66" s="215"/>
      <c r="G66" s="354" t="str">
        <f>IF(OR($B66="",$C66="",$D66="",$F66&lt;an_initial,$F66&gt;an_final,$I66=FALSE),"",(HLOOKUP(E66,ii12punctaje,2,FALSE))*VLOOKUP(J66,Coef!$E$2:$F$17,2,FALSE))</f>
        <v/>
      </c>
      <c r="H66" s="370" t="str">
        <f t="shared" si="0"/>
        <v/>
      </c>
      <c r="I66" s="371" t="b">
        <f t="shared" si="1"/>
        <v>0</v>
      </c>
      <c r="J66" s="372">
        <f t="shared" si="3"/>
        <v>1</v>
      </c>
    </row>
    <row r="67" spans="1:11" s="31" customFormat="1">
      <c r="A67" s="35">
        <v>58</v>
      </c>
      <c r="B67" s="6"/>
      <c r="C67" s="6"/>
      <c r="D67" s="6"/>
      <c r="E67" s="6"/>
      <c r="F67" s="215"/>
      <c r="G67" s="354" t="str">
        <f>IF(OR($B67="",$C67="",$D67="",$F67&lt;an_initial,$F67&gt;an_final,$I67=FALSE),"",(HLOOKUP(E67,ii12punctaje,2,FALSE))*VLOOKUP(J67,Coef!$E$2:$F$17,2,FALSE))</f>
        <v/>
      </c>
      <c r="H67" s="370" t="str">
        <f t="shared" si="0"/>
        <v/>
      </c>
      <c r="I67" s="371" t="b">
        <f t="shared" si="1"/>
        <v>0</v>
      </c>
      <c r="J67" s="372">
        <f t="shared" si="3"/>
        <v>1</v>
      </c>
    </row>
    <row r="68" spans="1:11" s="31" customFormat="1">
      <c r="A68" s="35">
        <v>59</v>
      </c>
      <c r="B68" s="6"/>
      <c r="C68" s="6"/>
      <c r="D68" s="6"/>
      <c r="E68" s="6"/>
      <c r="F68" s="215"/>
      <c r="G68" s="354" t="str">
        <f>IF(OR($B68="",$C68="",$D68="",$F68&lt;an_initial,$F68&gt;an_final,$I68=FALSE),"",(HLOOKUP(E68,ii12punctaje,2,FALSE))*VLOOKUP(J68,Coef!$E$2:$F$17,2,FALSE))</f>
        <v/>
      </c>
      <c r="H68" s="370" t="str">
        <f t="shared" si="0"/>
        <v/>
      </c>
      <c r="I68" s="371" t="b">
        <f t="shared" si="1"/>
        <v>0</v>
      </c>
      <c r="J68" s="372">
        <f t="shared" si="3"/>
        <v>1</v>
      </c>
    </row>
    <row r="69" spans="1:11" s="31" customFormat="1">
      <c r="A69" s="35">
        <v>60</v>
      </c>
      <c r="B69" s="6"/>
      <c r="C69" s="6"/>
      <c r="D69" s="6"/>
      <c r="E69" s="6"/>
      <c r="F69" s="215"/>
      <c r="G69" s="354" t="str">
        <f>IF(OR($B69="",$C69="",$D69="",$F69&lt;an_initial,$F69&gt;an_final,$I69=FALSE),"",(HLOOKUP(E69,ii12punctaje,2,FALSE))*VLOOKUP(J69,Coef!$E$2:$F$17,2,FALSE))</f>
        <v/>
      </c>
      <c r="H69" s="370" t="str">
        <f t="shared" si="0"/>
        <v/>
      </c>
      <c r="I69" s="371" t="b">
        <f t="shared" si="1"/>
        <v>0</v>
      </c>
      <c r="J69" s="372">
        <f t="shared" si="3"/>
        <v>1</v>
      </c>
    </row>
    <row r="70" spans="1:11" s="31" customFormat="1">
      <c r="A70" s="35">
        <v>61</v>
      </c>
      <c r="B70" s="6"/>
      <c r="C70" s="6"/>
      <c r="D70" s="6"/>
      <c r="E70" s="6"/>
      <c r="F70" s="215"/>
      <c r="G70" s="354" t="str">
        <f>IF(OR($B70="",$C70="",$D70="",$F70&lt;an_initial,$F70&gt;an_final,$I70=FALSE),"",(HLOOKUP(E70,ii12punctaje,2,FALSE))*VLOOKUP(J70,Coef!$E$2:$F$17,2,FALSE))</f>
        <v/>
      </c>
      <c r="H70" s="370" t="str">
        <f t="shared" si="0"/>
        <v/>
      </c>
      <c r="I70" s="371" t="b">
        <f t="shared" si="1"/>
        <v>0</v>
      </c>
      <c r="J70" s="372">
        <f t="shared" si="3"/>
        <v>1</v>
      </c>
    </row>
    <row r="71" spans="1:11" s="31" customFormat="1">
      <c r="A71" s="35">
        <v>62</v>
      </c>
      <c r="B71" s="6"/>
      <c r="C71" s="6"/>
      <c r="D71" s="6"/>
      <c r="E71" s="6"/>
      <c r="F71" s="215"/>
      <c r="G71" s="354" t="str">
        <f>IF(OR($B71="",$C71="",$D71="",$F71&lt;an_initial,$F71&gt;an_final,$I71=FALSE),"",(HLOOKUP(E71,ii12punctaje,2,FALSE))*VLOOKUP(J71,Coef!$E$2:$F$17,2,FALSE))</f>
        <v/>
      </c>
      <c r="H71" s="370" t="str">
        <f t="shared" si="0"/>
        <v/>
      </c>
      <c r="I71" s="371" t="b">
        <f t="shared" si="1"/>
        <v>0</v>
      </c>
      <c r="J71" s="372">
        <f t="shared" si="3"/>
        <v>1</v>
      </c>
    </row>
    <row r="72" spans="1:11" s="31" customFormat="1">
      <c r="A72" s="35">
        <v>63</v>
      </c>
      <c r="B72" s="6"/>
      <c r="C72" s="6"/>
      <c r="D72" s="6"/>
      <c r="E72" s="6"/>
      <c r="F72" s="215"/>
      <c r="G72" s="354" t="str">
        <f>IF(OR($B72="",$C72="",$D72="",$F72&lt;an_initial,$F72&gt;an_final,$I72=FALSE),"",(HLOOKUP(E72,ii12punctaje,2,FALSE))*VLOOKUP(J72,Coef!$E$2:$F$17,2,FALSE))</f>
        <v/>
      </c>
      <c r="H72" s="370" t="str">
        <f t="shared" si="0"/>
        <v/>
      </c>
      <c r="I72" s="371" t="b">
        <f t="shared" si="1"/>
        <v>0</v>
      </c>
      <c r="J72" s="372">
        <f t="shared" si="3"/>
        <v>1</v>
      </c>
    </row>
    <row r="73" spans="1:11" s="31" customFormat="1">
      <c r="A73" s="35">
        <v>64</v>
      </c>
      <c r="B73" s="6"/>
      <c r="C73" s="6"/>
      <c r="D73" s="6"/>
      <c r="E73" s="6"/>
      <c r="F73" s="215"/>
      <c r="G73" s="354" t="str">
        <f>IF(OR($B73="",$C73="",$D73="",$F73&lt;an_initial,$F73&gt;an_final,$I73=FALSE),"",(HLOOKUP(E73,ii12punctaje,2,FALSE))*VLOOKUP(J73,Coef!$E$2:$F$17,2,FALSE))</f>
        <v/>
      </c>
      <c r="H73" s="370" t="str">
        <f t="shared" si="0"/>
        <v/>
      </c>
      <c r="I73" s="371" t="b">
        <f t="shared" si="1"/>
        <v>0</v>
      </c>
      <c r="J73" s="372">
        <f t="shared" si="3"/>
        <v>1</v>
      </c>
    </row>
    <row r="74" spans="1:11" s="31" customFormat="1">
      <c r="A74" s="35">
        <v>65</v>
      </c>
      <c r="B74" s="6"/>
      <c r="C74" s="6"/>
      <c r="D74" s="6"/>
      <c r="E74" s="6"/>
      <c r="F74" s="215"/>
      <c r="G74" s="354" t="str">
        <f>IF(OR($B74="",$C74="",$D74="",$F74&lt;an_initial,$F74&gt;an_final,$I74=FALSE),"",(HLOOKUP(E74,ii12punctaje,2,FALSE))*VLOOKUP(J74,Coef!$E$2:$F$17,2,FALSE))</f>
        <v/>
      </c>
      <c r="H74" s="370" t="str">
        <f t="shared" ref="H74:H137" si="4">IF(OR($B74="",$C74="",$D74="",$F74&gt;an_final,$I74=FALSE),"",IF($F74&gt;=an_initial,1,""))</f>
        <v/>
      </c>
      <c r="I74" s="371" t="b">
        <f t="shared" ref="I74:I137" si="5">IF(nume_candidat="",FALSE,ISNUMBER(SEARCH(nume_candidat,$B74)))</f>
        <v>0</v>
      </c>
      <c r="J74" s="372">
        <f t="shared" ref="J74:J105" si="6">LEN(B74)-LEN(SUBSTITUTE(B74,",",""))+1</f>
        <v>1</v>
      </c>
    </row>
    <row r="75" spans="1:11" s="31" customFormat="1">
      <c r="A75" s="35">
        <v>66</v>
      </c>
      <c r="B75" s="6"/>
      <c r="C75" s="6"/>
      <c r="D75" s="6"/>
      <c r="E75" s="6"/>
      <c r="F75" s="215"/>
      <c r="G75" s="354" t="str">
        <f>IF(OR($B75="",$C75="",$D75="",$F75&lt;an_initial,$F75&gt;an_final,$I75=FALSE),"",(HLOOKUP(E75,ii12punctaje,2,FALSE))*VLOOKUP(J75,Coef!$E$2:$F$17,2,FALSE))</f>
        <v/>
      </c>
      <c r="H75" s="370" t="str">
        <f t="shared" si="4"/>
        <v/>
      </c>
      <c r="I75" s="371" t="b">
        <f t="shared" si="5"/>
        <v>0</v>
      </c>
      <c r="J75" s="372">
        <f t="shared" si="6"/>
        <v>1</v>
      </c>
    </row>
    <row r="76" spans="1:11" s="31" customFormat="1">
      <c r="A76" s="35">
        <v>67</v>
      </c>
      <c r="B76" s="6"/>
      <c r="C76" s="6"/>
      <c r="D76" s="6"/>
      <c r="E76" s="6"/>
      <c r="F76" s="215"/>
      <c r="G76" s="354" t="str">
        <f>IF(OR($B76="",$C76="",$D76="",$F76&lt;an_initial,$F76&gt;an_final,$I76=FALSE),"",(HLOOKUP(E76,ii12punctaje,2,FALSE))*VLOOKUP(J76,Coef!$E$2:$F$17,2,FALSE))</f>
        <v/>
      </c>
      <c r="H76" s="370" t="str">
        <f t="shared" si="4"/>
        <v/>
      </c>
      <c r="I76" s="371" t="b">
        <f t="shared" si="5"/>
        <v>0</v>
      </c>
      <c r="J76" s="372">
        <f t="shared" si="6"/>
        <v>1</v>
      </c>
    </row>
    <row r="77" spans="1:11" s="31" customFormat="1">
      <c r="A77" s="35">
        <v>68</v>
      </c>
      <c r="B77" s="6"/>
      <c r="C77" s="6"/>
      <c r="D77" s="6"/>
      <c r="E77" s="6"/>
      <c r="F77" s="215"/>
      <c r="G77" s="354" t="str">
        <f>IF(OR($B77="",$C77="",$D77="",$F77&lt;an_initial,$F77&gt;an_final,$I77=FALSE),"",(HLOOKUP(E77,ii12punctaje,2,FALSE))*VLOOKUP(J77,Coef!$E$2:$F$17,2,FALSE))</f>
        <v/>
      </c>
      <c r="H77" s="370" t="str">
        <f t="shared" si="4"/>
        <v/>
      </c>
      <c r="I77" s="371" t="b">
        <f t="shared" si="5"/>
        <v>0</v>
      </c>
      <c r="J77" s="372">
        <f t="shared" si="6"/>
        <v>1</v>
      </c>
    </row>
    <row r="78" spans="1:11" s="31" customFormat="1">
      <c r="A78" s="35">
        <v>69</v>
      </c>
      <c r="B78" s="6"/>
      <c r="C78" s="6"/>
      <c r="D78" s="6"/>
      <c r="E78" s="6"/>
      <c r="F78" s="215"/>
      <c r="G78" s="354" t="str">
        <f>IF(OR($B78="",$C78="",$D78="",$F78&lt;an_initial,$F78&gt;an_final,$I78=FALSE),"",(HLOOKUP(E78,ii12punctaje,2,FALSE))*VLOOKUP(J78,Coef!$E$2:$F$17,2,FALSE))</f>
        <v/>
      </c>
      <c r="H78" s="370" t="str">
        <f t="shared" si="4"/>
        <v/>
      </c>
      <c r="I78" s="371" t="b">
        <f t="shared" si="5"/>
        <v>0</v>
      </c>
      <c r="J78" s="372">
        <f t="shared" si="6"/>
        <v>1</v>
      </c>
    </row>
    <row r="79" spans="1:11" s="31" customFormat="1">
      <c r="A79" s="35">
        <v>70</v>
      </c>
      <c r="B79" s="6"/>
      <c r="C79" s="6"/>
      <c r="D79" s="6"/>
      <c r="E79" s="6"/>
      <c r="F79" s="215"/>
      <c r="G79" s="354" t="str">
        <f>IF(OR($B79="",$C79="",$D79="",$F79&lt;an_initial,$F79&gt;an_final,$I79=FALSE),"",(HLOOKUP(E79,ii12punctaje,2,FALSE))*VLOOKUP(J79,Coef!$E$2:$F$17,2,FALSE))</f>
        <v/>
      </c>
      <c r="H79" s="370" t="str">
        <f t="shared" si="4"/>
        <v/>
      </c>
      <c r="I79" s="371" t="b">
        <f t="shared" si="5"/>
        <v>0</v>
      </c>
      <c r="J79" s="372">
        <f t="shared" si="6"/>
        <v>1</v>
      </c>
    </row>
    <row r="80" spans="1:11">
      <c r="A80" s="35">
        <v>71</v>
      </c>
      <c r="B80" s="6"/>
      <c r="C80" s="6"/>
      <c r="D80" s="6"/>
      <c r="E80" s="6"/>
      <c r="F80" s="215"/>
      <c r="G80" s="354" t="str">
        <f>IF(OR($B80="",$C80="",$D80="",$F80&lt;an_initial,$F80&gt;an_final,$I80=FALSE),"",(HLOOKUP(E80,ii12punctaje,2,FALSE))*VLOOKUP(J80,Coef!$E$2:$F$17,2,FALSE))</f>
        <v/>
      </c>
      <c r="H80" s="370" t="str">
        <f t="shared" si="4"/>
        <v/>
      </c>
      <c r="I80" s="371" t="b">
        <f t="shared" si="5"/>
        <v>0</v>
      </c>
      <c r="J80" s="372">
        <f t="shared" si="6"/>
        <v>1</v>
      </c>
      <c r="K80" s="31"/>
    </row>
    <row r="81" spans="1:11">
      <c r="A81" s="35">
        <v>72</v>
      </c>
      <c r="B81" s="6"/>
      <c r="C81" s="6"/>
      <c r="D81" s="6"/>
      <c r="E81" s="6"/>
      <c r="F81" s="215"/>
      <c r="G81" s="354" t="str">
        <f>IF(OR($B81="",$C81="",$D81="",$F81&lt;an_initial,$F81&gt;an_final,$I81=FALSE),"",(HLOOKUP(E81,ii12punctaje,2,FALSE))*VLOOKUP(J81,Coef!$E$2:$F$17,2,FALSE))</f>
        <v/>
      </c>
      <c r="H81" s="370" t="str">
        <f t="shared" si="4"/>
        <v/>
      </c>
      <c r="I81" s="371" t="b">
        <f t="shared" si="5"/>
        <v>0</v>
      </c>
      <c r="J81" s="372">
        <f t="shared" si="6"/>
        <v>1</v>
      </c>
      <c r="K81" s="31"/>
    </row>
    <row r="82" spans="1:11">
      <c r="A82" s="35">
        <v>73</v>
      </c>
      <c r="B82" s="6"/>
      <c r="C82" s="6"/>
      <c r="D82" s="6"/>
      <c r="E82" s="6"/>
      <c r="F82" s="215"/>
      <c r="G82" s="354" t="str">
        <f>IF(OR($B82="",$C82="",$D82="",$F82&lt;an_initial,$F82&gt;an_final,$I82=FALSE),"",(HLOOKUP(E82,ii12punctaje,2,FALSE))*VLOOKUP(J82,Coef!$E$2:$F$17,2,FALSE))</f>
        <v/>
      </c>
      <c r="H82" s="370" t="str">
        <f t="shared" si="4"/>
        <v/>
      </c>
      <c r="I82" s="371" t="b">
        <f t="shared" si="5"/>
        <v>0</v>
      </c>
      <c r="J82" s="372">
        <f t="shared" si="6"/>
        <v>1</v>
      </c>
      <c r="K82" s="31"/>
    </row>
    <row r="83" spans="1:11">
      <c r="A83" s="35">
        <v>74</v>
      </c>
      <c r="B83" s="6"/>
      <c r="C83" s="6"/>
      <c r="D83" s="6"/>
      <c r="E83" s="6"/>
      <c r="F83" s="215"/>
      <c r="G83" s="354" t="str">
        <f>IF(OR($B83="",$C83="",$D83="",$F83&lt;an_initial,$F83&gt;an_final,$I83=FALSE),"",(HLOOKUP(E83,ii12punctaje,2,FALSE))*VLOOKUP(J83,Coef!$E$2:$F$17,2,FALSE))</f>
        <v/>
      </c>
      <c r="H83" s="370" t="str">
        <f t="shared" si="4"/>
        <v/>
      </c>
      <c r="I83" s="371" t="b">
        <f t="shared" si="5"/>
        <v>0</v>
      </c>
      <c r="J83" s="372">
        <f t="shared" si="6"/>
        <v>1</v>
      </c>
      <c r="K83" s="31"/>
    </row>
    <row r="84" spans="1:11">
      <c r="A84" s="35">
        <v>75</v>
      </c>
      <c r="B84" s="6"/>
      <c r="C84" s="6"/>
      <c r="D84" s="6"/>
      <c r="E84" s="6"/>
      <c r="F84" s="215"/>
      <c r="G84" s="354" t="str">
        <f>IF(OR($B84="",$C84="",$D84="",$F84&lt;an_initial,$F84&gt;an_final,$I84=FALSE),"",(HLOOKUP(E84,ii12punctaje,2,FALSE))*VLOOKUP(J84,Coef!$E$2:$F$17,2,FALSE))</f>
        <v/>
      </c>
      <c r="H84" s="370" t="str">
        <f t="shared" si="4"/>
        <v/>
      </c>
      <c r="I84" s="371" t="b">
        <f t="shared" si="5"/>
        <v>0</v>
      </c>
      <c r="J84" s="372">
        <f t="shared" si="6"/>
        <v>1</v>
      </c>
      <c r="K84" s="31"/>
    </row>
    <row r="85" spans="1:11">
      <c r="A85" s="35">
        <v>76</v>
      </c>
      <c r="B85" s="6"/>
      <c r="C85" s="6"/>
      <c r="D85" s="6"/>
      <c r="E85" s="6"/>
      <c r="F85" s="215"/>
      <c r="G85" s="354" t="str">
        <f>IF(OR($B85="",$C85="",$D85="",$F85&lt;an_initial,$F85&gt;an_final,$I85=FALSE),"",(HLOOKUP(E85,ii12punctaje,2,FALSE))*VLOOKUP(J85,Coef!$E$2:$F$17,2,FALSE))</f>
        <v/>
      </c>
      <c r="H85" s="370" t="str">
        <f t="shared" si="4"/>
        <v/>
      </c>
      <c r="I85" s="371" t="b">
        <f t="shared" si="5"/>
        <v>0</v>
      </c>
      <c r="J85" s="372">
        <f t="shared" si="6"/>
        <v>1</v>
      </c>
      <c r="K85" s="31"/>
    </row>
    <row r="86" spans="1:11">
      <c r="A86" s="35">
        <v>77</v>
      </c>
      <c r="B86" s="6"/>
      <c r="C86" s="6"/>
      <c r="D86" s="6"/>
      <c r="E86" s="6"/>
      <c r="F86" s="215"/>
      <c r="G86" s="354" t="str">
        <f>IF(OR($B86="",$C86="",$D86="",$F86&lt;an_initial,$F86&gt;an_final,$I86=FALSE),"",(HLOOKUP(E86,ii12punctaje,2,FALSE))*VLOOKUP(J86,Coef!$E$2:$F$17,2,FALSE))</f>
        <v/>
      </c>
      <c r="H86" s="370" t="str">
        <f t="shared" si="4"/>
        <v/>
      </c>
      <c r="I86" s="371" t="b">
        <f t="shared" si="5"/>
        <v>0</v>
      </c>
      <c r="J86" s="372">
        <f t="shared" si="6"/>
        <v>1</v>
      </c>
      <c r="K86" s="31"/>
    </row>
    <row r="87" spans="1:11">
      <c r="A87" s="35">
        <v>78</v>
      </c>
      <c r="B87" s="6"/>
      <c r="C87" s="6"/>
      <c r="D87" s="6"/>
      <c r="E87" s="6"/>
      <c r="F87" s="215"/>
      <c r="G87" s="354" t="str">
        <f>IF(OR($B87="",$C87="",$D87="",$F87&lt;an_initial,$F87&gt;an_final,$I87=FALSE),"",(HLOOKUP(E87,ii12punctaje,2,FALSE))*VLOOKUP(J87,Coef!$E$2:$F$17,2,FALSE))</f>
        <v/>
      </c>
      <c r="H87" s="370" t="str">
        <f t="shared" si="4"/>
        <v/>
      </c>
      <c r="I87" s="371" t="b">
        <f t="shared" si="5"/>
        <v>0</v>
      </c>
      <c r="J87" s="372">
        <f t="shared" si="6"/>
        <v>1</v>
      </c>
      <c r="K87" s="31"/>
    </row>
    <row r="88" spans="1:11">
      <c r="A88" s="35">
        <v>79</v>
      </c>
      <c r="B88" s="6"/>
      <c r="C88" s="6"/>
      <c r="D88" s="6"/>
      <c r="E88" s="6"/>
      <c r="F88" s="215"/>
      <c r="G88" s="354" t="str">
        <f>IF(OR($B88="",$C88="",$D88="",$F88&lt;an_initial,$F88&gt;an_final,$I88=FALSE),"",(HLOOKUP(E88,ii12punctaje,2,FALSE))*VLOOKUP(J88,Coef!$E$2:$F$17,2,FALSE))</f>
        <v/>
      </c>
      <c r="H88" s="370" t="str">
        <f t="shared" si="4"/>
        <v/>
      </c>
      <c r="I88" s="371" t="b">
        <f t="shared" si="5"/>
        <v>0</v>
      </c>
      <c r="J88" s="372">
        <f t="shared" si="6"/>
        <v>1</v>
      </c>
      <c r="K88" s="31"/>
    </row>
    <row r="89" spans="1:11">
      <c r="A89" s="35">
        <v>80</v>
      </c>
      <c r="B89" s="6"/>
      <c r="C89" s="6"/>
      <c r="D89" s="6"/>
      <c r="E89" s="6"/>
      <c r="F89" s="215"/>
      <c r="G89" s="354" t="str">
        <f>IF(OR($B89="",$C89="",$D89="",$F89&lt;an_initial,$F89&gt;an_final,$I89=FALSE),"",(HLOOKUP(E89,ii12punctaje,2,FALSE))*VLOOKUP(J89,Coef!$E$2:$F$17,2,FALSE))</f>
        <v/>
      </c>
      <c r="H89" s="370" t="str">
        <f t="shared" si="4"/>
        <v/>
      </c>
      <c r="I89" s="371" t="b">
        <f t="shared" si="5"/>
        <v>0</v>
      </c>
      <c r="J89" s="372">
        <f t="shared" si="6"/>
        <v>1</v>
      </c>
      <c r="K89" s="31"/>
    </row>
    <row r="90" spans="1:11">
      <c r="A90" s="35">
        <v>81</v>
      </c>
      <c r="B90" s="6"/>
      <c r="C90" s="6"/>
      <c r="D90" s="6"/>
      <c r="E90" s="6"/>
      <c r="F90" s="215"/>
      <c r="G90" s="354" t="str">
        <f>IF(OR($B90="",$C90="",$D90="",$F90&lt;an_initial,$F90&gt;an_final,$I90=FALSE),"",(HLOOKUP(E90,ii12punctaje,2,FALSE))*VLOOKUP(J90,Coef!$E$2:$F$17,2,FALSE))</f>
        <v/>
      </c>
      <c r="H90" s="370" t="str">
        <f t="shared" si="4"/>
        <v/>
      </c>
      <c r="I90" s="371" t="b">
        <f t="shared" si="5"/>
        <v>0</v>
      </c>
      <c r="J90" s="372">
        <f t="shared" si="6"/>
        <v>1</v>
      </c>
      <c r="K90" s="31"/>
    </row>
    <row r="91" spans="1:11">
      <c r="A91" s="35">
        <v>82</v>
      </c>
      <c r="B91" s="6"/>
      <c r="C91" s="6"/>
      <c r="D91" s="6"/>
      <c r="E91" s="6"/>
      <c r="F91" s="215"/>
      <c r="G91" s="354" t="str">
        <f>IF(OR($B91="",$C91="",$D91="",$F91&lt;an_initial,$F91&gt;an_final,$I91=FALSE),"",(HLOOKUP(E91,ii12punctaje,2,FALSE))*VLOOKUP(J91,Coef!$E$2:$F$17,2,FALSE))</f>
        <v/>
      </c>
      <c r="H91" s="370" t="str">
        <f t="shared" si="4"/>
        <v/>
      </c>
      <c r="I91" s="371" t="b">
        <f t="shared" si="5"/>
        <v>0</v>
      </c>
      <c r="J91" s="372">
        <f t="shared" si="6"/>
        <v>1</v>
      </c>
      <c r="K91" s="31"/>
    </row>
    <row r="92" spans="1:11">
      <c r="A92" s="35">
        <v>83</v>
      </c>
      <c r="B92" s="6"/>
      <c r="C92" s="6"/>
      <c r="D92" s="6"/>
      <c r="E92" s="6"/>
      <c r="F92" s="215"/>
      <c r="G92" s="354" t="str">
        <f>IF(OR($B92="",$C92="",$D92="",$F92&lt;an_initial,$F92&gt;an_final,$I92=FALSE),"",(HLOOKUP(E92,ii12punctaje,2,FALSE))*VLOOKUP(J92,Coef!$E$2:$F$17,2,FALSE))</f>
        <v/>
      </c>
      <c r="H92" s="370" t="str">
        <f t="shared" si="4"/>
        <v/>
      </c>
      <c r="I92" s="371" t="b">
        <f t="shared" si="5"/>
        <v>0</v>
      </c>
      <c r="J92" s="372">
        <f t="shared" si="6"/>
        <v>1</v>
      </c>
      <c r="K92" s="31"/>
    </row>
    <row r="93" spans="1:11">
      <c r="A93" s="35">
        <v>84</v>
      </c>
      <c r="B93" s="6"/>
      <c r="C93" s="6"/>
      <c r="D93" s="6"/>
      <c r="E93" s="6"/>
      <c r="F93" s="215"/>
      <c r="G93" s="354" t="str">
        <f>IF(OR($B93="",$C93="",$D93="",$F93&lt;an_initial,$F93&gt;an_final,$I93=FALSE),"",(HLOOKUP(E93,ii12punctaje,2,FALSE))*VLOOKUP(J93,Coef!$E$2:$F$17,2,FALSE))</f>
        <v/>
      </c>
      <c r="H93" s="370" t="str">
        <f t="shared" si="4"/>
        <v/>
      </c>
      <c r="I93" s="371" t="b">
        <f t="shared" si="5"/>
        <v>0</v>
      </c>
      <c r="J93" s="372">
        <f t="shared" si="6"/>
        <v>1</v>
      </c>
      <c r="K93" s="31"/>
    </row>
    <row r="94" spans="1:11">
      <c r="A94" s="35">
        <v>85</v>
      </c>
      <c r="B94" s="6"/>
      <c r="C94" s="6"/>
      <c r="D94" s="6"/>
      <c r="E94" s="6"/>
      <c r="F94" s="215"/>
      <c r="G94" s="354" t="str">
        <f>IF(OR($B94="",$C94="",$D94="",$F94&lt;an_initial,$F94&gt;an_final,$I94=FALSE),"",(HLOOKUP(E94,ii12punctaje,2,FALSE))*VLOOKUP(J94,Coef!$E$2:$F$17,2,FALSE))</f>
        <v/>
      </c>
      <c r="H94" s="370" t="str">
        <f t="shared" si="4"/>
        <v/>
      </c>
      <c r="I94" s="371" t="b">
        <f t="shared" si="5"/>
        <v>0</v>
      </c>
      <c r="J94" s="372">
        <f t="shared" si="6"/>
        <v>1</v>
      </c>
      <c r="K94" s="31"/>
    </row>
    <row r="95" spans="1:11">
      <c r="A95" s="35">
        <v>86</v>
      </c>
      <c r="B95" s="6"/>
      <c r="C95" s="6"/>
      <c r="D95" s="6"/>
      <c r="E95" s="6"/>
      <c r="F95" s="215"/>
      <c r="G95" s="354" t="str">
        <f>IF(OR($B95="",$C95="",$D95="",$F95&lt;an_initial,$F95&gt;an_final,$I95=FALSE),"",(HLOOKUP(E95,ii12punctaje,2,FALSE))*VLOOKUP(J95,Coef!$E$2:$F$17,2,FALSE))</f>
        <v/>
      </c>
      <c r="H95" s="370" t="str">
        <f t="shared" si="4"/>
        <v/>
      </c>
      <c r="I95" s="371" t="b">
        <f t="shared" si="5"/>
        <v>0</v>
      </c>
      <c r="J95" s="372">
        <f t="shared" si="6"/>
        <v>1</v>
      </c>
      <c r="K95" s="31"/>
    </row>
    <row r="96" spans="1:11">
      <c r="A96" s="35">
        <v>87</v>
      </c>
      <c r="B96" s="6"/>
      <c r="C96" s="6"/>
      <c r="D96" s="6"/>
      <c r="E96" s="6"/>
      <c r="F96" s="215"/>
      <c r="G96" s="354" t="str">
        <f>IF(OR($B96="",$C96="",$D96="",$F96&lt;an_initial,$F96&gt;an_final,$I96=FALSE),"",(HLOOKUP(E96,ii12punctaje,2,FALSE))*VLOOKUP(J96,Coef!$E$2:$F$17,2,FALSE))</f>
        <v/>
      </c>
      <c r="H96" s="370" t="str">
        <f t="shared" si="4"/>
        <v/>
      </c>
      <c r="I96" s="371" t="b">
        <f t="shared" si="5"/>
        <v>0</v>
      </c>
      <c r="J96" s="372">
        <f t="shared" si="6"/>
        <v>1</v>
      </c>
      <c r="K96" s="31"/>
    </row>
    <row r="97" spans="1:11">
      <c r="A97" s="35">
        <v>88</v>
      </c>
      <c r="B97" s="6"/>
      <c r="C97" s="6"/>
      <c r="D97" s="6"/>
      <c r="E97" s="6"/>
      <c r="F97" s="215"/>
      <c r="G97" s="354" t="str">
        <f>IF(OR($B97="",$C97="",$D97="",$F97&lt;an_initial,$F97&gt;an_final,$I97=FALSE),"",(HLOOKUP(E97,ii12punctaje,2,FALSE))*VLOOKUP(J97,Coef!$E$2:$F$17,2,FALSE))</f>
        <v/>
      </c>
      <c r="H97" s="370" t="str">
        <f t="shared" si="4"/>
        <v/>
      </c>
      <c r="I97" s="371" t="b">
        <f t="shared" si="5"/>
        <v>0</v>
      </c>
      <c r="J97" s="372">
        <f t="shared" si="6"/>
        <v>1</v>
      </c>
      <c r="K97" s="31"/>
    </row>
    <row r="98" spans="1:11">
      <c r="A98" s="35">
        <v>89</v>
      </c>
      <c r="B98" s="6"/>
      <c r="C98" s="6"/>
      <c r="D98" s="6"/>
      <c r="E98" s="6"/>
      <c r="F98" s="215"/>
      <c r="G98" s="354" t="str">
        <f>IF(OR($B98="",$C98="",$D98="",$F98&lt;an_initial,$F98&gt;an_final,$I98=FALSE),"",(HLOOKUP(E98,ii12punctaje,2,FALSE))*VLOOKUP(J98,Coef!$E$2:$F$17,2,FALSE))</f>
        <v/>
      </c>
      <c r="H98" s="370" t="str">
        <f t="shared" si="4"/>
        <v/>
      </c>
      <c r="I98" s="371" t="b">
        <f t="shared" si="5"/>
        <v>0</v>
      </c>
      <c r="J98" s="372">
        <f t="shared" si="6"/>
        <v>1</v>
      </c>
      <c r="K98" s="31"/>
    </row>
    <row r="99" spans="1:11">
      <c r="A99" s="35">
        <v>90</v>
      </c>
      <c r="B99" s="6"/>
      <c r="C99" s="6"/>
      <c r="D99" s="6"/>
      <c r="E99" s="6"/>
      <c r="F99" s="215"/>
      <c r="G99" s="354" t="str">
        <f>IF(OR($B99="",$C99="",$D99="",$F99&lt;an_initial,$F99&gt;an_final,$I99=FALSE),"",(HLOOKUP(E99,ii12punctaje,2,FALSE))*VLOOKUP(J99,Coef!$E$2:$F$17,2,FALSE))</f>
        <v/>
      </c>
      <c r="H99" s="370" t="str">
        <f t="shared" si="4"/>
        <v/>
      </c>
      <c r="I99" s="371" t="b">
        <f t="shared" si="5"/>
        <v>0</v>
      </c>
      <c r="J99" s="372">
        <f t="shared" si="6"/>
        <v>1</v>
      </c>
      <c r="K99" s="31"/>
    </row>
    <row r="100" spans="1:11">
      <c r="A100" s="35">
        <v>91</v>
      </c>
      <c r="B100" s="6"/>
      <c r="C100" s="6"/>
      <c r="D100" s="6"/>
      <c r="E100" s="6"/>
      <c r="F100" s="215"/>
      <c r="G100" s="354" t="str">
        <f>IF(OR($B100="",$C100="",$D100="",$F100&lt;an_initial,$F100&gt;an_final,$I100=FALSE),"",(HLOOKUP(E100,ii12punctaje,2,FALSE))*VLOOKUP(J100,Coef!$E$2:$F$17,2,FALSE))</f>
        <v/>
      </c>
      <c r="H100" s="370" t="str">
        <f t="shared" si="4"/>
        <v/>
      </c>
      <c r="I100" s="371" t="b">
        <f t="shared" si="5"/>
        <v>0</v>
      </c>
      <c r="J100" s="372">
        <f t="shared" si="6"/>
        <v>1</v>
      </c>
      <c r="K100" s="31"/>
    </row>
    <row r="101" spans="1:11">
      <c r="A101" s="35">
        <v>92</v>
      </c>
      <c r="B101" s="6"/>
      <c r="C101" s="6"/>
      <c r="D101" s="6"/>
      <c r="E101" s="6"/>
      <c r="F101" s="215"/>
      <c r="G101" s="354" t="str">
        <f>IF(OR($B101="",$C101="",$D101="",$F101&lt;an_initial,$F101&gt;an_final,$I101=FALSE),"",(HLOOKUP(E101,ii12punctaje,2,FALSE))*VLOOKUP(J101,Coef!$E$2:$F$17,2,FALSE))</f>
        <v/>
      </c>
      <c r="H101" s="370" t="str">
        <f t="shared" si="4"/>
        <v/>
      </c>
      <c r="I101" s="371" t="b">
        <f t="shared" si="5"/>
        <v>0</v>
      </c>
      <c r="J101" s="372">
        <f t="shared" si="6"/>
        <v>1</v>
      </c>
      <c r="K101" s="31"/>
    </row>
    <row r="102" spans="1:11">
      <c r="A102" s="35">
        <v>93</v>
      </c>
      <c r="B102" s="6"/>
      <c r="C102" s="6"/>
      <c r="D102" s="6"/>
      <c r="E102" s="6"/>
      <c r="F102" s="215"/>
      <c r="G102" s="354" t="str">
        <f>IF(OR($B102="",$C102="",$D102="",$F102&lt;an_initial,$F102&gt;an_final,$I102=FALSE),"",(HLOOKUP(E102,ii12punctaje,2,FALSE))*VLOOKUP(J102,Coef!$E$2:$F$17,2,FALSE))</f>
        <v/>
      </c>
      <c r="H102" s="370" t="str">
        <f t="shared" si="4"/>
        <v/>
      </c>
      <c r="I102" s="371" t="b">
        <f t="shared" si="5"/>
        <v>0</v>
      </c>
      <c r="J102" s="372">
        <f t="shared" si="6"/>
        <v>1</v>
      </c>
      <c r="K102" s="31"/>
    </row>
    <row r="103" spans="1:11">
      <c r="A103" s="35">
        <v>94</v>
      </c>
      <c r="B103" s="6"/>
      <c r="C103" s="6"/>
      <c r="D103" s="6"/>
      <c r="E103" s="6"/>
      <c r="F103" s="215"/>
      <c r="G103" s="354" t="str">
        <f>IF(OR($B103="",$C103="",$D103="",$F103&lt;an_initial,$F103&gt;an_final,$I103=FALSE),"",(HLOOKUP(E103,ii12punctaje,2,FALSE))*VLOOKUP(J103,Coef!$E$2:$F$17,2,FALSE))</f>
        <v/>
      </c>
      <c r="H103" s="370" t="str">
        <f t="shared" si="4"/>
        <v/>
      </c>
      <c r="I103" s="371" t="b">
        <f t="shared" si="5"/>
        <v>0</v>
      </c>
      <c r="J103" s="372">
        <f t="shared" si="6"/>
        <v>1</v>
      </c>
      <c r="K103" s="31"/>
    </row>
    <row r="104" spans="1:11">
      <c r="A104" s="35">
        <v>95</v>
      </c>
      <c r="B104" s="6"/>
      <c r="C104" s="6"/>
      <c r="D104" s="6"/>
      <c r="E104" s="6"/>
      <c r="F104" s="215"/>
      <c r="G104" s="354" t="str">
        <f>IF(OR($B104="",$C104="",$D104="",$F104&lt;an_initial,$F104&gt;an_final,$I104=FALSE),"",(HLOOKUP(E104,ii12punctaje,2,FALSE))*VLOOKUP(J104,Coef!$E$2:$F$17,2,FALSE))</f>
        <v/>
      </c>
      <c r="H104" s="370" t="str">
        <f t="shared" si="4"/>
        <v/>
      </c>
      <c r="I104" s="371" t="b">
        <f t="shared" si="5"/>
        <v>0</v>
      </c>
      <c r="J104" s="372">
        <f t="shared" si="6"/>
        <v>1</v>
      </c>
      <c r="K104" s="31"/>
    </row>
    <row r="105" spans="1:11">
      <c r="A105" s="35">
        <v>96</v>
      </c>
      <c r="B105" s="6"/>
      <c r="C105" s="6"/>
      <c r="D105" s="6"/>
      <c r="E105" s="6"/>
      <c r="F105" s="215"/>
      <c r="G105" s="354" t="str">
        <f>IF(OR($B105="",$C105="",$D105="",$F105&lt;an_initial,$F105&gt;an_final,$I105=FALSE),"",(HLOOKUP(E105,ii12punctaje,2,FALSE))*VLOOKUP(J105,Coef!$E$2:$F$17,2,FALSE))</f>
        <v/>
      </c>
      <c r="H105" s="370" t="str">
        <f t="shared" si="4"/>
        <v/>
      </c>
      <c r="I105" s="371" t="b">
        <f t="shared" si="5"/>
        <v>0</v>
      </c>
      <c r="J105" s="372">
        <f t="shared" si="6"/>
        <v>1</v>
      </c>
      <c r="K105" s="31"/>
    </row>
    <row r="106" spans="1:11">
      <c r="A106" s="35">
        <v>97</v>
      </c>
      <c r="B106" s="6"/>
      <c r="C106" s="6"/>
      <c r="D106" s="6"/>
      <c r="E106" s="6"/>
      <c r="F106" s="215"/>
      <c r="G106" s="354" t="str">
        <f>IF(OR($B106="",$C106="",$D106="",$F106&lt;an_initial,$F106&gt;an_final,$I106=FALSE),"",(HLOOKUP(E106,ii12punctaje,2,FALSE))*VLOOKUP(J106,Coef!$E$2:$F$17,2,FALSE))</f>
        <v/>
      </c>
      <c r="H106" s="370" t="str">
        <f t="shared" si="4"/>
        <v/>
      </c>
      <c r="I106" s="371" t="b">
        <f t="shared" si="5"/>
        <v>0</v>
      </c>
      <c r="J106" s="372">
        <f t="shared" ref="J106:J137" si="7">LEN(B106)-LEN(SUBSTITUTE(B106,",",""))+1</f>
        <v>1</v>
      </c>
      <c r="K106" s="31"/>
    </row>
    <row r="107" spans="1:11">
      <c r="A107" s="35">
        <v>98</v>
      </c>
      <c r="B107" s="6"/>
      <c r="C107" s="6"/>
      <c r="D107" s="6"/>
      <c r="E107" s="6"/>
      <c r="F107" s="215"/>
      <c r="G107" s="354" t="str">
        <f>IF(OR($B107="",$C107="",$D107="",$F107&lt;an_initial,$F107&gt;an_final,$I107=FALSE),"",(HLOOKUP(E107,ii12punctaje,2,FALSE))*VLOOKUP(J107,Coef!$E$2:$F$17,2,FALSE))</f>
        <v/>
      </c>
      <c r="H107" s="370" t="str">
        <f t="shared" si="4"/>
        <v/>
      </c>
      <c r="I107" s="371" t="b">
        <f t="shared" si="5"/>
        <v>0</v>
      </c>
      <c r="J107" s="372">
        <f t="shared" si="7"/>
        <v>1</v>
      </c>
      <c r="K107" s="31"/>
    </row>
    <row r="108" spans="1:11">
      <c r="A108" s="35">
        <v>99</v>
      </c>
      <c r="B108" s="6"/>
      <c r="C108" s="6"/>
      <c r="D108" s="6"/>
      <c r="E108" s="6"/>
      <c r="F108" s="215"/>
      <c r="G108" s="354" t="str">
        <f>IF(OR($B108="",$C108="",$D108="",$F108&lt;an_initial,$F108&gt;an_final,$I108=FALSE),"",(HLOOKUP(E108,ii12punctaje,2,FALSE))*VLOOKUP(J108,Coef!$E$2:$F$17,2,FALSE))</f>
        <v/>
      </c>
      <c r="H108" s="370" t="str">
        <f t="shared" si="4"/>
        <v/>
      </c>
      <c r="I108" s="371" t="b">
        <f t="shared" si="5"/>
        <v>0</v>
      </c>
      <c r="J108" s="372">
        <f t="shared" si="7"/>
        <v>1</v>
      </c>
      <c r="K108" s="31"/>
    </row>
    <row r="109" spans="1:11">
      <c r="A109" s="35">
        <v>100</v>
      </c>
      <c r="B109" s="6"/>
      <c r="C109" s="6"/>
      <c r="D109" s="6"/>
      <c r="E109" s="6"/>
      <c r="F109" s="215"/>
      <c r="G109" s="354" t="str">
        <f>IF(OR($B109="",$C109="",$D109="",$F109&lt;an_initial,$F109&gt;an_final,$I109=FALSE),"",(HLOOKUP(E109,ii12punctaje,2,FALSE))*VLOOKUP(J109,Coef!$E$2:$F$17,2,FALSE))</f>
        <v/>
      </c>
      <c r="H109" s="370" t="str">
        <f t="shared" si="4"/>
        <v/>
      </c>
      <c r="I109" s="371" t="b">
        <f t="shared" si="5"/>
        <v>0</v>
      </c>
      <c r="J109" s="372">
        <f t="shared" si="7"/>
        <v>1</v>
      </c>
      <c r="K109" s="31"/>
    </row>
    <row r="110" spans="1:11">
      <c r="A110" s="35">
        <v>101</v>
      </c>
      <c r="B110" s="6"/>
      <c r="C110" s="6"/>
      <c r="D110" s="6"/>
      <c r="E110" s="6"/>
      <c r="F110" s="215"/>
      <c r="G110" s="354" t="str">
        <f>IF(OR($B110="",$C110="",$D110="",$F110&lt;an_initial,$F110&gt;an_final,$I110=FALSE),"",(HLOOKUP(E110,ii12punctaje,2,FALSE))*VLOOKUP(J110,Coef!$E$2:$F$17,2,FALSE))</f>
        <v/>
      </c>
      <c r="H110" s="370" t="str">
        <f t="shared" si="4"/>
        <v/>
      </c>
      <c r="I110" s="371" t="b">
        <f t="shared" si="5"/>
        <v>0</v>
      </c>
      <c r="J110" s="372">
        <f t="shared" si="7"/>
        <v>1</v>
      </c>
      <c r="K110" s="31"/>
    </row>
    <row r="111" spans="1:11">
      <c r="A111" s="35">
        <v>102</v>
      </c>
      <c r="B111" s="6"/>
      <c r="C111" s="6"/>
      <c r="D111" s="6"/>
      <c r="E111" s="6"/>
      <c r="F111" s="215"/>
      <c r="G111" s="354" t="str">
        <f>IF(OR($B111="",$C111="",$D111="",$F111&lt;an_initial,$F111&gt;an_final,$I111=FALSE),"",(HLOOKUP(E111,ii12punctaje,2,FALSE))*VLOOKUP(J111,Coef!$E$2:$F$17,2,FALSE))</f>
        <v/>
      </c>
      <c r="H111" s="370" t="str">
        <f t="shared" si="4"/>
        <v/>
      </c>
      <c r="I111" s="371" t="b">
        <f t="shared" si="5"/>
        <v>0</v>
      </c>
      <c r="J111" s="372">
        <f t="shared" si="7"/>
        <v>1</v>
      </c>
      <c r="K111" s="31"/>
    </row>
    <row r="112" spans="1:11">
      <c r="A112" s="35">
        <v>103</v>
      </c>
      <c r="B112" s="6"/>
      <c r="C112" s="6"/>
      <c r="D112" s="6"/>
      <c r="E112" s="6"/>
      <c r="F112" s="215"/>
      <c r="G112" s="354" t="str">
        <f>IF(OR($B112="",$C112="",$D112="",$F112&lt;an_initial,$F112&gt;an_final,$I112=FALSE),"",(HLOOKUP(E112,ii12punctaje,2,FALSE))*VLOOKUP(J112,Coef!$E$2:$F$17,2,FALSE))</f>
        <v/>
      </c>
      <c r="H112" s="370" t="str">
        <f t="shared" si="4"/>
        <v/>
      </c>
      <c r="I112" s="371" t="b">
        <f t="shared" si="5"/>
        <v>0</v>
      </c>
      <c r="J112" s="372">
        <f t="shared" si="7"/>
        <v>1</v>
      </c>
      <c r="K112" s="31"/>
    </row>
    <row r="113" spans="1:11">
      <c r="A113" s="35">
        <v>104</v>
      </c>
      <c r="B113" s="6"/>
      <c r="C113" s="6"/>
      <c r="D113" s="6"/>
      <c r="E113" s="6"/>
      <c r="F113" s="215"/>
      <c r="G113" s="354" t="str">
        <f>IF(OR($B113="",$C113="",$D113="",$F113&lt;an_initial,$F113&gt;an_final,$I113=FALSE),"",(HLOOKUP(E113,ii12punctaje,2,FALSE))*VLOOKUP(J113,Coef!$E$2:$F$17,2,FALSE))</f>
        <v/>
      </c>
      <c r="H113" s="370" t="str">
        <f t="shared" si="4"/>
        <v/>
      </c>
      <c r="I113" s="371" t="b">
        <f t="shared" si="5"/>
        <v>0</v>
      </c>
      <c r="J113" s="372">
        <f t="shared" si="7"/>
        <v>1</v>
      </c>
      <c r="K113" s="31"/>
    </row>
    <row r="114" spans="1:11">
      <c r="A114" s="35">
        <v>105</v>
      </c>
      <c r="B114" s="6"/>
      <c r="C114" s="6"/>
      <c r="D114" s="6"/>
      <c r="E114" s="6"/>
      <c r="F114" s="215"/>
      <c r="G114" s="354" t="str">
        <f>IF(OR($B114="",$C114="",$D114="",$F114&lt;an_initial,$F114&gt;an_final,$I114=FALSE),"",(HLOOKUP(E114,ii12punctaje,2,FALSE))*VLOOKUP(J114,Coef!$E$2:$F$17,2,FALSE))</f>
        <v/>
      </c>
      <c r="H114" s="370" t="str">
        <f t="shared" si="4"/>
        <v/>
      </c>
      <c r="I114" s="371" t="b">
        <f t="shared" si="5"/>
        <v>0</v>
      </c>
      <c r="J114" s="372">
        <f t="shared" si="7"/>
        <v>1</v>
      </c>
      <c r="K114" s="31"/>
    </row>
    <row r="115" spans="1:11">
      <c r="A115" s="35">
        <v>106</v>
      </c>
      <c r="B115" s="6"/>
      <c r="C115" s="6"/>
      <c r="D115" s="6"/>
      <c r="E115" s="6"/>
      <c r="F115" s="215"/>
      <c r="G115" s="354" t="str">
        <f>IF(OR($B115="",$C115="",$D115="",$F115&lt;an_initial,$F115&gt;an_final,$I115=FALSE),"",(HLOOKUP(E115,ii12punctaje,2,FALSE))*VLOOKUP(J115,Coef!$E$2:$F$17,2,FALSE))</f>
        <v/>
      </c>
      <c r="H115" s="370" t="str">
        <f t="shared" si="4"/>
        <v/>
      </c>
      <c r="I115" s="371" t="b">
        <f t="shared" si="5"/>
        <v>0</v>
      </c>
      <c r="J115" s="372">
        <f t="shared" si="7"/>
        <v>1</v>
      </c>
      <c r="K115" s="31"/>
    </row>
    <row r="116" spans="1:11">
      <c r="A116" s="35">
        <v>107</v>
      </c>
      <c r="B116" s="6"/>
      <c r="C116" s="6"/>
      <c r="D116" s="6"/>
      <c r="E116" s="6"/>
      <c r="F116" s="215"/>
      <c r="G116" s="354" t="str">
        <f>IF(OR($B116="",$C116="",$D116="",$F116&lt;an_initial,$F116&gt;an_final,$I116=FALSE),"",(HLOOKUP(E116,ii12punctaje,2,FALSE))*VLOOKUP(J116,Coef!$E$2:$F$17,2,FALSE))</f>
        <v/>
      </c>
      <c r="H116" s="370" t="str">
        <f t="shared" si="4"/>
        <v/>
      </c>
      <c r="I116" s="371" t="b">
        <f t="shared" si="5"/>
        <v>0</v>
      </c>
      <c r="J116" s="372">
        <f t="shared" si="7"/>
        <v>1</v>
      </c>
      <c r="K116" s="31"/>
    </row>
    <row r="117" spans="1:11">
      <c r="A117" s="35">
        <v>108</v>
      </c>
      <c r="B117" s="6"/>
      <c r="C117" s="6"/>
      <c r="D117" s="6"/>
      <c r="E117" s="6"/>
      <c r="F117" s="215"/>
      <c r="G117" s="354" t="str">
        <f>IF(OR($B117="",$C117="",$D117="",$F117&lt;an_initial,$F117&gt;an_final,$I117=FALSE),"",(HLOOKUP(E117,ii12punctaje,2,FALSE))*VLOOKUP(J117,Coef!$E$2:$F$17,2,FALSE))</f>
        <v/>
      </c>
      <c r="H117" s="370" t="str">
        <f t="shared" si="4"/>
        <v/>
      </c>
      <c r="I117" s="371" t="b">
        <f t="shared" si="5"/>
        <v>0</v>
      </c>
      <c r="J117" s="372">
        <f t="shared" si="7"/>
        <v>1</v>
      </c>
      <c r="K117" s="31"/>
    </row>
    <row r="118" spans="1:11">
      <c r="A118" s="35">
        <v>109</v>
      </c>
      <c r="B118" s="6"/>
      <c r="C118" s="6"/>
      <c r="D118" s="6"/>
      <c r="E118" s="6"/>
      <c r="F118" s="215"/>
      <c r="G118" s="354" t="str">
        <f>IF(OR($B118="",$C118="",$D118="",$F118&lt;an_initial,$F118&gt;an_final,$I118=FALSE),"",(HLOOKUP(E118,ii12punctaje,2,FALSE))*VLOOKUP(J118,Coef!$E$2:$F$17,2,FALSE))</f>
        <v/>
      </c>
      <c r="H118" s="370" t="str">
        <f t="shared" si="4"/>
        <v/>
      </c>
      <c r="I118" s="371" t="b">
        <f t="shared" si="5"/>
        <v>0</v>
      </c>
      <c r="J118" s="372">
        <f t="shared" si="7"/>
        <v>1</v>
      </c>
      <c r="K118" s="31"/>
    </row>
    <row r="119" spans="1:11">
      <c r="A119" s="35">
        <v>110</v>
      </c>
      <c r="B119" s="6"/>
      <c r="C119" s="6"/>
      <c r="D119" s="6"/>
      <c r="E119" s="6"/>
      <c r="F119" s="215"/>
      <c r="G119" s="354" t="str">
        <f>IF(OR($B119="",$C119="",$D119="",$F119&lt;an_initial,$F119&gt;an_final,$I119=FALSE),"",(HLOOKUP(E119,ii12punctaje,2,FALSE))*VLOOKUP(J119,Coef!$E$2:$F$17,2,FALSE))</f>
        <v/>
      </c>
      <c r="H119" s="370" t="str">
        <f t="shared" si="4"/>
        <v/>
      </c>
      <c r="I119" s="371" t="b">
        <f t="shared" si="5"/>
        <v>0</v>
      </c>
      <c r="J119" s="372">
        <f t="shared" si="7"/>
        <v>1</v>
      </c>
      <c r="K119" s="31"/>
    </row>
    <row r="120" spans="1:11">
      <c r="A120" s="35">
        <v>111</v>
      </c>
      <c r="B120" s="6"/>
      <c r="C120" s="6"/>
      <c r="D120" s="6"/>
      <c r="E120" s="6"/>
      <c r="F120" s="215"/>
      <c r="G120" s="354" t="str">
        <f>IF(OR($B120="",$C120="",$D120="",$F120&lt;an_initial,$F120&gt;an_final,$I120=FALSE),"",(HLOOKUP(E120,ii12punctaje,2,FALSE))*VLOOKUP(J120,Coef!$E$2:$F$17,2,FALSE))</f>
        <v/>
      </c>
      <c r="H120" s="370" t="str">
        <f t="shared" si="4"/>
        <v/>
      </c>
      <c r="I120" s="371" t="b">
        <f t="shared" si="5"/>
        <v>0</v>
      </c>
      <c r="J120" s="372">
        <f t="shared" si="7"/>
        <v>1</v>
      </c>
      <c r="K120" s="31"/>
    </row>
    <row r="121" spans="1:11">
      <c r="A121" s="35">
        <v>112</v>
      </c>
      <c r="B121" s="6"/>
      <c r="C121" s="6"/>
      <c r="D121" s="6"/>
      <c r="E121" s="6"/>
      <c r="F121" s="215"/>
      <c r="G121" s="354" t="str">
        <f>IF(OR($B121="",$C121="",$D121="",$F121&lt;an_initial,$F121&gt;an_final,$I121=FALSE),"",(HLOOKUP(E121,ii12punctaje,2,FALSE))*VLOOKUP(J121,Coef!$E$2:$F$17,2,FALSE))</f>
        <v/>
      </c>
      <c r="H121" s="370" t="str">
        <f t="shared" si="4"/>
        <v/>
      </c>
      <c r="I121" s="371" t="b">
        <f t="shared" si="5"/>
        <v>0</v>
      </c>
      <c r="J121" s="372">
        <f t="shared" si="7"/>
        <v>1</v>
      </c>
      <c r="K121" s="31"/>
    </row>
    <row r="122" spans="1:11">
      <c r="A122" s="35">
        <v>113</v>
      </c>
      <c r="B122" s="6"/>
      <c r="C122" s="6"/>
      <c r="D122" s="6"/>
      <c r="E122" s="6"/>
      <c r="F122" s="215"/>
      <c r="G122" s="354" t="str">
        <f>IF(OR($B122="",$C122="",$D122="",$F122&lt;an_initial,$F122&gt;an_final,$I122=FALSE),"",(HLOOKUP(E122,ii12punctaje,2,FALSE))*VLOOKUP(J122,Coef!$E$2:$F$17,2,FALSE))</f>
        <v/>
      </c>
      <c r="H122" s="370" t="str">
        <f t="shared" si="4"/>
        <v/>
      </c>
      <c r="I122" s="371" t="b">
        <f t="shared" si="5"/>
        <v>0</v>
      </c>
      <c r="J122" s="372">
        <f t="shared" si="7"/>
        <v>1</v>
      </c>
      <c r="K122" s="31"/>
    </row>
    <row r="123" spans="1:11">
      <c r="A123" s="35">
        <v>114</v>
      </c>
      <c r="B123" s="6"/>
      <c r="C123" s="6"/>
      <c r="D123" s="6"/>
      <c r="E123" s="6"/>
      <c r="F123" s="215"/>
      <c r="G123" s="354" t="str">
        <f>IF(OR($B123="",$C123="",$D123="",$F123&lt;an_initial,$F123&gt;an_final,$I123=FALSE),"",(HLOOKUP(E123,ii12punctaje,2,FALSE))*VLOOKUP(J123,Coef!$E$2:$F$17,2,FALSE))</f>
        <v/>
      </c>
      <c r="H123" s="370" t="str">
        <f t="shared" si="4"/>
        <v/>
      </c>
      <c r="I123" s="371" t="b">
        <f t="shared" si="5"/>
        <v>0</v>
      </c>
      <c r="J123" s="372">
        <f t="shared" si="7"/>
        <v>1</v>
      </c>
      <c r="K123" s="31"/>
    </row>
    <row r="124" spans="1:11">
      <c r="A124" s="35">
        <v>115</v>
      </c>
      <c r="B124" s="6"/>
      <c r="C124" s="6"/>
      <c r="D124" s="6"/>
      <c r="E124" s="6"/>
      <c r="F124" s="215"/>
      <c r="G124" s="354" t="str">
        <f>IF(OR($B124="",$C124="",$D124="",$F124&lt;an_initial,$F124&gt;an_final,$I124=FALSE),"",(HLOOKUP(E124,ii12punctaje,2,FALSE))*VLOOKUP(J124,Coef!$E$2:$F$17,2,FALSE))</f>
        <v/>
      </c>
      <c r="H124" s="370" t="str">
        <f t="shared" si="4"/>
        <v/>
      </c>
      <c r="I124" s="371" t="b">
        <f t="shared" si="5"/>
        <v>0</v>
      </c>
      <c r="J124" s="372">
        <f t="shared" si="7"/>
        <v>1</v>
      </c>
      <c r="K124" s="31"/>
    </row>
    <row r="125" spans="1:11">
      <c r="A125" s="35">
        <v>116</v>
      </c>
      <c r="B125" s="6"/>
      <c r="C125" s="6"/>
      <c r="D125" s="6"/>
      <c r="E125" s="6"/>
      <c r="F125" s="215"/>
      <c r="G125" s="354" t="str">
        <f>IF(OR($B125="",$C125="",$D125="",$F125&lt;an_initial,$F125&gt;an_final,$I125=FALSE),"",(HLOOKUP(E125,ii12punctaje,2,FALSE))*VLOOKUP(J125,Coef!$E$2:$F$17,2,FALSE))</f>
        <v/>
      </c>
      <c r="H125" s="370" t="str">
        <f t="shared" si="4"/>
        <v/>
      </c>
      <c r="I125" s="371" t="b">
        <f t="shared" si="5"/>
        <v>0</v>
      </c>
      <c r="J125" s="372">
        <f t="shared" si="7"/>
        <v>1</v>
      </c>
      <c r="K125" s="31"/>
    </row>
    <row r="126" spans="1:11">
      <c r="A126" s="35">
        <v>117</v>
      </c>
      <c r="B126" s="6"/>
      <c r="C126" s="6"/>
      <c r="D126" s="6"/>
      <c r="E126" s="6"/>
      <c r="F126" s="215"/>
      <c r="G126" s="354" t="str">
        <f>IF(OR($B126="",$C126="",$D126="",$F126&lt;an_initial,$F126&gt;an_final,$I126=FALSE),"",(HLOOKUP(E126,ii12punctaje,2,FALSE))*VLOOKUP(J126,Coef!$E$2:$F$17,2,FALSE))</f>
        <v/>
      </c>
      <c r="H126" s="370" t="str">
        <f t="shared" si="4"/>
        <v/>
      </c>
      <c r="I126" s="371" t="b">
        <f t="shared" si="5"/>
        <v>0</v>
      </c>
      <c r="J126" s="372">
        <f t="shared" si="7"/>
        <v>1</v>
      </c>
      <c r="K126" s="31"/>
    </row>
    <row r="127" spans="1:11">
      <c r="A127" s="35">
        <v>118</v>
      </c>
      <c r="B127" s="6"/>
      <c r="C127" s="6"/>
      <c r="D127" s="6"/>
      <c r="E127" s="6"/>
      <c r="F127" s="215"/>
      <c r="G127" s="354" t="str">
        <f>IF(OR($B127="",$C127="",$D127="",$F127&lt;an_initial,$F127&gt;an_final,$I127=FALSE),"",(HLOOKUP(E127,ii12punctaje,2,FALSE))*VLOOKUP(J127,Coef!$E$2:$F$17,2,FALSE))</f>
        <v/>
      </c>
      <c r="H127" s="370" t="str">
        <f t="shared" si="4"/>
        <v/>
      </c>
      <c r="I127" s="371" t="b">
        <f t="shared" si="5"/>
        <v>0</v>
      </c>
      <c r="J127" s="372">
        <f t="shared" si="7"/>
        <v>1</v>
      </c>
      <c r="K127" s="31"/>
    </row>
    <row r="128" spans="1:11">
      <c r="A128" s="35">
        <v>119</v>
      </c>
      <c r="B128" s="6"/>
      <c r="C128" s="6"/>
      <c r="D128" s="6"/>
      <c r="E128" s="6"/>
      <c r="F128" s="215"/>
      <c r="G128" s="354" t="str">
        <f>IF(OR($B128="",$C128="",$D128="",$F128&lt;an_initial,$F128&gt;an_final,$I128=FALSE),"",(HLOOKUP(E128,ii12punctaje,2,FALSE))*VLOOKUP(J128,Coef!$E$2:$F$17,2,FALSE))</f>
        <v/>
      </c>
      <c r="H128" s="370" t="str">
        <f t="shared" si="4"/>
        <v/>
      </c>
      <c r="I128" s="371" t="b">
        <f t="shared" si="5"/>
        <v>0</v>
      </c>
      <c r="J128" s="372">
        <f t="shared" si="7"/>
        <v>1</v>
      </c>
      <c r="K128" s="31"/>
    </row>
    <row r="129" spans="1:11">
      <c r="A129" s="35">
        <v>120</v>
      </c>
      <c r="B129" s="6"/>
      <c r="C129" s="6"/>
      <c r="D129" s="6"/>
      <c r="E129" s="6"/>
      <c r="F129" s="215"/>
      <c r="G129" s="354" t="str">
        <f>IF(OR($B129="",$C129="",$D129="",$F129&lt;an_initial,$F129&gt;an_final,$I129=FALSE),"",(HLOOKUP(E129,ii12punctaje,2,FALSE))*VLOOKUP(J129,Coef!$E$2:$F$17,2,FALSE))</f>
        <v/>
      </c>
      <c r="H129" s="370" t="str">
        <f t="shared" si="4"/>
        <v/>
      </c>
      <c r="I129" s="371" t="b">
        <f t="shared" si="5"/>
        <v>0</v>
      </c>
      <c r="J129" s="372">
        <f t="shared" si="7"/>
        <v>1</v>
      </c>
      <c r="K129" s="31"/>
    </row>
    <row r="130" spans="1:11">
      <c r="A130" s="35">
        <v>121</v>
      </c>
      <c r="B130" s="6"/>
      <c r="C130" s="6"/>
      <c r="D130" s="6"/>
      <c r="E130" s="6"/>
      <c r="F130" s="215"/>
      <c r="G130" s="354" t="str">
        <f>IF(OR($B130="",$C130="",$D130="",$F130&lt;an_initial,$F130&gt;an_final,$I130=FALSE),"",(HLOOKUP(E130,ii12punctaje,2,FALSE))*VLOOKUP(J130,Coef!$E$2:$F$17,2,FALSE))</f>
        <v/>
      </c>
      <c r="H130" s="370" t="str">
        <f t="shared" si="4"/>
        <v/>
      </c>
      <c r="I130" s="371" t="b">
        <f t="shared" si="5"/>
        <v>0</v>
      </c>
      <c r="J130" s="372">
        <f t="shared" si="7"/>
        <v>1</v>
      </c>
      <c r="K130" s="31"/>
    </row>
    <row r="131" spans="1:11">
      <c r="A131" s="35">
        <v>122</v>
      </c>
      <c r="B131" s="6"/>
      <c r="C131" s="6"/>
      <c r="D131" s="6"/>
      <c r="E131" s="6"/>
      <c r="F131" s="215"/>
      <c r="G131" s="354" t="str">
        <f>IF(OR($B131="",$C131="",$D131="",$F131&lt;an_initial,$F131&gt;an_final,$I131=FALSE),"",(HLOOKUP(E131,ii12punctaje,2,FALSE))*VLOOKUP(J131,Coef!$E$2:$F$17,2,FALSE))</f>
        <v/>
      </c>
      <c r="H131" s="370" t="str">
        <f t="shared" si="4"/>
        <v/>
      </c>
      <c r="I131" s="371" t="b">
        <f t="shared" si="5"/>
        <v>0</v>
      </c>
      <c r="J131" s="372">
        <f t="shared" si="7"/>
        <v>1</v>
      </c>
      <c r="K131" s="31"/>
    </row>
    <row r="132" spans="1:11">
      <c r="A132" s="35">
        <v>123</v>
      </c>
      <c r="B132" s="6"/>
      <c r="C132" s="6"/>
      <c r="D132" s="6"/>
      <c r="E132" s="6"/>
      <c r="F132" s="215"/>
      <c r="G132" s="354" t="str">
        <f>IF(OR($B132="",$C132="",$D132="",$F132&lt;an_initial,$F132&gt;an_final,$I132=FALSE),"",(HLOOKUP(E132,ii12punctaje,2,FALSE))*VLOOKUP(J132,Coef!$E$2:$F$17,2,FALSE))</f>
        <v/>
      </c>
      <c r="H132" s="370" t="str">
        <f t="shared" si="4"/>
        <v/>
      </c>
      <c r="I132" s="371" t="b">
        <f t="shared" si="5"/>
        <v>0</v>
      </c>
      <c r="J132" s="372">
        <f t="shared" si="7"/>
        <v>1</v>
      </c>
      <c r="K132" s="31"/>
    </row>
    <row r="133" spans="1:11">
      <c r="A133" s="35">
        <v>124</v>
      </c>
      <c r="B133" s="6"/>
      <c r="C133" s="6"/>
      <c r="D133" s="6"/>
      <c r="E133" s="6"/>
      <c r="F133" s="215"/>
      <c r="G133" s="354" t="str">
        <f>IF(OR($B133="",$C133="",$D133="",$F133&lt;an_initial,$F133&gt;an_final,$I133=FALSE),"",(HLOOKUP(E133,ii12punctaje,2,FALSE))*VLOOKUP(J133,Coef!$E$2:$F$17,2,FALSE))</f>
        <v/>
      </c>
      <c r="H133" s="370" t="str">
        <f t="shared" si="4"/>
        <v/>
      </c>
      <c r="I133" s="371" t="b">
        <f t="shared" si="5"/>
        <v>0</v>
      </c>
      <c r="J133" s="372">
        <f t="shared" si="7"/>
        <v>1</v>
      </c>
      <c r="K133" s="31"/>
    </row>
    <row r="134" spans="1:11">
      <c r="A134" s="35">
        <v>125</v>
      </c>
      <c r="B134" s="6"/>
      <c r="C134" s="6"/>
      <c r="D134" s="6"/>
      <c r="E134" s="6"/>
      <c r="F134" s="215"/>
      <c r="G134" s="354" t="str">
        <f>IF(OR($B134="",$C134="",$D134="",$F134&lt;an_initial,$F134&gt;an_final,$I134=FALSE),"",(HLOOKUP(E134,ii12punctaje,2,FALSE))*VLOOKUP(J134,Coef!$E$2:$F$17,2,FALSE))</f>
        <v/>
      </c>
      <c r="H134" s="370" t="str">
        <f t="shared" si="4"/>
        <v/>
      </c>
      <c r="I134" s="371" t="b">
        <f t="shared" si="5"/>
        <v>0</v>
      </c>
      <c r="J134" s="372">
        <f t="shared" si="7"/>
        <v>1</v>
      </c>
      <c r="K134" s="31"/>
    </row>
    <row r="135" spans="1:11">
      <c r="A135" s="35">
        <v>126</v>
      </c>
      <c r="B135" s="6"/>
      <c r="C135" s="6"/>
      <c r="D135" s="6"/>
      <c r="E135" s="6"/>
      <c r="F135" s="215"/>
      <c r="G135" s="354" t="str">
        <f>IF(OR($B135="",$C135="",$D135="",$F135&lt;an_initial,$F135&gt;an_final,$I135=FALSE),"",(HLOOKUP(E135,ii12punctaje,2,FALSE))*VLOOKUP(J135,Coef!$E$2:$F$17,2,FALSE))</f>
        <v/>
      </c>
      <c r="H135" s="370" t="str">
        <f t="shared" si="4"/>
        <v/>
      </c>
      <c r="I135" s="371" t="b">
        <f t="shared" si="5"/>
        <v>0</v>
      </c>
      <c r="J135" s="372">
        <f t="shared" si="7"/>
        <v>1</v>
      </c>
      <c r="K135" s="31"/>
    </row>
    <row r="136" spans="1:11">
      <c r="A136" s="35">
        <v>127</v>
      </c>
      <c r="B136" s="6"/>
      <c r="C136" s="6"/>
      <c r="D136" s="6"/>
      <c r="E136" s="6"/>
      <c r="F136" s="215"/>
      <c r="G136" s="354" t="str">
        <f>IF(OR($B136="",$C136="",$D136="",$F136&lt;an_initial,$F136&gt;an_final,$I136=FALSE),"",(HLOOKUP(E136,ii12punctaje,2,FALSE))*VLOOKUP(J136,Coef!$E$2:$F$17,2,FALSE))</f>
        <v/>
      </c>
      <c r="H136" s="370" t="str">
        <f t="shared" si="4"/>
        <v/>
      </c>
      <c r="I136" s="371" t="b">
        <f t="shared" si="5"/>
        <v>0</v>
      </c>
      <c r="J136" s="372">
        <f t="shared" si="7"/>
        <v>1</v>
      </c>
      <c r="K136" s="31"/>
    </row>
    <row r="137" spans="1:11">
      <c r="A137" s="35">
        <v>128</v>
      </c>
      <c r="B137" s="6"/>
      <c r="C137" s="6"/>
      <c r="D137" s="6"/>
      <c r="E137" s="6"/>
      <c r="F137" s="215"/>
      <c r="G137" s="354" t="str">
        <f>IF(OR($B137="",$C137="",$D137="",$F137&lt;an_initial,$F137&gt;an_final,$I137=FALSE),"",(HLOOKUP(E137,ii12punctaje,2,FALSE))*VLOOKUP(J137,Coef!$E$2:$F$17,2,FALSE))</f>
        <v/>
      </c>
      <c r="H137" s="370" t="str">
        <f t="shared" si="4"/>
        <v/>
      </c>
      <c r="I137" s="371" t="b">
        <f t="shared" si="5"/>
        <v>0</v>
      </c>
      <c r="J137" s="372">
        <f t="shared" si="7"/>
        <v>1</v>
      </c>
      <c r="K137" s="31"/>
    </row>
    <row r="138" spans="1:11">
      <c r="A138" s="35">
        <v>129</v>
      </c>
      <c r="B138" s="6"/>
      <c r="C138" s="6"/>
      <c r="D138" s="6"/>
      <c r="E138" s="6"/>
      <c r="F138" s="215"/>
      <c r="G138" s="354" t="str">
        <f>IF(OR($B138="",$C138="",$D138="",$F138&lt;an_initial,$F138&gt;an_final,$I138=FALSE),"",(HLOOKUP(E138,ii12punctaje,2,FALSE))*VLOOKUP(J138,Coef!$E$2:$F$17,2,FALSE))</f>
        <v/>
      </c>
      <c r="H138" s="370" t="str">
        <f t="shared" ref="H138:H201" si="8">IF(OR($B138="",$C138="",$D138="",$F138&gt;an_final,$I138=FALSE),"",IF($F138&gt;=an_initial,1,""))</f>
        <v/>
      </c>
      <c r="I138" s="371" t="b">
        <f t="shared" ref="I138:I201" si="9">IF(nume_candidat="",FALSE,ISNUMBER(SEARCH(nume_candidat,$B138)))</f>
        <v>0</v>
      </c>
      <c r="J138" s="372">
        <f t="shared" ref="J138:J169" si="10">LEN(B138)-LEN(SUBSTITUTE(B138,",",""))+1</f>
        <v>1</v>
      </c>
      <c r="K138" s="31"/>
    </row>
    <row r="139" spans="1:11">
      <c r="A139" s="35">
        <v>130</v>
      </c>
      <c r="B139" s="6"/>
      <c r="C139" s="6"/>
      <c r="D139" s="6"/>
      <c r="E139" s="6"/>
      <c r="F139" s="215"/>
      <c r="G139" s="354" t="str">
        <f>IF(OR($B139="",$C139="",$D139="",$F139&lt;an_initial,$F139&gt;an_final,$I139=FALSE),"",(HLOOKUP(E139,ii12punctaje,2,FALSE))*VLOOKUP(J139,Coef!$E$2:$F$17,2,FALSE))</f>
        <v/>
      </c>
      <c r="H139" s="370" t="str">
        <f t="shared" si="8"/>
        <v/>
      </c>
      <c r="I139" s="371" t="b">
        <f t="shared" si="9"/>
        <v>0</v>
      </c>
      <c r="J139" s="372">
        <f t="shared" si="10"/>
        <v>1</v>
      </c>
      <c r="K139" s="31"/>
    </row>
    <row r="140" spans="1:11">
      <c r="A140" s="35">
        <v>131</v>
      </c>
      <c r="B140" s="6"/>
      <c r="C140" s="6"/>
      <c r="D140" s="6"/>
      <c r="E140" s="6"/>
      <c r="F140" s="215"/>
      <c r="G140" s="354" t="str">
        <f>IF(OR($B140="",$C140="",$D140="",$F140&lt;an_initial,$F140&gt;an_final,$I140=FALSE),"",(HLOOKUP(E140,ii12punctaje,2,FALSE))*VLOOKUP(J140,Coef!$E$2:$F$17,2,FALSE))</f>
        <v/>
      </c>
      <c r="H140" s="370" t="str">
        <f t="shared" si="8"/>
        <v/>
      </c>
      <c r="I140" s="371" t="b">
        <f t="shared" si="9"/>
        <v>0</v>
      </c>
      <c r="J140" s="372">
        <f t="shared" si="10"/>
        <v>1</v>
      </c>
      <c r="K140" s="31"/>
    </row>
    <row r="141" spans="1:11">
      <c r="A141" s="35">
        <v>132</v>
      </c>
      <c r="B141" s="6"/>
      <c r="C141" s="6"/>
      <c r="D141" s="6"/>
      <c r="E141" s="6"/>
      <c r="F141" s="215"/>
      <c r="G141" s="354" t="str">
        <f>IF(OR($B141="",$C141="",$D141="",$F141&lt;an_initial,$F141&gt;an_final,$I141=FALSE),"",(HLOOKUP(E141,ii12punctaje,2,FALSE))*VLOOKUP(J141,Coef!$E$2:$F$17,2,FALSE))</f>
        <v/>
      </c>
      <c r="H141" s="370" t="str">
        <f t="shared" si="8"/>
        <v/>
      </c>
      <c r="I141" s="371" t="b">
        <f t="shared" si="9"/>
        <v>0</v>
      </c>
      <c r="J141" s="372">
        <f t="shared" si="10"/>
        <v>1</v>
      </c>
      <c r="K141" s="31"/>
    </row>
    <row r="142" spans="1:11">
      <c r="A142" s="35">
        <v>133</v>
      </c>
      <c r="B142" s="6"/>
      <c r="C142" s="6"/>
      <c r="D142" s="6"/>
      <c r="E142" s="6"/>
      <c r="F142" s="215"/>
      <c r="G142" s="354" t="str">
        <f>IF(OR($B142="",$C142="",$D142="",$F142&lt;an_initial,$F142&gt;an_final,$I142=FALSE),"",(HLOOKUP(E142,ii12punctaje,2,FALSE))*VLOOKUP(J142,Coef!$E$2:$F$17,2,FALSE))</f>
        <v/>
      </c>
      <c r="H142" s="370" t="str">
        <f t="shared" si="8"/>
        <v/>
      </c>
      <c r="I142" s="371" t="b">
        <f t="shared" si="9"/>
        <v>0</v>
      </c>
      <c r="J142" s="372">
        <f t="shared" si="10"/>
        <v>1</v>
      </c>
      <c r="K142" s="31"/>
    </row>
    <row r="143" spans="1:11">
      <c r="A143" s="35">
        <v>134</v>
      </c>
      <c r="B143" s="6"/>
      <c r="C143" s="6"/>
      <c r="D143" s="6"/>
      <c r="E143" s="6"/>
      <c r="F143" s="215"/>
      <c r="G143" s="354" t="str">
        <f>IF(OR($B143="",$C143="",$D143="",$F143&lt;an_initial,$F143&gt;an_final,$I143=FALSE),"",(HLOOKUP(E143,ii12punctaje,2,FALSE))*VLOOKUP(J143,Coef!$E$2:$F$17,2,FALSE))</f>
        <v/>
      </c>
      <c r="H143" s="370" t="str">
        <f t="shared" si="8"/>
        <v/>
      </c>
      <c r="I143" s="371" t="b">
        <f t="shared" si="9"/>
        <v>0</v>
      </c>
      <c r="J143" s="372">
        <f t="shared" si="10"/>
        <v>1</v>
      </c>
      <c r="K143" s="31"/>
    </row>
    <row r="144" spans="1:11">
      <c r="A144" s="35">
        <v>135</v>
      </c>
      <c r="B144" s="6"/>
      <c r="C144" s="6"/>
      <c r="D144" s="6"/>
      <c r="E144" s="6"/>
      <c r="F144" s="215"/>
      <c r="G144" s="354" t="str">
        <f>IF(OR($B144="",$C144="",$D144="",$F144&lt;an_initial,$F144&gt;an_final,$I144=FALSE),"",(HLOOKUP(E144,ii12punctaje,2,FALSE))*VLOOKUP(J144,Coef!$E$2:$F$17,2,FALSE))</f>
        <v/>
      </c>
      <c r="H144" s="370" t="str">
        <f t="shared" si="8"/>
        <v/>
      </c>
      <c r="I144" s="371" t="b">
        <f t="shared" si="9"/>
        <v>0</v>
      </c>
      <c r="J144" s="372">
        <f t="shared" si="10"/>
        <v>1</v>
      </c>
      <c r="K144" s="31"/>
    </row>
    <row r="145" spans="1:11">
      <c r="A145" s="35">
        <v>136</v>
      </c>
      <c r="B145" s="6"/>
      <c r="C145" s="6"/>
      <c r="D145" s="6"/>
      <c r="E145" s="6"/>
      <c r="F145" s="215"/>
      <c r="G145" s="354" t="str">
        <f>IF(OR($B145="",$C145="",$D145="",$F145&lt;an_initial,$F145&gt;an_final,$I145=FALSE),"",(HLOOKUP(E145,ii12punctaje,2,FALSE))*VLOOKUP(J145,Coef!$E$2:$F$17,2,FALSE))</f>
        <v/>
      </c>
      <c r="H145" s="370" t="str">
        <f t="shared" si="8"/>
        <v/>
      </c>
      <c r="I145" s="371" t="b">
        <f t="shared" si="9"/>
        <v>0</v>
      </c>
      <c r="J145" s="372">
        <f t="shared" si="10"/>
        <v>1</v>
      </c>
      <c r="K145" s="31"/>
    </row>
    <row r="146" spans="1:11">
      <c r="A146" s="35">
        <v>137</v>
      </c>
      <c r="B146" s="6"/>
      <c r="C146" s="6"/>
      <c r="D146" s="6"/>
      <c r="E146" s="6"/>
      <c r="F146" s="215"/>
      <c r="G146" s="354" t="str">
        <f>IF(OR($B146="",$C146="",$D146="",$F146&lt;an_initial,$F146&gt;an_final,$I146=FALSE),"",(HLOOKUP(E146,ii12punctaje,2,FALSE))*VLOOKUP(J146,Coef!$E$2:$F$17,2,FALSE))</f>
        <v/>
      </c>
      <c r="H146" s="370" t="str">
        <f t="shared" si="8"/>
        <v/>
      </c>
      <c r="I146" s="371" t="b">
        <f t="shared" si="9"/>
        <v>0</v>
      </c>
      <c r="J146" s="372">
        <f t="shared" si="10"/>
        <v>1</v>
      </c>
      <c r="K146" s="31"/>
    </row>
    <row r="147" spans="1:11">
      <c r="A147" s="35">
        <v>138</v>
      </c>
      <c r="B147" s="6"/>
      <c r="C147" s="6"/>
      <c r="D147" s="6"/>
      <c r="E147" s="6"/>
      <c r="F147" s="215"/>
      <c r="G147" s="354" t="str">
        <f>IF(OR($B147="",$C147="",$D147="",$F147&lt;an_initial,$F147&gt;an_final,$I147=FALSE),"",(HLOOKUP(E147,ii12punctaje,2,FALSE))*VLOOKUP(J147,Coef!$E$2:$F$17,2,FALSE))</f>
        <v/>
      </c>
      <c r="H147" s="370" t="str">
        <f t="shared" si="8"/>
        <v/>
      </c>
      <c r="I147" s="371" t="b">
        <f t="shared" si="9"/>
        <v>0</v>
      </c>
      <c r="J147" s="372">
        <f t="shared" si="10"/>
        <v>1</v>
      </c>
      <c r="K147" s="31"/>
    </row>
    <row r="148" spans="1:11">
      <c r="A148" s="35">
        <v>139</v>
      </c>
      <c r="B148" s="6"/>
      <c r="C148" s="6"/>
      <c r="D148" s="6"/>
      <c r="E148" s="6"/>
      <c r="F148" s="215"/>
      <c r="G148" s="354" t="str">
        <f>IF(OR($B148="",$C148="",$D148="",$F148&lt;an_initial,$F148&gt;an_final,$I148=FALSE),"",(HLOOKUP(E148,ii12punctaje,2,FALSE))*VLOOKUP(J148,Coef!$E$2:$F$17,2,FALSE))</f>
        <v/>
      </c>
      <c r="H148" s="370" t="str">
        <f t="shared" si="8"/>
        <v/>
      </c>
      <c r="I148" s="371" t="b">
        <f t="shared" si="9"/>
        <v>0</v>
      </c>
      <c r="J148" s="372">
        <f t="shared" si="10"/>
        <v>1</v>
      </c>
      <c r="K148" s="31"/>
    </row>
    <row r="149" spans="1:11">
      <c r="A149" s="35">
        <v>140</v>
      </c>
      <c r="B149" s="6"/>
      <c r="C149" s="6"/>
      <c r="D149" s="6"/>
      <c r="E149" s="6"/>
      <c r="F149" s="215"/>
      <c r="G149" s="354" t="str">
        <f>IF(OR($B149="",$C149="",$D149="",$F149&lt;an_initial,$F149&gt;an_final,$I149=FALSE),"",(HLOOKUP(E149,ii12punctaje,2,FALSE))*VLOOKUP(J149,Coef!$E$2:$F$17,2,FALSE))</f>
        <v/>
      </c>
      <c r="H149" s="370" t="str">
        <f t="shared" si="8"/>
        <v/>
      </c>
      <c r="I149" s="371" t="b">
        <f t="shared" si="9"/>
        <v>0</v>
      </c>
      <c r="J149" s="372">
        <f t="shared" si="10"/>
        <v>1</v>
      </c>
      <c r="K149" s="31"/>
    </row>
    <row r="150" spans="1:11">
      <c r="A150" s="35">
        <v>141</v>
      </c>
      <c r="B150" s="6"/>
      <c r="C150" s="6"/>
      <c r="D150" s="6"/>
      <c r="E150" s="6"/>
      <c r="F150" s="215"/>
      <c r="G150" s="354" t="str">
        <f>IF(OR($B150="",$C150="",$D150="",$F150&lt;an_initial,$F150&gt;an_final,$I150=FALSE),"",(HLOOKUP(E150,ii12punctaje,2,FALSE))*VLOOKUP(J150,Coef!$E$2:$F$17,2,FALSE))</f>
        <v/>
      </c>
      <c r="H150" s="370" t="str">
        <f t="shared" si="8"/>
        <v/>
      </c>
      <c r="I150" s="371" t="b">
        <f t="shared" si="9"/>
        <v>0</v>
      </c>
      <c r="J150" s="372">
        <f t="shared" si="10"/>
        <v>1</v>
      </c>
      <c r="K150" s="31"/>
    </row>
    <row r="151" spans="1:11">
      <c r="A151" s="35">
        <v>142</v>
      </c>
      <c r="B151" s="6"/>
      <c r="C151" s="6"/>
      <c r="D151" s="6"/>
      <c r="E151" s="6"/>
      <c r="F151" s="215"/>
      <c r="G151" s="354" t="str">
        <f>IF(OR($B151="",$C151="",$D151="",$F151&lt;an_initial,$F151&gt;an_final,$I151=FALSE),"",(HLOOKUP(E151,ii12punctaje,2,FALSE))*VLOOKUP(J151,Coef!$E$2:$F$17,2,FALSE))</f>
        <v/>
      </c>
      <c r="H151" s="370" t="str">
        <f t="shared" si="8"/>
        <v/>
      </c>
      <c r="I151" s="371" t="b">
        <f t="shared" si="9"/>
        <v>0</v>
      </c>
      <c r="J151" s="372">
        <f t="shared" si="10"/>
        <v>1</v>
      </c>
      <c r="K151" s="31"/>
    </row>
    <row r="152" spans="1:11">
      <c r="A152" s="35">
        <v>143</v>
      </c>
      <c r="B152" s="6"/>
      <c r="C152" s="6"/>
      <c r="D152" s="6"/>
      <c r="E152" s="6"/>
      <c r="F152" s="215"/>
      <c r="G152" s="354" t="str">
        <f>IF(OR($B152="",$C152="",$D152="",$F152&lt;an_initial,$F152&gt;an_final,$I152=FALSE),"",(HLOOKUP(E152,ii12punctaje,2,FALSE))*VLOOKUP(J152,Coef!$E$2:$F$17,2,FALSE))</f>
        <v/>
      </c>
      <c r="H152" s="370" t="str">
        <f t="shared" si="8"/>
        <v/>
      </c>
      <c r="I152" s="371" t="b">
        <f t="shared" si="9"/>
        <v>0</v>
      </c>
      <c r="J152" s="372">
        <f t="shared" si="10"/>
        <v>1</v>
      </c>
      <c r="K152" s="31"/>
    </row>
    <row r="153" spans="1:11">
      <c r="A153" s="35">
        <v>144</v>
      </c>
      <c r="B153" s="6"/>
      <c r="C153" s="6"/>
      <c r="D153" s="6"/>
      <c r="E153" s="6"/>
      <c r="F153" s="215"/>
      <c r="G153" s="354" t="str">
        <f>IF(OR($B153="",$C153="",$D153="",$F153&lt;an_initial,$F153&gt;an_final,$I153=FALSE),"",(HLOOKUP(E153,ii12punctaje,2,FALSE))*VLOOKUP(J153,Coef!$E$2:$F$17,2,FALSE))</f>
        <v/>
      </c>
      <c r="H153" s="370" t="str">
        <f t="shared" si="8"/>
        <v/>
      </c>
      <c r="I153" s="371" t="b">
        <f t="shared" si="9"/>
        <v>0</v>
      </c>
      <c r="J153" s="372">
        <f t="shared" si="10"/>
        <v>1</v>
      </c>
      <c r="K153" s="31"/>
    </row>
    <row r="154" spans="1:11">
      <c r="A154" s="35">
        <v>145</v>
      </c>
      <c r="B154" s="6"/>
      <c r="C154" s="6"/>
      <c r="D154" s="6"/>
      <c r="E154" s="6"/>
      <c r="F154" s="215"/>
      <c r="G154" s="354" t="str">
        <f>IF(OR($B154="",$C154="",$D154="",$F154&lt;an_initial,$F154&gt;an_final,$I154=FALSE),"",(HLOOKUP(E154,ii12punctaje,2,FALSE))*VLOOKUP(J154,Coef!$E$2:$F$17,2,FALSE))</f>
        <v/>
      </c>
      <c r="H154" s="370" t="str">
        <f t="shared" si="8"/>
        <v/>
      </c>
      <c r="I154" s="371" t="b">
        <f t="shared" si="9"/>
        <v>0</v>
      </c>
      <c r="J154" s="372">
        <f t="shared" si="10"/>
        <v>1</v>
      </c>
      <c r="K154" s="31"/>
    </row>
    <row r="155" spans="1:11">
      <c r="A155" s="35">
        <v>146</v>
      </c>
      <c r="B155" s="6"/>
      <c r="C155" s="6"/>
      <c r="D155" s="6"/>
      <c r="E155" s="6"/>
      <c r="F155" s="215"/>
      <c r="G155" s="354" t="str">
        <f>IF(OR($B155="",$C155="",$D155="",$F155&lt;an_initial,$F155&gt;an_final,$I155=FALSE),"",(HLOOKUP(E155,ii12punctaje,2,FALSE))*VLOOKUP(J155,Coef!$E$2:$F$17,2,FALSE))</f>
        <v/>
      </c>
      <c r="H155" s="370" t="str">
        <f t="shared" si="8"/>
        <v/>
      </c>
      <c r="I155" s="371" t="b">
        <f t="shared" si="9"/>
        <v>0</v>
      </c>
      <c r="J155" s="372">
        <f t="shared" si="10"/>
        <v>1</v>
      </c>
      <c r="K155" s="31"/>
    </row>
    <row r="156" spans="1:11">
      <c r="A156" s="35">
        <v>147</v>
      </c>
      <c r="B156" s="6"/>
      <c r="C156" s="6"/>
      <c r="D156" s="6"/>
      <c r="E156" s="6"/>
      <c r="F156" s="215"/>
      <c r="G156" s="354" t="str">
        <f>IF(OR($B156="",$C156="",$D156="",$F156&lt;an_initial,$F156&gt;an_final,$I156=FALSE),"",(HLOOKUP(E156,ii12punctaje,2,FALSE))*VLOOKUP(J156,Coef!$E$2:$F$17,2,FALSE))</f>
        <v/>
      </c>
      <c r="H156" s="370" t="str">
        <f t="shared" si="8"/>
        <v/>
      </c>
      <c r="I156" s="371" t="b">
        <f t="shared" si="9"/>
        <v>0</v>
      </c>
      <c r="J156" s="372">
        <f t="shared" si="10"/>
        <v>1</v>
      </c>
      <c r="K156" s="31"/>
    </row>
    <row r="157" spans="1:11">
      <c r="A157" s="35">
        <v>148</v>
      </c>
      <c r="B157" s="6"/>
      <c r="C157" s="6"/>
      <c r="D157" s="6"/>
      <c r="E157" s="6"/>
      <c r="F157" s="215"/>
      <c r="G157" s="354" t="str">
        <f>IF(OR($B157="",$C157="",$D157="",$F157&lt;an_initial,$F157&gt;an_final,$I157=FALSE),"",(HLOOKUP(E157,ii12punctaje,2,FALSE))*VLOOKUP(J157,Coef!$E$2:$F$17,2,FALSE))</f>
        <v/>
      </c>
      <c r="H157" s="370" t="str">
        <f t="shared" si="8"/>
        <v/>
      </c>
      <c r="I157" s="371" t="b">
        <f t="shared" si="9"/>
        <v>0</v>
      </c>
      <c r="J157" s="372">
        <f t="shared" si="10"/>
        <v>1</v>
      </c>
      <c r="K157" s="31"/>
    </row>
    <row r="158" spans="1:11">
      <c r="A158" s="35">
        <v>149</v>
      </c>
      <c r="B158" s="6"/>
      <c r="C158" s="6"/>
      <c r="D158" s="6"/>
      <c r="E158" s="6"/>
      <c r="F158" s="215"/>
      <c r="G158" s="354" t="str">
        <f>IF(OR($B158="",$C158="",$D158="",$F158&lt;an_initial,$F158&gt;an_final,$I158=FALSE),"",(HLOOKUP(E158,ii12punctaje,2,FALSE))*VLOOKUP(J158,Coef!$E$2:$F$17,2,FALSE))</f>
        <v/>
      </c>
      <c r="H158" s="370" t="str">
        <f t="shared" si="8"/>
        <v/>
      </c>
      <c r="I158" s="371" t="b">
        <f t="shared" si="9"/>
        <v>0</v>
      </c>
      <c r="J158" s="372">
        <f t="shared" si="10"/>
        <v>1</v>
      </c>
      <c r="K158" s="31"/>
    </row>
    <row r="159" spans="1:11">
      <c r="A159" s="35">
        <v>150</v>
      </c>
      <c r="B159" s="6"/>
      <c r="C159" s="6"/>
      <c r="D159" s="6"/>
      <c r="E159" s="6"/>
      <c r="F159" s="215"/>
      <c r="G159" s="354" t="str">
        <f>IF(OR($B159="",$C159="",$D159="",$F159&lt;an_initial,$F159&gt;an_final,$I159=FALSE),"",(HLOOKUP(E159,ii12punctaje,2,FALSE))*VLOOKUP(J159,Coef!$E$2:$F$17,2,FALSE))</f>
        <v/>
      </c>
      <c r="H159" s="370" t="str">
        <f t="shared" si="8"/>
        <v/>
      </c>
      <c r="I159" s="371" t="b">
        <f t="shared" si="9"/>
        <v>0</v>
      </c>
      <c r="J159" s="372">
        <f t="shared" si="10"/>
        <v>1</v>
      </c>
      <c r="K159" s="31"/>
    </row>
    <row r="160" spans="1:11">
      <c r="A160" s="35">
        <v>151</v>
      </c>
      <c r="B160" s="6"/>
      <c r="C160" s="6"/>
      <c r="D160" s="6"/>
      <c r="E160" s="6"/>
      <c r="F160" s="215"/>
      <c r="G160" s="354" t="str">
        <f>IF(OR($B160="",$C160="",$D160="",$F160&lt;an_initial,$F160&gt;an_final,$I160=FALSE),"",(HLOOKUP(E160,ii12punctaje,2,FALSE))*VLOOKUP(J160,Coef!$E$2:$F$17,2,FALSE))</f>
        <v/>
      </c>
      <c r="H160" s="370" t="str">
        <f t="shared" si="8"/>
        <v/>
      </c>
      <c r="I160" s="371" t="b">
        <f t="shared" si="9"/>
        <v>0</v>
      </c>
      <c r="J160" s="372">
        <f t="shared" si="10"/>
        <v>1</v>
      </c>
      <c r="K160" s="31"/>
    </row>
    <row r="161" spans="1:11">
      <c r="A161" s="35">
        <v>152</v>
      </c>
      <c r="B161" s="6"/>
      <c r="C161" s="6"/>
      <c r="D161" s="6"/>
      <c r="E161" s="6"/>
      <c r="F161" s="215"/>
      <c r="G161" s="354" t="str">
        <f>IF(OR($B161="",$C161="",$D161="",$F161&lt;an_initial,$F161&gt;an_final,$I161=FALSE),"",(HLOOKUP(E161,ii12punctaje,2,FALSE))*VLOOKUP(J161,Coef!$E$2:$F$17,2,FALSE))</f>
        <v/>
      </c>
      <c r="H161" s="370" t="str">
        <f t="shared" si="8"/>
        <v/>
      </c>
      <c r="I161" s="371" t="b">
        <f t="shared" si="9"/>
        <v>0</v>
      </c>
      <c r="J161" s="372">
        <f t="shared" si="10"/>
        <v>1</v>
      </c>
      <c r="K161" s="31"/>
    </row>
    <row r="162" spans="1:11">
      <c r="A162" s="35">
        <v>153</v>
      </c>
      <c r="B162" s="6"/>
      <c r="C162" s="6"/>
      <c r="D162" s="6"/>
      <c r="E162" s="6"/>
      <c r="F162" s="215"/>
      <c r="G162" s="354" t="str">
        <f>IF(OR($B162="",$C162="",$D162="",$F162&lt;an_initial,$F162&gt;an_final,$I162=FALSE),"",(HLOOKUP(E162,ii12punctaje,2,FALSE))*VLOOKUP(J162,Coef!$E$2:$F$17,2,FALSE))</f>
        <v/>
      </c>
      <c r="H162" s="370" t="str">
        <f t="shared" si="8"/>
        <v/>
      </c>
      <c r="I162" s="371" t="b">
        <f t="shared" si="9"/>
        <v>0</v>
      </c>
      <c r="J162" s="372">
        <f t="shared" si="10"/>
        <v>1</v>
      </c>
      <c r="K162" s="31"/>
    </row>
    <row r="163" spans="1:11">
      <c r="A163" s="35">
        <v>154</v>
      </c>
      <c r="B163" s="6"/>
      <c r="C163" s="6"/>
      <c r="D163" s="6"/>
      <c r="E163" s="6"/>
      <c r="F163" s="215"/>
      <c r="G163" s="354" t="str">
        <f>IF(OR($B163="",$C163="",$D163="",$F163&lt;an_initial,$F163&gt;an_final,$I163=FALSE),"",(HLOOKUP(E163,ii12punctaje,2,FALSE))*VLOOKUP(J163,Coef!$E$2:$F$17,2,FALSE))</f>
        <v/>
      </c>
      <c r="H163" s="370" t="str">
        <f t="shared" si="8"/>
        <v/>
      </c>
      <c r="I163" s="371" t="b">
        <f t="shared" si="9"/>
        <v>0</v>
      </c>
      <c r="J163" s="372">
        <f t="shared" si="10"/>
        <v>1</v>
      </c>
      <c r="K163" s="31"/>
    </row>
    <row r="164" spans="1:11">
      <c r="A164" s="35">
        <v>155</v>
      </c>
      <c r="B164" s="6"/>
      <c r="C164" s="6"/>
      <c r="D164" s="6"/>
      <c r="E164" s="6"/>
      <c r="F164" s="215"/>
      <c r="G164" s="354" t="str">
        <f>IF(OR($B164="",$C164="",$D164="",$F164&lt;an_initial,$F164&gt;an_final,$I164=FALSE),"",(HLOOKUP(E164,ii12punctaje,2,FALSE))*VLOOKUP(J164,Coef!$E$2:$F$17,2,FALSE))</f>
        <v/>
      </c>
      <c r="H164" s="370" t="str">
        <f t="shared" si="8"/>
        <v/>
      </c>
      <c r="I164" s="371" t="b">
        <f t="shared" si="9"/>
        <v>0</v>
      </c>
      <c r="J164" s="372">
        <f t="shared" si="10"/>
        <v>1</v>
      </c>
      <c r="K164" s="31"/>
    </row>
    <row r="165" spans="1:11">
      <c r="A165" s="35">
        <v>156</v>
      </c>
      <c r="B165" s="6"/>
      <c r="C165" s="6"/>
      <c r="D165" s="6"/>
      <c r="E165" s="6"/>
      <c r="F165" s="215"/>
      <c r="G165" s="354" t="str">
        <f>IF(OR($B165="",$C165="",$D165="",$F165&lt;an_initial,$F165&gt;an_final,$I165=FALSE),"",(HLOOKUP(E165,ii12punctaje,2,FALSE))*VLOOKUP(J165,Coef!$E$2:$F$17,2,FALSE))</f>
        <v/>
      </c>
      <c r="H165" s="370" t="str">
        <f t="shared" si="8"/>
        <v/>
      </c>
      <c r="I165" s="371" t="b">
        <f t="shared" si="9"/>
        <v>0</v>
      </c>
      <c r="J165" s="372">
        <f t="shared" si="10"/>
        <v>1</v>
      </c>
      <c r="K165" s="31"/>
    </row>
    <row r="166" spans="1:11">
      <c r="A166" s="35">
        <v>157</v>
      </c>
      <c r="B166" s="6"/>
      <c r="C166" s="6"/>
      <c r="D166" s="6"/>
      <c r="E166" s="6"/>
      <c r="F166" s="215"/>
      <c r="G166" s="354" t="str">
        <f>IF(OR($B166="",$C166="",$D166="",$F166&lt;an_initial,$F166&gt;an_final,$I166=FALSE),"",(HLOOKUP(E166,ii12punctaje,2,FALSE))*VLOOKUP(J166,Coef!$E$2:$F$17,2,FALSE))</f>
        <v/>
      </c>
      <c r="H166" s="370" t="str">
        <f t="shared" si="8"/>
        <v/>
      </c>
      <c r="I166" s="371" t="b">
        <f t="shared" si="9"/>
        <v>0</v>
      </c>
      <c r="J166" s="372">
        <f t="shared" si="10"/>
        <v>1</v>
      </c>
      <c r="K166" s="31"/>
    </row>
    <row r="167" spans="1:11">
      <c r="A167" s="35">
        <v>158</v>
      </c>
      <c r="B167" s="6"/>
      <c r="C167" s="6"/>
      <c r="D167" s="6"/>
      <c r="E167" s="6"/>
      <c r="F167" s="215"/>
      <c r="G167" s="354" t="str">
        <f>IF(OR($B167="",$C167="",$D167="",$F167&lt;an_initial,$F167&gt;an_final,$I167=FALSE),"",(HLOOKUP(E167,ii12punctaje,2,FALSE))*VLOOKUP(J167,Coef!$E$2:$F$17,2,FALSE))</f>
        <v/>
      </c>
      <c r="H167" s="370" t="str">
        <f t="shared" si="8"/>
        <v/>
      </c>
      <c r="I167" s="371" t="b">
        <f t="shared" si="9"/>
        <v>0</v>
      </c>
      <c r="J167" s="372">
        <f t="shared" si="10"/>
        <v>1</v>
      </c>
      <c r="K167" s="31"/>
    </row>
    <row r="168" spans="1:11">
      <c r="A168" s="35">
        <v>159</v>
      </c>
      <c r="B168" s="6"/>
      <c r="C168" s="6"/>
      <c r="D168" s="6"/>
      <c r="E168" s="6"/>
      <c r="F168" s="215"/>
      <c r="G168" s="354" t="str">
        <f>IF(OR($B168="",$C168="",$D168="",$F168&lt;an_initial,$F168&gt;an_final,$I168=FALSE),"",(HLOOKUP(E168,ii12punctaje,2,FALSE))*VLOOKUP(J168,Coef!$E$2:$F$17,2,FALSE))</f>
        <v/>
      </c>
      <c r="H168" s="370" t="str">
        <f t="shared" si="8"/>
        <v/>
      </c>
      <c r="I168" s="371" t="b">
        <f t="shared" si="9"/>
        <v>0</v>
      </c>
      <c r="J168" s="372">
        <f t="shared" si="10"/>
        <v>1</v>
      </c>
      <c r="K168" s="31"/>
    </row>
    <row r="169" spans="1:11">
      <c r="A169" s="35">
        <v>160</v>
      </c>
      <c r="B169" s="6"/>
      <c r="C169" s="6"/>
      <c r="D169" s="6"/>
      <c r="E169" s="6"/>
      <c r="F169" s="215"/>
      <c r="G169" s="354" t="str">
        <f>IF(OR($B169="",$C169="",$D169="",$F169&lt;an_initial,$F169&gt;an_final,$I169=FALSE),"",(HLOOKUP(E169,ii12punctaje,2,FALSE))*VLOOKUP(J169,Coef!$E$2:$F$17,2,FALSE))</f>
        <v/>
      </c>
      <c r="H169" s="370" t="str">
        <f t="shared" si="8"/>
        <v/>
      </c>
      <c r="I169" s="371" t="b">
        <f t="shared" si="9"/>
        <v>0</v>
      </c>
      <c r="J169" s="372">
        <f t="shared" si="10"/>
        <v>1</v>
      </c>
      <c r="K169" s="31"/>
    </row>
    <row r="170" spans="1:11">
      <c r="A170" s="35">
        <v>161</v>
      </c>
      <c r="B170" s="6"/>
      <c r="C170" s="6"/>
      <c r="D170" s="6"/>
      <c r="E170" s="6"/>
      <c r="F170" s="215"/>
      <c r="G170" s="354" t="str">
        <f>IF(OR($B170="",$C170="",$D170="",$F170&lt;an_initial,$F170&gt;an_final,$I170=FALSE),"",(HLOOKUP(E170,ii12punctaje,2,FALSE))*VLOOKUP(J170,Coef!$E$2:$F$17,2,FALSE))</f>
        <v/>
      </c>
      <c r="H170" s="370" t="str">
        <f t="shared" si="8"/>
        <v/>
      </c>
      <c r="I170" s="371" t="b">
        <f t="shared" si="9"/>
        <v>0</v>
      </c>
      <c r="J170" s="372">
        <f t="shared" ref="J170:J202" si="11">LEN(B170)-LEN(SUBSTITUTE(B170,",",""))+1</f>
        <v>1</v>
      </c>
      <c r="K170" s="31"/>
    </row>
    <row r="171" spans="1:11">
      <c r="A171" s="35">
        <v>162</v>
      </c>
      <c r="B171" s="6"/>
      <c r="C171" s="6"/>
      <c r="D171" s="6"/>
      <c r="E171" s="6"/>
      <c r="F171" s="215"/>
      <c r="G171" s="354" t="str">
        <f>IF(OR($B171="",$C171="",$D171="",$F171&lt;an_initial,$F171&gt;an_final,$I171=FALSE),"",(HLOOKUP(E171,ii12punctaje,2,FALSE))*VLOOKUP(J171,Coef!$E$2:$F$17,2,FALSE))</f>
        <v/>
      </c>
      <c r="H171" s="370" t="str">
        <f t="shared" si="8"/>
        <v/>
      </c>
      <c r="I171" s="371" t="b">
        <f t="shared" si="9"/>
        <v>0</v>
      </c>
      <c r="J171" s="372">
        <f t="shared" si="11"/>
        <v>1</v>
      </c>
      <c r="K171" s="31"/>
    </row>
    <row r="172" spans="1:11">
      <c r="A172" s="35">
        <v>163</v>
      </c>
      <c r="B172" s="6"/>
      <c r="C172" s="6"/>
      <c r="D172" s="6"/>
      <c r="E172" s="6"/>
      <c r="F172" s="215"/>
      <c r="G172" s="354" t="str">
        <f>IF(OR($B172="",$C172="",$D172="",$F172&lt;an_initial,$F172&gt;an_final,$I172=FALSE),"",(HLOOKUP(E172,ii12punctaje,2,FALSE))*VLOOKUP(J172,Coef!$E$2:$F$17,2,FALSE))</f>
        <v/>
      </c>
      <c r="H172" s="370" t="str">
        <f t="shared" si="8"/>
        <v/>
      </c>
      <c r="I172" s="371" t="b">
        <f t="shared" si="9"/>
        <v>0</v>
      </c>
      <c r="J172" s="372">
        <f t="shared" si="11"/>
        <v>1</v>
      </c>
      <c r="K172" s="31"/>
    </row>
    <row r="173" spans="1:11">
      <c r="A173" s="35">
        <v>164</v>
      </c>
      <c r="B173" s="6"/>
      <c r="C173" s="6"/>
      <c r="D173" s="6"/>
      <c r="E173" s="6"/>
      <c r="F173" s="215"/>
      <c r="G173" s="354" t="str">
        <f>IF(OR($B173="",$C173="",$D173="",$F173&lt;an_initial,$F173&gt;an_final,$I173=FALSE),"",(HLOOKUP(E173,ii12punctaje,2,FALSE))*VLOOKUP(J173,Coef!$E$2:$F$17,2,FALSE))</f>
        <v/>
      </c>
      <c r="H173" s="370" t="str">
        <f t="shared" si="8"/>
        <v/>
      </c>
      <c r="I173" s="371" t="b">
        <f t="shared" si="9"/>
        <v>0</v>
      </c>
      <c r="J173" s="372">
        <f t="shared" si="11"/>
        <v>1</v>
      </c>
      <c r="K173" s="31"/>
    </row>
    <row r="174" spans="1:11">
      <c r="A174" s="35">
        <v>165</v>
      </c>
      <c r="B174" s="6"/>
      <c r="C174" s="6"/>
      <c r="D174" s="6"/>
      <c r="E174" s="6"/>
      <c r="F174" s="215"/>
      <c r="G174" s="354" t="str">
        <f>IF(OR($B174="",$C174="",$D174="",$F174&lt;an_initial,$F174&gt;an_final,$I174=FALSE),"",(HLOOKUP(E174,ii12punctaje,2,FALSE))*VLOOKUP(J174,Coef!$E$2:$F$17,2,FALSE))</f>
        <v/>
      </c>
      <c r="H174" s="370" t="str">
        <f t="shared" si="8"/>
        <v/>
      </c>
      <c r="I174" s="371" t="b">
        <f t="shared" si="9"/>
        <v>0</v>
      </c>
      <c r="J174" s="372">
        <f t="shared" si="11"/>
        <v>1</v>
      </c>
      <c r="K174" s="31"/>
    </row>
    <row r="175" spans="1:11">
      <c r="A175" s="35">
        <v>166</v>
      </c>
      <c r="B175" s="6"/>
      <c r="C175" s="6"/>
      <c r="D175" s="6"/>
      <c r="E175" s="6"/>
      <c r="F175" s="215"/>
      <c r="G175" s="354" t="str">
        <f>IF(OR($B175="",$C175="",$D175="",$F175&lt;an_initial,$F175&gt;an_final,$I175=FALSE),"",(HLOOKUP(E175,ii12punctaje,2,FALSE))*VLOOKUP(J175,Coef!$E$2:$F$17,2,FALSE))</f>
        <v/>
      </c>
      <c r="H175" s="370" t="str">
        <f t="shared" si="8"/>
        <v/>
      </c>
      <c r="I175" s="371" t="b">
        <f t="shared" si="9"/>
        <v>0</v>
      </c>
      <c r="J175" s="372">
        <f t="shared" si="11"/>
        <v>1</v>
      </c>
      <c r="K175" s="31"/>
    </row>
    <row r="176" spans="1:11">
      <c r="A176" s="35">
        <v>167</v>
      </c>
      <c r="B176" s="6"/>
      <c r="C176" s="6"/>
      <c r="D176" s="6"/>
      <c r="E176" s="6"/>
      <c r="F176" s="215"/>
      <c r="G176" s="354" t="str">
        <f>IF(OR($B176="",$C176="",$D176="",$F176&lt;an_initial,$F176&gt;an_final,$I176=FALSE),"",(HLOOKUP(E176,ii12punctaje,2,FALSE))*VLOOKUP(J176,Coef!$E$2:$F$17,2,FALSE))</f>
        <v/>
      </c>
      <c r="H176" s="370" t="str">
        <f t="shared" si="8"/>
        <v/>
      </c>
      <c r="I176" s="371" t="b">
        <f t="shared" si="9"/>
        <v>0</v>
      </c>
      <c r="J176" s="372">
        <f t="shared" si="11"/>
        <v>1</v>
      </c>
      <c r="K176" s="31"/>
    </row>
    <row r="177" spans="1:11">
      <c r="A177" s="35">
        <v>168</v>
      </c>
      <c r="B177" s="6"/>
      <c r="C177" s="6"/>
      <c r="D177" s="6"/>
      <c r="E177" s="6"/>
      <c r="F177" s="215"/>
      <c r="G177" s="354" t="str">
        <f>IF(OR($B177="",$C177="",$D177="",$F177&lt;an_initial,$F177&gt;an_final,$I177=FALSE),"",(HLOOKUP(E177,ii12punctaje,2,FALSE))*VLOOKUP(J177,Coef!$E$2:$F$17,2,FALSE))</f>
        <v/>
      </c>
      <c r="H177" s="370" t="str">
        <f t="shared" si="8"/>
        <v/>
      </c>
      <c r="I177" s="371" t="b">
        <f t="shared" si="9"/>
        <v>0</v>
      </c>
      <c r="J177" s="372">
        <f t="shared" si="11"/>
        <v>1</v>
      </c>
      <c r="K177" s="31"/>
    </row>
    <row r="178" spans="1:11">
      <c r="A178" s="35">
        <v>169</v>
      </c>
      <c r="B178" s="6"/>
      <c r="C178" s="6"/>
      <c r="D178" s="6"/>
      <c r="E178" s="6"/>
      <c r="F178" s="215"/>
      <c r="G178" s="354" t="str">
        <f>IF(OR($B178="",$C178="",$D178="",$F178&lt;an_initial,$F178&gt;an_final,$I178=FALSE),"",(HLOOKUP(E178,ii12punctaje,2,FALSE))*VLOOKUP(J178,Coef!$E$2:$F$17,2,FALSE))</f>
        <v/>
      </c>
      <c r="H178" s="370" t="str">
        <f t="shared" si="8"/>
        <v/>
      </c>
      <c r="I178" s="371" t="b">
        <f t="shared" si="9"/>
        <v>0</v>
      </c>
      <c r="J178" s="372">
        <f t="shared" si="11"/>
        <v>1</v>
      </c>
      <c r="K178" s="31"/>
    </row>
    <row r="179" spans="1:11">
      <c r="A179" s="35">
        <v>170</v>
      </c>
      <c r="B179" s="6"/>
      <c r="C179" s="6"/>
      <c r="D179" s="6"/>
      <c r="E179" s="6"/>
      <c r="F179" s="215"/>
      <c r="G179" s="354" t="str">
        <f>IF(OR($B179="",$C179="",$D179="",$F179&lt;an_initial,$F179&gt;an_final,$I179=FALSE),"",(HLOOKUP(E179,ii12punctaje,2,FALSE))*VLOOKUP(J179,Coef!$E$2:$F$17,2,FALSE))</f>
        <v/>
      </c>
      <c r="H179" s="370" t="str">
        <f t="shared" si="8"/>
        <v/>
      </c>
      <c r="I179" s="371" t="b">
        <f t="shared" si="9"/>
        <v>0</v>
      </c>
      <c r="J179" s="372">
        <f t="shared" si="11"/>
        <v>1</v>
      </c>
      <c r="K179" s="31"/>
    </row>
    <row r="180" spans="1:11">
      <c r="A180" s="35">
        <v>171</v>
      </c>
      <c r="B180" s="6"/>
      <c r="C180" s="6"/>
      <c r="D180" s="6"/>
      <c r="E180" s="6"/>
      <c r="F180" s="215"/>
      <c r="G180" s="354" t="str">
        <f>IF(OR($B180="",$C180="",$D180="",$F180&lt;an_initial,$F180&gt;an_final,$I180=FALSE),"",(HLOOKUP(E180,ii12punctaje,2,FALSE))*VLOOKUP(J180,Coef!$E$2:$F$17,2,FALSE))</f>
        <v/>
      </c>
      <c r="H180" s="370" t="str">
        <f t="shared" si="8"/>
        <v/>
      </c>
      <c r="I180" s="371" t="b">
        <f t="shared" si="9"/>
        <v>0</v>
      </c>
      <c r="J180" s="372">
        <f t="shared" si="11"/>
        <v>1</v>
      </c>
      <c r="K180" s="31"/>
    </row>
    <row r="181" spans="1:11">
      <c r="A181" s="35">
        <v>172</v>
      </c>
      <c r="B181" s="6"/>
      <c r="C181" s="6"/>
      <c r="D181" s="6"/>
      <c r="E181" s="6"/>
      <c r="F181" s="215"/>
      <c r="G181" s="354" t="str">
        <f>IF(OR($B181="",$C181="",$D181="",$F181&lt;an_initial,$F181&gt;an_final,$I181=FALSE),"",(HLOOKUP(E181,ii12punctaje,2,FALSE))*VLOOKUP(J181,Coef!$E$2:$F$17,2,FALSE))</f>
        <v/>
      </c>
      <c r="H181" s="370" t="str">
        <f t="shared" si="8"/>
        <v/>
      </c>
      <c r="I181" s="371" t="b">
        <f t="shared" si="9"/>
        <v>0</v>
      </c>
      <c r="J181" s="372">
        <f t="shared" si="11"/>
        <v>1</v>
      </c>
      <c r="K181" s="31"/>
    </row>
    <row r="182" spans="1:11">
      <c r="A182" s="35">
        <v>173</v>
      </c>
      <c r="B182" s="6"/>
      <c r="C182" s="6"/>
      <c r="D182" s="6"/>
      <c r="E182" s="6"/>
      <c r="F182" s="215"/>
      <c r="G182" s="354" t="str">
        <f>IF(OR($B182="",$C182="",$D182="",$F182&lt;an_initial,$F182&gt;an_final,$I182=FALSE),"",(HLOOKUP(E182,ii12punctaje,2,FALSE))*VLOOKUP(J182,Coef!$E$2:$F$17,2,FALSE))</f>
        <v/>
      </c>
      <c r="H182" s="370" t="str">
        <f t="shared" si="8"/>
        <v/>
      </c>
      <c r="I182" s="371" t="b">
        <f t="shared" si="9"/>
        <v>0</v>
      </c>
      <c r="J182" s="372">
        <f t="shared" si="11"/>
        <v>1</v>
      </c>
      <c r="K182" s="31"/>
    </row>
    <row r="183" spans="1:11">
      <c r="A183" s="35">
        <v>174</v>
      </c>
      <c r="B183" s="6"/>
      <c r="C183" s="6"/>
      <c r="D183" s="6"/>
      <c r="E183" s="6"/>
      <c r="F183" s="215"/>
      <c r="G183" s="354" t="str">
        <f>IF(OR($B183="",$C183="",$D183="",$F183&lt;an_initial,$F183&gt;an_final,$I183=FALSE),"",(HLOOKUP(E183,ii12punctaje,2,FALSE))*VLOOKUP(J183,Coef!$E$2:$F$17,2,FALSE))</f>
        <v/>
      </c>
      <c r="H183" s="370" t="str">
        <f t="shared" si="8"/>
        <v/>
      </c>
      <c r="I183" s="371" t="b">
        <f t="shared" si="9"/>
        <v>0</v>
      </c>
      <c r="J183" s="372">
        <f t="shared" si="11"/>
        <v>1</v>
      </c>
      <c r="K183" s="31"/>
    </row>
    <row r="184" spans="1:11">
      <c r="A184" s="35">
        <v>175</v>
      </c>
      <c r="B184" s="6"/>
      <c r="C184" s="6"/>
      <c r="D184" s="6"/>
      <c r="E184" s="6"/>
      <c r="F184" s="215"/>
      <c r="G184" s="354" t="str">
        <f>IF(OR($B184="",$C184="",$D184="",$F184&lt;an_initial,$F184&gt;an_final,$I184=FALSE),"",(HLOOKUP(E184,ii12punctaje,2,FALSE))*VLOOKUP(J184,Coef!$E$2:$F$17,2,FALSE))</f>
        <v/>
      </c>
      <c r="H184" s="370" t="str">
        <f t="shared" si="8"/>
        <v/>
      </c>
      <c r="I184" s="371" t="b">
        <f t="shared" si="9"/>
        <v>0</v>
      </c>
      <c r="J184" s="372">
        <f t="shared" si="11"/>
        <v>1</v>
      </c>
      <c r="K184" s="31"/>
    </row>
    <row r="185" spans="1:11">
      <c r="A185" s="35">
        <v>176</v>
      </c>
      <c r="B185" s="6"/>
      <c r="C185" s="6"/>
      <c r="D185" s="6"/>
      <c r="E185" s="6"/>
      <c r="F185" s="215"/>
      <c r="G185" s="354" t="str">
        <f>IF(OR($B185="",$C185="",$D185="",$F185&lt;an_initial,$F185&gt;an_final,$I185=FALSE),"",(HLOOKUP(E185,ii12punctaje,2,FALSE))*VLOOKUP(J185,Coef!$E$2:$F$17,2,FALSE))</f>
        <v/>
      </c>
      <c r="H185" s="370" t="str">
        <f t="shared" si="8"/>
        <v/>
      </c>
      <c r="I185" s="371" t="b">
        <f t="shared" si="9"/>
        <v>0</v>
      </c>
      <c r="J185" s="372">
        <f t="shared" si="11"/>
        <v>1</v>
      </c>
      <c r="K185" s="31"/>
    </row>
    <row r="186" spans="1:11">
      <c r="A186" s="35">
        <v>177</v>
      </c>
      <c r="B186" s="6"/>
      <c r="C186" s="6"/>
      <c r="D186" s="6"/>
      <c r="E186" s="6"/>
      <c r="F186" s="215"/>
      <c r="G186" s="354" t="str">
        <f>IF(OR($B186="",$C186="",$D186="",$F186&lt;an_initial,$F186&gt;an_final,$I186=FALSE),"",(HLOOKUP(E186,ii12punctaje,2,FALSE))*VLOOKUP(J186,Coef!$E$2:$F$17,2,FALSE))</f>
        <v/>
      </c>
      <c r="H186" s="370" t="str">
        <f t="shared" si="8"/>
        <v/>
      </c>
      <c r="I186" s="371" t="b">
        <f t="shared" si="9"/>
        <v>0</v>
      </c>
      <c r="J186" s="372">
        <f t="shared" si="11"/>
        <v>1</v>
      </c>
      <c r="K186" s="31"/>
    </row>
    <row r="187" spans="1:11">
      <c r="A187" s="35">
        <v>178</v>
      </c>
      <c r="B187" s="6"/>
      <c r="C187" s="6"/>
      <c r="D187" s="6"/>
      <c r="E187" s="6"/>
      <c r="F187" s="215"/>
      <c r="G187" s="354" t="str">
        <f>IF(OR($B187="",$C187="",$D187="",$F187&lt;an_initial,$F187&gt;an_final,$I187=FALSE),"",(HLOOKUP(E187,ii12punctaje,2,FALSE))*VLOOKUP(J187,Coef!$E$2:$F$17,2,FALSE))</f>
        <v/>
      </c>
      <c r="H187" s="370" t="str">
        <f t="shared" si="8"/>
        <v/>
      </c>
      <c r="I187" s="371" t="b">
        <f t="shared" si="9"/>
        <v>0</v>
      </c>
      <c r="J187" s="372">
        <f t="shared" si="11"/>
        <v>1</v>
      </c>
      <c r="K187" s="31"/>
    </row>
    <row r="188" spans="1:11">
      <c r="A188" s="35">
        <v>179</v>
      </c>
      <c r="B188" s="6"/>
      <c r="C188" s="6"/>
      <c r="D188" s="6"/>
      <c r="E188" s="6"/>
      <c r="F188" s="215"/>
      <c r="G188" s="354" t="str">
        <f>IF(OR($B188="",$C188="",$D188="",$F188&lt;an_initial,$F188&gt;an_final,$I188=FALSE),"",(HLOOKUP(E188,ii12punctaje,2,FALSE))*VLOOKUP(J188,Coef!$E$2:$F$17,2,FALSE))</f>
        <v/>
      </c>
      <c r="H188" s="370" t="str">
        <f t="shared" si="8"/>
        <v/>
      </c>
      <c r="I188" s="371" t="b">
        <f t="shared" si="9"/>
        <v>0</v>
      </c>
      <c r="J188" s="372">
        <f t="shared" si="11"/>
        <v>1</v>
      </c>
      <c r="K188" s="31"/>
    </row>
    <row r="189" spans="1:11">
      <c r="A189" s="35">
        <v>180</v>
      </c>
      <c r="B189" s="6"/>
      <c r="C189" s="6"/>
      <c r="D189" s="6"/>
      <c r="E189" s="6"/>
      <c r="F189" s="215"/>
      <c r="G189" s="354" t="str">
        <f>IF(OR($B189="",$C189="",$D189="",$F189&lt;an_initial,$F189&gt;an_final,$I189=FALSE),"",(HLOOKUP(E189,ii12punctaje,2,FALSE))*VLOOKUP(J189,Coef!$E$2:$F$17,2,FALSE))</f>
        <v/>
      </c>
      <c r="H189" s="370" t="str">
        <f t="shared" si="8"/>
        <v/>
      </c>
      <c r="I189" s="371" t="b">
        <f t="shared" si="9"/>
        <v>0</v>
      </c>
      <c r="J189" s="372">
        <f t="shared" si="11"/>
        <v>1</v>
      </c>
      <c r="K189" s="31"/>
    </row>
    <row r="190" spans="1:11">
      <c r="A190" s="35">
        <v>181</v>
      </c>
      <c r="B190" s="6"/>
      <c r="C190" s="6"/>
      <c r="D190" s="6"/>
      <c r="E190" s="6"/>
      <c r="F190" s="215"/>
      <c r="G190" s="354" t="str">
        <f>IF(OR($B190="",$C190="",$D190="",$F190&lt;an_initial,$F190&gt;an_final,$I190=FALSE),"",(HLOOKUP(E190,ii12punctaje,2,FALSE))*VLOOKUP(J190,Coef!$E$2:$F$17,2,FALSE))</f>
        <v/>
      </c>
      <c r="H190" s="370" t="str">
        <f t="shared" si="8"/>
        <v/>
      </c>
      <c r="I190" s="371" t="b">
        <f t="shared" si="9"/>
        <v>0</v>
      </c>
      <c r="J190" s="372">
        <f t="shared" si="11"/>
        <v>1</v>
      </c>
      <c r="K190" s="31"/>
    </row>
    <row r="191" spans="1:11">
      <c r="A191" s="35">
        <v>182</v>
      </c>
      <c r="B191" s="6"/>
      <c r="C191" s="6"/>
      <c r="D191" s="6"/>
      <c r="E191" s="6"/>
      <c r="F191" s="215"/>
      <c r="G191" s="354" t="str">
        <f>IF(OR($B191="",$C191="",$D191="",$F191&lt;an_initial,$F191&gt;an_final,$I191=FALSE),"",(HLOOKUP(E191,ii12punctaje,2,FALSE))*VLOOKUP(J191,Coef!$E$2:$F$17,2,FALSE))</f>
        <v/>
      </c>
      <c r="H191" s="370" t="str">
        <f t="shared" si="8"/>
        <v/>
      </c>
      <c r="I191" s="371" t="b">
        <f t="shared" si="9"/>
        <v>0</v>
      </c>
      <c r="J191" s="372">
        <f t="shared" si="11"/>
        <v>1</v>
      </c>
      <c r="K191" s="31"/>
    </row>
    <row r="192" spans="1:11">
      <c r="A192" s="35">
        <v>183</v>
      </c>
      <c r="B192" s="6"/>
      <c r="C192" s="6"/>
      <c r="D192" s="6"/>
      <c r="E192" s="6"/>
      <c r="F192" s="215"/>
      <c r="G192" s="354" t="str">
        <f>IF(OR($B192="",$C192="",$D192="",$F192&lt;an_initial,$F192&gt;an_final,$I192=FALSE),"",(HLOOKUP(E192,ii12punctaje,2,FALSE))*VLOOKUP(J192,Coef!$E$2:$F$17,2,FALSE))</f>
        <v/>
      </c>
      <c r="H192" s="370" t="str">
        <f t="shared" si="8"/>
        <v/>
      </c>
      <c r="I192" s="371" t="b">
        <f t="shared" si="9"/>
        <v>0</v>
      </c>
      <c r="J192" s="372">
        <f t="shared" si="11"/>
        <v>1</v>
      </c>
      <c r="K192" s="31"/>
    </row>
    <row r="193" spans="1:11">
      <c r="A193" s="35">
        <v>184</v>
      </c>
      <c r="B193" s="6"/>
      <c r="C193" s="6"/>
      <c r="D193" s="6"/>
      <c r="E193" s="6"/>
      <c r="F193" s="215"/>
      <c r="G193" s="354" t="str">
        <f>IF(OR($B193="",$C193="",$D193="",$F193&lt;an_initial,$F193&gt;an_final,$I193=FALSE),"",(HLOOKUP(E193,ii12punctaje,2,FALSE))*VLOOKUP(J193,Coef!$E$2:$F$17,2,FALSE))</f>
        <v/>
      </c>
      <c r="H193" s="370" t="str">
        <f t="shared" si="8"/>
        <v/>
      </c>
      <c r="I193" s="371" t="b">
        <f t="shared" si="9"/>
        <v>0</v>
      </c>
      <c r="J193" s="372">
        <f t="shared" si="11"/>
        <v>1</v>
      </c>
      <c r="K193" s="31"/>
    </row>
    <row r="194" spans="1:11">
      <c r="A194" s="35">
        <v>185</v>
      </c>
      <c r="B194" s="6"/>
      <c r="C194" s="6"/>
      <c r="D194" s="6"/>
      <c r="E194" s="6"/>
      <c r="F194" s="215"/>
      <c r="G194" s="354" t="str">
        <f>IF(OR($B194="",$C194="",$D194="",$F194&lt;an_initial,$F194&gt;an_final,$I194=FALSE),"",(HLOOKUP(E194,ii12punctaje,2,FALSE))*VLOOKUP(J194,Coef!$E$2:$F$17,2,FALSE))</f>
        <v/>
      </c>
      <c r="H194" s="370" t="str">
        <f t="shared" si="8"/>
        <v/>
      </c>
      <c r="I194" s="371" t="b">
        <f t="shared" si="9"/>
        <v>0</v>
      </c>
      <c r="J194" s="372">
        <f t="shared" si="11"/>
        <v>1</v>
      </c>
      <c r="K194" s="31"/>
    </row>
    <row r="195" spans="1:11">
      <c r="A195" s="35">
        <v>186</v>
      </c>
      <c r="B195" s="6"/>
      <c r="C195" s="6"/>
      <c r="D195" s="6"/>
      <c r="E195" s="6"/>
      <c r="F195" s="215"/>
      <c r="G195" s="354" t="str">
        <f>IF(OR($B195="",$C195="",$D195="",$F195&lt;an_initial,$F195&gt;an_final,$I195=FALSE),"",(HLOOKUP(E195,ii12punctaje,2,FALSE))*VLOOKUP(J195,Coef!$E$2:$F$17,2,FALSE))</f>
        <v/>
      </c>
      <c r="H195" s="370" t="str">
        <f t="shared" si="8"/>
        <v/>
      </c>
      <c r="I195" s="371" t="b">
        <f t="shared" si="9"/>
        <v>0</v>
      </c>
      <c r="J195" s="372">
        <f t="shared" si="11"/>
        <v>1</v>
      </c>
      <c r="K195" s="31"/>
    </row>
    <row r="196" spans="1:11">
      <c r="A196" s="35">
        <v>187</v>
      </c>
      <c r="B196" s="6"/>
      <c r="C196" s="6"/>
      <c r="D196" s="6"/>
      <c r="E196" s="6"/>
      <c r="F196" s="215"/>
      <c r="G196" s="354" t="str">
        <f>IF(OR($B196="",$C196="",$D196="",$F196&lt;an_initial,$F196&gt;an_final,$I196=FALSE),"",(HLOOKUP(E196,ii12punctaje,2,FALSE))*VLOOKUP(J196,Coef!$E$2:$F$17,2,FALSE))</f>
        <v/>
      </c>
      <c r="H196" s="370" t="str">
        <f t="shared" si="8"/>
        <v/>
      </c>
      <c r="I196" s="371" t="b">
        <f t="shared" si="9"/>
        <v>0</v>
      </c>
      <c r="J196" s="372">
        <f t="shared" si="11"/>
        <v>1</v>
      </c>
      <c r="K196" s="31"/>
    </row>
    <row r="197" spans="1:11">
      <c r="A197" s="35">
        <v>188</v>
      </c>
      <c r="B197" s="6"/>
      <c r="C197" s="6"/>
      <c r="D197" s="6"/>
      <c r="E197" s="6"/>
      <c r="F197" s="215"/>
      <c r="G197" s="354" t="str">
        <f>IF(OR($B197="",$C197="",$D197="",$F197&lt;an_initial,$F197&gt;an_final,$I197=FALSE),"",(HLOOKUP(E197,ii12punctaje,2,FALSE))*VLOOKUP(J197,Coef!$E$2:$F$17,2,FALSE))</f>
        <v/>
      </c>
      <c r="H197" s="370" t="str">
        <f t="shared" si="8"/>
        <v/>
      </c>
      <c r="I197" s="371" t="b">
        <f t="shared" si="9"/>
        <v>0</v>
      </c>
      <c r="J197" s="372">
        <f t="shared" si="11"/>
        <v>1</v>
      </c>
      <c r="K197" s="31"/>
    </row>
    <row r="198" spans="1:11">
      <c r="A198" s="35">
        <v>189</v>
      </c>
      <c r="B198" s="6"/>
      <c r="C198" s="6"/>
      <c r="D198" s="6"/>
      <c r="E198" s="6"/>
      <c r="F198" s="215"/>
      <c r="G198" s="354" t="str">
        <f>IF(OR($B198="",$C198="",$D198="",$F198&lt;an_initial,$F198&gt;an_final,$I198=FALSE),"",(HLOOKUP(E198,ii12punctaje,2,FALSE))*VLOOKUP(J198,Coef!$E$2:$F$17,2,FALSE))</f>
        <v/>
      </c>
      <c r="H198" s="370" t="str">
        <f t="shared" si="8"/>
        <v/>
      </c>
      <c r="I198" s="371" t="b">
        <f t="shared" si="9"/>
        <v>0</v>
      </c>
      <c r="J198" s="372">
        <f t="shared" si="11"/>
        <v>1</v>
      </c>
      <c r="K198" s="31"/>
    </row>
    <row r="199" spans="1:11">
      <c r="A199" s="35">
        <v>190</v>
      </c>
      <c r="B199" s="6"/>
      <c r="C199" s="6"/>
      <c r="D199" s="6"/>
      <c r="E199" s="6"/>
      <c r="F199" s="215"/>
      <c r="G199" s="354" t="str">
        <f>IF(OR($B199="",$C199="",$D199="",$F199&lt;an_initial,$F199&gt;an_final,$I199=FALSE),"",(HLOOKUP(E199,ii12punctaje,2,FALSE))*VLOOKUP(J199,Coef!$E$2:$F$17,2,FALSE))</f>
        <v/>
      </c>
      <c r="H199" s="370" t="str">
        <f t="shared" si="8"/>
        <v/>
      </c>
      <c r="I199" s="371" t="b">
        <f t="shared" si="9"/>
        <v>0</v>
      </c>
      <c r="J199" s="372">
        <f t="shared" si="11"/>
        <v>1</v>
      </c>
      <c r="K199" s="31"/>
    </row>
    <row r="200" spans="1:11">
      <c r="A200" s="35">
        <v>191</v>
      </c>
      <c r="B200" s="6"/>
      <c r="C200" s="6"/>
      <c r="D200" s="6"/>
      <c r="E200" s="6"/>
      <c r="F200" s="215"/>
      <c r="G200" s="354" t="str">
        <f>IF(OR($B200="",$C200="",$D200="",$F200&lt;an_initial,$F200&gt;an_final,$I200=FALSE),"",(HLOOKUP(E200,ii12punctaje,2,FALSE))*VLOOKUP(J200,Coef!$E$2:$F$17,2,FALSE))</f>
        <v/>
      </c>
      <c r="H200" s="370" t="str">
        <f t="shared" si="8"/>
        <v/>
      </c>
      <c r="I200" s="371" t="b">
        <f t="shared" si="9"/>
        <v>0</v>
      </c>
      <c r="J200" s="372">
        <f t="shared" si="11"/>
        <v>1</v>
      </c>
      <c r="K200" s="31"/>
    </row>
    <row r="201" spans="1:11">
      <c r="A201" s="35">
        <v>192</v>
      </c>
      <c r="B201" s="6"/>
      <c r="C201" s="6"/>
      <c r="D201" s="6"/>
      <c r="E201" s="6"/>
      <c r="F201" s="215"/>
      <c r="G201" s="354" t="str">
        <f>IF(OR($B201="",$C201="",$D201="",$F201&lt;an_initial,$F201&gt;an_final,$I201=FALSE),"",(HLOOKUP(E201,ii12punctaje,2,FALSE))*VLOOKUP(J201,Coef!$E$2:$F$17,2,FALSE))</f>
        <v/>
      </c>
      <c r="H201" s="370" t="str">
        <f t="shared" si="8"/>
        <v/>
      </c>
      <c r="I201" s="371" t="b">
        <f t="shared" si="9"/>
        <v>0</v>
      </c>
      <c r="J201" s="372">
        <f t="shared" si="11"/>
        <v>1</v>
      </c>
      <c r="K201" s="31"/>
    </row>
    <row r="202" spans="1:11">
      <c r="A202" s="35">
        <v>193</v>
      </c>
      <c r="B202" s="6"/>
      <c r="C202" s="6"/>
      <c r="D202" s="6"/>
      <c r="E202" s="6"/>
      <c r="F202" s="215"/>
      <c r="G202" s="354" t="str">
        <f>IF(OR($B202="",$C202="",$D202="",$F202&lt;an_initial,$F202&gt;an_final,$I202=FALSE),"",(HLOOKUP(E202,ii12punctaje,2,FALSE))*VLOOKUP(J202,Coef!$E$2:$F$17,2,FALSE))</f>
        <v/>
      </c>
      <c r="H202" s="370" t="str">
        <f t="shared" ref="H202:H259" si="12">IF(OR($B202="",$C202="",$D202="",$F202&gt;an_final,$I202=FALSE),"",IF($F202&gt;=an_initial,1,""))</f>
        <v/>
      </c>
      <c r="I202" s="371" t="b">
        <f t="shared" ref="I202:I259" si="13">IF(nume_candidat="",FALSE,ISNUMBER(SEARCH(nume_candidat,$B202)))</f>
        <v>0</v>
      </c>
      <c r="J202" s="372">
        <f t="shared" si="11"/>
        <v>1</v>
      </c>
      <c r="K202" s="31"/>
    </row>
    <row r="203" spans="1:11">
      <c r="A203" s="35">
        <v>194</v>
      </c>
      <c r="B203" s="6"/>
      <c r="C203" s="6"/>
      <c r="D203" s="6"/>
      <c r="E203" s="6"/>
      <c r="F203" s="215"/>
      <c r="G203" s="354" t="str">
        <f>IF(OR($B203="",$C203="",$D203="",$F203&lt;an_initial,$F203&gt;an_final,$I203=FALSE),"",(HLOOKUP(E203,ii12punctaje,2,FALSE))*VLOOKUP(J203,Coef!$E$2:$F$17,2,FALSE))</f>
        <v/>
      </c>
      <c r="H203" s="370" t="str">
        <f t="shared" si="12"/>
        <v/>
      </c>
      <c r="I203" s="371" t="b">
        <f t="shared" si="13"/>
        <v>0</v>
      </c>
      <c r="J203" s="372">
        <f t="shared" ref="J203:J259" si="14">LEN(B203)-LEN(SUBSTITUTE(B203,",",""))+1</f>
        <v>1</v>
      </c>
      <c r="K203" s="31"/>
    </row>
    <row r="204" spans="1:11">
      <c r="A204" s="35">
        <v>195</v>
      </c>
      <c r="B204" s="6"/>
      <c r="C204" s="6"/>
      <c r="D204" s="6"/>
      <c r="E204" s="6"/>
      <c r="F204" s="215"/>
      <c r="G204" s="354" t="str">
        <f>IF(OR($B204="",$C204="",$D204="",$F204&lt;an_initial,$F204&gt;an_final,$I204=FALSE),"",(HLOOKUP(E204,ii12punctaje,2,FALSE))*VLOOKUP(J204,Coef!$E$2:$F$17,2,FALSE))</f>
        <v/>
      </c>
      <c r="H204" s="370" t="str">
        <f t="shared" si="12"/>
        <v/>
      </c>
      <c r="I204" s="371" t="b">
        <f t="shared" si="13"/>
        <v>0</v>
      </c>
      <c r="J204" s="372">
        <f t="shared" si="14"/>
        <v>1</v>
      </c>
      <c r="K204" s="31"/>
    </row>
    <row r="205" spans="1:11">
      <c r="A205" s="35">
        <v>196</v>
      </c>
      <c r="B205" s="6"/>
      <c r="C205" s="6"/>
      <c r="D205" s="6"/>
      <c r="E205" s="6"/>
      <c r="F205" s="215"/>
      <c r="G205" s="354" t="str">
        <f>IF(OR($B205="",$C205="",$D205="",$F205&lt;an_initial,$F205&gt;an_final,$I205=FALSE),"",(HLOOKUP(E205,ii12punctaje,2,FALSE))*VLOOKUP(J205,Coef!$E$2:$F$17,2,FALSE))</f>
        <v/>
      </c>
      <c r="H205" s="370" t="str">
        <f t="shared" si="12"/>
        <v/>
      </c>
      <c r="I205" s="371" t="b">
        <f t="shared" si="13"/>
        <v>0</v>
      </c>
      <c r="J205" s="372">
        <f t="shared" si="14"/>
        <v>1</v>
      </c>
      <c r="K205" s="31"/>
    </row>
    <row r="206" spans="1:11">
      <c r="A206" s="35">
        <v>197</v>
      </c>
      <c r="B206" s="6"/>
      <c r="C206" s="6"/>
      <c r="D206" s="6"/>
      <c r="E206" s="6"/>
      <c r="F206" s="215"/>
      <c r="G206" s="354" t="str">
        <f>IF(OR($B206="",$C206="",$D206="",$F206&lt;an_initial,$F206&gt;an_final,$I206=FALSE),"",(HLOOKUP(E206,ii12punctaje,2,FALSE))*VLOOKUP(J206,Coef!$E$2:$F$17,2,FALSE))</f>
        <v/>
      </c>
      <c r="H206" s="370" t="str">
        <f t="shared" si="12"/>
        <v/>
      </c>
      <c r="I206" s="371" t="b">
        <f t="shared" si="13"/>
        <v>0</v>
      </c>
      <c r="J206" s="372">
        <f t="shared" si="14"/>
        <v>1</v>
      </c>
      <c r="K206" s="31"/>
    </row>
    <row r="207" spans="1:11">
      <c r="A207" s="35">
        <v>198</v>
      </c>
      <c r="B207" s="6"/>
      <c r="C207" s="6"/>
      <c r="D207" s="6"/>
      <c r="E207" s="6"/>
      <c r="F207" s="215"/>
      <c r="G207" s="354" t="str">
        <f>IF(OR($B207="",$C207="",$D207="",$F207&lt;an_initial,$F207&gt;an_final,$I207=FALSE),"",(HLOOKUP(E207,ii12punctaje,2,FALSE))*VLOOKUP(J207,Coef!$E$2:$F$17,2,FALSE))</f>
        <v/>
      </c>
      <c r="H207" s="370" t="str">
        <f t="shared" si="12"/>
        <v/>
      </c>
      <c r="I207" s="371" t="b">
        <f t="shared" si="13"/>
        <v>0</v>
      </c>
      <c r="J207" s="372">
        <f t="shared" si="14"/>
        <v>1</v>
      </c>
      <c r="K207" s="31"/>
    </row>
    <row r="208" spans="1:11">
      <c r="A208" s="35">
        <v>199</v>
      </c>
      <c r="B208" s="6"/>
      <c r="C208" s="6"/>
      <c r="D208" s="6"/>
      <c r="E208" s="6"/>
      <c r="F208" s="215"/>
      <c r="G208" s="354" t="str">
        <f>IF(OR($B208="",$C208="",$D208="",$F208&lt;an_initial,$F208&gt;an_final,$I208=FALSE),"",(HLOOKUP(E208,ii12punctaje,2,FALSE))*VLOOKUP(J208,Coef!$E$2:$F$17,2,FALSE))</f>
        <v/>
      </c>
      <c r="H208" s="370" t="str">
        <f t="shared" si="12"/>
        <v/>
      </c>
      <c r="I208" s="371" t="b">
        <f t="shared" si="13"/>
        <v>0</v>
      </c>
      <c r="J208" s="372">
        <f t="shared" si="14"/>
        <v>1</v>
      </c>
      <c r="K208" s="31"/>
    </row>
    <row r="209" spans="1:11">
      <c r="A209" s="35">
        <v>200</v>
      </c>
      <c r="B209" s="6"/>
      <c r="C209" s="6"/>
      <c r="D209" s="6"/>
      <c r="E209" s="6"/>
      <c r="F209" s="215"/>
      <c r="G209" s="354" t="str">
        <f>IF(OR($B209="",$C209="",$D209="",$F209&lt;an_initial,$F209&gt;an_final,$I209=FALSE),"",(HLOOKUP(E209,ii12punctaje,2,FALSE))*VLOOKUP(J209,Coef!$E$2:$F$17,2,FALSE))</f>
        <v/>
      </c>
      <c r="H209" s="370" t="str">
        <f t="shared" si="12"/>
        <v/>
      </c>
      <c r="I209" s="371" t="b">
        <f t="shared" si="13"/>
        <v>0</v>
      </c>
      <c r="J209" s="372">
        <f t="shared" si="14"/>
        <v>1</v>
      </c>
      <c r="K209" s="31"/>
    </row>
    <row r="210" spans="1:11">
      <c r="A210" s="35">
        <v>201</v>
      </c>
      <c r="B210" s="6"/>
      <c r="C210" s="6"/>
      <c r="D210" s="6"/>
      <c r="E210" s="6"/>
      <c r="F210" s="215"/>
      <c r="G210" s="354" t="str">
        <f>IF(OR($B210="",$C210="",$D210="",$F210&lt;an_initial,$F210&gt;an_final,$I210=FALSE),"",(HLOOKUP(E210,ii12punctaje,2,FALSE))*VLOOKUP(J210,Coef!$E$2:$F$17,2,FALSE))</f>
        <v/>
      </c>
      <c r="H210" s="370" t="str">
        <f t="shared" si="12"/>
        <v/>
      </c>
      <c r="I210" s="371" t="b">
        <f t="shared" si="13"/>
        <v>0</v>
      </c>
      <c r="J210" s="372">
        <f t="shared" si="14"/>
        <v>1</v>
      </c>
      <c r="K210" s="31"/>
    </row>
    <row r="211" spans="1:11">
      <c r="A211" s="35">
        <v>202</v>
      </c>
      <c r="B211" s="6"/>
      <c r="C211" s="6"/>
      <c r="D211" s="6"/>
      <c r="E211" s="6"/>
      <c r="F211" s="215"/>
      <c r="G211" s="354" t="str">
        <f>IF(OR($B211="",$C211="",$D211="",$F211&lt;an_initial,$F211&gt;an_final,$I211=FALSE),"",(HLOOKUP(E211,ii12punctaje,2,FALSE))*VLOOKUP(J211,Coef!$E$2:$F$17,2,FALSE))</f>
        <v/>
      </c>
      <c r="H211" s="370" t="str">
        <f t="shared" si="12"/>
        <v/>
      </c>
      <c r="I211" s="371" t="b">
        <f t="shared" si="13"/>
        <v>0</v>
      </c>
      <c r="J211" s="372">
        <f t="shared" si="14"/>
        <v>1</v>
      </c>
      <c r="K211" s="31"/>
    </row>
    <row r="212" spans="1:11">
      <c r="A212" s="35">
        <v>203</v>
      </c>
      <c r="B212" s="6"/>
      <c r="C212" s="6"/>
      <c r="D212" s="6"/>
      <c r="E212" s="6"/>
      <c r="F212" s="215"/>
      <c r="G212" s="354" t="str">
        <f>IF(OR($B212="",$C212="",$D212="",$F212&lt;an_initial,$F212&gt;an_final,$I212=FALSE),"",(HLOOKUP(E212,ii12punctaje,2,FALSE))*VLOOKUP(J212,Coef!$E$2:$F$17,2,FALSE))</f>
        <v/>
      </c>
      <c r="H212" s="370" t="str">
        <f t="shared" si="12"/>
        <v/>
      </c>
      <c r="I212" s="371" t="b">
        <f t="shared" si="13"/>
        <v>0</v>
      </c>
      <c r="J212" s="372">
        <f t="shared" si="14"/>
        <v>1</v>
      </c>
      <c r="K212" s="31"/>
    </row>
    <row r="213" spans="1:11">
      <c r="A213" s="35">
        <v>204</v>
      </c>
      <c r="B213" s="6"/>
      <c r="C213" s="6"/>
      <c r="D213" s="6"/>
      <c r="E213" s="6"/>
      <c r="F213" s="215"/>
      <c r="G213" s="354" t="str">
        <f>IF(OR($B213="",$C213="",$D213="",$F213&lt;an_initial,$F213&gt;an_final,$I213=FALSE),"",(HLOOKUP(E213,ii12punctaje,2,FALSE))*VLOOKUP(J213,Coef!$E$2:$F$17,2,FALSE))</f>
        <v/>
      </c>
      <c r="H213" s="370" t="str">
        <f t="shared" si="12"/>
        <v/>
      </c>
      <c r="I213" s="371" t="b">
        <f t="shared" si="13"/>
        <v>0</v>
      </c>
      <c r="J213" s="372">
        <f t="shared" si="14"/>
        <v>1</v>
      </c>
      <c r="K213" s="31"/>
    </row>
    <row r="214" spans="1:11">
      <c r="A214" s="35">
        <v>205</v>
      </c>
      <c r="B214" s="6"/>
      <c r="C214" s="6"/>
      <c r="D214" s="6"/>
      <c r="E214" s="6"/>
      <c r="F214" s="215"/>
      <c r="G214" s="354" t="str">
        <f>IF(OR($B214="",$C214="",$D214="",$F214&lt;an_initial,$F214&gt;an_final,$I214=FALSE),"",(HLOOKUP(E214,ii12punctaje,2,FALSE))*VLOOKUP(J214,Coef!$E$2:$F$17,2,FALSE))</f>
        <v/>
      </c>
      <c r="H214" s="370" t="str">
        <f t="shared" si="12"/>
        <v/>
      </c>
      <c r="I214" s="371" t="b">
        <f t="shared" si="13"/>
        <v>0</v>
      </c>
      <c r="J214" s="372">
        <f t="shared" si="14"/>
        <v>1</v>
      </c>
      <c r="K214" s="31"/>
    </row>
    <row r="215" spans="1:11">
      <c r="A215" s="35">
        <v>206</v>
      </c>
      <c r="B215" s="6"/>
      <c r="C215" s="6"/>
      <c r="D215" s="6"/>
      <c r="E215" s="6"/>
      <c r="F215" s="215"/>
      <c r="G215" s="354" t="str">
        <f>IF(OR($B215="",$C215="",$D215="",$F215&lt;an_initial,$F215&gt;an_final,$I215=FALSE),"",(HLOOKUP(E215,ii12punctaje,2,FALSE))*VLOOKUP(J215,Coef!$E$2:$F$17,2,FALSE))</f>
        <v/>
      </c>
      <c r="H215" s="370" t="str">
        <f t="shared" si="12"/>
        <v/>
      </c>
      <c r="I215" s="371" t="b">
        <f t="shared" si="13"/>
        <v>0</v>
      </c>
      <c r="J215" s="372">
        <f t="shared" si="14"/>
        <v>1</v>
      </c>
      <c r="K215" s="31"/>
    </row>
    <row r="216" spans="1:11">
      <c r="A216" s="35">
        <v>207</v>
      </c>
      <c r="B216" s="6"/>
      <c r="C216" s="6"/>
      <c r="D216" s="6"/>
      <c r="E216" s="6"/>
      <c r="F216" s="215"/>
      <c r="G216" s="354" t="str">
        <f>IF(OR($B216="",$C216="",$D216="",$F216&lt;an_initial,$F216&gt;an_final,$I216=FALSE),"",(HLOOKUP(E216,ii12punctaje,2,FALSE))*VLOOKUP(J216,Coef!$E$2:$F$17,2,FALSE))</f>
        <v/>
      </c>
      <c r="H216" s="370" t="str">
        <f t="shared" si="12"/>
        <v/>
      </c>
      <c r="I216" s="371" t="b">
        <f t="shared" si="13"/>
        <v>0</v>
      </c>
      <c r="J216" s="372">
        <f t="shared" si="14"/>
        <v>1</v>
      </c>
      <c r="K216" s="31"/>
    </row>
    <row r="217" spans="1:11">
      <c r="A217" s="35">
        <v>208</v>
      </c>
      <c r="B217" s="6"/>
      <c r="C217" s="6"/>
      <c r="D217" s="6"/>
      <c r="E217" s="6"/>
      <c r="F217" s="215"/>
      <c r="G217" s="354" t="str">
        <f>IF(OR($B217="",$C217="",$D217="",$F217&lt;an_initial,$F217&gt;an_final,$I217=FALSE),"",(HLOOKUP(E217,ii12punctaje,2,FALSE))*VLOOKUP(J217,Coef!$E$2:$F$17,2,FALSE))</f>
        <v/>
      </c>
      <c r="H217" s="370" t="str">
        <f t="shared" si="12"/>
        <v/>
      </c>
      <c r="I217" s="371" t="b">
        <f t="shared" si="13"/>
        <v>0</v>
      </c>
      <c r="J217" s="372">
        <f t="shared" si="14"/>
        <v>1</v>
      </c>
      <c r="K217" s="31"/>
    </row>
    <row r="218" spans="1:11">
      <c r="A218" s="35">
        <v>209</v>
      </c>
      <c r="B218" s="6"/>
      <c r="C218" s="6"/>
      <c r="D218" s="6"/>
      <c r="E218" s="6"/>
      <c r="F218" s="215"/>
      <c r="G218" s="354" t="str">
        <f>IF(OR($B218="",$C218="",$D218="",$F218&lt;an_initial,$F218&gt;an_final,$I218=FALSE),"",(HLOOKUP(E218,ii12punctaje,2,FALSE))*VLOOKUP(J218,Coef!$E$2:$F$17,2,FALSE))</f>
        <v/>
      </c>
      <c r="H218" s="370" t="str">
        <f t="shared" si="12"/>
        <v/>
      </c>
      <c r="I218" s="371" t="b">
        <f t="shared" si="13"/>
        <v>0</v>
      </c>
      <c r="J218" s="372">
        <f t="shared" si="14"/>
        <v>1</v>
      </c>
      <c r="K218" s="31"/>
    </row>
    <row r="219" spans="1:11">
      <c r="A219" s="35">
        <v>210</v>
      </c>
      <c r="B219" s="6"/>
      <c r="C219" s="6"/>
      <c r="D219" s="6"/>
      <c r="E219" s="6"/>
      <c r="F219" s="215"/>
      <c r="G219" s="354" t="str">
        <f>IF(OR($B219="",$C219="",$D219="",$F219&lt;an_initial,$F219&gt;an_final,$I219=FALSE),"",(HLOOKUP(E219,ii12punctaje,2,FALSE))*VLOOKUP(J219,Coef!$E$2:$F$17,2,FALSE))</f>
        <v/>
      </c>
      <c r="H219" s="370" t="str">
        <f t="shared" si="12"/>
        <v/>
      </c>
      <c r="I219" s="371" t="b">
        <f t="shared" si="13"/>
        <v>0</v>
      </c>
      <c r="J219" s="372">
        <f t="shared" si="14"/>
        <v>1</v>
      </c>
      <c r="K219" s="31"/>
    </row>
    <row r="220" spans="1:11">
      <c r="A220" s="35">
        <v>211</v>
      </c>
      <c r="B220" s="6"/>
      <c r="C220" s="6"/>
      <c r="D220" s="6"/>
      <c r="E220" s="6"/>
      <c r="F220" s="215"/>
      <c r="G220" s="354" t="str">
        <f>IF(OR($B220="",$C220="",$D220="",$F220&lt;an_initial,$F220&gt;an_final,$I220=FALSE),"",(HLOOKUP(E220,ii12punctaje,2,FALSE))*VLOOKUP(J220,Coef!$E$2:$F$17,2,FALSE))</f>
        <v/>
      </c>
      <c r="H220" s="370" t="str">
        <f t="shared" si="12"/>
        <v/>
      </c>
      <c r="I220" s="371" t="b">
        <f t="shared" si="13"/>
        <v>0</v>
      </c>
      <c r="J220" s="372">
        <f t="shared" si="14"/>
        <v>1</v>
      </c>
      <c r="K220" s="31"/>
    </row>
    <row r="221" spans="1:11">
      <c r="A221" s="35">
        <v>212</v>
      </c>
      <c r="B221" s="6"/>
      <c r="C221" s="6"/>
      <c r="D221" s="6"/>
      <c r="E221" s="6"/>
      <c r="F221" s="215"/>
      <c r="G221" s="354" t="str">
        <f>IF(OR($B221="",$C221="",$D221="",$F221&lt;an_initial,$F221&gt;an_final,$I221=FALSE),"",(HLOOKUP(E221,ii12punctaje,2,FALSE))*VLOOKUP(J221,Coef!$E$2:$F$17,2,FALSE))</f>
        <v/>
      </c>
      <c r="H221" s="370" t="str">
        <f t="shared" si="12"/>
        <v/>
      </c>
      <c r="I221" s="371" t="b">
        <f t="shared" si="13"/>
        <v>0</v>
      </c>
      <c r="J221" s="372">
        <f t="shared" si="14"/>
        <v>1</v>
      </c>
      <c r="K221" s="31"/>
    </row>
    <row r="222" spans="1:11">
      <c r="A222" s="35">
        <v>213</v>
      </c>
      <c r="B222" s="6"/>
      <c r="C222" s="6"/>
      <c r="D222" s="6"/>
      <c r="E222" s="6"/>
      <c r="F222" s="215"/>
      <c r="G222" s="354" t="str">
        <f>IF(OR($B222="",$C222="",$D222="",$F222&lt;an_initial,$F222&gt;an_final,$I222=FALSE),"",(HLOOKUP(E222,ii12punctaje,2,FALSE))*VLOOKUP(J222,Coef!$E$2:$F$17,2,FALSE))</f>
        <v/>
      </c>
      <c r="H222" s="370" t="str">
        <f t="shared" si="12"/>
        <v/>
      </c>
      <c r="I222" s="371" t="b">
        <f t="shared" si="13"/>
        <v>0</v>
      </c>
      <c r="J222" s="372">
        <f t="shared" si="14"/>
        <v>1</v>
      </c>
      <c r="K222" s="31"/>
    </row>
    <row r="223" spans="1:11">
      <c r="A223" s="35">
        <v>214</v>
      </c>
      <c r="B223" s="6"/>
      <c r="C223" s="6"/>
      <c r="D223" s="6"/>
      <c r="E223" s="6"/>
      <c r="F223" s="215"/>
      <c r="G223" s="354" t="str">
        <f>IF(OR($B223="",$C223="",$D223="",$F223&lt;an_initial,$F223&gt;an_final,$I223=FALSE),"",(HLOOKUP(E223,ii12punctaje,2,FALSE))*VLOOKUP(J223,Coef!$E$2:$F$17,2,FALSE))</f>
        <v/>
      </c>
      <c r="H223" s="370" t="str">
        <f t="shared" si="12"/>
        <v/>
      </c>
      <c r="I223" s="371" t="b">
        <f t="shared" si="13"/>
        <v>0</v>
      </c>
      <c r="J223" s="372">
        <f t="shared" si="14"/>
        <v>1</v>
      </c>
      <c r="K223" s="31"/>
    </row>
    <row r="224" spans="1:11">
      <c r="A224" s="35">
        <v>215</v>
      </c>
      <c r="B224" s="6"/>
      <c r="C224" s="6"/>
      <c r="D224" s="6"/>
      <c r="E224" s="6"/>
      <c r="F224" s="215"/>
      <c r="G224" s="354" t="str">
        <f>IF(OR($B224="",$C224="",$D224="",$F224&lt;an_initial,$F224&gt;an_final,$I224=FALSE),"",(HLOOKUP(E224,ii12punctaje,2,FALSE))*VLOOKUP(J224,Coef!$E$2:$F$17,2,FALSE))</f>
        <v/>
      </c>
      <c r="H224" s="370" t="str">
        <f t="shared" si="12"/>
        <v/>
      </c>
      <c r="I224" s="371" t="b">
        <f t="shared" si="13"/>
        <v>0</v>
      </c>
      <c r="J224" s="372">
        <f t="shared" si="14"/>
        <v>1</v>
      </c>
      <c r="K224" s="31"/>
    </row>
    <row r="225" spans="1:11">
      <c r="A225" s="35">
        <v>216</v>
      </c>
      <c r="B225" s="6"/>
      <c r="C225" s="6"/>
      <c r="D225" s="6"/>
      <c r="E225" s="6"/>
      <c r="F225" s="215"/>
      <c r="G225" s="354" t="str">
        <f>IF(OR($B225="",$C225="",$D225="",$F225&lt;an_initial,$F225&gt;an_final,$I225=FALSE),"",(HLOOKUP(E225,ii12punctaje,2,FALSE))*VLOOKUP(J225,Coef!$E$2:$F$17,2,FALSE))</f>
        <v/>
      </c>
      <c r="H225" s="370" t="str">
        <f t="shared" si="12"/>
        <v/>
      </c>
      <c r="I225" s="371" t="b">
        <f t="shared" si="13"/>
        <v>0</v>
      </c>
      <c r="J225" s="372">
        <f t="shared" si="14"/>
        <v>1</v>
      </c>
      <c r="K225" s="31"/>
    </row>
    <row r="226" spans="1:11">
      <c r="A226" s="35">
        <v>217</v>
      </c>
      <c r="B226" s="6"/>
      <c r="C226" s="6"/>
      <c r="D226" s="6"/>
      <c r="E226" s="6"/>
      <c r="F226" s="215"/>
      <c r="G226" s="354" t="str">
        <f>IF(OR($B226="",$C226="",$D226="",$F226&lt;an_initial,$F226&gt;an_final,$I226=FALSE),"",(HLOOKUP(E226,ii12punctaje,2,FALSE))*VLOOKUP(J226,Coef!$E$2:$F$17,2,FALSE))</f>
        <v/>
      </c>
      <c r="H226" s="370" t="str">
        <f t="shared" si="12"/>
        <v/>
      </c>
      <c r="I226" s="371" t="b">
        <f t="shared" si="13"/>
        <v>0</v>
      </c>
      <c r="J226" s="372">
        <f t="shared" si="14"/>
        <v>1</v>
      </c>
      <c r="K226" s="31"/>
    </row>
    <row r="227" spans="1:11">
      <c r="A227" s="35">
        <v>218</v>
      </c>
      <c r="B227" s="6"/>
      <c r="C227" s="6"/>
      <c r="D227" s="6"/>
      <c r="E227" s="6"/>
      <c r="F227" s="215"/>
      <c r="G227" s="354" t="str">
        <f>IF(OR($B227="",$C227="",$D227="",$F227&lt;an_initial,$F227&gt;an_final,$I227=FALSE),"",(HLOOKUP(E227,ii12punctaje,2,FALSE))*VLOOKUP(J227,Coef!$E$2:$F$17,2,FALSE))</f>
        <v/>
      </c>
      <c r="H227" s="370" t="str">
        <f t="shared" si="12"/>
        <v/>
      </c>
      <c r="I227" s="371" t="b">
        <f t="shared" si="13"/>
        <v>0</v>
      </c>
      <c r="J227" s="372">
        <f t="shared" si="14"/>
        <v>1</v>
      </c>
      <c r="K227" s="31"/>
    </row>
    <row r="228" spans="1:11">
      <c r="A228" s="35">
        <v>219</v>
      </c>
      <c r="B228" s="6"/>
      <c r="C228" s="6"/>
      <c r="D228" s="6"/>
      <c r="E228" s="6"/>
      <c r="F228" s="215"/>
      <c r="G228" s="354" t="str">
        <f>IF(OR($B228="",$C228="",$D228="",$F228&lt;an_initial,$F228&gt;an_final,$I228=FALSE),"",(HLOOKUP(E228,ii12punctaje,2,FALSE))*VLOOKUP(J228,Coef!$E$2:$F$17,2,FALSE))</f>
        <v/>
      </c>
      <c r="H228" s="370" t="str">
        <f t="shared" si="12"/>
        <v/>
      </c>
      <c r="I228" s="371" t="b">
        <f t="shared" si="13"/>
        <v>0</v>
      </c>
      <c r="J228" s="372">
        <f t="shared" si="14"/>
        <v>1</v>
      </c>
      <c r="K228" s="31"/>
    </row>
    <row r="229" spans="1:11">
      <c r="A229" s="35">
        <v>220</v>
      </c>
      <c r="B229" s="6"/>
      <c r="C229" s="6"/>
      <c r="D229" s="6"/>
      <c r="E229" s="6"/>
      <c r="F229" s="215"/>
      <c r="G229" s="354" t="str">
        <f>IF(OR($B229="",$C229="",$D229="",$F229&lt;an_initial,$F229&gt;an_final,$I229=FALSE),"",(HLOOKUP(E229,ii12punctaje,2,FALSE))*VLOOKUP(J229,Coef!$E$2:$F$17,2,FALSE))</f>
        <v/>
      </c>
      <c r="H229" s="370" t="str">
        <f t="shared" si="12"/>
        <v/>
      </c>
      <c r="I229" s="371" t="b">
        <f t="shared" si="13"/>
        <v>0</v>
      </c>
      <c r="J229" s="372">
        <f t="shared" si="14"/>
        <v>1</v>
      </c>
      <c r="K229" s="31"/>
    </row>
    <row r="230" spans="1:11">
      <c r="A230" s="35">
        <v>221</v>
      </c>
      <c r="B230" s="6"/>
      <c r="C230" s="6"/>
      <c r="D230" s="6"/>
      <c r="E230" s="6"/>
      <c r="F230" s="215"/>
      <c r="G230" s="354" t="str">
        <f>IF(OR($B230="",$C230="",$D230="",$F230&lt;an_initial,$F230&gt;an_final,$I230=FALSE),"",(HLOOKUP(E230,ii12punctaje,2,FALSE))*VLOOKUP(J230,Coef!$E$2:$F$17,2,FALSE))</f>
        <v/>
      </c>
      <c r="H230" s="370" t="str">
        <f t="shared" si="12"/>
        <v/>
      </c>
      <c r="I230" s="371" t="b">
        <f t="shared" si="13"/>
        <v>0</v>
      </c>
      <c r="J230" s="372">
        <f t="shared" si="14"/>
        <v>1</v>
      </c>
      <c r="K230" s="31"/>
    </row>
    <row r="231" spans="1:11">
      <c r="A231" s="35">
        <v>222</v>
      </c>
      <c r="B231" s="6"/>
      <c r="C231" s="6"/>
      <c r="D231" s="6"/>
      <c r="E231" s="6"/>
      <c r="F231" s="215"/>
      <c r="G231" s="354" t="str">
        <f>IF(OR($B231="",$C231="",$D231="",$F231&lt;an_initial,$F231&gt;an_final,$I231=FALSE),"",(HLOOKUP(E231,ii12punctaje,2,FALSE))*VLOOKUP(J231,Coef!$E$2:$F$17,2,FALSE))</f>
        <v/>
      </c>
      <c r="H231" s="370" t="str">
        <f t="shared" si="12"/>
        <v/>
      </c>
      <c r="I231" s="371" t="b">
        <f t="shared" si="13"/>
        <v>0</v>
      </c>
      <c r="J231" s="372">
        <f t="shared" si="14"/>
        <v>1</v>
      </c>
      <c r="K231" s="31"/>
    </row>
    <row r="232" spans="1:11">
      <c r="A232" s="35">
        <v>223</v>
      </c>
      <c r="B232" s="6"/>
      <c r="C232" s="6"/>
      <c r="D232" s="6"/>
      <c r="E232" s="6"/>
      <c r="F232" s="215"/>
      <c r="G232" s="354" t="str">
        <f>IF(OR($B232="",$C232="",$D232="",$F232&lt;an_initial,$F232&gt;an_final,$I232=FALSE),"",(HLOOKUP(E232,ii12punctaje,2,FALSE))*VLOOKUP(J232,Coef!$E$2:$F$17,2,FALSE))</f>
        <v/>
      </c>
      <c r="H232" s="370" t="str">
        <f t="shared" si="12"/>
        <v/>
      </c>
      <c r="I232" s="371" t="b">
        <f t="shared" si="13"/>
        <v>0</v>
      </c>
      <c r="J232" s="372">
        <f t="shared" si="14"/>
        <v>1</v>
      </c>
      <c r="K232" s="31"/>
    </row>
    <row r="233" spans="1:11">
      <c r="A233" s="35">
        <v>224</v>
      </c>
      <c r="B233" s="6"/>
      <c r="C233" s="6"/>
      <c r="D233" s="6"/>
      <c r="E233" s="6"/>
      <c r="F233" s="215"/>
      <c r="G233" s="354" t="str">
        <f>IF(OR($B233="",$C233="",$D233="",$F233&lt;an_initial,$F233&gt;an_final,$I233=FALSE),"",(HLOOKUP(E233,ii12punctaje,2,FALSE))*VLOOKUP(J233,Coef!$E$2:$F$17,2,FALSE))</f>
        <v/>
      </c>
      <c r="H233" s="370" t="str">
        <f t="shared" si="12"/>
        <v/>
      </c>
      <c r="I233" s="371" t="b">
        <f t="shared" si="13"/>
        <v>0</v>
      </c>
      <c r="J233" s="372">
        <f t="shared" si="14"/>
        <v>1</v>
      </c>
      <c r="K233" s="31"/>
    </row>
    <row r="234" spans="1:11">
      <c r="A234" s="35">
        <v>225</v>
      </c>
      <c r="B234" s="6"/>
      <c r="C234" s="6"/>
      <c r="D234" s="6"/>
      <c r="E234" s="6"/>
      <c r="F234" s="215"/>
      <c r="G234" s="354" t="str">
        <f>IF(OR($B234="",$C234="",$D234="",$F234&lt;an_initial,$F234&gt;an_final,$I234=FALSE),"",(HLOOKUP(E234,ii12punctaje,2,FALSE))*VLOOKUP(J234,Coef!$E$2:$F$17,2,FALSE))</f>
        <v/>
      </c>
      <c r="H234" s="370" t="str">
        <f t="shared" si="12"/>
        <v/>
      </c>
      <c r="I234" s="371" t="b">
        <f t="shared" si="13"/>
        <v>0</v>
      </c>
      <c r="J234" s="372">
        <f t="shared" si="14"/>
        <v>1</v>
      </c>
      <c r="K234" s="31"/>
    </row>
    <row r="235" spans="1:11">
      <c r="A235" s="35">
        <v>226</v>
      </c>
      <c r="B235" s="6"/>
      <c r="C235" s="6"/>
      <c r="D235" s="6"/>
      <c r="E235" s="6"/>
      <c r="F235" s="215"/>
      <c r="G235" s="354" t="str">
        <f>IF(OR($B235="",$C235="",$D235="",$F235&lt;an_initial,$F235&gt;an_final,$I235=FALSE),"",(HLOOKUP(E235,ii12punctaje,2,FALSE))*VLOOKUP(J235,Coef!$E$2:$F$17,2,FALSE))</f>
        <v/>
      </c>
      <c r="H235" s="370" t="str">
        <f t="shared" si="12"/>
        <v/>
      </c>
      <c r="I235" s="371" t="b">
        <f t="shared" si="13"/>
        <v>0</v>
      </c>
      <c r="J235" s="372">
        <f t="shared" si="14"/>
        <v>1</v>
      </c>
      <c r="K235" s="31"/>
    </row>
    <row r="236" spans="1:11">
      <c r="A236" s="35">
        <v>227</v>
      </c>
      <c r="B236" s="6"/>
      <c r="C236" s="6"/>
      <c r="D236" s="6"/>
      <c r="E236" s="6"/>
      <c r="F236" s="215"/>
      <c r="G236" s="354" t="str">
        <f>IF(OR($B236="",$C236="",$D236="",$F236&lt;an_initial,$F236&gt;an_final,$I236=FALSE),"",(HLOOKUP(E236,ii12punctaje,2,FALSE))*VLOOKUP(J236,Coef!$E$2:$F$17,2,FALSE))</f>
        <v/>
      </c>
      <c r="H236" s="370" t="str">
        <f t="shared" si="12"/>
        <v/>
      </c>
      <c r="I236" s="371" t="b">
        <f t="shared" si="13"/>
        <v>0</v>
      </c>
      <c r="J236" s="372">
        <f t="shared" si="14"/>
        <v>1</v>
      </c>
      <c r="K236" s="31"/>
    </row>
    <row r="237" spans="1:11">
      <c r="A237" s="35">
        <v>228</v>
      </c>
      <c r="B237" s="6"/>
      <c r="C237" s="6"/>
      <c r="D237" s="6"/>
      <c r="E237" s="6"/>
      <c r="F237" s="215"/>
      <c r="G237" s="354" t="str">
        <f>IF(OR($B237="",$C237="",$D237="",$F237&lt;an_initial,$F237&gt;an_final,$I237=FALSE),"",(HLOOKUP(E237,ii12punctaje,2,FALSE))*VLOOKUP(J237,Coef!$E$2:$F$17,2,FALSE))</f>
        <v/>
      </c>
      <c r="H237" s="370" t="str">
        <f t="shared" si="12"/>
        <v/>
      </c>
      <c r="I237" s="371" t="b">
        <f t="shared" si="13"/>
        <v>0</v>
      </c>
      <c r="J237" s="372">
        <f t="shared" si="14"/>
        <v>1</v>
      </c>
      <c r="K237" s="31"/>
    </row>
    <row r="238" spans="1:11">
      <c r="A238" s="35">
        <v>229</v>
      </c>
      <c r="B238" s="6"/>
      <c r="C238" s="6"/>
      <c r="D238" s="6"/>
      <c r="E238" s="6"/>
      <c r="F238" s="215"/>
      <c r="G238" s="354" t="str">
        <f>IF(OR($B238="",$C238="",$D238="",$F238&lt;an_initial,$F238&gt;an_final,$I238=FALSE),"",(HLOOKUP(E238,ii12punctaje,2,FALSE))*VLOOKUP(J238,Coef!$E$2:$F$17,2,FALSE))</f>
        <v/>
      </c>
      <c r="H238" s="370" t="str">
        <f t="shared" si="12"/>
        <v/>
      </c>
      <c r="I238" s="371" t="b">
        <f t="shared" si="13"/>
        <v>0</v>
      </c>
      <c r="J238" s="372">
        <f t="shared" si="14"/>
        <v>1</v>
      </c>
      <c r="K238" s="31"/>
    </row>
    <row r="239" spans="1:11">
      <c r="A239" s="35">
        <v>230</v>
      </c>
      <c r="B239" s="6"/>
      <c r="C239" s="6"/>
      <c r="D239" s="6"/>
      <c r="E239" s="6"/>
      <c r="F239" s="215"/>
      <c r="G239" s="354" t="str">
        <f>IF(OR($B239="",$C239="",$D239="",$F239&lt;an_initial,$F239&gt;an_final,$I239=FALSE),"",(HLOOKUP(E239,ii12punctaje,2,FALSE))*VLOOKUP(J239,Coef!$E$2:$F$17,2,FALSE))</f>
        <v/>
      </c>
      <c r="H239" s="370" t="str">
        <f t="shared" si="12"/>
        <v/>
      </c>
      <c r="I239" s="371" t="b">
        <f t="shared" si="13"/>
        <v>0</v>
      </c>
      <c r="J239" s="372">
        <f t="shared" si="14"/>
        <v>1</v>
      </c>
      <c r="K239" s="31"/>
    </row>
    <row r="240" spans="1:11">
      <c r="A240" s="35">
        <v>231</v>
      </c>
      <c r="B240" s="6"/>
      <c r="C240" s="6"/>
      <c r="D240" s="6"/>
      <c r="E240" s="6"/>
      <c r="F240" s="215"/>
      <c r="G240" s="354" t="str">
        <f>IF(OR($B240="",$C240="",$D240="",$F240&lt;an_initial,$F240&gt;an_final,$I240=FALSE),"",(HLOOKUP(E240,ii12punctaje,2,FALSE))*VLOOKUP(J240,Coef!$E$2:$F$17,2,FALSE))</f>
        <v/>
      </c>
      <c r="H240" s="370" t="str">
        <f t="shared" si="12"/>
        <v/>
      </c>
      <c r="I240" s="371" t="b">
        <f t="shared" si="13"/>
        <v>0</v>
      </c>
      <c r="J240" s="372">
        <f t="shared" si="14"/>
        <v>1</v>
      </c>
      <c r="K240" s="31"/>
    </row>
    <row r="241" spans="1:11">
      <c r="A241" s="35">
        <v>232</v>
      </c>
      <c r="B241" s="6"/>
      <c r="C241" s="6"/>
      <c r="D241" s="6"/>
      <c r="E241" s="6"/>
      <c r="F241" s="215"/>
      <c r="G241" s="354" t="str">
        <f>IF(OR($B241="",$C241="",$D241="",$F241&lt;an_initial,$F241&gt;an_final,$I241=FALSE),"",(HLOOKUP(E241,ii12punctaje,2,FALSE))*VLOOKUP(J241,Coef!$E$2:$F$17,2,FALSE))</f>
        <v/>
      </c>
      <c r="H241" s="370" t="str">
        <f t="shared" si="12"/>
        <v/>
      </c>
      <c r="I241" s="371" t="b">
        <f t="shared" si="13"/>
        <v>0</v>
      </c>
      <c r="J241" s="372">
        <f t="shared" si="14"/>
        <v>1</v>
      </c>
      <c r="K241" s="31"/>
    </row>
    <row r="242" spans="1:11">
      <c r="A242" s="35">
        <v>233</v>
      </c>
      <c r="B242" s="6"/>
      <c r="C242" s="6"/>
      <c r="D242" s="6"/>
      <c r="E242" s="6"/>
      <c r="F242" s="215"/>
      <c r="G242" s="354" t="str">
        <f>IF(OR($B242="",$C242="",$D242="",$F242&lt;an_initial,$F242&gt;an_final,$I242=FALSE),"",(HLOOKUP(E242,ii12punctaje,2,FALSE))*VLOOKUP(J242,Coef!$E$2:$F$17,2,FALSE))</f>
        <v/>
      </c>
      <c r="H242" s="370" t="str">
        <f t="shared" si="12"/>
        <v/>
      </c>
      <c r="I242" s="371" t="b">
        <f t="shared" si="13"/>
        <v>0</v>
      </c>
      <c r="J242" s="372">
        <f t="shared" si="14"/>
        <v>1</v>
      </c>
      <c r="K242" s="31"/>
    </row>
    <row r="243" spans="1:11">
      <c r="A243" s="35">
        <v>234</v>
      </c>
      <c r="B243" s="6"/>
      <c r="C243" s="6"/>
      <c r="D243" s="6"/>
      <c r="E243" s="6"/>
      <c r="F243" s="215"/>
      <c r="G243" s="354" t="str">
        <f>IF(OR($B243="",$C243="",$D243="",$F243&lt;an_initial,$F243&gt;an_final,$I243=FALSE),"",(HLOOKUP(E243,ii12punctaje,2,FALSE))*VLOOKUP(J243,Coef!$E$2:$F$17,2,FALSE))</f>
        <v/>
      </c>
      <c r="H243" s="370" t="str">
        <f t="shared" si="12"/>
        <v/>
      </c>
      <c r="I243" s="371" t="b">
        <f t="shared" si="13"/>
        <v>0</v>
      </c>
      <c r="J243" s="372">
        <f t="shared" si="14"/>
        <v>1</v>
      </c>
      <c r="K243" s="31"/>
    </row>
    <row r="244" spans="1:11">
      <c r="A244" s="35">
        <v>235</v>
      </c>
      <c r="B244" s="6"/>
      <c r="C244" s="6"/>
      <c r="D244" s="6"/>
      <c r="E244" s="6"/>
      <c r="F244" s="215"/>
      <c r="G244" s="354" t="str">
        <f>IF(OR($B244="",$C244="",$D244="",$F244&lt;an_initial,$F244&gt;an_final,$I244=FALSE),"",(HLOOKUP(E244,ii12punctaje,2,FALSE))*VLOOKUP(J244,Coef!$E$2:$F$17,2,FALSE))</f>
        <v/>
      </c>
      <c r="H244" s="370" t="str">
        <f t="shared" si="12"/>
        <v/>
      </c>
      <c r="I244" s="371" t="b">
        <f t="shared" si="13"/>
        <v>0</v>
      </c>
      <c r="J244" s="372">
        <f t="shared" si="14"/>
        <v>1</v>
      </c>
      <c r="K244" s="31"/>
    </row>
    <row r="245" spans="1:11">
      <c r="A245" s="35">
        <v>236</v>
      </c>
      <c r="B245" s="6"/>
      <c r="C245" s="6"/>
      <c r="D245" s="6"/>
      <c r="E245" s="6"/>
      <c r="F245" s="215"/>
      <c r="G245" s="354" t="str">
        <f>IF(OR($B245="",$C245="",$D245="",$F245&lt;an_initial,$F245&gt;an_final,$I245=FALSE),"",(HLOOKUP(E245,ii12punctaje,2,FALSE))*VLOOKUP(J245,Coef!$E$2:$F$17,2,FALSE))</f>
        <v/>
      </c>
      <c r="H245" s="370" t="str">
        <f t="shared" si="12"/>
        <v/>
      </c>
      <c r="I245" s="371" t="b">
        <f t="shared" si="13"/>
        <v>0</v>
      </c>
      <c r="J245" s="372">
        <f t="shared" si="14"/>
        <v>1</v>
      </c>
      <c r="K245" s="31"/>
    </row>
    <row r="246" spans="1:11">
      <c r="A246" s="35">
        <v>237</v>
      </c>
      <c r="B246" s="6"/>
      <c r="C246" s="6"/>
      <c r="D246" s="6"/>
      <c r="E246" s="6"/>
      <c r="F246" s="215"/>
      <c r="G246" s="354" t="str">
        <f>IF(OR($B246="",$C246="",$D246="",$F246&lt;an_initial,$F246&gt;an_final,$I246=FALSE),"",(HLOOKUP(E246,ii12punctaje,2,FALSE))*VLOOKUP(J246,Coef!$E$2:$F$17,2,FALSE))</f>
        <v/>
      </c>
      <c r="H246" s="370" t="str">
        <f t="shared" si="12"/>
        <v/>
      </c>
      <c r="I246" s="371" t="b">
        <f t="shared" si="13"/>
        <v>0</v>
      </c>
      <c r="J246" s="372">
        <f t="shared" si="14"/>
        <v>1</v>
      </c>
      <c r="K246" s="31"/>
    </row>
    <row r="247" spans="1:11">
      <c r="A247" s="35">
        <v>238</v>
      </c>
      <c r="B247" s="6"/>
      <c r="C247" s="6"/>
      <c r="D247" s="6"/>
      <c r="E247" s="6"/>
      <c r="F247" s="215"/>
      <c r="G247" s="354" t="str">
        <f>IF(OR($B247="",$C247="",$D247="",$F247&lt;an_initial,$F247&gt;an_final,$I247=FALSE),"",(HLOOKUP(E247,ii12punctaje,2,FALSE))*VLOOKUP(J247,Coef!$E$2:$F$17,2,FALSE))</f>
        <v/>
      </c>
      <c r="H247" s="370" t="str">
        <f t="shared" si="12"/>
        <v/>
      </c>
      <c r="I247" s="371" t="b">
        <f t="shared" si="13"/>
        <v>0</v>
      </c>
      <c r="J247" s="372">
        <f t="shared" si="14"/>
        <v>1</v>
      </c>
      <c r="K247" s="31"/>
    </row>
    <row r="248" spans="1:11">
      <c r="A248" s="35">
        <v>239</v>
      </c>
      <c r="B248" s="6"/>
      <c r="C248" s="6"/>
      <c r="D248" s="6"/>
      <c r="E248" s="6"/>
      <c r="F248" s="215"/>
      <c r="G248" s="354" t="str">
        <f>IF(OR($B248="",$C248="",$D248="",$F248&lt;an_initial,$F248&gt;an_final,$I248=FALSE),"",(HLOOKUP(E248,ii12punctaje,2,FALSE))*VLOOKUP(J248,Coef!$E$2:$F$17,2,FALSE))</f>
        <v/>
      </c>
      <c r="H248" s="370" t="str">
        <f t="shared" si="12"/>
        <v/>
      </c>
      <c r="I248" s="371" t="b">
        <f t="shared" si="13"/>
        <v>0</v>
      </c>
      <c r="J248" s="372">
        <f t="shared" si="14"/>
        <v>1</v>
      </c>
      <c r="K248" s="31"/>
    </row>
    <row r="249" spans="1:11">
      <c r="A249" s="35">
        <v>240</v>
      </c>
      <c r="B249" s="6"/>
      <c r="C249" s="6"/>
      <c r="D249" s="6"/>
      <c r="E249" s="6"/>
      <c r="F249" s="215"/>
      <c r="G249" s="354" t="str">
        <f>IF(OR($B249="",$C249="",$D249="",$F249&lt;an_initial,$F249&gt;an_final,$I249=FALSE),"",(HLOOKUP(E249,ii12punctaje,2,FALSE))*VLOOKUP(J249,Coef!$E$2:$F$17,2,FALSE))</f>
        <v/>
      </c>
      <c r="H249" s="370" t="str">
        <f t="shared" si="12"/>
        <v/>
      </c>
      <c r="I249" s="371" t="b">
        <f t="shared" si="13"/>
        <v>0</v>
      </c>
      <c r="J249" s="372">
        <f t="shared" si="14"/>
        <v>1</v>
      </c>
      <c r="K249" s="31"/>
    </row>
    <row r="250" spans="1:11">
      <c r="A250" s="35">
        <v>241</v>
      </c>
      <c r="B250" s="6"/>
      <c r="C250" s="6"/>
      <c r="D250" s="6"/>
      <c r="E250" s="6"/>
      <c r="F250" s="215"/>
      <c r="G250" s="354" t="str">
        <f>IF(OR($B250="",$C250="",$D250="",$F250&lt;an_initial,$F250&gt;an_final,$I250=FALSE),"",(HLOOKUP(E250,ii12punctaje,2,FALSE))*VLOOKUP(J250,Coef!$E$2:$F$17,2,FALSE))</f>
        <v/>
      </c>
      <c r="H250" s="370" t="str">
        <f t="shared" si="12"/>
        <v/>
      </c>
      <c r="I250" s="371" t="b">
        <f t="shared" si="13"/>
        <v>0</v>
      </c>
      <c r="J250" s="372">
        <f t="shared" si="14"/>
        <v>1</v>
      </c>
      <c r="K250" s="31"/>
    </row>
    <row r="251" spans="1:11">
      <c r="A251" s="35">
        <v>242</v>
      </c>
      <c r="B251" s="6"/>
      <c r="C251" s="6"/>
      <c r="D251" s="6"/>
      <c r="E251" s="6"/>
      <c r="F251" s="215"/>
      <c r="G251" s="354" t="str">
        <f>IF(OR($B251="",$C251="",$D251="",$F251&lt;an_initial,$F251&gt;an_final,$I251=FALSE),"",(HLOOKUP(E251,ii12punctaje,2,FALSE))*VLOOKUP(J251,Coef!$E$2:$F$17,2,FALSE))</f>
        <v/>
      </c>
      <c r="H251" s="370" t="str">
        <f t="shared" si="12"/>
        <v/>
      </c>
      <c r="I251" s="371" t="b">
        <f t="shared" si="13"/>
        <v>0</v>
      </c>
      <c r="J251" s="372">
        <f t="shared" si="14"/>
        <v>1</v>
      </c>
      <c r="K251" s="31"/>
    </row>
    <row r="252" spans="1:11">
      <c r="A252" s="35">
        <v>243</v>
      </c>
      <c r="B252" s="6"/>
      <c r="C252" s="6"/>
      <c r="D252" s="6"/>
      <c r="E252" s="6"/>
      <c r="F252" s="215"/>
      <c r="G252" s="354" t="str">
        <f>IF(OR($B252="",$C252="",$D252="",$F252&lt;an_initial,$F252&gt;an_final,$I252=FALSE),"",(HLOOKUP(E252,ii12punctaje,2,FALSE))*VLOOKUP(J252,Coef!$E$2:$F$17,2,FALSE))</f>
        <v/>
      </c>
      <c r="H252" s="370" t="str">
        <f t="shared" si="12"/>
        <v/>
      </c>
      <c r="I252" s="371" t="b">
        <f t="shared" si="13"/>
        <v>0</v>
      </c>
      <c r="J252" s="372">
        <f t="shared" si="14"/>
        <v>1</v>
      </c>
      <c r="K252" s="31"/>
    </row>
    <row r="253" spans="1:11">
      <c r="A253" s="35">
        <v>244</v>
      </c>
      <c r="B253" s="6"/>
      <c r="C253" s="6"/>
      <c r="D253" s="6"/>
      <c r="E253" s="6"/>
      <c r="F253" s="215"/>
      <c r="G253" s="354" t="str">
        <f>IF(OR($B253="",$C253="",$D253="",$F253&lt;an_initial,$F253&gt;an_final,$I253=FALSE),"",(HLOOKUP(E253,ii12punctaje,2,FALSE))*VLOOKUP(J253,Coef!$E$2:$F$17,2,FALSE))</f>
        <v/>
      </c>
      <c r="H253" s="370" t="str">
        <f t="shared" si="12"/>
        <v/>
      </c>
      <c r="I253" s="371" t="b">
        <f t="shared" si="13"/>
        <v>0</v>
      </c>
      <c r="J253" s="372">
        <f t="shared" si="14"/>
        <v>1</v>
      </c>
      <c r="K253" s="31"/>
    </row>
    <row r="254" spans="1:11">
      <c r="A254" s="35">
        <v>245</v>
      </c>
      <c r="B254" s="6"/>
      <c r="C254" s="6"/>
      <c r="D254" s="6"/>
      <c r="E254" s="6"/>
      <c r="F254" s="215"/>
      <c r="G254" s="354" t="str">
        <f>IF(OR($B254="",$C254="",$D254="",$F254&lt;an_initial,$F254&gt;an_final,$I254=FALSE),"",(HLOOKUP(E254,ii12punctaje,2,FALSE))*VLOOKUP(J254,Coef!$E$2:$F$17,2,FALSE))</f>
        <v/>
      </c>
      <c r="H254" s="370" t="str">
        <f t="shared" si="12"/>
        <v/>
      </c>
      <c r="I254" s="371" t="b">
        <f t="shared" si="13"/>
        <v>0</v>
      </c>
      <c r="J254" s="372">
        <f t="shared" si="14"/>
        <v>1</v>
      </c>
      <c r="K254" s="31"/>
    </row>
    <row r="255" spans="1:11">
      <c r="A255" s="35">
        <v>246</v>
      </c>
      <c r="B255" s="6"/>
      <c r="C255" s="6"/>
      <c r="D255" s="6"/>
      <c r="E255" s="6"/>
      <c r="F255" s="215"/>
      <c r="G255" s="354" t="str">
        <f>IF(OR($B255="",$C255="",$D255="",$F255&lt;an_initial,$F255&gt;an_final,$I255=FALSE),"",(HLOOKUP(E255,ii12punctaje,2,FALSE))*VLOOKUP(J255,Coef!$E$2:$F$17,2,FALSE))</f>
        <v/>
      </c>
      <c r="H255" s="370" t="str">
        <f t="shared" si="12"/>
        <v/>
      </c>
      <c r="I255" s="371" t="b">
        <f t="shared" si="13"/>
        <v>0</v>
      </c>
      <c r="J255" s="372">
        <f t="shared" si="14"/>
        <v>1</v>
      </c>
      <c r="K255" s="31"/>
    </row>
    <row r="256" spans="1:11">
      <c r="A256" s="35">
        <v>247</v>
      </c>
      <c r="B256" s="6"/>
      <c r="C256" s="6"/>
      <c r="D256" s="6"/>
      <c r="E256" s="6"/>
      <c r="F256" s="215"/>
      <c r="G256" s="354" t="str">
        <f>IF(OR($B256="",$C256="",$D256="",$F256&lt;an_initial,$F256&gt;an_final,$I256=FALSE),"",(HLOOKUP(E256,ii12punctaje,2,FALSE))*VLOOKUP(J256,Coef!$E$2:$F$17,2,FALSE))</f>
        <v/>
      </c>
      <c r="H256" s="370" t="str">
        <f t="shared" si="12"/>
        <v/>
      </c>
      <c r="I256" s="371" t="b">
        <f t="shared" si="13"/>
        <v>0</v>
      </c>
      <c r="J256" s="372">
        <f t="shared" si="14"/>
        <v>1</v>
      </c>
      <c r="K256" s="31"/>
    </row>
    <row r="257" spans="1:11">
      <c r="A257" s="35">
        <v>248</v>
      </c>
      <c r="B257" s="6"/>
      <c r="C257" s="6"/>
      <c r="D257" s="6"/>
      <c r="E257" s="6"/>
      <c r="F257" s="215"/>
      <c r="G257" s="354" t="str">
        <f>IF(OR($B257="",$C257="",$D257="",$F257&lt;an_initial,$F257&gt;an_final,$I257=FALSE),"",(HLOOKUP(E257,ii12punctaje,2,FALSE))*VLOOKUP(J257,Coef!$E$2:$F$17,2,FALSE))</f>
        <v/>
      </c>
      <c r="H257" s="370" t="str">
        <f t="shared" si="12"/>
        <v/>
      </c>
      <c r="I257" s="371" t="b">
        <f t="shared" si="13"/>
        <v>0</v>
      </c>
      <c r="J257" s="372">
        <f t="shared" si="14"/>
        <v>1</v>
      </c>
      <c r="K257" s="31"/>
    </row>
    <row r="258" spans="1:11">
      <c r="A258" s="35">
        <v>249</v>
      </c>
      <c r="B258" s="6"/>
      <c r="C258" s="6"/>
      <c r="D258" s="6"/>
      <c r="E258" s="6"/>
      <c r="F258" s="215"/>
      <c r="G258" s="354" t="str">
        <f>IF(OR($B258="",$C258="",$D258="",$F258&lt;an_initial,$F258&gt;an_final,$I258=FALSE),"",(HLOOKUP(E258,ii12punctaje,2,FALSE))*VLOOKUP(J258,Coef!$E$2:$F$17,2,FALSE))</f>
        <v/>
      </c>
      <c r="H258" s="370" t="str">
        <f t="shared" si="12"/>
        <v/>
      </c>
      <c r="I258" s="371" t="b">
        <f t="shared" si="13"/>
        <v>0</v>
      </c>
      <c r="J258" s="372">
        <f t="shared" si="14"/>
        <v>1</v>
      </c>
      <c r="K258" s="31"/>
    </row>
    <row r="259" spans="1:11">
      <c r="A259" s="35">
        <v>250</v>
      </c>
      <c r="B259" s="6"/>
      <c r="C259" s="6"/>
      <c r="D259" s="6"/>
      <c r="E259" s="6"/>
      <c r="F259" s="215"/>
      <c r="G259" s="354" t="str">
        <f>IF(OR($B259="",$C259="",$D259="",$F259&lt;an_initial,$F259&gt;an_final,$I259=FALSE),"",(HLOOKUP(E259,ii12punctaje,2,FALSE))*VLOOKUP(J259,Coef!$E$2:$F$17,2,FALSE))</f>
        <v/>
      </c>
      <c r="H259" s="370" t="str">
        <f t="shared" si="12"/>
        <v/>
      </c>
      <c r="I259" s="371" t="b">
        <f t="shared" si="13"/>
        <v>0</v>
      </c>
      <c r="J259" s="372">
        <f t="shared" si="14"/>
        <v>1</v>
      </c>
      <c r="K259" s="31"/>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phoneticPr fontId="64" type="noConversion"/>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B10" sqref="B10:F12"/>
    </sheetView>
  </sheetViews>
  <sheetFormatPr defaultColWidth="9.109375" defaultRowHeight="15.6"/>
  <cols>
    <col min="1" max="1" width="5.6640625" style="58" customWidth="1"/>
    <col min="2" max="2" width="36.6640625" style="62" customWidth="1"/>
    <col min="3" max="3" width="38.44140625" style="314" customWidth="1"/>
    <col min="4" max="4" width="27.44140625" style="314" customWidth="1"/>
    <col min="5" max="5" width="38.44140625" style="62" customWidth="1"/>
    <col min="6" max="6" width="8.6640625" style="62" customWidth="1"/>
    <col min="7" max="7" width="12.33203125" style="62" customWidth="1"/>
    <col min="8" max="8" width="10.6640625" style="68" hidden="1" customWidth="1"/>
    <col min="9" max="9" width="9.109375" style="69" hidden="1" customWidth="1"/>
    <col min="10" max="10" width="9.109375" style="62" hidden="1" customWidth="1"/>
    <col min="11" max="25" width="9.109375" style="62" customWidth="1"/>
    <col min="26" max="16384" width="9.109375" style="62"/>
  </cols>
  <sheetData>
    <row r="1" spans="1:10" s="58" customFormat="1">
      <c r="A1" s="57" t="s">
        <v>481</v>
      </c>
      <c r="C1" s="391"/>
      <c r="D1" s="391"/>
      <c r="F1" s="59"/>
      <c r="G1" s="61"/>
      <c r="H1" s="60"/>
      <c r="I1" s="287"/>
    </row>
    <row r="2" spans="1:10" s="58" customFormat="1">
      <c r="A2" s="344" t="str">
        <f>IF(ISBLANK(facultate), IF(ISBLANK(departament),"","Departament " &amp; departament), "Facultatea " &amp; facultate)</f>
        <v>Facultatea Construcții</v>
      </c>
      <c r="C2" s="391"/>
      <c r="D2" s="391"/>
      <c r="F2" s="59"/>
      <c r="G2" s="61"/>
      <c r="H2" s="60"/>
      <c r="I2" s="287"/>
    </row>
    <row r="3" spans="1:10" s="58" customFormat="1">
      <c r="A3" s="344" t="str">
        <f>IF(ISBLANK(departament),"","Departamentul " &amp; departament)</f>
        <v>Departamentul Căi de Comunicație Terestre, Fundații și Cadastru</v>
      </c>
      <c r="C3" s="391"/>
      <c r="D3" s="391"/>
      <c r="F3" s="59"/>
      <c r="G3" s="61"/>
      <c r="H3" s="60"/>
      <c r="I3" s="287"/>
    </row>
    <row r="4" spans="1:10">
      <c r="A4" s="531" t="s">
        <v>901</v>
      </c>
      <c r="B4" s="531"/>
      <c r="C4" s="531"/>
      <c r="D4" s="531"/>
      <c r="E4" s="531"/>
      <c r="F4" s="531"/>
      <c r="G4" s="531"/>
      <c r="H4" s="224"/>
      <c r="I4" s="289"/>
    </row>
    <row r="5" spans="1:10" ht="15.75" customHeight="1">
      <c r="A5" s="537" t="s">
        <v>919</v>
      </c>
      <c r="B5" s="531"/>
      <c r="C5" s="531"/>
      <c r="D5" s="531"/>
      <c r="E5" s="531"/>
      <c r="F5" s="531"/>
      <c r="G5" s="531"/>
      <c r="H5" s="224"/>
    </row>
    <row r="6" spans="1:10" ht="13.5" customHeight="1">
      <c r="G6" s="345" t="str">
        <f>CONCATENATE(functie," ",nume_candidat)</f>
        <v>Șef de lucrări Halbac-Cotoara-Zamfir Rares</v>
      </c>
    </row>
    <row r="7" spans="1:10" s="31" customFormat="1" ht="15.75" customHeight="1">
      <c r="A7" s="528" t="s">
        <v>336</v>
      </c>
      <c r="B7" s="528" t="s">
        <v>914</v>
      </c>
      <c r="C7" s="528" t="s">
        <v>449</v>
      </c>
      <c r="D7" s="529" t="s">
        <v>1045</v>
      </c>
      <c r="E7" s="528" t="s">
        <v>915</v>
      </c>
      <c r="F7" s="528" t="s">
        <v>2</v>
      </c>
      <c r="G7" s="529" t="s">
        <v>542</v>
      </c>
      <c r="H7" s="215" t="s">
        <v>4</v>
      </c>
      <c r="I7" s="535" t="s">
        <v>539</v>
      </c>
      <c r="J7" s="538" t="s">
        <v>549</v>
      </c>
    </row>
    <row r="8" spans="1:10" s="31" customFormat="1" ht="31.2">
      <c r="A8" s="528"/>
      <c r="B8" s="528"/>
      <c r="C8" s="528"/>
      <c r="D8" s="530"/>
      <c r="E8" s="528"/>
      <c r="F8" s="528"/>
      <c r="G8" s="530"/>
      <c r="H8" s="346" t="str">
        <f>CONCATENATE("ultimii                                  ",durata_evaluare," ani")</f>
        <v>ultimii                                  5 ani</v>
      </c>
      <c r="I8" s="535"/>
      <c r="J8" s="538"/>
    </row>
    <row r="9" spans="1:10" s="31" customFormat="1">
      <c r="A9" s="86"/>
      <c r="B9" s="63"/>
      <c r="C9" s="63"/>
      <c r="D9" s="63"/>
      <c r="E9" s="63"/>
      <c r="F9" s="160"/>
      <c r="G9" s="146">
        <f>SUMIF(G10:G1010,"&gt;0")</f>
        <v>0</v>
      </c>
      <c r="H9" s="4">
        <f>SUMIF(H10:H1259,"&gt;0")</f>
        <v>0</v>
      </c>
      <c r="I9" s="296"/>
      <c r="J9" s="302"/>
    </row>
    <row r="10" spans="1:10" s="77" customFormat="1">
      <c r="A10" s="35">
        <v>1</v>
      </c>
      <c r="B10" s="7"/>
      <c r="C10" s="378"/>
      <c r="D10" s="13"/>
      <c r="E10" s="13"/>
      <c r="F10" s="218"/>
      <c r="G10" s="16" t="str">
        <f t="shared" ref="G10:G73" si="0">IF(OR($B10="",$C10="",$D10="",$F10&lt;an_initial,$F10&gt;an_final,$I10=FALSE),"",(HLOOKUP(E10,ii13punctaje,2,FALSE)) / J10)</f>
        <v/>
      </c>
      <c r="H10" s="56" t="str">
        <f t="shared" ref="H10:H73" si="1">IF(OR($B10="",$C10="",$D10="",$F10&gt;an_final,$I10=FALSE),"",IF($F10&gt;=an_initial,1,""))</f>
        <v/>
      </c>
      <c r="I10" s="347" t="b">
        <f t="shared" ref="I10:I73" si="2">IF(nume_candidat="",FALSE,ISNUMBER(SEARCH(nume_candidat,$B10)))</f>
        <v>0</v>
      </c>
      <c r="J10" s="355">
        <f t="shared" ref="J10:J41" si="3">LEN(B10)-LEN(SUBSTITUTE(B10,",",""))+1</f>
        <v>1</v>
      </c>
    </row>
    <row r="11" spans="1:10" s="31" customFormat="1">
      <c r="A11" s="35">
        <v>2</v>
      </c>
      <c r="B11" s="7"/>
      <c r="C11" s="378"/>
      <c r="D11" s="378"/>
      <c r="E11" s="7"/>
      <c r="F11" s="218"/>
      <c r="G11" s="16" t="str">
        <f t="shared" si="0"/>
        <v/>
      </c>
      <c r="H11" s="56" t="str">
        <f t="shared" si="1"/>
        <v/>
      </c>
      <c r="I11" s="347" t="b">
        <f t="shared" si="2"/>
        <v>0</v>
      </c>
      <c r="J11" s="355">
        <f t="shared" si="3"/>
        <v>1</v>
      </c>
    </row>
    <row r="12" spans="1:10" s="31" customFormat="1">
      <c r="A12" s="35">
        <v>3</v>
      </c>
      <c r="B12" s="6"/>
      <c r="C12" s="378"/>
      <c r="D12" s="6"/>
      <c r="E12" s="194"/>
      <c r="F12" s="218"/>
      <c r="G12" s="16" t="str">
        <f t="shared" si="0"/>
        <v/>
      </c>
      <c r="H12" s="56" t="str">
        <f t="shared" si="1"/>
        <v/>
      </c>
      <c r="I12" s="347" t="b">
        <f t="shared" si="2"/>
        <v>0</v>
      </c>
      <c r="J12" s="355">
        <f t="shared" si="3"/>
        <v>1</v>
      </c>
    </row>
    <row r="13" spans="1:10" s="31" customFormat="1">
      <c r="A13" s="35">
        <v>4</v>
      </c>
      <c r="B13" s="6"/>
      <c r="C13" s="6"/>
      <c r="D13" s="6"/>
      <c r="E13" s="6"/>
      <c r="F13" s="215"/>
      <c r="G13" s="16" t="str">
        <f t="shared" si="0"/>
        <v/>
      </c>
      <c r="H13" s="56" t="str">
        <f t="shared" si="1"/>
        <v/>
      </c>
      <c r="I13" s="347" t="b">
        <f t="shared" si="2"/>
        <v>0</v>
      </c>
      <c r="J13" s="355">
        <f t="shared" si="3"/>
        <v>1</v>
      </c>
    </row>
    <row r="14" spans="1:10" s="31" customFormat="1">
      <c r="A14" s="35">
        <v>5</v>
      </c>
      <c r="B14" s="6"/>
      <c r="C14" s="6"/>
      <c r="D14" s="6"/>
      <c r="E14" s="6"/>
      <c r="F14" s="215"/>
      <c r="G14" s="16" t="str">
        <f t="shared" si="0"/>
        <v/>
      </c>
      <c r="H14" s="56" t="str">
        <f t="shared" si="1"/>
        <v/>
      </c>
      <c r="I14" s="347" t="b">
        <f t="shared" si="2"/>
        <v>0</v>
      </c>
      <c r="J14" s="355">
        <f t="shared" si="3"/>
        <v>1</v>
      </c>
    </row>
    <row r="15" spans="1:10" s="31" customFormat="1">
      <c r="A15" s="35">
        <v>6</v>
      </c>
      <c r="B15" s="6"/>
      <c r="C15" s="6"/>
      <c r="D15" s="6"/>
      <c r="E15" s="6"/>
      <c r="F15" s="215"/>
      <c r="G15" s="16" t="str">
        <f t="shared" si="0"/>
        <v/>
      </c>
      <c r="H15" s="56" t="str">
        <f t="shared" si="1"/>
        <v/>
      </c>
      <c r="I15" s="347" t="b">
        <f t="shared" si="2"/>
        <v>0</v>
      </c>
      <c r="J15" s="355">
        <f t="shared" si="3"/>
        <v>1</v>
      </c>
    </row>
    <row r="16" spans="1:10" s="31" customFormat="1">
      <c r="A16" s="35">
        <v>7</v>
      </c>
      <c r="B16" s="6"/>
      <c r="C16" s="6"/>
      <c r="D16" s="6"/>
      <c r="E16" s="6"/>
      <c r="F16" s="215"/>
      <c r="G16" s="16" t="str">
        <f t="shared" si="0"/>
        <v/>
      </c>
      <c r="H16" s="56" t="str">
        <f t="shared" si="1"/>
        <v/>
      </c>
      <c r="I16" s="347" t="b">
        <f t="shared" si="2"/>
        <v>0</v>
      </c>
      <c r="J16" s="355">
        <f t="shared" si="3"/>
        <v>1</v>
      </c>
    </row>
    <row r="17" spans="1:10" s="31" customFormat="1">
      <c r="A17" s="35">
        <v>8</v>
      </c>
      <c r="B17" s="6"/>
      <c r="C17" s="6"/>
      <c r="D17" s="6"/>
      <c r="E17" s="6"/>
      <c r="F17" s="215"/>
      <c r="G17" s="16" t="str">
        <f t="shared" si="0"/>
        <v/>
      </c>
      <c r="H17" s="56" t="str">
        <f t="shared" si="1"/>
        <v/>
      </c>
      <c r="I17" s="347" t="b">
        <f t="shared" si="2"/>
        <v>0</v>
      </c>
      <c r="J17" s="355">
        <f t="shared" si="3"/>
        <v>1</v>
      </c>
    </row>
    <row r="18" spans="1:10" s="31" customFormat="1">
      <c r="A18" s="35">
        <v>9</v>
      </c>
      <c r="B18" s="6"/>
      <c r="C18" s="6"/>
      <c r="D18" s="6"/>
      <c r="E18" s="6"/>
      <c r="F18" s="215"/>
      <c r="G18" s="16" t="str">
        <f t="shared" si="0"/>
        <v/>
      </c>
      <c r="H18" s="56" t="str">
        <f t="shared" si="1"/>
        <v/>
      </c>
      <c r="I18" s="347" t="b">
        <f t="shared" si="2"/>
        <v>0</v>
      </c>
      <c r="J18" s="355">
        <f t="shared" si="3"/>
        <v>1</v>
      </c>
    </row>
    <row r="19" spans="1:10" s="31" customFormat="1">
      <c r="A19" s="35">
        <v>10</v>
      </c>
      <c r="B19" s="6"/>
      <c r="C19" s="11"/>
      <c r="D19" s="6"/>
      <c r="E19" s="6"/>
      <c r="F19" s="215"/>
      <c r="G19" s="16" t="str">
        <f t="shared" si="0"/>
        <v/>
      </c>
      <c r="H19" s="56" t="str">
        <f t="shared" si="1"/>
        <v/>
      </c>
      <c r="I19" s="347" t="b">
        <f t="shared" si="2"/>
        <v>0</v>
      </c>
      <c r="J19" s="355">
        <f t="shared" si="3"/>
        <v>1</v>
      </c>
    </row>
    <row r="20" spans="1:10" s="31" customFormat="1">
      <c r="A20" s="35">
        <v>11</v>
      </c>
      <c r="B20" s="6"/>
      <c r="C20" s="6"/>
      <c r="D20" s="6"/>
      <c r="E20" s="6"/>
      <c r="F20" s="215"/>
      <c r="G20" s="16" t="str">
        <f t="shared" si="0"/>
        <v/>
      </c>
      <c r="H20" s="56" t="str">
        <f t="shared" si="1"/>
        <v/>
      </c>
      <c r="I20" s="347" t="b">
        <f t="shared" si="2"/>
        <v>0</v>
      </c>
      <c r="J20" s="355">
        <f t="shared" si="3"/>
        <v>1</v>
      </c>
    </row>
    <row r="21" spans="1:10" s="31" customFormat="1">
      <c r="A21" s="35">
        <v>12</v>
      </c>
      <c r="B21" s="6"/>
      <c r="C21" s="6"/>
      <c r="D21" s="6"/>
      <c r="E21" s="6"/>
      <c r="F21" s="215"/>
      <c r="G21" s="16" t="str">
        <f t="shared" si="0"/>
        <v/>
      </c>
      <c r="H21" s="56" t="str">
        <f t="shared" si="1"/>
        <v/>
      </c>
      <c r="I21" s="347" t="b">
        <f t="shared" si="2"/>
        <v>0</v>
      </c>
      <c r="J21" s="355">
        <f t="shared" si="3"/>
        <v>1</v>
      </c>
    </row>
    <row r="22" spans="1:10" s="31" customFormat="1">
      <c r="A22" s="35">
        <v>13</v>
      </c>
      <c r="B22" s="6"/>
      <c r="C22" s="6"/>
      <c r="D22" s="6"/>
      <c r="E22" s="6"/>
      <c r="F22" s="215"/>
      <c r="G22" s="16" t="str">
        <f t="shared" si="0"/>
        <v/>
      </c>
      <c r="H22" s="56" t="str">
        <f t="shared" si="1"/>
        <v/>
      </c>
      <c r="I22" s="347" t="b">
        <f t="shared" si="2"/>
        <v>0</v>
      </c>
      <c r="J22" s="355">
        <f t="shared" si="3"/>
        <v>1</v>
      </c>
    </row>
    <row r="23" spans="1:10" s="31" customFormat="1">
      <c r="A23" s="35">
        <v>14</v>
      </c>
      <c r="B23" s="6"/>
      <c r="C23" s="6"/>
      <c r="D23" s="6"/>
      <c r="E23" s="6"/>
      <c r="F23" s="215"/>
      <c r="G23" s="16" t="str">
        <f t="shared" si="0"/>
        <v/>
      </c>
      <c r="H23" s="56" t="str">
        <f t="shared" si="1"/>
        <v/>
      </c>
      <c r="I23" s="347" t="b">
        <f t="shared" si="2"/>
        <v>0</v>
      </c>
      <c r="J23" s="355">
        <f t="shared" si="3"/>
        <v>1</v>
      </c>
    </row>
    <row r="24" spans="1:10" s="31" customFormat="1">
      <c r="A24" s="35">
        <v>15</v>
      </c>
      <c r="B24" s="6"/>
      <c r="C24" s="6"/>
      <c r="D24" s="6"/>
      <c r="E24" s="6"/>
      <c r="F24" s="215"/>
      <c r="G24" s="16" t="str">
        <f t="shared" si="0"/>
        <v/>
      </c>
      <c r="H24" s="56" t="str">
        <f t="shared" si="1"/>
        <v/>
      </c>
      <c r="I24" s="347" t="b">
        <f t="shared" si="2"/>
        <v>0</v>
      </c>
      <c r="J24" s="355">
        <f t="shared" si="3"/>
        <v>1</v>
      </c>
    </row>
    <row r="25" spans="1:10" s="31" customFormat="1">
      <c r="A25" s="35">
        <v>16</v>
      </c>
      <c r="B25" s="6"/>
      <c r="C25" s="6"/>
      <c r="D25" s="6"/>
      <c r="E25" s="6"/>
      <c r="F25" s="215"/>
      <c r="G25" s="16" t="str">
        <f t="shared" si="0"/>
        <v/>
      </c>
      <c r="H25" s="56" t="str">
        <f t="shared" si="1"/>
        <v/>
      </c>
      <c r="I25" s="347" t="b">
        <f t="shared" si="2"/>
        <v>0</v>
      </c>
      <c r="J25" s="355">
        <f t="shared" si="3"/>
        <v>1</v>
      </c>
    </row>
    <row r="26" spans="1:10" s="31" customFormat="1">
      <c r="A26" s="35">
        <v>17</v>
      </c>
      <c r="B26" s="6"/>
      <c r="C26" s="6"/>
      <c r="D26" s="6"/>
      <c r="E26" s="6"/>
      <c r="F26" s="215"/>
      <c r="G26" s="16" t="str">
        <f t="shared" si="0"/>
        <v/>
      </c>
      <c r="H26" s="56" t="str">
        <f t="shared" si="1"/>
        <v/>
      </c>
      <c r="I26" s="347" t="b">
        <f t="shared" si="2"/>
        <v>0</v>
      </c>
      <c r="J26" s="355">
        <f t="shared" si="3"/>
        <v>1</v>
      </c>
    </row>
    <row r="27" spans="1:10" s="31" customFormat="1">
      <c r="A27" s="35">
        <v>18</v>
      </c>
      <c r="B27" s="6"/>
      <c r="C27" s="6"/>
      <c r="D27" s="6"/>
      <c r="E27" s="6"/>
      <c r="F27" s="215"/>
      <c r="G27" s="16" t="str">
        <f t="shared" si="0"/>
        <v/>
      </c>
      <c r="H27" s="56" t="str">
        <f t="shared" si="1"/>
        <v/>
      </c>
      <c r="I27" s="347" t="b">
        <f t="shared" si="2"/>
        <v>0</v>
      </c>
      <c r="J27" s="355">
        <f t="shared" si="3"/>
        <v>1</v>
      </c>
    </row>
    <row r="28" spans="1:10" s="31" customFormat="1">
      <c r="A28" s="35">
        <v>19</v>
      </c>
      <c r="B28" s="6"/>
      <c r="C28" s="6"/>
      <c r="D28" s="6"/>
      <c r="E28" s="6"/>
      <c r="F28" s="215"/>
      <c r="G28" s="16" t="str">
        <f t="shared" si="0"/>
        <v/>
      </c>
      <c r="H28" s="56" t="str">
        <f t="shared" si="1"/>
        <v/>
      </c>
      <c r="I28" s="347" t="b">
        <f t="shared" si="2"/>
        <v>0</v>
      </c>
      <c r="J28" s="355">
        <f t="shared" si="3"/>
        <v>1</v>
      </c>
    </row>
    <row r="29" spans="1:10" s="31" customFormat="1">
      <c r="A29" s="35">
        <v>20</v>
      </c>
      <c r="B29" s="6"/>
      <c r="C29" s="6"/>
      <c r="D29" s="6"/>
      <c r="E29" s="6"/>
      <c r="F29" s="215"/>
      <c r="G29" s="16" t="str">
        <f t="shared" si="0"/>
        <v/>
      </c>
      <c r="H29" s="56" t="str">
        <f t="shared" si="1"/>
        <v/>
      </c>
      <c r="I29" s="347" t="b">
        <f t="shared" si="2"/>
        <v>0</v>
      </c>
      <c r="J29" s="355">
        <f t="shared" si="3"/>
        <v>1</v>
      </c>
    </row>
    <row r="30" spans="1:10" s="31" customFormat="1">
      <c r="A30" s="35">
        <v>21</v>
      </c>
      <c r="B30" s="6"/>
      <c r="C30" s="6"/>
      <c r="D30" s="6"/>
      <c r="E30" s="6"/>
      <c r="F30" s="215"/>
      <c r="G30" s="16" t="str">
        <f t="shared" si="0"/>
        <v/>
      </c>
      <c r="H30" s="56" t="str">
        <f t="shared" si="1"/>
        <v/>
      </c>
      <c r="I30" s="347" t="b">
        <f t="shared" si="2"/>
        <v>0</v>
      </c>
      <c r="J30" s="355">
        <f t="shared" si="3"/>
        <v>1</v>
      </c>
    </row>
    <row r="31" spans="1:10" s="31" customFormat="1">
      <c r="A31" s="35">
        <v>22</v>
      </c>
      <c r="B31" s="6"/>
      <c r="C31" s="6"/>
      <c r="D31" s="6"/>
      <c r="E31" s="6"/>
      <c r="F31" s="215"/>
      <c r="G31" s="16" t="str">
        <f t="shared" si="0"/>
        <v/>
      </c>
      <c r="H31" s="56" t="str">
        <f t="shared" si="1"/>
        <v/>
      </c>
      <c r="I31" s="347" t="b">
        <f t="shared" si="2"/>
        <v>0</v>
      </c>
      <c r="J31" s="355">
        <f t="shared" si="3"/>
        <v>1</v>
      </c>
    </row>
    <row r="32" spans="1:10" s="31" customFormat="1">
      <c r="A32" s="35">
        <v>23</v>
      </c>
      <c r="B32" s="6"/>
      <c r="C32" s="6"/>
      <c r="D32" s="6"/>
      <c r="E32" s="6"/>
      <c r="F32" s="215"/>
      <c r="G32" s="16" t="str">
        <f t="shared" si="0"/>
        <v/>
      </c>
      <c r="H32" s="56" t="str">
        <f t="shared" si="1"/>
        <v/>
      </c>
      <c r="I32" s="347" t="b">
        <f t="shared" si="2"/>
        <v>0</v>
      </c>
      <c r="J32" s="355">
        <f t="shared" si="3"/>
        <v>1</v>
      </c>
    </row>
    <row r="33" spans="1:10" s="31" customFormat="1">
      <c r="A33" s="35">
        <v>24</v>
      </c>
      <c r="B33" s="6"/>
      <c r="C33" s="6"/>
      <c r="D33" s="6"/>
      <c r="E33" s="6"/>
      <c r="F33" s="215"/>
      <c r="G33" s="16" t="str">
        <f t="shared" si="0"/>
        <v/>
      </c>
      <c r="H33" s="56" t="str">
        <f t="shared" si="1"/>
        <v/>
      </c>
      <c r="I33" s="347" t="b">
        <f t="shared" si="2"/>
        <v>0</v>
      </c>
      <c r="J33" s="355">
        <f t="shared" si="3"/>
        <v>1</v>
      </c>
    </row>
    <row r="34" spans="1:10" s="31" customFormat="1">
      <c r="A34" s="35">
        <v>25</v>
      </c>
      <c r="B34" s="6"/>
      <c r="C34" s="6"/>
      <c r="D34" s="6"/>
      <c r="E34" s="6"/>
      <c r="F34" s="215"/>
      <c r="G34" s="16" t="str">
        <f t="shared" si="0"/>
        <v/>
      </c>
      <c r="H34" s="56" t="str">
        <f t="shared" si="1"/>
        <v/>
      </c>
      <c r="I34" s="347" t="b">
        <f t="shared" si="2"/>
        <v>0</v>
      </c>
      <c r="J34" s="355">
        <f t="shared" si="3"/>
        <v>1</v>
      </c>
    </row>
    <row r="35" spans="1:10" s="31" customFormat="1">
      <c r="A35" s="35">
        <v>26</v>
      </c>
      <c r="B35" s="6"/>
      <c r="C35" s="6"/>
      <c r="D35" s="6"/>
      <c r="E35" s="6"/>
      <c r="F35" s="215"/>
      <c r="G35" s="16" t="str">
        <f t="shared" si="0"/>
        <v/>
      </c>
      <c r="H35" s="56" t="str">
        <f t="shared" si="1"/>
        <v/>
      </c>
      <c r="I35" s="347" t="b">
        <f t="shared" si="2"/>
        <v>0</v>
      </c>
      <c r="J35" s="355">
        <f t="shared" si="3"/>
        <v>1</v>
      </c>
    </row>
    <row r="36" spans="1:10" s="31" customFormat="1">
      <c r="A36" s="35">
        <v>27</v>
      </c>
      <c r="B36" s="6"/>
      <c r="C36" s="6"/>
      <c r="D36" s="6"/>
      <c r="E36" s="6"/>
      <c r="F36" s="215"/>
      <c r="G36" s="16" t="str">
        <f t="shared" si="0"/>
        <v/>
      </c>
      <c r="H36" s="56" t="str">
        <f t="shared" si="1"/>
        <v/>
      </c>
      <c r="I36" s="347" t="b">
        <f t="shared" si="2"/>
        <v>0</v>
      </c>
      <c r="J36" s="355">
        <f t="shared" si="3"/>
        <v>1</v>
      </c>
    </row>
    <row r="37" spans="1:10" s="31" customFormat="1">
      <c r="A37" s="35">
        <v>28</v>
      </c>
      <c r="B37" s="6"/>
      <c r="C37" s="6"/>
      <c r="D37" s="6"/>
      <c r="E37" s="6"/>
      <c r="F37" s="215"/>
      <c r="G37" s="16" t="str">
        <f t="shared" si="0"/>
        <v/>
      </c>
      <c r="H37" s="56" t="str">
        <f t="shared" si="1"/>
        <v/>
      </c>
      <c r="I37" s="347" t="b">
        <f t="shared" si="2"/>
        <v>0</v>
      </c>
      <c r="J37" s="355">
        <f t="shared" si="3"/>
        <v>1</v>
      </c>
    </row>
    <row r="38" spans="1:10" s="31" customFormat="1">
      <c r="A38" s="35">
        <v>29</v>
      </c>
      <c r="B38" s="6"/>
      <c r="C38" s="6"/>
      <c r="D38" s="6"/>
      <c r="E38" s="6"/>
      <c r="F38" s="215"/>
      <c r="G38" s="16" t="str">
        <f t="shared" si="0"/>
        <v/>
      </c>
      <c r="H38" s="56" t="str">
        <f t="shared" si="1"/>
        <v/>
      </c>
      <c r="I38" s="347" t="b">
        <f t="shared" si="2"/>
        <v>0</v>
      </c>
      <c r="J38" s="355">
        <f t="shared" si="3"/>
        <v>1</v>
      </c>
    </row>
    <row r="39" spans="1:10" s="31" customFormat="1">
      <c r="A39" s="35">
        <v>30</v>
      </c>
      <c r="B39" s="6"/>
      <c r="C39" s="6"/>
      <c r="D39" s="6"/>
      <c r="E39" s="6"/>
      <c r="F39" s="215"/>
      <c r="G39" s="16" t="str">
        <f t="shared" si="0"/>
        <v/>
      </c>
      <c r="H39" s="56" t="str">
        <f t="shared" si="1"/>
        <v/>
      </c>
      <c r="I39" s="347" t="b">
        <f t="shared" si="2"/>
        <v>0</v>
      </c>
      <c r="J39" s="355">
        <f t="shared" si="3"/>
        <v>1</v>
      </c>
    </row>
    <row r="40" spans="1:10" s="31" customFormat="1">
      <c r="A40" s="35">
        <v>31</v>
      </c>
      <c r="B40" s="6"/>
      <c r="C40" s="6"/>
      <c r="D40" s="6"/>
      <c r="E40" s="6"/>
      <c r="F40" s="215"/>
      <c r="G40" s="16" t="str">
        <f t="shared" si="0"/>
        <v/>
      </c>
      <c r="H40" s="56" t="str">
        <f t="shared" si="1"/>
        <v/>
      </c>
      <c r="I40" s="347" t="b">
        <f t="shared" si="2"/>
        <v>0</v>
      </c>
      <c r="J40" s="355">
        <f t="shared" si="3"/>
        <v>1</v>
      </c>
    </row>
    <row r="41" spans="1:10" s="31" customFormat="1">
      <c r="A41" s="35">
        <v>32</v>
      </c>
      <c r="B41" s="6"/>
      <c r="C41" s="6"/>
      <c r="D41" s="6"/>
      <c r="E41" s="6"/>
      <c r="F41" s="215"/>
      <c r="G41" s="16" t="str">
        <f t="shared" si="0"/>
        <v/>
      </c>
      <c r="H41" s="56" t="str">
        <f t="shared" si="1"/>
        <v/>
      </c>
      <c r="I41" s="347" t="b">
        <f t="shared" si="2"/>
        <v>0</v>
      </c>
      <c r="J41" s="355">
        <f t="shared" si="3"/>
        <v>1</v>
      </c>
    </row>
    <row r="42" spans="1:10" s="31" customFormat="1">
      <c r="A42" s="35">
        <v>33</v>
      </c>
      <c r="B42" s="6"/>
      <c r="C42" s="6"/>
      <c r="D42" s="6"/>
      <c r="E42" s="6"/>
      <c r="F42" s="215"/>
      <c r="G42" s="16" t="str">
        <f t="shared" si="0"/>
        <v/>
      </c>
      <c r="H42" s="56" t="str">
        <f t="shared" si="1"/>
        <v/>
      </c>
      <c r="I42" s="347" t="b">
        <f t="shared" si="2"/>
        <v>0</v>
      </c>
      <c r="J42" s="355">
        <f t="shared" ref="J42:J73" si="4">LEN(B42)-LEN(SUBSTITUTE(B42,",",""))+1</f>
        <v>1</v>
      </c>
    </row>
    <row r="43" spans="1:10" s="31" customFormat="1">
      <c r="A43" s="35">
        <v>34</v>
      </c>
      <c r="B43" s="6"/>
      <c r="C43" s="6"/>
      <c r="D43" s="6"/>
      <c r="E43" s="6"/>
      <c r="F43" s="215"/>
      <c r="G43" s="16" t="str">
        <f t="shared" si="0"/>
        <v/>
      </c>
      <c r="H43" s="56" t="str">
        <f t="shared" si="1"/>
        <v/>
      </c>
      <c r="I43" s="347" t="b">
        <f t="shared" si="2"/>
        <v>0</v>
      </c>
      <c r="J43" s="355">
        <f t="shared" si="4"/>
        <v>1</v>
      </c>
    </row>
    <row r="44" spans="1:10" s="31" customFormat="1">
      <c r="A44" s="35">
        <v>35</v>
      </c>
      <c r="B44" s="6"/>
      <c r="C44" s="6"/>
      <c r="D44" s="6"/>
      <c r="E44" s="6"/>
      <c r="F44" s="215"/>
      <c r="G44" s="16" t="str">
        <f t="shared" si="0"/>
        <v/>
      </c>
      <c r="H44" s="56" t="str">
        <f t="shared" si="1"/>
        <v/>
      </c>
      <c r="I44" s="347" t="b">
        <f t="shared" si="2"/>
        <v>0</v>
      </c>
      <c r="J44" s="355">
        <f t="shared" si="4"/>
        <v>1</v>
      </c>
    </row>
    <row r="45" spans="1:10" s="31" customFormat="1">
      <c r="A45" s="35">
        <v>36</v>
      </c>
      <c r="B45" s="6"/>
      <c r="C45" s="6"/>
      <c r="D45" s="6"/>
      <c r="E45" s="6"/>
      <c r="F45" s="215"/>
      <c r="G45" s="16" t="str">
        <f t="shared" si="0"/>
        <v/>
      </c>
      <c r="H45" s="56" t="str">
        <f t="shared" si="1"/>
        <v/>
      </c>
      <c r="I45" s="347" t="b">
        <f t="shared" si="2"/>
        <v>0</v>
      </c>
      <c r="J45" s="355">
        <f t="shared" si="4"/>
        <v>1</v>
      </c>
    </row>
    <row r="46" spans="1:10" s="31" customFormat="1">
      <c r="A46" s="35">
        <v>37</v>
      </c>
      <c r="B46" s="6"/>
      <c r="C46" s="6"/>
      <c r="D46" s="6"/>
      <c r="E46" s="6"/>
      <c r="F46" s="215"/>
      <c r="G46" s="16" t="str">
        <f t="shared" si="0"/>
        <v/>
      </c>
      <c r="H46" s="56" t="str">
        <f t="shared" si="1"/>
        <v/>
      </c>
      <c r="I46" s="347" t="b">
        <f t="shared" si="2"/>
        <v>0</v>
      </c>
      <c r="J46" s="355">
        <f t="shared" si="4"/>
        <v>1</v>
      </c>
    </row>
    <row r="47" spans="1:10" s="31" customFormat="1">
      <c r="A47" s="35">
        <v>38</v>
      </c>
      <c r="B47" s="6"/>
      <c r="C47" s="6"/>
      <c r="D47" s="6"/>
      <c r="E47" s="6"/>
      <c r="F47" s="215"/>
      <c r="G47" s="16" t="str">
        <f t="shared" si="0"/>
        <v/>
      </c>
      <c r="H47" s="56" t="str">
        <f t="shared" si="1"/>
        <v/>
      </c>
      <c r="I47" s="347" t="b">
        <f t="shared" si="2"/>
        <v>0</v>
      </c>
      <c r="J47" s="355">
        <f t="shared" si="4"/>
        <v>1</v>
      </c>
    </row>
    <row r="48" spans="1:10" s="31" customFormat="1">
      <c r="A48" s="35">
        <v>39</v>
      </c>
      <c r="B48" s="6"/>
      <c r="C48" s="6"/>
      <c r="D48" s="6"/>
      <c r="E48" s="6"/>
      <c r="F48" s="215"/>
      <c r="G48" s="16" t="str">
        <f t="shared" si="0"/>
        <v/>
      </c>
      <c r="H48" s="56" t="str">
        <f t="shared" si="1"/>
        <v/>
      </c>
      <c r="I48" s="347" t="b">
        <f t="shared" si="2"/>
        <v>0</v>
      </c>
      <c r="J48" s="355">
        <f t="shared" si="4"/>
        <v>1</v>
      </c>
    </row>
    <row r="49" spans="1:10" s="31" customFormat="1">
      <c r="A49" s="35">
        <v>40</v>
      </c>
      <c r="B49" s="6"/>
      <c r="C49" s="6"/>
      <c r="D49" s="6"/>
      <c r="E49" s="6"/>
      <c r="F49" s="215"/>
      <c r="G49" s="16" t="str">
        <f t="shared" si="0"/>
        <v/>
      </c>
      <c r="H49" s="56" t="str">
        <f t="shared" si="1"/>
        <v/>
      </c>
      <c r="I49" s="347" t="b">
        <f t="shared" si="2"/>
        <v>0</v>
      </c>
      <c r="J49" s="355">
        <f t="shared" si="4"/>
        <v>1</v>
      </c>
    </row>
    <row r="50" spans="1:10" s="31" customFormat="1">
      <c r="A50" s="35">
        <v>41</v>
      </c>
      <c r="B50" s="6"/>
      <c r="C50" s="6"/>
      <c r="D50" s="6"/>
      <c r="E50" s="6"/>
      <c r="F50" s="215"/>
      <c r="G50" s="16" t="str">
        <f t="shared" si="0"/>
        <v/>
      </c>
      <c r="H50" s="56" t="str">
        <f t="shared" si="1"/>
        <v/>
      </c>
      <c r="I50" s="347" t="b">
        <f t="shared" si="2"/>
        <v>0</v>
      </c>
      <c r="J50" s="355">
        <f t="shared" si="4"/>
        <v>1</v>
      </c>
    </row>
    <row r="51" spans="1:10" s="31" customFormat="1">
      <c r="A51" s="35">
        <v>42</v>
      </c>
      <c r="B51" s="6"/>
      <c r="C51" s="6"/>
      <c r="D51" s="6"/>
      <c r="E51" s="6"/>
      <c r="F51" s="215"/>
      <c r="G51" s="16" t="str">
        <f t="shared" si="0"/>
        <v/>
      </c>
      <c r="H51" s="56" t="str">
        <f t="shared" si="1"/>
        <v/>
      </c>
      <c r="I51" s="347" t="b">
        <f t="shared" si="2"/>
        <v>0</v>
      </c>
      <c r="J51" s="355">
        <f t="shared" si="4"/>
        <v>1</v>
      </c>
    </row>
    <row r="52" spans="1:10" s="31" customFormat="1">
      <c r="A52" s="35">
        <v>43</v>
      </c>
      <c r="B52" s="6"/>
      <c r="C52" s="6"/>
      <c r="D52" s="6"/>
      <c r="E52" s="6"/>
      <c r="F52" s="215"/>
      <c r="G52" s="16" t="str">
        <f t="shared" si="0"/>
        <v/>
      </c>
      <c r="H52" s="56" t="str">
        <f t="shared" si="1"/>
        <v/>
      </c>
      <c r="I52" s="347" t="b">
        <f t="shared" si="2"/>
        <v>0</v>
      </c>
      <c r="J52" s="355">
        <f t="shared" si="4"/>
        <v>1</v>
      </c>
    </row>
    <row r="53" spans="1:10" s="31" customFormat="1">
      <c r="A53" s="35">
        <v>44</v>
      </c>
      <c r="B53" s="6"/>
      <c r="C53" s="6"/>
      <c r="D53" s="6"/>
      <c r="E53" s="6"/>
      <c r="F53" s="215"/>
      <c r="G53" s="16" t="str">
        <f t="shared" si="0"/>
        <v/>
      </c>
      <c r="H53" s="56" t="str">
        <f t="shared" si="1"/>
        <v/>
      </c>
      <c r="I53" s="347" t="b">
        <f t="shared" si="2"/>
        <v>0</v>
      </c>
      <c r="J53" s="355">
        <f t="shared" si="4"/>
        <v>1</v>
      </c>
    </row>
    <row r="54" spans="1:10" s="31" customFormat="1">
      <c r="A54" s="35">
        <v>45</v>
      </c>
      <c r="B54" s="6"/>
      <c r="C54" s="6"/>
      <c r="D54" s="6"/>
      <c r="E54" s="6"/>
      <c r="F54" s="215"/>
      <c r="G54" s="16" t="str">
        <f t="shared" si="0"/>
        <v/>
      </c>
      <c r="H54" s="56" t="str">
        <f t="shared" si="1"/>
        <v/>
      </c>
      <c r="I54" s="347" t="b">
        <f t="shared" si="2"/>
        <v>0</v>
      </c>
      <c r="J54" s="355">
        <f t="shared" si="4"/>
        <v>1</v>
      </c>
    </row>
    <row r="55" spans="1:10" s="31" customFormat="1">
      <c r="A55" s="35">
        <v>46</v>
      </c>
      <c r="B55" s="6"/>
      <c r="C55" s="6"/>
      <c r="D55" s="6"/>
      <c r="E55" s="6"/>
      <c r="F55" s="215"/>
      <c r="G55" s="16" t="str">
        <f t="shared" si="0"/>
        <v/>
      </c>
      <c r="H55" s="56" t="str">
        <f t="shared" si="1"/>
        <v/>
      </c>
      <c r="I55" s="347" t="b">
        <f t="shared" si="2"/>
        <v>0</v>
      </c>
      <c r="J55" s="355">
        <f t="shared" si="4"/>
        <v>1</v>
      </c>
    </row>
    <row r="56" spans="1:10" s="31" customFormat="1">
      <c r="A56" s="35">
        <v>47</v>
      </c>
      <c r="B56" s="6"/>
      <c r="C56" s="6"/>
      <c r="D56" s="6"/>
      <c r="E56" s="6"/>
      <c r="F56" s="215"/>
      <c r="G56" s="16" t="str">
        <f t="shared" si="0"/>
        <v/>
      </c>
      <c r="H56" s="56" t="str">
        <f t="shared" si="1"/>
        <v/>
      </c>
      <c r="I56" s="347" t="b">
        <f t="shared" si="2"/>
        <v>0</v>
      </c>
      <c r="J56" s="355">
        <f t="shared" si="4"/>
        <v>1</v>
      </c>
    </row>
    <row r="57" spans="1:10" s="31" customFormat="1">
      <c r="A57" s="35">
        <v>48</v>
      </c>
      <c r="B57" s="6"/>
      <c r="C57" s="6"/>
      <c r="D57" s="6"/>
      <c r="E57" s="6"/>
      <c r="F57" s="215"/>
      <c r="G57" s="16" t="str">
        <f t="shared" si="0"/>
        <v/>
      </c>
      <c r="H57" s="56" t="str">
        <f t="shared" si="1"/>
        <v/>
      </c>
      <c r="I57" s="347" t="b">
        <f t="shared" si="2"/>
        <v>0</v>
      </c>
      <c r="J57" s="355">
        <f t="shared" si="4"/>
        <v>1</v>
      </c>
    </row>
    <row r="58" spans="1:10" s="31" customFormat="1">
      <c r="A58" s="35">
        <v>49</v>
      </c>
      <c r="B58" s="6"/>
      <c r="C58" s="6"/>
      <c r="D58" s="6"/>
      <c r="E58" s="6"/>
      <c r="F58" s="215"/>
      <c r="G58" s="16" t="str">
        <f t="shared" si="0"/>
        <v/>
      </c>
      <c r="H58" s="56" t="str">
        <f t="shared" si="1"/>
        <v/>
      </c>
      <c r="I58" s="347" t="b">
        <f t="shared" si="2"/>
        <v>0</v>
      </c>
      <c r="J58" s="355">
        <f t="shared" si="4"/>
        <v>1</v>
      </c>
    </row>
    <row r="59" spans="1:10" s="31" customFormat="1">
      <c r="A59" s="35">
        <v>50</v>
      </c>
      <c r="B59" s="6"/>
      <c r="C59" s="6"/>
      <c r="D59" s="6"/>
      <c r="E59" s="6"/>
      <c r="F59" s="215"/>
      <c r="G59" s="16" t="str">
        <f t="shared" si="0"/>
        <v/>
      </c>
      <c r="H59" s="56" t="str">
        <f t="shared" si="1"/>
        <v/>
      </c>
      <c r="I59" s="347" t="b">
        <f t="shared" si="2"/>
        <v>0</v>
      </c>
      <c r="J59" s="355">
        <f t="shared" si="4"/>
        <v>1</v>
      </c>
    </row>
    <row r="60" spans="1:10" s="31" customFormat="1">
      <c r="A60" s="35">
        <v>51</v>
      </c>
      <c r="B60" s="6"/>
      <c r="C60" s="6"/>
      <c r="D60" s="6"/>
      <c r="E60" s="6"/>
      <c r="F60" s="215"/>
      <c r="G60" s="16" t="str">
        <f t="shared" si="0"/>
        <v/>
      </c>
      <c r="H60" s="56" t="str">
        <f t="shared" si="1"/>
        <v/>
      </c>
      <c r="I60" s="347" t="b">
        <f t="shared" si="2"/>
        <v>0</v>
      </c>
      <c r="J60" s="355">
        <f t="shared" si="4"/>
        <v>1</v>
      </c>
    </row>
    <row r="61" spans="1:10" s="31" customFormat="1">
      <c r="A61" s="35">
        <v>52</v>
      </c>
      <c r="B61" s="6"/>
      <c r="C61" s="6"/>
      <c r="D61" s="6"/>
      <c r="E61" s="6"/>
      <c r="F61" s="215"/>
      <c r="G61" s="16" t="str">
        <f t="shared" si="0"/>
        <v/>
      </c>
      <c r="H61" s="56" t="str">
        <f t="shared" si="1"/>
        <v/>
      </c>
      <c r="I61" s="347" t="b">
        <f t="shared" si="2"/>
        <v>0</v>
      </c>
      <c r="J61" s="355">
        <f t="shared" si="4"/>
        <v>1</v>
      </c>
    </row>
    <row r="62" spans="1:10" s="31" customFormat="1">
      <c r="A62" s="35">
        <v>53</v>
      </c>
      <c r="B62" s="6"/>
      <c r="C62" s="6"/>
      <c r="D62" s="6"/>
      <c r="E62" s="6"/>
      <c r="F62" s="215"/>
      <c r="G62" s="16" t="str">
        <f t="shared" si="0"/>
        <v/>
      </c>
      <c r="H62" s="56" t="str">
        <f t="shared" si="1"/>
        <v/>
      </c>
      <c r="I62" s="347" t="b">
        <f t="shared" si="2"/>
        <v>0</v>
      </c>
      <c r="J62" s="355">
        <f t="shared" si="4"/>
        <v>1</v>
      </c>
    </row>
    <row r="63" spans="1:10" s="31" customFormat="1">
      <c r="A63" s="35">
        <v>54</v>
      </c>
      <c r="B63" s="6"/>
      <c r="C63" s="6"/>
      <c r="D63" s="6"/>
      <c r="E63" s="6"/>
      <c r="F63" s="215"/>
      <c r="G63" s="16" t="str">
        <f t="shared" si="0"/>
        <v/>
      </c>
      <c r="H63" s="56" t="str">
        <f t="shared" si="1"/>
        <v/>
      </c>
      <c r="I63" s="347" t="b">
        <f t="shared" si="2"/>
        <v>0</v>
      </c>
      <c r="J63" s="355">
        <f t="shared" si="4"/>
        <v>1</v>
      </c>
    </row>
    <row r="64" spans="1:10" s="31" customFormat="1">
      <c r="A64" s="35">
        <v>55</v>
      </c>
      <c r="B64" s="6"/>
      <c r="C64" s="6"/>
      <c r="D64" s="6"/>
      <c r="E64" s="6"/>
      <c r="F64" s="215"/>
      <c r="G64" s="16" t="str">
        <f t="shared" si="0"/>
        <v/>
      </c>
      <c r="H64" s="56" t="str">
        <f t="shared" si="1"/>
        <v/>
      </c>
      <c r="I64" s="347" t="b">
        <f t="shared" si="2"/>
        <v>0</v>
      </c>
      <c r="J64" s="355">
        <f t="shared" si="4"/>
        <v>1</v>
      </c>
    </row>
    <row r="65" spans="1:11" s="31" customFormat="1">
      <c r="A65" s="35">
        <v>56</v>
      </c>
      <c r="B65" s="6"/>
      <c r="C65" s="6"/>
      <c r="D65" s="6"/>
      <c r="E65" s="6"/>
      <c r="F65" s="215"/>
      <c r="G65" s="16" t="str">
        <f t="shared" si="0"/>
        <v/>
      </c>
      <c r="H65" s="56" t="str">
        <f t="shared" si="1"/>
        <v/>
      </c>
      <c r="I65" s="347" t="b">
        <f t="shared" si="2"/>
        <v>0</v>
      </c>
      <c r="J65" s="355">
        <f t="shared" si="4"/>
        <v>1</v>
      </c>
    </row>
    <row r="66" spans="1:11" s="31" customFormat="1">
      <c r="A66" s="35">
        <v>57</v>
      </c>
      <c r="B66" s="6"/>
      <c r="C66" s="6"/>
      <c r="D66" s="6"/>
      <c r="E66" s="6"/>
      <c r="F66" s="215"/>
      <c r="G66" s="16" t="str">
        <f t="shared" si="0"/>
        <v/>
      </c>
      <c r="H66" s="56" t="str">
        <f t="shared" si="1"/>
        <v/>
      </c>
      <c r="I66" s="347" t="b">
        <f t="shared" si="2"/>
        <v>0</v>
      </c>
      <c r="J66" s="355">
        <f t="shared" si="4"/>
        <v>1</v>
      </c>
    </row>
    <row r="67" spans="1:11" s="31" customFormat="1">
      <c r="A67" s="35">
        <v>58</v>
      </c>
      <c r="B67" s="6"/>
      <c r="C67" s="6"/>
      <c r="D67" s="6"/>
      <c r="E67" s="6"/>
      <c r="F67" s="215"/>
      <c r="G67" s="16" t="str">
        <f t="shared" si="0"/>
        <v/>
      </c>
      <c r="H67" s="56" t="str">
        <f t="shared" si="1"/>
        <v/>
      </c>
      <c r="I67" s="347" t="b">
        <f t="shared" si="2"/>
        <v>0</v>
      </c>
      <c r="J67" s="355">
        <f t="shared" si="4"/>
        <v>1</v>
      </c>
    </row>
    <row r="68" spans="1:11" s="31" customFormat="1">
      <c r="A68" s="35">
        <v>59</v>
      </c>
      <c r="B68" s="6"/>
      <c r="C68" s="6"/>
      <c r="D68" s="6"/>
      <c r="E68" s="6"/>
      <c r="F68" s="215"/>
      <c r="G68" s="16" t="str">
        <f t="shared" si="0"/>
        <v/>
      </c>
      <c r="H68" s="56" t="str">
        <f t="shared" si="1"/>
        <v/>
      </c>
      <c r="I68" s="347" t="b">
        <f t="shared" si="2"/>
        <v>0</v>
      </c>
      <c r="J68" s="355">
        <f t="shared" si="4"/>
        <v>1</v>
      </c>
    </row>
    <row r="69" spans="1:11" s="31" customFormat="1">
      <c r="A69" s="35">
        <v>60</v>
      </c>
      <c r="B69" s="6"/>
      <c r="C69" s="6"/>
      <c r="D69" s="6"/>
      <c r="E69" s="6"/>
      <c r="F69" s="215"/>
      <c r="G69" s="16" t="str">
        <f t="shared" si="0"/>
        <v/>
      </c>
      <c r="H69" s="56" t="str">
        <f t="shared" si="1"/>
        <v/>
      </c>
      <c r="I69" s="347" t="b">
        <f t="shared" si="2"/>
        <v>0</v>
      </c>
      <c r="J69" s="355">
        <f t="shared" si="4"/>
        <v>1</v>
      </c>
    </row>
    <row r="70" spans="1:11" s="31" customFormat="1">
      <c r="A70" s="35">
        <v>61</v>
      </c>
      <c r="B70" s="6"/>
      <c r="C70" s="6"/>
      <c r="D70" s="6"/>
      <c r="E70" s="6"/>
      <c r="F70" s="215"/>
      <c r="G70" s="16" t="str">
        <f t="shared" si="0"/>
        <v/>
      </c>
      <c r="H70" s="56" t="str">
        <f t="shared" si="1"/>
        <v/>
      </c>
      <c r="I70" s="347" t="b">
        <f t="shared" si="2"/>
        <v>0</v>
      </c>
      <c r="J70" s="355">
        <f t="shared" si="4"/>
        <v>1</v>
      </c>
    </row>
    <row r="71" spans="1:11" s="31" customFormat="1">
      <c r="A71" s="35">
        <v>62</v>
      </c>
      <c r="B71" s="6"/>
      <c r="C71" s="6"/>
      <c r="D71" s="6"/>
      <c r="E71" s="6"/>
      <c r="F71" s="215"/>
      <c r="G71" s="16" t="str">
        <f t="shared" si="0"/>
        <v/>
      </c>
      <c r="H71" s="56" t="str">
        <f t="shared" si="1"/>
        <v/>
      </c>
      <c r="I71" s="347" t="b">
        <f t="shared" si="2"/>
        <v>0</v>
      </c>
      <c r="J71" s="355">
        <f t="shared" si="4"/>
        <v>1</v>
      </c>
    </row>
    <row r="72" spans="1:11" s="31" customFormat="1">
      <c r="A72" s="35">
        <v>63</v>
      </c>
      <c r="B72" s="6"/>
      <c r="C72" s="6"/>
      <c r="D72" s="6"/>
      <c r="E72" s="6"/>
      <c r="F72" s="215"/>
      <c r="G72" s="16" t="str">
        <f t="shared" si="0"/>
        <v/>
      </c>
      <c r="H72" s="56" t="str">
        <f t="shared" si="1"/>
        <v/>
      </c>
      <c r="I72" s="347" t="b">
        <f t="shared" si="2"/>
        <v>0</v>
      </c>
      <c r="J72" s="355">
        <f t="shared" si="4"/>
        <v>1</v>
      </c>
    </row>
    <row r="73" spans="1:11" s="31" customFormat="1">
      <c r="A73" s="35">
        <v>64</v>
      </c>
      <c r="B73" s="6"/>
      <c r="C73" s="6"/>
      <c r="D73" s="6"/>
      <c r="E73" s="6"/>
      <c r="F73" s="215"/>
      <c r="G73" s="16" t="str">
        <f t="shared" si="0"/>
        <v/>
      </c>
      <c r="H73" s="56" t="str">
        <f t="shared" si="1"/>
        <v/>
      </c>
      <c r="I73" s="347" t="b">
        <f t="shared" si="2"/>
        <v>0</v>
      </c>
      <c r="J73" s="355">
        <f t="shared" si="4"/>
        <v>1</v>
      </c>
    </row>
    <row r="74" spans="1:11" s="31" customFormat="1">
      <c r="A74" s="35">
        <v>65</v>
      </c>
      <c r="B74" s="6"/>
      <c r="C74" s="6"/>
      <c r="D74" s="6"/>
      <c r="E74" s="6"/>
      <c r="F74" s="215"/>
      <c r="G74" s="16" t="str">
        <f t="shared" ref="G74:G137" si="5">IF(OR($B74="",$C74="",$D74="",$F74&lt;an_initial,$F74&gt;an_final,$I74=FALSE),"",(HLOOKUP(E74,ii13punctaje,2,FALSE)) / J74)</f>
        <v/>
      </c>
      <c r="H74" s="56" t="str">
        <f t="shared" ref="H74:H137" si="6">IF(OR($B74="",$C74="",$D74="",$F74&gt;an_final,$I74=FALSE),"",IF($F74&gt;=an_initial,1,""))</f>
        <v/>
      </c>
      <c r="I74" s="347" t="b">
        <f t="shared" ref="I74:I137" si="7">IF(nume_candidat="",FALSE,ISNUMBER(SEARCH(nume_candidat,$B74)))</f>
        <v>0</v>
      </c>
      <c r="J74" s="355">
        <f t="shared" ref="J74:J105" si="8">LEN(B74)-LEN(SUBSTITUTE(B74,",",""))+1</f>
        <v>1</v>
      </c>
    </row>
    <row r="75" spans="1:11" s="31" customFormat="1">
      <c r="A75" s="35">
        <v>66</v>
      </c>
      <c r="B75" s="6"/>
      <c r="C75" s="6"/>
      <c r="D75" s="6"/>
      <c r="E75" s="6"/>
      <c r="F75" s="215"/>
      <c r="G75" s="16" t="str">
        <f t="shared" si="5"/>
        <v/>
      </c>
      <c r="H75" s="56" t="str">
        <f t="shared" si="6"/>
        <v/>
      </c>
      <c r="I75" s="347" t="b">
        <f t="shared" si="7"/>
        <v>0</v>
      </c>
      <c r="J75" s="355">
        <f t="shared" si="8"/>
        <v>1</v>
      </c>
    </row>
    <row r="76" spans="1:11" s="31" customFormat="1">
      <c r="A76" s="35">
        <v>67</v>
      </c>
      <c r="B76" s="6"/>
      <c r="C76" s="6"/>
      <c r="D76" s="6"/>
      <c r="E76" s="6"/>
      <c r="F76" s="215"/>
      <c r="G76" s="16" t="str">
        <f t="shared" si="5"/>
        <v/>
      </c>
      <c r="H76" s="56" t="str">
        <f t="shared" si="6"/>
        <v/>
      </c>
      <c r="I76" s="347" t="b">
        <f t="shared" si="7"/>
        <v>0</v>
      </c>
      <c r="J76" s="355">
        <f t="shared" si="8"/>
        <v>1</v>
      </c>
    </row>
    <row r="77" spans="1:11" s="31" customFormat="1">
      <c r="A77" s="35">
        <v>68</v>
      </c>
      <c r="B77" s="6"/>
      <c r="C77" s="6"/>
      <c r="D77" s="6"/>
      <c r="E77" s="6"/>
      <c r="F77" s="215"/>
      <c r="G77" s="16" t="str">
        <f t="shared" si="5"/>
        <v/>
      </c>
      <c r="H77" s="56" t="str">
        <f t="shared" si="6"/>
        <v/>
      </c>
      <c r="I77" s="347" t="b">
        <f t="shared" si="7"/>
        <v>0</v>
      </c>
      <c r="J77" s="355">
        <f t="shared" si="8"/>
        <v>1</v>
      </c>
    </row>
    <row r="78" spans="1:11" s="31" customFormat="1">
      <c r="A78" s="35">
        <v>69</v>
      </c>
      <c r="B78" s="6"/>
      <c r="C78" s="6"/>
      <c r="D78" s="6"/>
      <c r="E78" s="6"/>
      <c r="F78" s="215"/>
      <c r="G78" s="16" t="str">
        <f t="shared" si="5"/>
        <v/>
      </c>
      <c r="H78" s="56" t="str">
        <f t="shared" si="6"/>
        <v/>
      </c>
      <c r="I78" s="347" t="b">
        <f t="shared" si="7"/>
        <v>0</v>
      </c>
      <c r="J78" s="355">
        <f t="shared" si="8"/>
        <v>1</v>
      </c>
    </row>
    <row r="79" spans="1:11" s="31" customFormat="1">
      <c r="A79" s="35">
        <v>70</v>
      </c>
      <c r="B79" s="6"/>
      <c r="C79" s="6"/>
      <c r="D79" s="6"/>
      <c r="E79" s="6"/>
      <c r="F79" s="215"/>
      <c r="G79" s="16" t="str">
        <f t="shared" si="5"/>
        <v/>
      </c>
      <c r="H79" s="56" t="str">
        <f t="shared" si="6"/>
        <v/>
      </c>
      <c r="I79" s="347" t="b">
        <f t="shared" si="7"/>
        <v>0</v>
      </c>
      <c r="J79" s="355">
        <f t="shared" si="8"/>
        <v>1</v>
      </c>
    </row>
    <row r="80" spans="1:11">
      <c r="A80" s="35">
        <v>71</v>
      </c>
      <c r="B80" s="6"/>
      <c r="C80" s="6"/>
      <c r="D80" s="6"/>
      <c r="E80" s="6"/>
      <c r="F80" s="215"/>
      <c r="G80" s="16" t="str">
        <f t="shared" si="5"/>
        <v/>
      </c>
      <c r="H80" s="56" t="str">
        <f t="shared" si="6"/>
        <v/>
      </c>
      <c r="I80" s="347" t="b">
        <f t="shared" si="7"/>
        <v>0</v>
      </c>
      <c r="J80" s="355">
        <f t="shared" si="8"/>
        <v>1</v>
      </c>
      <c r="K80" s="31"/>
    </row>
    <row r="81" spans="1:11">
      <c r="A81" s="35">
        <v>72</v>
      </c>
      <c r="B81" s="6"/>
      <c r="C81" s="6"/>
      <c r="D81" s="6"/>
      <c r="E81" s="6"/>
      <c r="F81" s="215"/>
      <c r="G81" s="16" t="str">
        <f t="shared" si="5"/>
        <v/>
      </c>
      <c r="H81" s="56" t="str">
        <f t="shared" si="6"/>
        <v/>
      </c>
      <c r="I81" s="347" t="b">
        <f t="shared" si="7"/>
        <v>0</v>
      </c>
      <c r="J81" s="355">
        <f t="shared" si="8"/>
        <v>1</v>
      </c>
      <c r="K81" s="31"/>
    </row>
    <row r="82" spans="1:11">
      <c r="A82" s="35">
        <v>73</v>
      </c>
      <c r="B82" s="6"/>
      <c r="C82" s="6"/>
      <c r="D82" s="6"/>
      <c r="E82" s="6"/>
      <c r="F82" s="215"/>
      <c r="G82" s="16" t="str">
        <f t="shared" si="5"/>
        <v/>
      </c>
      <c r="H82" s="56" t="str">
        <f t="shared" si="6"/>
        <v/>
      </c>
      <c r="I82" s="347" t="b">
        <f t="shared" si="7"/>
        <v>0</v>
      </c>
      <c r="J82" s="355">
        <f t="shared" si="8"/>
        <v>1</v>
      </c>
      <c r="K82" s="31"/>
    </row>
    <row r="83" spans="1:11">
      <c r="A83" s="35">
        <v>74</v>
      </c>
      <c r="B83" s="6"/>
      <c r="C83" s="6"/>
      <c r="D83" s="6"/>
      <c r="E83" s="6"/>
      <c r="F83" s="215"/>
      <c r="G83" s="16" t="str">
        <f t="shared" si="5"/>
        <v/>
      </c>
      <c r="H83" s="56" t="str">
        <f t="shared" si="6"/>
        <v/>
      </c>
      <c r="I83" s="347" t="b">
        <f t="shared" si="7"/>
        <v>0</v>
      </c>
      <c r="J83" s="355">
        <f t="shared" si="8"/>
        <v>1</v>
      </c>
      <c r="K83" s="31"/>
    </row>
    <row r="84" spans="1:11">
      <c r="A84" s="35">
        <v>75</v>
      </c>
      <c r="B84" s="6"/>
      <c r="C84" s="6"/>
      <c r="D84" s="6"/>
      <c r="E84" s="6"/>
      <c r="F84" s="215"/>
      <c r="G84" s="16" t="str">
        <f t="shared" si="5"/>
        <v/>
      </c>
      <c r="H84" s="56" t="str">
        <f t="shared" si="6"/>
        <v/>
      </c>
      <c r="I84" s="347" t="b">
        <f t="shared" si="7"/>
        <v>0</v>
      </c>
      <c r="J84" s="355">
        <f t="shared" si="8"/>
        <v>1</v>
      </c>
      <c r="K84" s="31"/>
    </row>
    <row r="85" spans="1:11">
      <c r="A85" s="35">
        <v>76</v>
      </c>
      <c r="B85" s="6"/>
      <c r="C85" s="6"/>
      <c r="D85" s="6"/>
      <c r="E85" s="6"/>
      <c r="F85" s="215"/>
      <c r="G85" s="16" t="str">
        <f t="shared" si="5"/>
        <v/>
      </c>
      <c r="H85" s="56" t="str">
        <f t="shared" si="6"/>
        <v/>
      </c>
      <c r="I85" s="347" t="b">
        <f t="shared" si="7"/>
        <v>0</v>
      </c>
      <c r="J85" s="355">
        <f t="shared" si="8"/>
        <v>1</v>
      </c>
      <c r="K85" s="31"/>
    </row>
    <row r="86" spans="1:11">
      <c r="A86" s="35">
        <v>77</v>
      </c>
      <c r="B86" s="6"/>
      <c r="C86" s="6"/>
      <c r="D86" s="6"/>
      <c r="E86" s="6"/>
      <c r="F86" s="215"/>
      <c r="G86" s="16" t="str">
        <f t="shared" si="5"/>
        <v/>
      </c>
      <c r="H86" s="56" t="str">
        <f t="shared" si="6"/>
        <v/>
      </c>
      <c r="I86" s="347" t="b">
        <f t="shared" si="7"/>
        <v>0</v>
      </c>
      <c r="J86" s="355">
        <f t="shared" si="8"/>
        <v>1</v>
      </c>
      <c r="K86" s="31"/>
    </row>
    <row r="87" spans="1:11">
      <c r="A87" s="35">
        <v>78</v>
      </c>
      <c r="B87" s="6"/>
      <c r="C87" s="6"/>
      <c r="D87" s="6"/>
      <c r="E87" s="6"/>
      <c r="F87" s="215"/>
      <c r="G87" s="16" t="str">
        <f t="shared" si="5"/>
        <v/>
      </c>
      <c r="H87" s="56" t="str">
        <f t="shared" si="6"/>
        <v/>
      </c>
      <c r="I87" s="347" t="b">
        <f t="shared" si="7"/>
        <v>0</v>
      </c>
      <c r="J87" s="355">
        <f t="shared" si="8"/>
        <v>1</v>
      </c>
      <c r="K87" s="31"/>
    </row>
    <row r="88" spans="1:11">
      <c r="A88" s="35">
        <v>79</v>
      </c>
      <c r="B88" s="6"/>
      <c r="C88" s="6"/>
      <c r="D88" s="6"/>
      <c r="E88" s="6"/>
      <c r="F88" s="215"/>
      <c r="G88" s="16" t="str">
        <f t="shared" si="5"/>
        <v/>
      </c>
      <c r="H88" s="56" t="str">
        <f t="shared" si="6"/>
        <v/>
      </c>
      <c r="I88" s="347" t="b">
        <f t="shared" si="7"/>
        <v>0</v>
      </c>
      <c r="J88" s="355">
        <f t="shared" si="8"/>
        <v>1</v>
      </c>
      <c r="K88" s="31"/>
    </row>
    <row r="89" spans="1:11">
      <c r="A89" s="35">
        <v>80</v>
      </c>
      <c r="B89" s="6"/>
      <c r="C89" s="6"/>
      <c r="D89" s="6"/>
      <c r="E89" s="6"/>
      <c r="F89" s="215"/>
      <c r="G89" s="16" t="str">
        <f t="shared" si="5"/>
        <v/>
      </c>
      <c r="H89" s="56" t="str">
        <f t="shared" si="6"/>
        <v/>
      </c>
      <c r="I89" s="347" t="b">
        <f t="shared" si="7"/>
        <v>0</v>
      </c>
      <c r="J89" s="355">
        <f t="shared" si="8"/>
        <v>1</v>
      </c>
      <c r="K89" s="31"/>
    </row>
    <row r="90" spans="1:11">
      <c r="A90" s="35">
        <v>81</v>
      </c>
      <c r="B90" s="6"/>
      <c r="C90" s="6"/>
      <c r="D90" s="6"/>
      <c r="E90" s="6"/>
      <c r="F90" s="215"/>
      <c r="G90" s="16" t="str">
        <f t="shared" si="5"/>
        <v/>
      </c>
      <c r="H90" s="56" t="str">
        <f t="shared" si="6"/>
        <v/>
      </c>
      <c r="I90" s="347" t="b">
        <f t="shared" si="7"/>
        <v>0</v>
      </c>
      <c r="J90" s="355">
        <f t="shared" si="8"/>
        <v>1</v>
      </c>
      <c r="K90" s="31"/>
    </row>
    <row r="91" spans="1:11">
      <c r="A91" s="35">
        <v>82</v>
      </c>
      <c r="B91" s="6"/>
      <c r="C91" s="6"/>
      <c r="D91" s="6"/>
      <c r="E91" s="6"/>
      <c r="F91" s="215"/>
      <c r="G91" s="16" t="str">
        <f t="shared" si="5"/>
        <v/>
      </c>
      <c r="H91" s="56" t="str">
        <f t="shared" si="6"/>
        <v/>
      </c>
      <c r="I91" s="347" t="b">
        <f t="shared" si="7"/>
        <v>0</v>
      </c>
      <c r="J91" s="355">
        <f t="shared" si="8"/>
        <v>1</v>
      </c>
      <c r="K91" s="31"/>
    </row>
    <row r="92" spans="1:11">
      <c r="A92" s="35">
        <v>83</v>
      </c>
      <c r="B92" s="6"/>
      <c r="C92" s="6"/>
      <c r="D92" s="6"/>
      <c r="E92" s="6"/>
      <c r="F92" s="215"/>
      <c r="G92" s="16" t="str">
        <f t="shared" si="5"/>
        <v/>
      </c>
      <c r="H92" s="56" t="str">
        <f t="shared" si="6"/>
        <v/>
      </c>
      <c r="I92" s="347" t="b">
        <f t="shared" si="7"/>
        <v>0</v>
      </c>
      <c r="J92" s="355">
        <f t="shared" si="8"/>
        <v>1</v>
      </c>
      <c r="K92" s="31"/>
    </row>
    <row r="93" spans="1:11">
      <c r="A93" s="35">
        <v>84</v>
      </c>
      <c r="B93" s="6"/>
      <c r="C93" s="6"/>
      <c r="D93" s="6"/>
      <c r="E93" s="6"/>
      <c r="F93" s="215"/>
      <c r="G93" s="16" t="str">
        <f t="shared" si="5"/>
        <v/>
      </c>
      <c r="H93" s="56" t="str">
        <f t="shared" si="6"/>
        <v/>
      </c>
      <c r="I93" s="347" t="b">
        <f t="shared" si="7"/>
        <v>0</v>
      </c>
      <c r="J93" s="355">
        <f t="shared" si="8"/>
        <v>1</v>
      </c>
      <c r="K93" s="31"/>
    </row>
    <row r="94" spans="1:11">
      <c r="A94" s="35">
        <v>85</v>
      </c>
      <c r="B94" s="6"/>
      <c r="C94" s="6"/>
      <c r="D94" s="6"/>
      <c r="E94" s="6"/>
      <c r="F94" s="215"/>
      <c r="G94" s="16" t="str">
        <f t="shared" si="5"/>
        <v/>
      </c>
      <c r="H94" s="56" t="str">
        <f t="shared" si="6"/>
        <v/>
      </c>
      <c r="I94" s="347" t="b">
        <f t="shared" si="7"/>
        <v>0</v>
      </c>
      <c r="J94" s="355">
        <f t="shared" si="8"/>
        <v>1</v>
      </c>
      <c r="K94" s="31"/>
    </row>
    <row r="95" spans="1:11">
      <c r="A95" s="35">
        <v>86</v>
      </c>
      <c r="B95" s="6"/>
      <c r="C95" s="6"/>
      <c r="D95" s="6"/>
      <c r="E95" s="6"/>
      <c r="F95" s="215"/>
      <c r="G95" s="16" t="str">
        <f t="shared" si="5"/>
        <v/>
      </c>
      <c r="H95" s="56" t="str">
        <f t="shared" si="6"/>
        <v/>
      </c>
      <c r="I95" s="347" t="b">
        <f t="shared" si="7"/>
        <v>0</v>
      </c>
      <c r="J95" s="355">
        <f t="shared" si="8"/>
        <v>1</v>
      </c>
      <c r="K95" s="31"/>
    </row>
    <row r="96" spans="1:11">
      <c r="A96" s="35">
        <v>87</v>
      </c>
      <c r="B96" s="6"/>
      <c r="C96" s="6"/>
      <c r="D96" s="6"/>
      <c r="E96" s="6"/>
      <c r="F96" s="215"/>
      <c r="G96" s="16" t="str">
        <f t="shared" si="5"/>
        <v/>
      </c>
      <c r="H96" s="56" t="str">
        <f t="shared" si="6"/>
        <v/>
      </c>
      <c r="I96" s="347" t="b">
        <f t="shared" si="7"/>
        <v>0</v>
      </c>
      <c r="J96" s="355">
        <f t="shared" si="8"/>
        <v>1</v>
      </c>
      <c r="K96" s="31"/>
    </row>
    <row r="97" spans="1:11">
      <c r="A97" s="35">
        <v>88</v>
      </c>
      <c r="B97" s="6"/>
      <c r="C97" s="6"/>
      <c r="D97" s="6"/>
      <c r="E97" s="6"/>
      <c r="F97" s="215"/>
      <c r="G97" s="16" t="str">
        <f t="shared" si="5"/>
        <v/>
      </c>
      <c r="H97" s="56" t="str">
        <f t="shared" si="6"/>
        <v/>
      </c>
      <c r="I97" s="347" t="b">
        <f t="shared" si="7"/>
        <v>0</v>
      </c>
      <c r="J97" s="355">
        <f t="shared" si="8"/>
        <v>1</v>
      </c>
      <c r="K97" s="31"/>
    </row>
    <row r="98" spans="1:11">
      <c r="A98" s="35">
        <v>89</v>
      </c>
      <c r="B98" s="6"/>
      <c r="C98" s="6"/>
      <c r="D98" s="6"/>
      <c r="E98" s="6"/>
      <c r="F98" s="215"/>
      <c r="G98" s="16" t="str">
        <f t="shared" si="5"/>
        <v/>
      </c>
      <c r="H98" s="56" t="str">
        <f t="shared" si="6"/>
        <v/>
      </c>
      <c r="I98" s="347" t="b">
        <f t="shared" si="7"/>
        <v>0</v>
      </c>
      <c r="J98" s="355">
        <f t="shared" si="8"/>
        <v>1</v>
      </c>
      <c r="K98" s="31"/>
    </row>
    <row r="99" spans="1:11">
      <c r="A99" s="35">
        <v>90</v>
      </c>
      <c r="B99" s="6"/>
      <c r="C99" s="6"/>
      <c r="D99" s="6"/>
      <c r="E99" s="6"/>
      <c r="F99" s="215"/>
      <c r="G99" s="16" t="str">
        <f t="shared" si="5"/>
        <v/>
      </c>
      <c r="H99" s="56" t="str">
        <f t="shared" si="6"/>
        <v/>
      </c>
      <c r="I99" s="347" t="b">
        <f t="shared" si="7"/>
        <v>0</v>
      </c>
      <c r="J99" s="355">
        <f t="shared" si="8"/>
        <v>1</v>
      </c>
      <c r="K99" s="31"/>
    </row>
    <row r="100" spans="1:11">
      <c r="A100" s="35">
        <v>91</v>
      </c>
      <c r="B100" s="6"/>
      <c r="C100" s="6"/>
      <c r="D100" s="6"/>
      <c r="E100" s="6"/>
      <c r="F100" s="215"/>
      <c r="G100" s="16" t="str">
        <f t="shared" si="5"/>
        <v/>
      </c>
      <c r="H100" s="56" t="str">
        <f t="shared" si="6"/>
        <v/>
      </c>
      <c r="I100" s="347" t="b">
        <f t="shared" si="7"/>
        <v>0</v>
      </c>
      <c r="J100" s="355">
        <f t="shared" si="8"/>
        <v>1</v>
      </c>
      <c r="K100" s="31"/>
    </row>
    <row r="101" spans="1:11">
      <c r="A101" s="35">
        <v>92</v>
      </c>
      <c r="B101" s="6"/>
      <c r="C101" s="6"/>
      <c r="D101" s="6"/>
      <c r="E101" s="6"/>
      <c r="F101" s="215"/>
      <c r="G101" s="16" t="str">
        <f t="shared" si="5"/>
        <v/>
      </c>
      <c r="H101" s="56" t="str">
        <f t="shared" si="6"/>
        <v/>
      </c>
      <c r="I101" s="347" t="b">
        <f t="shared" si="7"/>
        <v>0</v>
      </c>
      <c r="J101" s="355">
        <f t="shared" si="8"/>
        <v>1</v>
      </c>
      <c r="K101" s="31"/>
    </row>
    <row r="102" spans="1:11">
      <c r="A102" s="35">
        <v>93</v>
      </c>
      <c r="B102" s="6"/>
      <c r="C102" s="6"/>
      <c r="D102" s="6"/>
      <c r="E102" s="6"/>
      <c r="F102" s="215"/>
      <c r="G102" s="16" t="str">
        <f t="shared" si="5"/>
        <v/>
      </c>
      <c r="H102" s="56" t="str">
        <f t="shared" si="6"/>
        <v/>
      </c>
      <c r="I102" s="347" t="b">
        <f t="shared" si="7"/>
        <v>0</v>
      </c>
      <c r="J102" s="355">
        <f t="shared" si="8"/>
        <v>1</v>
      </c>
      <c r="K102" s="31"/>
    </row>
    <row r="103" spans="1:11">
      <c r="A103" s="35">
        <v>94</v>
      </c>
      <c r="B103" s="6"/>
      <c r="C103" s="6"/>
      <c r="D103" s="6"/>
      <c r="E103" s="6"/>
      <c r="F103" s="215"/>
      <c r="G103" s="16" t="str">
        <f t="shared" si="5"/>
        <v/>
      </c>
      <c r="H103" s="56" t="str">
        <f t="shared" si="6"/>
        <v/>
      </c>
      <c r="I103" s="347" t="b">
        <f t="shared" si="7"/>
        <v>0</v>
      </c>
      <c r="J103" s="355">
        <f t="shared" si="8"/>
        <v>1</v>
      </c>
      <c r="K103" s="31"/>
    </row>
    <row r="104" spans="1:11">
      <c r="A104" s="35">
        <v>95</v>
      </c>
      <c r="B104" s="6"/>
      <c r="C104" s="6"/>
      <c r="D104" s="6"/>
      <c r="E104" s="6"/>
      <c r="F104" s="215"/>
      <c r="G104" s="16" t="str">
        <f t="shared" si="5"/>
        <v/>
      </c>
      <c r="H104" s="56" t="str">
        <f t="shared" si="6"/>
        <v/>
      </c>
      <c r="I104" s="347" t="b">
        <f t="shared" si="7"/>
        <v>0</v>
      </c>
      <c r="J104" s="355">
        <f t="shared" si="8"/>
        <v>1</v>
      </c>
      <c r="K104" s="31"/>
    </row>
    <row r="105" spans="1:11">
      <c r="A105" s="35">
        <v>96</v>
      </c>
      <c r="B105" s="6"/>
      <c r="C105" s="6"/>
      <c r="D105" s="6"/>
      <c r="E105" s="6"/>
      <c r="F105" s="215"/>
      <c r="G105" s="16" t="str">
        <f t="shared" si="5"/>
        <v/>
      </c>
      <c r="H105" s="56" t="str">
        <f t="shared" si="6"/>
        <v/>
      </c>
      <c r="I105" s="347" t="b">
        <f t="shared" si="7"/>
        <v>0</v>
      </c>
      <c r="J105" s="355">
        <f t="shared" si="8"/>
        <v>1</v>
      </c>
      <c r="K105" s="31"/>
    </row>
    <row r="106" spans="1:11">
      <c r="A106" s="35">
        <v>97</v>
      </c>
      <c r="B106" s="6"/>
      <c r="C106" s="6"/>
      <c r="D106" s="6"/>
      <c r="E106" s="6"/>
      <c r="F106" s="215"/>
      <c r="G106" s="16" t="str">
        <f t="shared" si="5"/>
        <v/>
      </c>
      <c r="H106" s="56" t="str">
        <f t="shared" si="6"/>
        <v/>
      </c>
      <c r="I106" s="347" t="b">
        <f t="shared" si="7"/>
        <v>0</v>
      </c>
      <c r="J106" s="355">
        <f t="shared" ref="J106:J137" si="9">LEN(B106)-LEN(SUBSTITUTE(B106,",",""))+1</f>
        <v>1</v>
      </c>
      <c r="K106" s="31"/>
    </row>
    <row r="107" spans="1:11">
      <c r="A107" s="35">
        <v>98</v>
      </c>
      <c r="B107" s="6"/>
      <c r="C107" s="6"/>
      <c r="D107" s="6"/>
      <c r="E107" s="6"/>
      <c r="F107" s="215"/>
      <c r="G107" s="16" t="str">
        <f t="shared" si="5"/>
        <v/>
      </c>
      <c r="H107" s="56" t="str">
        <f t="shared" si="6"/>
        <v/>
      </c>
      <c r="I107" s="347" t="b">
        <f t="shared" si="7"/>
        <v>0</v>
      </c>
      <c r="J107" s="355">
        <f t="shared" si="9"/>
        <v>1</v>
      </c>
      <c r="K107" s="31"/>
    </row>
    <row r="108" spans="1:11">
      <c r="A108" s="35">
        <v>99</v>
      </c>
      <c r="B108" s="6"/>
      <c r="C108" s="6"/>
      <c r="D108" s="6"/>
      <c r="E108" s="6"/>
      <c r="F108" s="215"/>
      <c r="G108" s="16" t="str">
        <f t="shared" si="5"/>
        <v/>
      </c>
      <c r="H108" s="56" t="str">
        <f t="shared" si="6"/>
        <v/>
      </c>
      <c r="I108" s="347" t="b">
        <f t="shared" si="7"/>
        <v>0</v>
      </c>
      <c r="J108" s="355">
        <f t="shared" si="9"/>
        <v>1</v>
      </c>
      <c r="K108" s="31"/>
    </row>
    <row r="109" spans="1:11">
      <c r="A109" s="35">
        <v>100</v>
      </c>
      <c r="B109" s="6"/>
      <c r="C109" s="6"/>
      <c r="D109" s="6"/>
      <c r="E109" s="6"/>
      <c r="F109" s="215"/>
      <c r="G109" s="16" t="str">
        <f t="shared" si="5"/>
        <v/>
      </c>
      <c r="H109" s="56" t="str">
        <f t="shared" si="6"/>
        <v/>
      </c>
      <c r="I109" s="347" t="b">
        <f t="shared" si="7"/>
        <v>0</v>
      </c>
      <c r="J109" s="355">
        <f t="shared" si="9"/>
        <v>1</v>
      </c>
      <c r="K109" s="31"/>
    </row>
    <row r="110" spans="1:11">
      <c r="A110" s="35">
        <v>101</v>
      </c>
      <c r="B110" s="6"/>
      <c r="C110" s="6"/>
      <c r="D110" s="6"/>
      <c r="E110" s="6"/>
      <c r="F110" s="215"/>
      <c r="G110" s="16" t="str">
        <f t="shared" si="5"/>
        <v/>
      </c>
      <c r="H110" s="56" t="str">
        <f t="shared" si="6"/>
        <v/>
      </c>
      <c r="I110" s="347" t="b">
        <f t="shared" si="7"/>
        <v>0</v>
      </c>
      <c r="J110" s="355">
        <f t="shared" si="9"/>
        <v>1</v>
      </c>
      <c r="K110" s="31"/>
    </row>
    <row r="111" spans="1:11">
      <c r="A111" s="35">
        <v>102</v>
      </c>
      <c r="B111" s="6"/>
      <c r="C111" s="6"/>
      <c r="D111" s="6"/>
      <c r="E111" s="6"/>
      <c r="F111" s="215"/>
      <c r="G111" s="16" t="str">
        <f t="shared" si="5"/>
        <v/>
      </c>
      <c r="H111" s="56" t="str">
        <f t="shared" si="6"/>
        <v/>
      </c>
      <c r="I111" s="347" t="b">
        <f t="shared" si="7"/>
        <v>0</v>
      </c>
      <c r="J111" s="355">
        <f t="shared" si="9"/>
        <v>1</v>
      </c>
      <c r="K111" s="31"/>
    </row>
    <row r="112" spans="1:11">
      <c r="A112" s="35">
        <v>103</v>
      </c>
      <c r="B112" s="6"/>
      <c r="C112" s="6"/>
      <c r="D112" s="6"/>
      <c r="E112" s="6"/>
      <c r="F112" s="215"/>
      <c r="G112" s="16" t="str">
        <f t="shared" si="5"/>
        <v/>
      </c>
      <c r="H112" s="56" t="str">
        <f t="shared" si="6"/>
        <v/>
      </c>
      <c r="I112" s="347" t="b">
        <f t="shared" si="7"/>
        <v>0</v>
      </c>
      <c r="J112" s="355">
        <f t="shared" si="9"/>
        <v>1</v>
      </c>
      <c r="K112" s="31"/>
    </row>
    <row r="113" spans="1:11">
      <c r="A113" s="35">
        <v>104</v>
      </c>
      <c r="B113" s="6"/>
      <c r="C113" s="6"/>
      <c r="D113" s="6"/>
      <c r="E113" s="6"/>
      <c r="F113" s="215"/>
      <c r="G113" s="16" t="str">
        <f t="shared" si="5"/>
        <v/>
      </c>
      <c r="H113" s="56" t="str">
        <f t="shared" si="6"/>
        <v/>
      </c>
      <c r="I113" s="347" t="b">
        <f t="shared" si="7"/>
        <v>0</v>
      </c>
      <c r="J113" s="355">
        <f t="shared" si="9"/>
        <v>1</v>
      </c>
      <c r="K113" s="31"/>
    </row>
    <row r="114" spans="1:11">
      <c r="A114" s="35">
        <v>105</v>
      </c>
      <c r="B114" s="6"/>
      <c r="C114" s="6"/>
      <c r="D114" s="6"/>
      <c r="E114" s="6"/>
      <c r="F114" s="215"/>
      <c r="G114" s="16" t="str">
        <f t="shared" si="5"/>
        <v/>
      </c>
      <c r="H114" s="56" t="str">
        <f t="shared" si="6"/>
        <v/>
      </c>
      <c r="I114" s="347" t="b">
        <f t="shared" si="7"/>
        <v>0</v>
      </c>
      <c r="J114" s="355">
        <f t="shared" si="9"/>
        <v>1</v>
      </c>
      <c r="K114" s="31"/>
    </row>
    <row r="115" spans="1:11">
      <c r="A115" s="35">
        <v>106</v>
      </c>
      <c r="B115" s="6"/>
      <c r="C115" s="6"/>
      <c r="D115" s="6"/>
      <c r="E115" s="6"/>
      <c r="F115" s="215"/>
      <c r="G115" s="16" t="str">
        <f t="shared" si="5"/>
        <v/>
      </c>
      <c r="H115" s="56" t="str">
        <f t="shared" si="6"/>
        <v/>
      </c>
      <c r="I115" s="347" t="b">
        <f t="shared" si="7"/>
        <v>0</v>
      </c>
      <c r="J115" s="355">
        <f t="shared" si="9"/>
        <v>1</v>
      </c>
      <c r="K115" s="31"/>
    </row>
    <row r="116" spans="1:11">
      <c r="A116" s="35">
        <v>107</v>
      </c>
      <c r="B116" s="6"/>
      <c r="C116" s="6"/>
      <c r="D116" s="6"/>
      <c r="E116" s="6"/>
      <c r="F116" s="215"/>
      <c r="G116" s="16" t="str">
        <f t="shared" si="5"/>
        <v/>
      </c>
      <c r="H116" s="56" t="str">
        <f t="shared" si="6"/>
        <v/>
      </c>
      <c r="I116" s="347" t="b">
        <f t="shared" si="7"/>
        <v>0</v>
      </c>
      <c r="J116" s="355">
        <f t="shared" si="9"/>
        <v>1</v>
      </c>
      <c r="K116" s="31"/>
    </row>
    <row r="117" spans="1:11">
      <c r="A117" s="35">
        <v>108</v>
      </c>
      <c r="B117" s="6"/>
      <c r="C117" s="6"/>
      <c r="D117" s="6"/>
      <c r="E117" s="6"/>
      <c r="F117" s="215"/>
      <c r="G117" s="16" t="str">
        <f t="shared" si="5"/>
        <v/>
      </c>
      <c r="H117" s="56" t="str">
        <f t="shared" si="6"/>
        <v/>
      </c>
      <c r="I117" s="347" t="b">
        <f t="shared" si="7"/>
        <v>0</v>
      </c>
      <c r="J117" s="355">
        <f t="shared" si="9"/>
        <v>1</v>
      </c>
      <c r="K117" s="31"/>
    </row>
    <row r="118" spans="1:11">
      <c r="A118" s="35">
        <v>109</v>
      </c>
      <c r="B118" s="6"/>
      <c r="C118" s="6"/>
      <c r="D118" s="6"/>
      <c r="E118" s="6"/>
      <c r="F118" s="215"/>
      <c r="G118" s="16" t="str">
        <f t="shared" si="5"/>
        <v/>
      </c>
      <c r="H118" s="56" t="str">
        <f t="shared" si="6"/>
        <v/>
      </c>
      <c r="I118" s="347" t="b">
        <f t="shared" si="7"/>
        <v>0</v>
      </c>
      <c r="J118" s="355">
        <f t="shared" si="9"/>
        <v>1</v>
      </c>
      <c r="K118" s="31"/>
    </row>
    <row r="119" spans="1:11">
      <c r="A119" s="35">
        <v>110</v>
      </c>
      <c r="B119" s="6"/>
      <c r="C119" s="6"/>
      <c r="D119" s="6"/>
      <c r="E119" s="6"/>
      <c r="F119" s="215"/>
      <c r="G119" s="16" t="str">
        <f t="shared" si="5"/>
        <v/>
      </c>
      <c r="H119" s="56" t="str">
        <f t="shared" si="6"/>
        <v/>
      </c>
      <c r="I119" s="347" t="b">
        <f t="shared" si="7"/>
        <v>0</v>
      </c>
      <c r="J119" s="355">
        <f t="shared" si="9"/>
        <v>1</v>
      </c>
      <c r="K119" s="31"/>
    </row>
    <row r="120" spans="1:11">
      <c r="A120" s="35">
        <v>111</v>
      </c>
      <c r="B120" s="6"/>
      <c r="C120" s="6"/>
      <c r="D120" s="6"/>
      <c r="E120" s="6"/>
      <c r="F120" s="215"/>
      <c r="G120" s="16" t="str">
        <f t="shared" si="5"/>
        <v/>
      </c>
      <c r="H120" s="56" t="str">
        <f t="shared" si="6"/>
        <v/>
      </c>
      <c r="I120" s="347" t="b">
        <f t="shared" si="7"/>
        <v>0</v>
      </c>
      <c r="J120" s="355">
        <f t="shared" si="9"/>
        <v>1</v>
      </c>
      <c r="K120" s="31"/>
    </row>
    <row r="121" spans="1:11">
      <c r="A121" s="35">
        <v>112</v>
      </c>
      <c r="B121" s="6"/>
      <c r="C121" s="6"/>
      <c r="D121" s="6"/>
      <c r="E121" s="6"/>
      <c r="F121" s="215"/>
      <c r="G121" s="16" t="str">
        <f t="shared" si="5"/>
        <v/>
      </c>
      <c r="H121" s="56" t="str">
        <f t="shared" si="6"/>
        <v/>
      </c>
      <c r="I121" s="347" t="b">
        <f t="shared" si="7"/>
        <v>0</v>
      </c>
      <c r="J121" s="355">
        <f t="shared" si="9"/>
        <v>1</v>
      </c>
      <c r="K121" s="31"/>
    </row>
    <row r="122" spans="1:11">
      <c r="A122" s="35">
        <v>113</v>
      </c>
      <c r="B122" s="6"/>
      <c r="C122" s="6"/>
      <c r="D122" s="6"/>
      <c r="E122" s="6"/>
      <c r="F122" s="215"/>
      <c r="G122" s="16" t="str">
        <f t="shared" si="5"/>
        <v/>
      </c>
      <c r="H122" s="56" t="str">
        <f t="shared" si="6"/>
        <v/>
      </c>
      <c r="I122" s="347" t="b">
        <f t="shared" si="7"/>
        <v>0</v>
      </c>
      <c r="J122" s="355">
        <f t="shared" si="9"/>
        <v>1</v>
      </c>
      <c r="K122" s="31"/>
    </row>
    <row r="123" spans="1:11">
      <c r="A123" s="35">
        <v>114</v>
      </c>
      <c r="B123" s="6"/>
      <c r="C123" s="6"/>
      <c r="D123" s="6"/>
      <c r="E123" s="6"/>
      <c r="F123" s="215"/>
      <c r="G123" s="16" t="str">
        <f t="shared" si="5"/>
        <v/>
      </c>
      <c r="H123" s="56" t="str">
        <f t="shared" si="6"/>
        <v/>
      </c>
      <c r="I123" s="347" t="b">
        <f t="shared" si="7"/>
        <v>0</v>
      </c>
      <c r="J123" s="355">
        <f t="shared" si="9"/>
        <v>1</v>
      </c>
      <c r="K123" s="31"/>
    </row>
    <row r="124" spans="1:11">
      <c r="A124" s="35">
        <v>115</v>
      </c>
      <c r="B124" s="6"/>
      <c r="C124" s="6"/>
      <c r="D124" s="6"/>
      <c r="E124" s="6"/>
      <c r="F124" s="215"/>
      <c r="G124" s="16" t="str">
        <f t="shared" si="5"/>
        <v/>
      </c>
      <c r="H124" s="56" t="str">
        <f t="shared" si="6"/>
        <v/>
      </c>
      <c r="I124" s="347" t="b">
        <f t="shared" si="7"/>
        <v>0</v>
      </c>
      <c r="J124" s="355">
        <f t="shared" si="9"/>
        <v>1</v>
      </c>
      <c r="K124" s="31"/>
    </row>
    <row r="125" spans="1:11">
      <c r="A125" s="35">
        <v>116</v>
      </c>
      <c r="B125" s="6"/>
      <c r="C125" s="6"/>
      <c r="D125" s="6"/>
      <c r="E125" s="6"/>
      <c r="F125" s="215"/>
      <c r="G125" s="16" t="str">
        <f t="shared" si="5"/>
        <v/>
      </c>
      <c r="H125" s="56" t="str">
        <f t="shared" si="6"/>
        <v/>
      </c>
      <c r="I125" s="347" t="b">
        <f t="shared" si="7"/>
        <v>0</v>
      </c>
      <c r="J125" s="355">
        <f t="shared" si="9"/>
        <v>1</v>
      </c>
      <c r="K125" s="31"/>
    </row>
    <row r="126" spans="1:11">
      <c r="A126" s="35">
        <v>117</v>
      </c>
      <c r="B126" s="6"/>
      <c r="C126" s="6"/>
      <c r="D126" s="6"/>
      <c r="E126" s="6"/>
      <c r="F126" s="215"/>
      <c r="G126" s="16" t="str">
        <f t="shared" si="5"/>
        <v/>
      </c>
      <c r="H126" s="56" t="str">
        <f t="shared" si="6"/>
        <v/>
      </c>
      <c r="I126" s="347" t="b">
        <f t="shared" si="7"/>
        <v>0</v>
      </c>
      <c r="J126" s="355">
        <f t="shared" si="9"/>
        <v>1</v>
      </c>
      <c r="K126" s="31"/>
    </row>
    <row r="127" spans="1:11">
      <c r="A127" s="35">
        <v>118</v>
      </c>
      <c r="B127" s="6"/>
      <c r="C127" s="6"/>
      <c r="D127" s="6"/>
      <c r="E127" s="6"/>
      <c r="F127" s="215"/>
      <c r="G127" s="16" t="str">
        <f t="shared" si="5"/>
        <v/>
      </c>
      <c r="H127" s="56" t="str">
        <f t="shared" si="6"/>
        <v/>
      </c>
      <c r="I127" s="347" t="b">
        <f t="shared" si="7"/>
        <v>0</v>
      </c>
      <c r="J127" s="355">
        <f t="shared" si="9"/>
        <v>1</v>
      </c>
      <c r="K127" s="31"/>
    </row>
    <row r="128" spans="1:11">
      <c r="A128" s="35">
        <v>119</v>
      </c>
      <c r="B128" s="6"/>
      <c r="C128" s="6"/>
      <c r="D128" s="6"/>
      <c r="E128" s="6"/>
      <c r="F128" s="215"/>
      <c r="G128" s="16" t="str">
        <f t="shared" si="5"/>
        <v/>
      </c>
      <c r="H128" s="56" t="str">
        <f t="shared" si="6"/>
        <v/>
      </c>
      <c r="I128" s="347" t="b">
        <f t="shared" si="7"/>
        <v>0</v>
      </c>
      <c r="J128" s="355">
        <f t="shared" si="9"/>
        <v>1</v>
      </c>
      <c r="K128" s="31"/>
    </row>
    <row r="129" spans="1:11">
      <c r="A129" s="35">
        <v>120</v>
      </c>
      <c r="B129" s="6"/>
      <c r="C129" s="6"/>
      <c r="D129" s="6"/>
      <c r="E129" s="6"/>
      <c r="F129" s="215"/>
      <c r="G129" s="16" t="str">
        <f t="shared" si="5"/>
        <v/>
      </c>
      <c r="H129" s="56" t="str">
        <f t="shared" si="6"/>
        <v/>
      </c>
      <c r="I129" s="347" t="b">
        <f t="shared" si="7"/>
        <v>0</v>
      </c>
      <c r="J129" s="355">
        <f t="shared" si="9"/>
        <v>1</v>
      </c>
      <c r="K129" s="31"/>
    </row>
    <row r="130" spans="1:11">
      <c r="A130" s="35">
        <v>121</v>
      </c>
      <c r="B130" s="6"/>
      <c r="C130" s="6"/>
      <c r="D130" s="6"/>
      <c r="E130" s="6"/>
      <c r="F130" s="215"/>
      <c r="G130" s="16" t="str">
        <f t="shared" si="5"/>
        <v/>
      </c>
      <c r="H130" s="56" t="str">
        <f t="shared" si="6"/>
        <v/>
      </c>
      <c r="I130" s="347" t="b">
        <f t="shared" si="7"/>
        <v>0</v>
      </c>
      <c r="J130" s="355">
        <f t="shared" si="9"/>
        <v>1</v>
      </c>
      <c r="K130" s="31"/>
    </row>
    <row r="131" spans="1:11">
      <c r="A131" s="35">
        <v>122</v>
      </c>
      <c r="B131" s="6"/>
      <c r="C131" s="6"/>
      <c r="D131" s="6"/>
      <c r="E131" s="6"/>
      <c r="F131" s="215"/>
      <c r="G131" s="16" t="str">
        <f t="shared" si="5"/>
        <v/>
      </c>
      <c r="H131" s="56" t="str">
        <f t="shared" si="6"/>
        <v/>
      </c>
      <c r="I131" s="347" t="b">
        <f t="shared" si="7"/>
        <v>0</v>
      </c>
      <c r="J131" s="355">
        <f t="shared" si="9"/>
        <v>1</v>
      </c>
      <c r="K131" s="31"/>
    </row>
    <row r="132" spans="1:11">
      <c r="A132" s="35">
        <v>123</v>
      </c>
      <c r="B132" s="6"/>
      <c r="C132" s="6"/>
      <c r="D132" s="6"/>
      <c r="E132" s="6"/>
      <c r="F132" s="215"/>
      <c r="G132" s="16" t="str">
        <f t="shared" si="5"/>
        <v/>
      </c>
      <c r="H132" s="56" t="str">
        <f t="shared" si="6"/>
        <v/>
      </c>
      <c r="I132" s="347" t="b">
        <f t="shared" si="7"/>
        <v>0</v>
      </c>
      <c r="J132" s="355">
        <f t="shared" si="9"/>
        <v>1</v>
      </c>
      <c r="K132" s="31"/>
    </row>
    <row r="133" spans="1:11">
      <c r="A133" s="35">
        <v>124</v>
      </c>
      <c r="B133" s="6"/>
      <c r="C133" s="6"/>
      <c r="D133" s="6"/>
      <c r="E133" s="6"/>
      <c r="F133" s="215"/>
      <c r="G133" s="16" t="str">
        <f t="shared" si="5"/>
        <v/>
      </c>
      <c r="H133" s="56" t="str">
        <f t="shared" si="6"/>
        <v/>
      </c>
      <c r="I133" s="347" t="b">
        <f t="shared" si="7"/>
        <v>0</v>
      </c>
      <c r="J133" s="355">
        <f t="shared" si="9"/>
        <v>1</v>
      </c>
      <c r="K133" s="31"/>
    </row>
    <row r="134" spans="1:11">
      <c r="A134" s="35">
        <v>125</v>
      </c>
      <c r="B134" s="6"/>
      <c r="C134" s="6"/>
      <c r="D134" s="6"/>
      <c r="E134" s="6"/>
      <c r="F134" s="215"/>
      <c r="G134" s="16" t="str">
        <f t="shared" si="5"/>
        <v/>
      </c>
      <c r="H134" s="56" t="str">
        <f t="shared" si="6"/>
        <v/>
      </c>
      <c r="I134" s="347" t="b">
        <f t="shared" si="7"/>
        <v>0</v>
      </c>
      <c r="J134" s="355">
        <f t="shared" si="9"/>
        <v>1</v>
      </c>
      <c r="K134" s="31"/>
    </row>
    <row r="135" spans="1:11">
      <c r="A135" s="35">
        <v>126</v>
      </c>
      <c r="B135" s="6"/>
      <c r="C135" s="6"/>
      <c r="D135" s="6"/>
      <c r="E135" s="6"/>
      <c r="F135" s="215"/>
      <c r="G135" s="16" t="str">
        <f t="shared" si="5"/>
        <v/>
      </c>
      <c r="H135" s="56" t="str">
        <f t="shared" si="6"/>
        <v/>
      </c>
      <c r="I135" s="347" t="b">
        <f t="shared" si="7"/>
        <v>0</v>
      </c>
      <c r="J135" s="355">
        <f t="shared" si="9"/>
        <v>1</v>
      </c>
      <c r="K135" s="31"/>
    </row>
    <row r="136" spans="1:11">
      <c r="A136" s="35">
        <v>127</v>
      </c>
      <c r="B136" s="6"/>
      <c r="C136" s="6"/>
      <c r="D136" s="6"/>
      <c r="E136" s="6"/>
      <c r="F136" s="215"/>
      <c r="G136" s="16" t="str">
        <f t="shared" si="5"/>
        <v/>
      </c>
      <c r="H136" s="56" t="str">
        <f t="shared" si="6"/>
        <v/>
      </c>
      <c r="I136" s="347" t="b">
        <f t="shared" si="7"/>
        <v>0</v>
      </c>
      <c r="J136" s="355">
        <f t="shared" si="9"/>
        <v>1</v>
      </c>
      <c r="K136" s="31"/>
    </row>
    <row r="137" spans="1:11">
      <c r="A137" s="35">
        <v>128</v>
      </c>
      <c r="B137" s="6"/>
      <c r="C137" s="6"/>
      <c r="D137" s="6"/>
      <c r="E137" s="6"/>
      <c r="F137" s="215"/>
      <c r="G137" s="16" t="str">
        <f t="shared" si="5"/>
        <v/>
      </c>
      <c r="H137" s="56" t="str">
        <f t="shared" si="6"/>
        <v/>
      </c>
      <c r="I137" s="347" t="b">
        <f t="shared" si="7"/>
        <v>0</v>
      </c>
      <c r="J137" s="355">
        <f t="shared" si="9"/>
        <v>1</v>
      </c>
      <c r="K137" s="31"/>
    </row>
    <row r="138" spans="1:11">
      <c r="A138" s="35">
        <v>129</v>
      </c>
      <c r="B138" s="6"/>
      <c r="C138" s="6"/>
      <c r="D138" s="6"/>
      <c r="E138" s="6"/>
      <c r="F138" s="215"/>
      <c r="G138" s="16" t="str">
        <f t="shared" ref="G138:G201" si="10">IF(OR($B138="",$C138="",$D138="",$F138&lt;an_initial,$F138&gt;an_final,$I138=FALSE),"",(HLOOKUP(E138,ii13punctaje,2,FALSE)) / J138)</f>
        <v/>
      </c>
      <c r="H138" s="56" t="str">
        <f t="shared" ref="H138:H201" si="11">IF(OR($B138="",$C138="",$D138="",$F138&gt;an_final,$I138=FALSE),"",IF($F138&gt;=an_initial,1,""))</f>
        <v/>
      </c>
      <c r="I138" s="347" t="b">
        <f t="shared" ref="I138:I201" si="12">IF(nume_candidat="",FALSE,ISNUMBER(SEARCH(nume_candidat,$B138)))</f>
        <v>0</v>
      </c>
      <c r="J138" s="355">
        <f t="shared" ref="J138:J169" si="13">LEN(B138)-LEN(SUBSTITUTE(B138,",",""))+1</f>
        <v>1</v>
      </c>
      <c r="K138" s="31"/>
    </row>
    <row r="139" spans="1:11">
      <c r="A139" s="35">
        <v>130</v>
      </c>
      <c r="B139" s="6"/>
      <c r="C139" s="6"/>
      <c r="D139" s="6"/>
      <c r="E139" s="6"/>
      <c r="F139" s="215"/>
      <c r="G139" s="16" t="str">
        <f t="shared" si="10"/>
        <v/>
      </c>
      <c r="H139" s="56" t="str">
        <f t="shared" si="11"/>
        <v/>
      </c>
      <c r="I139" s="347" t="b">
        <f t="shared" si="12"/>
        <v>0</v>
      </c>
      <c r="J139" s="355">
        <f t="shared" si="13"/>
        <v>1</v>
      </c>
      <c r="K139" s="31"/>
    </row>
    <row r="140" spans="1:11">
      <c r="A140" s="35">
        <v>131</v>
      </c>
      <c r="B140" s="6"/>
      <c r="C140" s="6"/>
      <c r="D140" s="6"/>
      <c r="E140" s="6"/>
      <c r="F140" s="215"/>
      <c r="G140" s="16" t="str">
        <f t="shared" si="10"/>
        <v/>
      </c>
      <c r="H140" s="56" t="str">
        <f t="shared" si="11"/>
        <v/>
      </c>
      <c r="I140" s="347" t="b">
        <f t="shared" si="12"/>
        <v>0</v>
      </c>
      <c r="J140" s="355">
        <f t="shared" si="13"/>
        <v>1</v>
      </c>
      <c r="K140" s="31"/>
    </row>
    <row r="141" spans="1:11">
      <c r="A141" s="35">
        <v>132</v>
      </c>
      <c r="B141" s="6"/>
      <c r="C141" s="6"/>
      <c r="D141" s="6"/>
      <c r="E141" s="6"/>
      <c r="F141" s="215"/>
      <c r="G141" s="16" t="str">
        <f t="shared" si="10"/>
        <v/>
      </c>
      <c r="H141" s="56" t="str">
        <f t="shared" si="11"/>
        <v/>
      </c>
      <c r="I141" s="347" t="b">
        <f t="shared" si="12"/>
        <v>0</v>
      </c>
      <c r="J141" s="355">
        <f t="shared" si="13"/>
        <v>1</v>
      </c>
      <c r="K141" s="31"/>
    </row>
    <row r="142" spans="1:11">
      <c r="A142" s="35">
        <v>133</v>
      </c>
      <c r="B142" s="6"/>
      <c r="C142" s="6"/>
      <c r="D142" s="6"/>
      <c r="E142" s="6"/>
      <c r="F142" s="215"/>
      <c r="G142" s="16" t="str">
        <f t="shared" si="10"/>
        <v/>
      </c>
      <c r="H142" s="56" t="str">
        <f t="shared" si="11"/>
        <v/>
      </c>
      <c r="I142" s="347" t="b">
        <f t="shared" si="12"/>
        <v>0</v>
      </c>
      <c r="J142" s="355">
        <f t="shared" si="13"/>
        <v>1</v>
      </c>
      <c r="K142" s="31"/>
    </row>
    <row r="143" spans="1:11">
      <c r="A143" s="35">
        <v>134</v>
      </c>
      <c r="B143" s="6"/>
      <c r="C143" s="6"/>
      <c r="D143" s="6"/>
      <c r="E143" s="6"/>
      <c r="F143" s="215"/>
      <c r="G143" s="16" t="str">
        <f t="shared" si="10"/>
        <v/>
      </c>
      <c r="H143" s="56" t="str">
        <f t="shared" si="11"/>
        <v/>
      </c>
      <c r="I143" s="347" t="b">
        <f t="shared" si="12"/>
        <v>0</v>
      </c>
      <c r="J143" s="355">
        <f t="shared" si="13"/>
        <v>1</v>
      </c>
      <c r="K143" s="31"/>
    </row>
    <row r="144" spans="1:11">
      <c r="A144" s="35">
        <v>135</v>
      </c>
      <c r="B144" s="6"/>
      <c r="C144" s="6"/>
      <c r="D144" s="6"/>
      <c r="E144" s="6"/>
      <c r="F144" s="215"/>
      <c r="G144" s="16" t="str">
        <f t="shared" si="10"/>
        <v/>
      </c>
      <c r="H144" s="56" t="str">
        <f t="shared" si="11"/>
        <v/>
      </c>
      <c r="I144" s="347" t="b">
        <f t="shared" si="12"/>
        <v>0</v>
      </c>
      <c r="J144" s="355">
        <f t="shared" si="13"/>
        <v>1</v>
      </c>
      <c r="K144" s="31"/>
    </row>
    <row r="145" spans="1:11">
      <c r="A145" s="35">
        <v>136</v>
      </c>
      <c r="B145" s="6"/>
      <c r="C145" s="6"/>
      <c r="D145" s="6"/>
      <c r="E145" s="6"/>
      <c r="F145" s="215"/>
      <c r="G145" s="16" t="str">
        <f t="shared" si="10"/>
        <v/>
      </c>
      <c r="H145" s="56" t="str">
        <f t="shared" si="11"/>
        <v/>
      </c>
      <c r="I145" s="347" t="b">
        <f t="shared" si="12"/>
        <v>0</v>
      </c>
      <c r="J145" s="355">
        <f t="shared" si="13"/>
        <v>1</v>
      </c>
      <c r="K145" s="31"/>
    </row>
    <row r="146" spans="1:11">
      <c r="A146" s="35">
        <v>137</v>
      </c>
      <c r="B146" s="6"/>
      <c r="C146" s="6"/>
      <c r="D146" s="6"/>
      <c r="E146" s="6"/>
      <c r="F146" s="215"/>
      <c r="G146" s="16" t="str">
        <f t="shared" si="10"/>
        <v/>
      </c>
      <c r="H146" s="56" t="str">
        <f t="shared" si="11"/>
        <v/>
      </c>
      <c r="I146" s="347" t="b">
        <f t="shared" si="12"/>
        <v>0</v>
      </c>
      <c r="J146" s="355">
        <f t="shared" si="13"/>
        <v>1</v>
      </c>
      <c r="K146" s="31"/>
    </row>
    <row r="147" spans="1:11">
      <c r="A147" s="35">
        <v>138</v>
      </c>
      <c r="B147" s="6"/>
      <c r="C147" s="6"/>
      <c r="D147" s="6"/>
      <c r="E147" s="6"/>
      <c r="F147" s="215"/>
      <c r="G147" s="16" t="str">
        <f t="shared" si="10"/>
        <v/>
      </c>
      <c r="H147" s="56" t="str">
        <f t="shared" si="11"/>
        <v/>
      </c>
      <c r="I147" s="347" t="b">
        <f t="shared" si="12"/>
        <v>0</v>
      </c>
      <c r="J147" s="355">
        <f t="shared" si="13"/>
        <v>1</v>
      </c>
      <c r="K147" s="31"/>
    </row>
    <row r="148" spans="1:11">
      <c r="A148" s="35">
        <v>139</v>
      </c>
      <c r="B148" s="6"/>
      <c r="C148" s="6"/>
      <c r="D148" s="6"/>
      <c r="E148" s="6"/>
      <c r="F148" s="215"/>
      <c r="G148" s="16" t="str">
        <f t="shared" si="10"/>
        <v/>
      </c>
      <c r="H148" s="56" t="str">
        <f t="shared" si="11"/>
        <v/>
      </c>
      <c r="I148" s="347" t="b">
        <f t="shared" si="12"/>
        <v>0</v>
      </c>
      <c r="J148" s="355">
        <f t="shared" si="13"/>
        <v>1</v>
      </c>
      <c r="K148" s="31"/>
    </row>
    <row r="149" spans="1:11">
      <c r="A149" s="35">
        <v>140</v>
      </c>
      <c r="B149" s="6"/>
      <c r="C149" s="6"/>
      <c r="D149" s="6"/>
      <c r="E149" s="6"/>
      <c r="F149" s="215"/>
      <c r="G149" s="16" t="str">
        <f t="shared" si="10"/>
        <v/>
      </c>
      <c r="H149" s="56" t="str">
        <f t="shared" si="11"/>
        <v/>
      </c>
      <c r="I149" s="347" t="b">
        <f t="shared" si="12"/>
        <v>0</v>
      </c>
      <c r="J149" s="355">
        <f t="shared" si="13"/>
        <v>1</v>
      </c>
      <c r="K149" s="31"/>
    </row>
    <row r="150" spans="1:11">
      <c r="A150" s="35">
        <v>141</v>
      </c>
      <c r="B150" s="6"/>
      <c r="C150" s="6"/>
      <c r="D150" s="6"/>
      <c r="E150" s="6"/>
      <c r="F150" s="215"/>
      <c r="G150" s="16" t="str">
        <f t="shared" si="10"/>
        <v/>
      </c>
      <c r="H150" s="56" t="str">
        <f t="shared" si="11"/>
        <v/>
      </c>
      <c r="I150" s="347" t="b">
        <f t="shared" si="12"/>
        <v>0</v>
      </c>
      <c r="J150" s="355">
        <f t="shared" si="13"/>
        <v>1</v>
      </c>
      <c r="K150" s="31"/>
    </row>
    <row r="151" spans="1:11">
      <c r="A151" s="35">
        <v>142</v>
      </c>
      <c r="B151" s="6"/>
      <c r="C151" s="6"/>
      <c r="D151" s="6"/>
      <c r="E151" s="6"/>
      <c r="F151" s="215"/>
      <c r="G151" s="16" t="str">
        <f t="shared" si="10"/>
        <v/>
      </c>
      <c r="H151" s="56" t="str">
        <f t="shared" si="11"/>
        <v/>
      </c>
      <c r="I151" s="347" t="b">
        <f t="shared" si="12"/>
        <v>0</v>
      </c>
      <c r="J151" s="355">
        <f t="shared" si="13"/>
        <v>1</v>
      </c>
      <c r="K151" s="31"/>
    </row>
    <row r="152" spans="1:11">
      <c r="A152" s="35">
        <v>143</v>
      </c>
      <c r="B152" s="6"/>
      <c r="C152" s="6"/>
      <c r="D152" s="6"/>
      <c r="E152" s="6"/>
      <c r="F152" s="215"/>
      <c r="G152" s="16" t="str">
        <f t="shared" si="10"/>
        <v/>
      </c>
      <c r="H152" s="56" t="str">
        <f t="shared" si="11"/>
        <v/>
      </c>
      <c r="I152" s="347" t="b">
        <f t="shared" si="12"/>
        <v>0</v>
      </c>
      <c r="J152" s="355">
        <f t="shared" si="13"/>
        <v>1</v>
      </c>
      <c r="K152" s="31"/>
    </row>
    <row r="153" spans="1:11">
      <c r="A153" s="35">
        <v>144</v>
      </c>
      <c r="B153" s="6"/>
      <c r="C153" s="6"/>
      <c r="D153" s="6"/>
      <c r="E153" s="6"/>
      <c r="F153" s="215"/>
      <c r="G153" s="16" t="str">
        <f t="shared" si="10"/>
        <v/>
      </c>
      <c r="H153" s="56" t="str">
        <f t="shared" si="11"/>
        <v/>
      </c>
      <c r="I153" s="347" t="b">
        <f t="shared" si="12"/>
        <v>0</v>
      </c>
      <c r="J153" s="355">
        <f t="shared" si="13"/>
        <v>1</v>
      </c>
      <c r="K153" s="31"/>
    </row>
    <row r="154" spans="1:11">
      <c r="A154" s="35">
        <v>145</v>
      </c>
      <c r="B154" s="6"/>
      <c r="C154" s="6"/>
      <c r="D154" s="6"/>
      <c r="E154" s="6"/>
      <c r="F154" s="215"/>
      <c r="G154" s="16" t="str">
        <f t="shared" si="10"/>
        <v/>
      </c>
      <c r="H154" s="56" t="str">
        <f t="shared" si="11"/>
        <v/>
      </c>
      <c r="I154" s="347" t="b">
        <f t="shared" si="12"/>
        <v>0</v>
      </c>
      <c r="J154" s="355">
        <f t="shared" si="13"/>
        <v>1</v>
      </c>
      <c r="K154" s="31"/>
    </row>
    <row r="155" spans="1:11">
      <c r="A155" s="35">
        <v>146</v>
      </c>
      <c r="B155" s="6"/>
      <c r="C155" s="6"/>
      <c r="D155" s="6"/>
      <c r="E155" s="6"/>
      <c r="F155" s="215"/>
      <c r="G155" s="16" t="str">
        <f t="shared" si="10"/>
        <v/>
      </c>
      <c r="H155" s="56" t="str">
        <f t="shared" si="11"/>
        <v/>
      </c>
      <c r="I155" s="347" t="b">
        <f t="shared" si="12"/>
        <v>0</v>
      </c>
      <c r="J155" s="355">
        <f t="shared" si="13"/>
        <v>1</v>
      </c>
      <c r="K155" s="31"/>
    </row>
    <row r="156" spans="1:11">
      <c r="A156" s="35">
        <v>147</v>
      </c>
      <c r="B156" s="6"/>
      <c r="C156" s="6"/>
      <c r="D156" s="6"/>
      <c r="E156" s="6"/>
      <c r="F156" s="215"/>
      <c r="G156" s="16" t="str">
        <f t="shared" si="10"/>
        <v/>
      </c>
      <c r="H156" s="56" t="str">
        <f t="shared" si="11"/>
        <v/>
      </c>
      <c r="I156" s="347" t="b">
        <f t="shared" si="12"/>
        <v>0</v>
      </c>
      <c r="J156" s="355">
        <f t="shared" si="13"/>
        <v>1</v>
      </c>
      <c r="K156" s="31"/>
    </row>
    <row r="157" spans="1:11">
      <c r="A157" s="35">
        <v>148</v>
      </c>
      <c r="B157" s="6"/>
      <c r="C157" s="6"/>
      <c r="D157" s="6"/>
      <c r="E157" s="6"/>
      <c r="F157" s="215"/>
      <c r="G157" s="16" t="str">
        <f t="shared" si="10"/>
        <v/>
      </c>
      <c r="H157" s="56" t="str">
        <f t="shared" si="11"/>
        <v/>
      </c>
      <c r="I157" s="347" t="b">
        <f t="shared" si="12"/>
        <v>0</v>
      </c>
      <c r="J157" s="355">
        <f t="shared" si="13"/>
        <v>1</v>
      </c>
      <c r="K157" s="31"/>
    </row>
    <row r="158" spans="1:11">
      <c r="A158" s="35">
        <v>149</v>
      </c>
      <c r="B158" s="6"/>
      <c r="C158" s="6"/>
      <c r="D158" s="6"/>
      <c r="E158" s="6"/>
      <c r="F158" s="215"/>
      <c r="G158" s="16" t="str">
        <f t="shared" si="10"/>
        <v/>
      </c>
      <c r="H158" s="56" t="str">
        <f t="shared" si="11"/>
        <v/>
      </c>
      <c r="I158" s="347" t="b">
        <f t="shared" si="12"/>
        <v>0</v>
      </c>
      <c r="J158" s="355">
        <f t="shared" si="13"/>
        <v>1</v>
      </c>
      <c r="K158" s="31"/>
    </row>
    <row r="159" spans="1:11">
      <c r="A159" s="35">
        <v>150</v>
      </c>
      <c r="B159" s="6"/>
      <c r="C159" s="6"/>
      <c r="D159" s="6"/>
      <c r="E159" s="6"/>
      <c r="F159" s="215"/>
      <c r="G159" s="16" t="str">
        <f t="shared" si="10"/>
        <v/>
      </c>
      <c r="H159" s="56" t="str">
        <f t="shared" si="11"/>
        <v/>
      </c>
      <c r="I159" s="347" t="b">
        <f t="shared" si="12"/>
        <v>0</v>
      </c>
      <c r="J159" s="355">
        <f t="shared" si="13"/>
        <v>1</v>
      </c>
      <c r="K159" s="31"/>
    </row>
    <row r="160" spans="1:11">
      <c r="A160" s="35">
        <v>151</v>
      </c>
      <c r="B160" s="6"/>
      <c r="C160" s="6"/>
      <c r="D160" s="6"/>
      <c r="E160" s="6"/>
      <c r="F160" s="215"/>
      <c r="G160" s="16" t="str">
        <f t="shared" si="10"/>
        <v/>
      </c>
      <c r="H160" s="56" t="str">
        <f t="shared" si="11"/>
        <v/>
      </c>
      <c r="I160" s="347" t="b">
        <f t="shared" si="12"/>
        <v>0</v>
      </c>
      <c r="J160" s="355">
        <f t="shared" si="13"/>
        <v>1</v>
      </c>
      <c r="K160" s="31"/>
    </row>
    <row r="161" spans="1:11">
      <c r="A161" s="35">
        <v>152</v>
      </c>
      <c r="B161" s="6"/>
      <c r="C161" s="6"/>
      <c r="D161" s="6"/>
      <c r="E161" s="6"/>
      <c r="F161" s="215"/>
      <c r="G161" s="16" t="str">
        <f t="shared" si="10"/>
        <v/>
      </c>
      <c r="H161" s="56" t="str">
        <f t="shared" si="11"/>
        <v/>
      </c>
      <c r="I161" s="347" t="b">
        <f t="shared" si="12"/>
        <v>0</v>
      </c>
      <c r="J161" s="355">
        <f t="shared" si="13"/>
        <v>1</v>
      </c>
      <c r="K161" s="31"/>
    </row>
    <row r="162" spans="1:11">
      <c r="A162" s="35">
        <v>153</v>
      </c>
      <c r="B162" s="6"/>
      <c r="C162" s="6"/>
      <c r="D162" s="6"/>
      <c r="E162" s="6"/>
      <c r="F162" s="215"/>
      <c r="G162" s="16" t="str">
        <f t="shared" si="10"/>
        <v/>
      </c>
      <c r="H162" s="56" t="str">
        <f t="shared" si="11"/>
        <v/>
      </c>
      <c r="I162" s="347" t="b">
        <f t="shared" si="12"/>
        <v>0</v>
      </c>
      <c r="J162" s="355">
        <f t="shared" si="13"/>
        <v>1</v>
      </c>
      <c r="K162" s="31"/>
    </row>
    <row r="163" spans="1:11">
      <c r="A163" s="35">
        <v>154</v>
      </c>
      <c r="B163" s="6"/>
      <c r="C163" s="6"/>
      <c r="D163" s="6"/>
      <c r="E163" s="6"/>
      <c r="F163" s="215"/>
      <c r="G163" s="16" t="str">
        <f t="shared" si="10"/>
        <v/>
      </c>
      <c r="H163" s="56" t="str">
        <f t="shared" si="11"/>
        <v/>
      </c>
      <c r="I163" s="347" t="b">
        <f t="shared" si="12"/>
        <v>0</v>
      </c>
      <c r="J163" s="355">
        <f t="shared" si="13"/>
        <v>1</v>
      </c>
      <c r="K163" s="31"/>
    </row>
    <row r="164" spans="1:11">
      <c r="A164" s="35">
        <v>155</v>
      </c>
      <c r="B164" s="6"/>
      <c r="C164" s="6"/>
      <c r="D164" s="6"/>
      <c r="E164" s="6"/>
      <c r="F164" s="215"/>
      <c r="G164" s="16" t="str">
        <f t="shared" si="10"/>
        <v/>
      </c>
      <c r="H164" s="56" t="str">
        <f t="shared" si="11"/>
        <v/>
      </c>
      <c r="I164" s="347" t="b">
        <f t="shared" si="12"/>
        <v>0</v>
      </c>
      <c r="J164" s="355">
        <f t="shared" si="13"/>
        <v>1</v>
      </c>
      <c r="K164" s="31"/>
    </row>
    <row r="165" spans="1:11">
      <c r="A165" s="35">
        <v>156</v>
      </c>
      <c r="B165" s="6"/>
      <c r="C165" s="6"/>
      <c r="D165" s="6"/>
      <c r="E165" s="6"/>
      <c r="F165" s="215"/>
      <c r="G165" s="16" t="str">
        <f t="shared" si="10"/>
        <v/>
      </c>
      <c r="H165" s="56" t="str">
        <f t="shared" si="11"/>
        <v/>
      </c>
      <c r="I165" s="347" t="b">
        <f t="shared" si="12"/>
        <v>0</v>
      </c>
      <c r="J165" s="355">
        <f t="shared" si="13"/>
        <v>1</v>
      </c>
      <c r="K165" s="31"/>
    </row>
    <row r="166" spans="1:11">
      <c r="A166" s="35">
        <v>157</v>
      </c>
      <c r="B166" s="6"/>
      <c r="C166" s="6"/>
      <c r="D166" s="6"/>
      <c r="E166" s="6"/>
      <c r="F166" s="215"/>
      <c r="G166" s="16" t="str">
        <f t="shared" si="10"/>
        <v/>
      </c>
      <c r="H166" s="56" t="str">
        <f t="shared" si="11"/>
        <v/>
      </c>
      <c r="I166" s="347" t="b">
        <f t="shared" si="12"/>
        <v>0</v>
      </c>
      <c r="J166" s="355">
        <f t="shared" si="13"/>
        <v>1</v>
      </c>
      <c r="K166" s="31"/>
    </row>
    <row r="167" spans="1:11">
      <c r="A167" s="35">
        <v>158</v>
      </c>
      <c r="B167" s="6"/>
      <c r="C167" s="6"/>
      <c r="D167" s="6"/>
      <c r="E167" s="6"/>
      <c r="F167" s="215"/>
      <c r="G167" s="16" t="str">
        <f t="shared" si="10"/>
        <v/>
      </c>
      <c r="H167" s="56" t="str">
        <f t="shared" si="11"/>
        <v/>
      </c>
      <c r="I167" s="347" t="b">
        <f t="shared" si="12"/>
        <v>0</v>
      </c>
      <c r="J167" s="355">
        <f t="shared" si="13"/>
        <v>1</v>
      </c>
      <c r="K167" s="31"/>
    </row>
    <row r="168" spans="1:11">
      <c r="A168" s="35">
        <v>159</v>
      </c>
      <c r="B168" s="6"/>
      <c r="C168" s="6"/>
      <c r="D168" s="6"/>
      <c r="E168" s="6"/>
      <c r="F168" s="215"/>
      <c r="G168" s="16" t="str">
        <f t="shared" si="10"/>
        <v/>
      </c>
      <c r="H168" s="56" t="str">
        <f t="shared" si="11"/>
        <v/>
      </c>
      <c r="I168" s="347" t="b">
        <f t="shared" si="12"/>
        <v>0</v>
      </c>
      <c r="J168" s="355">
        <f t="shared" si="13"/>
        <v>1</v>
      </c>
      <c r="K168" s="31"/>
    </row>
    <row r="169" spans="1:11">
      <c r="A169" s="35">
        <v>160</v>
      </c>
      <c r="B169" s="6"/>
      <c r="C169" s="6"/>
      <c r="D169" s="6"/>
      <c r="E169" s="6"/>
      <c r="F169" s="215"/>
      <c r="G169" s="16" t="str">
        <f t="shared" si="10"/>
        <v/>
      </c>
      <c r="H169" s="56" t="str">
        <f t="shared" si="11"/>
        <v/>
      </c>
      <c r="I169" s="347" t="b">
        <f t="shared" si="12"/>
        <v>0</v>
      </c>
      <c r="J169" s="355">
        <f t="shared" si="13"/>
        <v>1</v>
      </c>
      <c r="K169" s="31"/>
    </row>
    <row r="170" spans="1:11">
      <c r="A170" s="35">
        <v>161</v>
      </c>
      <c r="B170" s="6"/>
      <c r="C170" s="6"/>
      <c r="D170" s="6"/>
      <c r="E170" s="6"/>
      <c r="F170" s="215"/>
      <c r="G170" s="16" t="str">
        <f t="shared" si="10"/>
        <v/>
      </c>
      <c r="H170" s="56" t="str">
        <f t="shared" si="11"/>
        <v/>
      </c>
      <c r="I170" s="347" t="b">
        <f t="shared" si="12"/>
        <v>0</v>
      </c>
      <c r="J170" s="355">
        <f t="shared" ref="J170:J202" si="14">LEN(B170)-LEN(SUBSTITUTE(B170,",",""))+1</f>
        <v>1</v>
      </c>
      <c r="K170" s="31"/>
    </row>
    <row r="171" spans="1:11">
      <c r="A171" s="35">
        <v>162</v>
      </c>
      <c r="B171" s="6"/>
      <c r="C171" s="6"/>
      <c r="D171" s="6"/>
      <c r="E171" s="6"/>
      <c r="F171" s="215"/>
      <c r="G171" s="16" t="str">
        <f t="shared" si="10"/>
        <v/>
      </c>
      <c r="H171" s="56" t="str">
        <f t="shared" si="11"/>
        <v/>
      </c>
      <c r="I171" s="347" t="b">
        <f t="shared" si="12"/>
        <v>0</v>
      </c>
      <c r="J171" s="355">
        <f t="shared" si="14"/>
        <v>1</v>
      </c>
      <c r="K171" s="31"/>
    </row>
    <row r="172" spans="1:11">
      <c r="A172" s="35">
        <v>163</v>
      </c>
      <c r="B172" s="6"/>
      <c r="C172" s="6"/>
      <c r="D172" s="6"/>
      <c r="E172" s="6"/>
      <c r="F172" s="215"/>
      <c r="G172" s="16" t="str">
        <f t="shared" si="10"/>
        <v/>
      </c>
      <c r="H172" s="56" t="str">
        <f t="shared" si="11"/>
        <v/>
      </c>
      <c r="I172" s="347" t="b">
        <f t="shared" si="12"/>
        <v>0</v>
      </c>
      <c r="J172" s="355">
        <f t="shared" si="14"/>
        <v>1</v>
      </c>
      <c r="K172" s="31"/>
    </row>
    <row r="173" spans="1:11">
      <c r="A173" s="35">
        <v>164</v>
      </c>
      <c r="B173" s="6"/>
      <c r="C173" s="6"/>
      <c r="D173" s="6"/>
      <c r="E173" s="6"/>
      <c r="F173" s="215"/>
      <c r="G173" s="16" t="str">
        <f t="shared" si="10"/>
        <v/>
      </c>
      <c r="H173" s="56" t="str">
        <f t="shared" si="11"/>
        <v/>
      </c>
      <c r="I173" s="347" t="b">
        <f t="shared" si="12"/>
        <v>0</v>
      </c>
      <c r="J173" s="355">
        <f t="shared" si="14"/>
        <v>1</v>
      </c>
      <c r="K173" s="31"/>
    </row>
    <row r="174" spans="1:11">
      <c r="A174" s="35">
        <v>165</v>
      </c>
      <c r="B174" s="6"/>
      <c r="C174" s="6"/>
      <c r="D174" s="6"/>
      <c r="E174" s="6"/>
      <c r="F174" s="215"/>
      <c r="G174" s="16" t="str">
        <f t="shared" si="10"/>
        <v/>
      </c>
      <c r="H174" s="56" t="str">
        <f t="shared" si="11"/>
        <v/>
      </c>
      <c r="I174" s="347" t="b">
        <f t="shared" si="12"/>
        <v>0</v>
      </c>
      <c r="J174" s="355">
        <f t="shared" si="14"/>
        <v>1</v>
      </c>
      <c r="K174" s="31"/>
    </row>
    <row r="175" spans="1:11">
      <c r="A175" s="35">
        <v>166</v>
      </c>
      <c r="B175" s="6"/>
      <c r="C175" s="6"/>
      <c r="D175" s="6"/>
      <c r="E175" s="6"/>
      <c r="F175" s="215"/>
      <c r="G175" s="16" t="str">
        <f t="shared" si="10"/>
        <v/>
      </c>
      <c r="H175" s="56" t="str">
        <f t="shared" si="11"/>
        <v/>
      </c>
      <c r="I175" s="347" t="b">
        <f t="shared" si="12"/>
        <v>0</v>
      </c>
      <c r="J175" s="355">
        <f t="shared" si="14"/>
        <v>1</v>
      </c>
      <c r="K175" s="31"/>
    </row>
    <row r="176" spans="1:11">
      <c r="A176" s="35">
        <v>167</v>
      </c>
      <c r="B176" s="6"/>
      <c r="C176" s="6"/>
      <c r="D176" s="6"/>
      <c r="E176" s="6"/>
      <c r="F176" s="215"/>
      <c r="G176" s="16" t="str">
        <f t="shared" si="10"/>
        <v/>
      </c>
      <c r="H176" s="56" t="str">
        <f t="shared" si="11"/>
        <v/>
      </c>
      <c r="I176" s="347" t="b">
        <f t="shared" si="12"/>
        <v>0</v>
      </c>
      <c r="J176" s="355">
        <f t="shared" si="14"/>
        <v>1</v>
      </c>
      <c r="K176" s="31"/>
    </row>
    <row r="177" spans="1:11">
      <c r="A177" s="35">
        <v>168</v>
      </c>
      <c r="B177" s="6"/>
      <c r="C177" s="6"/>
      <c r="D177" s="6"/>
      <c r="E177" s="6"/>
      <c r="F177" s="215"/>
      <c r="G177" s="16" t="str">
        <f t="shared" si="10"/>
        <v/>
      </c>
      <c r="H177" s="56" t="str">
        <f t="shared" si="11"/>
        <v/>
      </c>
      <c r="I177" s="347" t="b">
        <f t="shared" si="12"/>
        <v>0</v>
      </c>
      <c r="J177" s="355">
        <f t="shared" si="14"/>
        <v>1</v>
      </c>
      <c r="K177" s="31"/>
    </row>
    <row r="178" spans="1:11">
      <c r="A178" s="35">
        <v>169</v>
      </c>
      <c r="B178" s="6"/>
      <c r="C178" s="6"/>
      <c r="D178" s="6"/>
      <c r="E178" s="6"/>
      <c r="F178" s="215"/>
      <c r="G178" s="16" t="str">
        <f t="shared" si="10"/>
        <v/>
      </c>
      <c r="H178" s="56" t="str">
        <f t="shared" si="11"/>
        <v/>
      </c>
      <c r="I178" s="347" t="b">
        <f t="shared" si="12"/>
        <v>0</v>
      </c>
      <c r="J178" s="355">
        <f t="shared" si="14"/>
        <v>1</v>
      </c>
      <c r="K178" s="31"/>
    </row>
    <row r="179" spans="1:11">
      <c r="A179" s="35">
        <v>170</v>
      </c>
      <c r="B179" s="6"/>
      <c r="C179" s="6"/>
      <c r="D179" s="6"/>
      <c r="E179" s="6"/>
      <c r="F179" s="215"/>
      <c r="G179" s="16" t="str">
        <f t="shared" si="10"/>
        <v/>
      </c>
      <c r="H179" s="56" t="str">
        <f t="shared" si="11"/>
        <v/>
      </c>
      <c r="I179" s="347" t="b">
        <f t="shared" si="12"/>
        <v>0</v>
      </c>
      <c r="J179" s="355">
        <f t="shared" si="14"/>
        <v>1</v>
      </c>
      <c r="K179" s="31"/>
    </row>
    <row r="180" spans="1:11">
      <c r="A180" s="35">
        <v>171</v>
      </c>
      <c r="B180" s="6"/>
      <c r="C180" s="6"/>
      <c r="D180" s="6"/>
      <c r="E180" s="6"/>
      <c r="F180" s="215"/>
      <c r="G180" s="16" t="str">
        <f t="shared" si="10"/>
        <v/>
      </c>
      <c r="H180" s="56" t="str">
        <f t="shared" si="11"/>
        <v/>
      </c>
      <c r="I180" s="347" t="b">
        <f t="shared" si="12"/>
        <v>0</v>
      </c>
      <c r="J180" s="355">
        <f t="shared" si="14"/>
        <v>1</v>
      </c>
      <c r="K180" s="31"/>
    </row>
    <row r="181" spans="1:11">
      <c r="A181" s="35">
        <v>172</v>
      </c>
      <c r="B181" s="6"/>
      <c r="C181" s="6"/>
      <c r="D181" s="6"/>
      <c r="E181" s="6"/>
      <c r="F181" s="215"/>
      <c r="G181" s="16" t="str">
        <f t="shared" si="10"/>
        <v/>
      </c>
      <c r="H181" s="56" t="str">
        <f t="shared" si="11"/>
        <v/>
      </c>
      <c r="I181" s="347" t="b">
        <f t="shared" si="12"/>
        <v>0</v>
      </c>
      <c r="J181" s="355">
        <f t="shared" si="14"/>
        <v>1</v>
      </c>
      <c r="K181" s="31"/>
    </row>
    <row r="182" spans="1:11">
      <c r="A182" s="35">
        <v>173</v>
      </c>
      <c r="B182" s="6"/>
      <c r="C182" s="6"/>
      <c r="D182" s="6"/>
      <c r="E182" s="6"/>
      <c r="F182" s="215"/>
      <c r="G182" s="16" t="str">
        <f t="shared" si="10"/>
        <v/>
      </c>
      <c r="H182" s="56" t="str">
        <f t="shared" si="11"/>
        <v/>
      </c>
      <c r="I182" s="347" t="b">
        <f t="shared" si="12"/>
        <v>0</v>
      </c>
      <c r="J182" s="355">
        <f t="shared" si="14"/>
        <v>1</v>
      </c>
      <c r="K182" s="31"/>
    </row>
    <row r="183" spans="1:11">
      <c r="A183" s="35">
        <v>174</v>
      </c>
      <c r="B183" s="6"/>
      <c r="C183" s="6"/>
      <c r="D183" s="6"/>
      <c r="E183" s="6"/>
      <c r="F183" s="215"/>
      <c r="G183" s="16" t="str">
        <f t="shared" si="10"/>
        <v/>
      </c>
      <c r="H183" s="56" t="str">
        <f t="shared" si="11"/>
        <v/>
      </c>
      <c r="I183" s="347" t="b">
        <f t="shared" si="12"/>
        <v>0</v>
      </c>
      <c r="J183" s="355">
        <f t="shared" si="14"/>
        <v>1</v>
      </c>
      <c r="K183" s="31"/>
    </row>
    <row r="184" spans="1:11">
      <c r="A184" s="35">
        <v>175</v>
      </c>
      <c r="B184" s="6"/>
      <c r="C184" s="6"/>
      <c r="D184" s="6"/>
      <c r="E184" s="6"/>
      <c r="F184" s="215"/>
      <c r="G184" s="16" t="str">
        <f t="shared" si="10"/>
        <v/>
      </c>
      <c r="H184" s="56" t="str">
        <f t="shared" si="11"/>
        <v/>
      </c>
      <c r="I184" s="347" t="b">
        <f t="shared" si="12"/>
        <v>0</v>
      </c>
      <c r="J184" s="355">
        <f t="shared" si="14"/>
        <v>1</v>
      </c>
      <c r="K184" s="31"/>
    </row>
    <row r="185" spans="1:11">
      <c r="A185" s="35">
        <v>176</v>
      </c>
      <c r="B185" s="6"/>
      <c r="C185" s="6"/>
      <c r="D185" s="6"/>
      <c r="E185" s="6"/>
      <c r="F185" s="215"/>
      <c r="G185" s="16" t="str">
        <f t="shared" si="10"/>
        <v/>
      </c>
      <c r="H185" s="56" t="str">
        <f t="shared" si="11"/>
        <v/>
      </c>
      <c r="I185" s="347" t="b">
        <f t="shared" si="12"/>
        <v>0</v>
      </c>
      <c r="J185" s="355">
        <f t="shared" si="14"/>
        <v>1</v>
      </c>
      <c r="K185" s="31"/>
    </row>
    <row r="186" spans="1:11">
      <c r="A186" s="35">
        <v>177</v>
      </c>
      <c r="B186" s="6"/>
      <c r="C186" s="6"/>
      <c r="D186" s="6"/>
      <c r="E186" s="6"/>
      <c r="F186" s="215"/>
      <c r="G186" s="16" t="str">
        <f t="shared" si="10"/>
        <v/>
      </c>
      <c r="H186" s="56" t="str">
        <f t="shared" si="11"/>
        <v/>
      </c>
      <c r="I186" s="347" t="b">
        <f t="shared" si="12"/>
        <v>0</v>
      </c>
      <c r="J186" s="355">
        <f t="shared" si="14"/>
        <v>1</v>
      </c>
      <c r="K186" s="31"/>
    </row>
    <row r="187" spans="1:11">
      <c r="A187" s="35">
        <v>178</v>
      </c>
      <c r="B187" s="6"/>
      <c r="C187" s="6"/>
      <c r="D187" s="6"/>
      <c r="E187" s="6"/>
      <c r="F187" s="215"/>
      <c r="G187" s="16" t="str">
        <f t="shared" si="10"/>
        <v/>
      </c>
      <c r="H187" s="56" t="str">
        <f t="shared" si="11"/>
        <v/>
      </c>
      <c r="I187" s="347" t="b">
        <f t="shared" si="12"/>
        <v>0</v>
      </c>
      <c r="J187" s="355">
        <f t="shared" si="14"/>
        <v>1</v>
      </c>
      <c r="K187" s="31"/>
    </row>
    <row r="188" spans="1:11">
      <c r="A188" s="35">
        <v>179</v>
      </c>
      <c r="B188" s="6"/>
      <c r="C188" s="6"/>
      <c r="D188" s="6"/>
      <c r="E188" s="6"/>
      <c r="F188" s="215"/>
      <c r="G188" s="16" t="str">
        <f t="shared" si="10"/>
        <v/>
      </c>
      <c r="H188" s="56" t="str">
        <f t="shared" si="11"/>
        <v/>
      </c>
      <c r="I188" s="347" t="b">
        <f t="shared" si="12"/>
        <v>0</v>
      </c>
      <c r="J188" s="355">
        <f t="shared" si="14"/>
        <v>1</v>
      </c>
      <c r="K188" s="31"/>
    </row>
    <row r="189" spans="1:11">
      <c r="A189" s="35">
        <v>180</v>
      </c>
      <c r="B189" s="6"/>
      <c r="C189" s="6"/>
      <c r="D189" s="6"/>
      <c r="E189" s="6"/>
      <c r="F189" s="215"/>
      <c r="G189" s="16" t="str">
        <f t="shared" si="10"/>
        <v/>
      </c>
      <c r="H189" s="56" t="str">
        <f t="shared" si="11"/>
        <v/>
      </c>
      <c r="I189" s="347" t="b">
        <f t="shared" si="12"/>
        <v>0</v>
      </c>
      <c r="J189" s="355">
        <f t="shared" si="14"/>
        <v>1</v>
      </c>
      <c r="K189" s="31"/>
    </row>
    <row r="190" spans="1:11">
      <c r="A190" s="35">
        <v>181</v>
      </c>
      <c r="B190" s="6"/>
      <c r="C190" s="6"/>
      <c r="D190" s="6"/>
      <c r="E190" s="6"/>
      <c r="F190" s="215"/>
      <c r="G190" s="16" t="str">
        <f t="shared" si="10"/>
        <v/>
      </c>
      <c r="H190" s="56" t="str">
        <f t="shared" si="11"/>
        <v/>
      </c>
      <c r="I190" s="347" t="b">
        <f t="shared" si="12"/>
        <v>0</v>
      </c>
      <c r="J190" s="355">
        <f t="shared" si="14"/>
        <v>1</v>
      </c>
      <c r="K190" s="31"/>
    </row>
    <row r="191" spans="1:11">
      <c r="A191" s="35">
        <v>182</v>
      </c>
      <c r="B191" s="6"/>
      <c r="C191" s="6"/>
      <c r="D191" s="6"/>
      <c r="E191" s="6"/>
      <c r="F191" s="215"/>
      <c r="G191" s="16" t="str">
        <f t="shared" si="10"/>
        <v/>
      </c>
      <c r="H191" s="56" t="str">
        <f t="shared" si="11"/>
        <v/>
      </c>
      <c r="I191" s="347" t="b">
        <f t="shared" si="12"/>
        <v>0</v>
      </c>
      <c r="J191" s="355">
        <f t="shared" si="14"/>
        <v>1</v>
      </c>
      <c r="K191" s="31"/>
    </row>
    <row r="192" spans="1:11">
      <c r="A192" s="35">
        <v>183</v>
      </c>
      <c r="B192" s="6"/>
      <c r="C192" s="6"/>
      <c r="D192" s="6"/>
      <c r="E192" s="6"/>
      <c r="F192" s="215"/>
      <c r="G192" s="16" t="str">
        <f t="shared" si="10"/>
        <v/>
      </c>
      <c r="H192" s="56" t="str">
        <f t="shared" si="11"/>
        <v/>
      </c>
      <c r="I192" s="347" t="b">
        <f t="shared" si="12"/>
        <v>0</v>
      </c>
      <c r="J192" s="355">
        <f t="shared" si="14"/>
        <v>1</v>
      </c>
      <c r="K192" s="31"/>
    </row>
    <row r="193" spans="1:11">
      <c r="A193" s="35">
        <v>184</v>
      </c>
      <c r="B193" s="6"/>
      <c r="C193" s="6"/>
      <c r="D193" s="6"/>
      <c r="E193" s="6"/>
      <c r="F193" s="215"/>
      <c r="G193" s="16" t="str">
        <f t="shared" si="10"/>
        <v/>
      </c>
      <c r="H193" s="56" t="str">
        <f t="shared" si="11"/>
        <v/>
      </c>
      <c r="I193" s="347" t="b">
        <f t="shared" si="12"/>
        <v>0</v>
      </c>
      <c r="J193" s="355">
        <f t="shared" si="14"/>
        <v>1</v>
      </c>
      <c r="K193" s="31"/>
    </row>
    <row r="194" spans="1:11">
      <c r="A194" s="35">
        <v>185</v>
      </c>
      <c r="B194" s="6"/>
      <c r="C194" s="6"/>
      <c r="D194" s="6"/>
      <c r="E194" s="6"/>
      <c r="F194" s="215"/>
      <c r="G194" s="16" t="str">
        <f t="shared" si="10"/>
        <v/>
      </c>
      <c r="H194" s="56" t="str">
        <f t="shared" si="11"/>
        <v/>
      </c>
      <c r="I194" s="347" t="b">
        <f t="shared" si="12"/>
        <v>0</v>
      </c>
      <c r="J194" s="355">
        <f t="shared" si="14"/>
        <v>1</v>
      </c>
      <c r="K194" s="31"/>
    </row>
    <row r="195" spans="1:11">
      <c r="A195" s="35">
        <v>186</v>
      </c>
      <c r="B195" s="6"/>
      <c r="C195" s="6"/>
      <c r="D195" s="6"/>
      <c r="E195" s="6"/>
      <c r="F195" s="215"/>
      <c r="G195" s="16" t="str">
        <f t="shared" si="10"/>
        <v/>
      </c>
      <c r="H195" s="56" t="str">
        <f t="shared" si="11"/>
        <v/>
      </c>
      <c r="I195" s="347" t="b">
        <f t="shared" si="12"/>
        <v>0</v>
      </c>
      <c r="J195" s="355">
        <f t="shared" si="14"/>
        <v>1</v>
      </c>
      <c r="K195" s="31"/>
    </row>
    <row r="196" spans="1:11">
      <c r="A196" s="35">
        <v>187</v>
      </c>
      <c r="B196" s="6"/>
      <c r="C196" s="6"/>
      <c r="D196" s="6"/>
      <c r="E196" s="6"/>
      <c r="F196" s="215"/>
      <c r="G196" s="16" t="str">
        <f t="shared" si="10"/>
        <v/>
      </c>
      <c r="H196" s="56" t="str">
        <f t="shared" si="11"/>
        <v/>
      </c>
      <c r="I196" s="347" t="b">
        <f t="shared" si="12"/>
        <v>0</v>
      </c>
      <c r="J196" s="355">
        <f t="shared" si="14"/>
        <v>1</v>
      </c>
      <c r="K196" s="31"/>
    </row>
    <row r="197" spans="1:11">
      <c r="A197" s="35">
        <v>188</v>
      </c>
      <c r="B197" s="6"/>
      <c r="C197" s="6"/>
      <c r="D197" s="6"/>
      <c r="E197" s="6"/>
      <c r="F197" s="215"/>
      <c r="G197" s="16" t="str">
        <f t="shared" si="10"/>
        <v/>
      </c>
      <c r="H197" s="56" t="str">
        <f t="shared" si="11"/>
        <v/>
      </c>
      <c r="I197" s="347" t="b">
        <f t="shared" si="12"/>
        <v>0</v>
      </c>
      <c r="J197" s="355">
        <f t="shared" si="14"/>
        <v>1</v>
      </c>
      <c r="K197" s="31"/>
    </row>
    <row r="198" spans="1:11">
      <c r="A198" s="35">
        <v>189</v>
      </c>
      <c r="B198" s="6"/>
      <c r="C198" s="6"/>
      <c r="D198" s="6"/>
      <c r="E198" s="6"/>
      <c r="F198" s="215"/>
      <c r="G198" s="16" t="str">
        <f t="shared" si="10"/>
        <v/>
      </c>
      <c r="H198" s="56" t="str">
        <f t="shared" si="11"/>
        <v/>
      </c>
      <c r="I198" s="347" t="b">
        <f t="shared" si="12"/>
        <v>0</v>
      </c>
      <c r="J198" s="355">
        <f t="shared" si="14"/>
        <v>1</v>
      </c>
      <c r="K198" s="31"/>
    </row>
    <row r="199" spans="1:11">
      <c r="A199" s="35">
        <v>190</v>
      </c>
      <c r="B199" s="6"/>
      <c r="C199" s="6"/>
      <c r="D199" s="6"/>
      <c r="E199" s="6"/>
      <c r="F199" s="215"/>
      <c r="G199" s="16" t="str">
        <f t="shared" si="10"/>
        <v/>
      </c>
      <c r="H199" s="56" t="str">
        <f t="shared" si="11"/>
        <v/>
      </c>
      <c r="I199" s="347" t="b">
        <f t="shared" si="12"/>
        <v>0</v>
      </c>
      <c r="J199" s="355">
        <f t="shared" si="14"/>
        <v>1</v>
      </c>
      <c r="K199" s="31"/>
    </row>
    <row r="200" spans="1:11">
      <c r="A200" s="35">
        <v>191</v>
      </c>
      <c r="B200" s="6"/>
      <c r="C200" s="6"/>
      <c r="D200" s="6"/>
      <c r="E200" s="6"/>
      <c r="F200" s="215"/>
      <c r="G200" s="16" t="str">
        <f t="shared" si="10"/>
        <v/>
      </c>
      <c r="H200" s="56" t="str">
        <f t="shared" si="11"/>
        <v/>
      </c>
      <c r="I200" s="347" t="b">
        <f t="shared" si="12"/>
        <v>0</v>
      </c>
      <c r="J200" s="355">
        <f t="shared" si="14"/>
        <v>1</v>
      </c>
      <c r="K200" s="31"/>
    </row>
    <row r="201" spans="1:11">
      <c r="A201" s="35">
        <v>192</v>
      </c>
      <c r="B201" s="6"/>
      <c r="C201" s="6"/>
      <c r="D201" s="6"/>
      <c r="E201" s="6"/>
      <c r="F201" s="215"/>
      <c r="G201" s="16" t="str">
        <f t="shared" si="10"/>
        <v/>
      </c>
      <c r="H201" s="56" t="str">
        <f t="shared" si="11"/>
        <v/>
      </c>
      <c r="I201" s="347" t="b">
        <f t="shared" si="12"/>
        <v>0</v>
      </c>
      <c r="J201" s="355">
        <f t="shared" si="14"/>
        <v>1</v>
      </c>
      <c r="K201" s="31"/>
    </row>
    <row r="202" spans="1:11">
      <c r="A202" s="35">
        <v>193</v>
      </c>
      <c r="B202" s="6"/>
      <c r="C202" s="6"/>
      <c r="D202" s="6"/>
      <c r="E202" s="6"/>
      <c r="F202" s="215"/>
      <c r="G202" s="16" t="str">
        <f t="shared" ref="G202:G259" si="15">IF(OR($B202="",$C202="",$D202="",$F202&lt;an_initial,$F202&gt;an_final,$I202=FALSE),"",(HLOOKUP(E202,ii13punctaje,2,FALSE)) / J202)</f>
        <v/>
      </c>
      <c r="H202" s="56" t="str">
        <f t="shared" ref="H202:H259" si="16">IF(OR($B202="",$C202="",$D202="",$F202&gt;an_final,$I202=FALSE),"",IF($F202&gt;=an_initial,1,""))</f>
        <v/>
      </c>
      <c r="I202" s="347" t="b">
        <f t="shared" ref="I202:I259" si="17">IF(nume_candidat="",FALSE,ISNUMBER(SEARCH(nume_candidat,$B202)))</f>
        <v>0</v>
      </c>
      <c r="J202" s="355">
        <f t="shared" si="14"/>
        <v>1</v>
      </c>
      <c r="K202" s="31"/>
    </row>
    <row r="203" spans="1:11">
      <c r="A203" s="35">
        <v>194</v>
      </c>
      <c r="B203" s="6"/>
      <c r="C203" s="6"/>
      <c r="D203" s="6"/>
      <c r="E203" s="6"/>
      <c r="F203" s="215"/>
      <c r="G203" s="16" t="str">
        <f t="shared" si="15"/>
        <v/>
      </c>
      <c r="H203" s="56" t="str">
        <f t="shared" si="16"/>
        <v/>
      </c>
      <c r="I203" s="347" t="b">
        <f t="shared" si="17"/>
        <v>0</v>
      </c>
      <c r="J203" s="355">
        <f t="shared" ref="J203:J259" si="18">LEN(B203)-LEN(SUBSTITUTE(B203,",",""))+1</f>
        <v>1</v>
      </c>
      <c r="K203" s="31"/>
    </row>
    <row r="204" spans="1:11">
      <c r="A204" s="35">
        <v>195</v>
      </c>
      <c r="B204" s="6"/>
      <c r="C204" s="6"/>
      <c r="D204" s="6"/>
      <c r="E204" s="6"/>
      <c r="F204" s="215"/>
      <c r="G204" s="16" t="str">
        <f t="shared" si="15"/>
        <v/>
      </c>
      <c r="H204" s="56" t="str">
        <f t="shared" si="16"/>
        <v/>
      </c>
      <c r="I204" s="347" t="b">
        <f t="shared" si="17"/>
        <v>0</v>
      </c>
      <c r="J204" s="355">
        <f t="shared" si="18"/>
        <v>1</v>
      </c>
      <c r="K204" s="31"/>
    </row>
    <row r="205" spans="1:11">
      <c r="A205" s="35">
        <v>196</v>
      </c>
      <c r="B205" s="6"/>
      <c r="C205" s="6"/>
      <c r="D205" s="6"/>
      <c r="E205" s="6"/>
      <c r="F205" s="215"/>
      <c r="G205" s="16" t="str">
        <f t="shared" si="15"/>
        <v/>
      </c>
      <c r="H205" s="56" t="str">
        <f t="shared" si="16"/>
        <v/>
      </c>
      <c r="I205" s="347" t="b">
        <f t="shared" si="17"/>
        <v>0</v>
      </c>
      <c r="J205" s="355">
        <f t="shared" si="18"/>
        <v>1</v>
      </c>
      <c r="K205" s="31"/>
    </row>
    <row r="206" spans="1:11">
      <c r="A206" s="35">
        <v>197</v>
      </c>
      <c r="B206" s="6"/>
      <c r="C206" s="6"/>
      <c r="D206" s="6"/>
      <c r="E206" s="6"/>
      <c r="F206" s="215"/>
      <c r="G206" s="16" t="str">
        <f t="shared" si="15"/>
        <v/>
      </c>
      <c r="H206" s="56" t="str">
        <f t="shared" si="16"/>
        <v/>
      </c>
      <c r="I206" s="347" t="b">
        <f t="shared" si="17"/>
        <v>0</v>
      </c>
      <c r="J206" s="355">
        <f t="shared" si="18"/>
        <v>1</v>
      </c>
      <c r="K206" s="31"/>
    </row>
    <row r="207" spans="1:11">
      <c r="A207" s="35">
        <v>198</v>
      </c>
      <c r="B207" s="6"/>
      <c r="C207" s="6"/>
      <c r="D207" s="6"/>
      <c r="E207" s="6"/>
      <c r="F207" s="215"/>
      <c r="G207" s="16" t="str">
        <f t="shared" si="15"/>
        <v/>
      </c>
      <c r="H207" s="56" t="str">
        <f t="shared" si="16"/>
        <v/>
      </c>
      <c r="I207" s="347" t="b">
        <f t="shared" si="17"/>
        <v>0</v>
      </c>
      <c r="J207" s="355">
        <f t="shared" si="18"/>
        <v>1</v>
      </c>
      <c r="K207" s="31"/>
    </row>
    <row r="208" spans="1:11">
      <c r="A208" s="35">
        <v>199</v>
      </c>
      <c r="B208" s="6"/>
      <c r="C208" s="6"/>
      <c r="D208" s="6"/>
      <c r="E208" s="6"/>
      <c r="F208" s="215"/>
      <c r="G208" s="16" t="str">
        <f t="shared" si="15"/>
        <v/>
      </c>
      <c r="H208" s="56" t="str">
        <f t="shared" si="16"/>
        <v/>
      </c>
      <c r="I208" s="347" t="b">
        <f t="shared" si="17"/>
        <v>0</v>
      </c>
      <c r="J208" s="355">
        <f t="shared" si="18"/>
        <v>1</v>
      </c>
      <c r="K208" s="31"/>
    </row>
    <row r="209" spans="1:11">
      <c r="A209" s="35">
        <v>200</v>
      </c>
      <c r="B209" s="6"/>
      <c r="C209" s="6"/>
      <c r="D209" s="6"/>
      <c r="E209" s="6"/>
      <c r="F209" s="215"/>
      <c r="G209" s="16" t="str">
        <f t="shared" si="15"/>
        <v/>
      </c>
      <c r="H209" s="56" t="str">
        <f t="shared" si="16"/>
        <v/>
      </c>
      <c r="I209" s="347" t="b">
        <f t="shared" si="17"/>
        <v>0</v>
      </c>
      <c r="J209" s="355">
        <f t="shared" si="18"/>
        <v>1</v>
      </c>
      <c r="K209" s="31"/>
    </row>
    <row r="210" spans="1:11">
      <c r="A210" s="35">
        <v>201</v>
      </c>
      <c r="B210" s="6"/>
      <c r="C210" s="6"/>
      <c r="D210" s="6"/>
      <c r="E210" s="6"/>
      <c r="F210" s="215"/>
      <c r="G210" s="16" t="str">
        <f t="shared" si="15"/>
        <v/>
      </c>
      <c r="H210" s="56" t="str">
        <f t="shared" si="16"/>
        <v/>
      </c>
      <c r="I210" s="347" t="b">
        <f t="shared" si="17"/>
        <v>0</v>
      </c>
      <c r="J210" s="355">
        <f t="shared" si="18"/>
        <v>1</v>
      </c>
      <c r="K210" s="31"/>
    </row>
    <row r="211" spans="1:11">
      <c r="A211" s="35">
        <v>202</v>
      </c>
      <c r="B211" s="6"/>
      <c r="C211" s="6"/>
      <c r="D211" s="6"/>
      <c r="E211" s="6"/>
      <c r="F211" s="215"/>
      <c r="G211" s="16" t="str">
        <f t="shared" si="15"/>
        <v/>
      </c>
      <c r="H211" s="56" t="str">
        <f t="shared" si="16"/>
        <v/>
      </c>
      <c r="I211" s="347" t="b">
        <f t="shared" si="17"/>
        <v>0</v>
      </c>
      <c r="J211" s="355">
        <f t="shared" si="18"/>
        <v>1</v>
      </c>
      <c r="K211" s="31"/>
    </row>
    <row r="212" spans="1:11">
      <c r="A212" s="35">
        <v>203</v>
      </c>
      <c r="B212" s="6"/>
      <c r="C212" s="6"/>
      <c r="D212" s="6"/>
      <c r="E212" s="6"/>
      <c r="F212" s="215"/>
      <c r="G212" s="16" t="str">
        <f t="shared" si="15"/>
        <v/>
      </c>
      <c r="H212" s="56" t="str">
        <f t="shared" si="16"/>
        <v/>
      </c>
      <c r="I212" s="347" t="b">
        <f t="shared" si="17"/>
        <v>0</v>
      </c>
      <c r="J212" s="355">
        <f t="shared" si="18"/>
        <v>1</v>
      </c>
      <c r="K212" s="31"/>
    </row>
    <row r="213" spans="1:11">
      <c r="A213" s="35">
        <v>204</v>
      </c>
      <c r="B213" s="6"/>
      <c r="C213" s="6"/>
      <c r="D213" s="6"/>
      <c r="E213" s="6"/>
      <c r="F213" s="215"/>
      <c r="G213" s="16" t="str">
        <f t="shared" si="15"/>
        <v/>
      </c>
      <c r="H213" s="56" t="str">
        <f t="shared" si="16"/>
        <v/>
      </c>
      <c r="I213" s="347" t="b">
        <f t="shared" si="17"/>
        <v>0</v>
      </c>
      <c r="J213" s="355">
        <f t="shared" si="18"/>
        <v>1</v>
      </c>
      <c r="K213" s="31"/>
    </row>
    <row r="214" spans="1:11">
      <c r="A214" s="35">
        <v>205</v>
      </c>
      <c r="B214" s="6"/>
      <c r="C214" s="6"/>
      <c r="D214" s="6"/>
      <c r="E214" s="6"/>
      <c r="F214" s="215"/>
      <c r="G214" s="16" t="str">
        <f t="shared" si="15"/>
        <v/>
      </c>
      <c r="H214" s="56" t="str">
        <f t="shared" si="16"/>
        <v/>
      </c>
      <c r="I214" s="347" t="b">
        <f t="shared" si="17"/>
        <v>0</v>
      </c>
      <c r="J214" s="355">
        <f t="shared" si="18"/>
        <v>1</v>
      </c>
      <c r="K214" s="31"/>
    </row>
    <row r="215" spans="1:11">
      <c r="A215" s="35">
        <v>206</v>
      </c>
      <c r="B215" s="6"/>
      <c r="C215" s="6"/>
      <c r="D215" s="6"/>
      <c r="E215" s="6"/>
      <c r="F215" s="215"/>
      <c r="G215" s="16" t="str">
        <f t="shared" si="15"/>
        <v/>
      </c>
      <c r="H215" s="56" t="str">
        <f t="shared" si="16"/>
        <v/>
      </c>
      <c r="I215" s="347" t="b">
        <f t="shared" si="17"/>
        <v>0</v>
      </c>
      <c r="J215" s="355">
        <f t="shared" si="18"/>
        <v>1</v>
      </c>
      <c r="K215" s="31"/>
    </row>
    <row r="216" spans="1:11">
      <c r="A216" s="35">
        <v>207</v>
      </c>
      <c r="B216" s="6"/>
      <c r="C216" s="6"/>
      <c r="D216" s="6"/>
      <c r="E216" s="6"/>
      <c r="F216" s="215"/>
      <c r="G216" s="16" t="str">
        <f t="shared" si="15"/>
        <v/>
      </c>
      <c r="H216" s="56" t="str">
        <f t="shared" si="16"/>
        <v/>
      </c>
      <c r="I216" s="347" t="b">
        <f t="shared" si="17"/>
        <v>0</v>
      </c>
      <c r="J216" s="355">
        <f t="shared" si="18"/>
        <v>1</v>
      </c>
      <c r="K216" s="31"/>
    </row>
    <row r="217" spans="1:11">
      <c r="A217" s="35">
        <v>208</v>
      </c>
      <c r="B217" s="6"/>
      <c r="C217" s="6"/>
      <c r="D217" s="6"/>
      <c r="E217" s="6"/>
      <c r="F217" s="215"/>
      <c r="G217" s="16" t="str">
        <f t="shared" si="15"/>
        <v/>
      </c>
      <c r="H217" s="56" t="str">
        <f t="shared" si="16"/>
        <v/>
      </c>
      <c r="I217" s="347" t="b">
        <f t="shared" si="17"/>
        <v>0</v>
      </c>
      <c r="J217" s="355">
        <f t="shared" si="18"/>
        <v>1</v>
      </c>
      <c r="K217" s="31"/>
    </row>
    <row r="218" spans="1:11">
      <c r="A218" s="35">
        <v>209</v>
      </c>
      <c r="B218" s="6"/>
      <c r="C218" s="6"/>
      <c r="D218" s="6"/>
      <c r="E218" s="6"/>
      <c r="F218" s="215"/>
      <c r="G218" s="16" t="str">
        <f t="shared" si="15"/>
        <v/>
      </c>
      <c r="H218" s="56" t="str">
        <f t="shared" si="16"/>
        <v/>
      </c>
      <c r="I218" s="347" t="b">
        <f t="shared" si="17"/>
        <v>0</v>
      </c>
      <c r="J218" s="355">
        <f t="shared" si="18"/>
        <v>1</v>
      </c>
      <c r="K218" s="31"/>
    </row>
    <row r="219" spans="1:11">
      <c r="A219" s="35">
        <v>210</v>
      </c>
      <c r="B219" s="6"/>
      <c r="C219" s="6"/>
      <c r="D219" s="6"/>
      <c r="E219" s="6"/>
      <c r="F219" s="215"/>
      <c r="G219" s="16" t="str">
        <f t="shared" si="15"/>
        <v/>
      </c>
      <c r="H219" s="56" t="str">
        <f t="shared" si="16"/>
        <v/>
      </c>
      <c r="I219" s="347" t="b">
        <f t="shared" si="17"/>
        <v>0</v>
      </c>
      <c r="J219" s="355">
        <f t="shared" si="18"/>
        <v>1</v>
      </c>
      <c r="K219" s="31"/>
    </row>
    <row r="220" spans="1:11">
      <c r="A220" s="35">
        <v>211</v>
      </c>
      <c r="B220" s="6"/>
      <c r="C220" s="6"/>
      <c r="D220" s="6"/>
      <c r="E220" s="6"/>
      <c r="F220" s="215"/>
      <c r="G220" s="16" t="str">
        <f t="shared" si="15"/>
        <v/>
      </c>
      <c r="H220" s="56" t="str">
        <f t="shared" si="16"/>
        <v/>
      </c>
      <c r="I220" s="347" t="b">
        <f t="shared" si="17"/>
        <v>0</v>
      </c>
      <c r="J220" s="355">
        <f t="shared" si="18"/>
        <v>1</v>
      </c>
      <c r="K220" s="31"/>
    </row>
    <row r="221" spans="1:11">
      <c r="A221" s="35">
        <v>212</v>
      </c>
      <c r="B221" s="6"/>
      <c r="C221" s="6"/>
      <c r="D221" s="6"/>
      <c r="E221" s="6"/>
      <c r="F221" s="215"/>
      <c r="G221" s="16" t="str">
        <f t="shared" si="15"/>
        <v/>
      </c>
      <c r="H221" s="56" t="str">
        <f t="shared" si="16"/>
        <v/>
      </c>
      <c r="I221" s="347" t="b">
        <f t="shared" si="17"/>
        <v>0</v>
      </c>
      <c r="J221" s="355">
        <f t="shared" si="18"/>
        <v>1</v>
      </c>
      <c r="K221" s="31"/>
    </row>
    <row r="222" spans="1:11">
      <c r="A222" s="35">
        <v>213</v>
      </c>
      <c r="B222" s="6"/>
      <c r="C222" s="6"/>
      <c r="D222" s="6"/>
      <c r="E222" s="6"/>
      <c r="F222" s="215"/>
      <c r="G222" s="16" t="str">
        <f t="shared" si="15"/>
        <v/>
      </c>
      <c r="H222" s="56" t="str">
        <f t="shared" si="16"/>
        <v/>
      </c>
      <c r="I222" s="347" t="b">
        <f t="shared" si="17"/>
        <v>0</v>
      </c>
      <c r="J222" s="355">
        <f t="shared" si="18"/>
        <v>1</v>
      </c>
      <c r="K222" s="31"/>
    </row>
    <row r="223" spans="1:11">
      <c r="A223" s="35">
        <v>214</v>
      </c>
      <c r="B223" s="6"/>
      <c r="C223" s="6"/>
      <c r="D223" s="6"/>
      <c r="E223" s="6"/>
      <c r="F223" s="215"/>
      <c r="G223" s="16" t="str">
        <f t="shared" si="15"/>
        <v/>
      </c>
      <c r="H223" s="56" t="str">
        <f t="shared" si="16"/>
        <v/>
      </c>
      <c r="I223" s="347" t="b">
        <f t="shared" si="17"/>
        <v>0</v>
      </c>
      <c r="J223" s="355">
        <f t="shared" si="18"/>
        <v>1</v>
      </c>
      <c r="K223" s="31"/>
    </row>
    <row r="224" spans="1:11">
      <c r="A224" s="35">
        <v>215</v>
      </c>
      <c r="B224" s="6"/>
      <c r="C224" s="6"/>
      <c r="D224" s="6"/>
      <c r="E224" s="6"/>
      <c r="F224" s="215"/>
      <c r="G224" s="16" t="str">
        <f t="shared" si="15"/>
        <v/>
      </c>
      <c r="H224" s="56" t="str">
        <f t="shared" si="16"/>
        <v/>
      </c>
      <c r="I224" s="347" t="b">
        <f t="shared" si="17"/>
        <v>0</v>
      </c>
      <c r="J224" s="355">
        <f t="shared" si="18"/>
        <v>1</v>
      </c>
      <c r="K224" s="31"/>
    </row>
    <row r="225" spans="1:11">
      <c r="A225" s="35">
        <v>216</v>
      </c>
      <c r="B225" s="6"/>
      <c r="C225" s="6"/>
      <c r="D225" s="6"/>
      <c r="E225" s="6"/>
      <c r="F225" s="215"/>
      <c r="G225" s="16" t="str">
        <f t="shared" si="15"/>
        <v/>
      </c>
      <c r="H225" s="56" t="str">
        <f t="shared" si="16"/>
        <v/>
      </c>
      <c r="I225" s="347" t="b">
        <f t="shared" si="17"/>
        <v>0</v>
      </c>
      <c r="J225" s="355">
        <f t="shared" si="18"/>
        <v>1</v>
      </c>
      <c r="K225" s="31"/>
    </row>
    <row r="226" spans="1:11">
      <c r="A226" s="35">
        <v>217</v>
      </c>
      <c r="B226" s="6"/>
      <c r="C226" s="6"/>
      <c r="D226" s="6"/>
      <c r="E226" s="6"/>
      <c r="F226" s="215"/>
      <c r="G226" s="16" t="str">
        <f t="shared" si="15"/>
        <v/>
      </c>
      <c r="H226" s="56" t="str">
        <f t="shared" si="16"/>
        <v/>
      </c>
      <c r="I226" s="347" t="b">
        <f t="shared" si="17"/>
        <v>0</v>
      </c>
      <c r="J226" s="355">
        <f t="shared" si="18"/>
        <v>1</v>
      </c>
      <c r="K226" s="31"/>
    </row>
    <row r="227" spans="1:11">
      <c r="A227" s="35">
        <v>218</v>
      </c>
      <c r="B227" s="6"/>
      <c r="C227" s="6"/>
      <c r="D227" s="6"/>
      <c r="E227" s="6"/>
      <c r="F227" s="215"/>
      <c r="G227" s="16" t="str">
        <f t="shared" si="15"/>
        <v/>
      </c>
      <c r="H227" s="56" t="str">
        <f t="shared" si="16"/>
        <v/>
      </c>
      <c r="I227" s="347" t="b">
        <f t="shared" si="17"/>
        <v>0</v>
      </c>
      <c r="J227" s="355">
        <f t="shared" si="18"/>
        <v>1</v>
      </c>
      <c r="K227" s="31"/>
    </row>
    <row r="228" spans="1:11">
      <c r="A228" s="35">
        <v>219</v>
      </c>
      <c r="B228" s="6"/>
      <c r="C228" s="6"/>
      <c r="D228" s="6"/>
      <c r="E228" s="6"/>
      <c r="F228" s="215"/>
      <c r="G228" s="16" t="str">
        <f t="shared" si="15"/>
        <v/>
      </c>
      <c r="H228" s="56" t="str">
        <f t="shared" si="16"/>
        <v/>
      </c>
      <c r="I228" s="347" t="b">
        <f t="shared" si="17"/>
        <v>0</v>
      </c>
      <c r="J228" s="355">
        <f t="shared" si="18"/>
        <v>1</v>
      </c>
      <c r="K228" s="31"/>
    </row>
    <row r="229" spans="1:11">
      <c r="A229" s="35">
        <v>220</v>
      </c>
      <c r="B229" s="6"/>
      <c r="C229" s="6"/>
      <c r="D229" s="6"/>
      <c r="E229" s="6"/>
      <c r="F229" s="215"/>
      <c r="G229" s="16" t="str">
        <f t="shared" si="15"/>
        <v/>
      </c>
      <c r="H229" s="56" t="str">
        <f t="shared" si="16"/>
        <v/>
      </c>
      <c r="I229" s="347" t="b">
        <f t="shared" si="17"/>
        <v>0</v>
      </c>
      <c r="J229" s="355">
        <f t="shared" si="18"/>
        <v>1</v>
      </c>
      <c r="K229" s="31"/>
    </row>
    <row r="230" spans="1:11">
      <c r="A230" s="35">
        <v>221</v>
      </c>
      <c r="B230" s="6"/>
      <c r="C230" s="6"/>
      <c r="D230" s="6"/>
      <c r="E230" s="6"/>
      <c r="F230" s="215"/>
      <c r="G230" s="16" t="str">
        <f t="shared" si="15"/>
        <v/>
      </c>
      <c r="H230" s="56" t="str">
        <f t="shared" si="16"/>
        <v/>
      </c>
      <c r="I230" s="347" t="b">
        <f t="shared" si="17"/>
        <v>0</v>
      </c>
      <c r="J230" s="355">
        <f t="shared" si="18"/>
        <v>1</v>
      </c>
      <c r="K230" s="31"/>
    </row>
    <row r="231" spans="1:11">
      <c r="A231" s="35">
        <v>222</v>
      </c>
      <c r="B231" s="6"/>
      <c r="C231" s="6"/>
      <c r="D231" s="6"/>
      <c r="E231" s="6"/>
      <c r="F231" s="215"/>
      <c r="G231" s="16" t="str">
        <f t="shared" si="15"/>
        <v/>
      </c>
      <c r="H231" s="56" t="str">
        <f t="shared" si="16"/>
        <v/>
      </c>
      <c r="I231" s="347" t="b">
        <f t="shared" si="17"/>
        <v>0</v>
      </c>
      <c r="J231" s="355">
        <f t="shared" si="18"/>
        <v>1</v>
      </c>
      <c r="K231" s="31"/>
    </row>
    <row r="232" spans="1:11">
      <c r="A232" s="35">
        <v>223</v>
      </c>
      <c r="B232" s="6"/>
      <c r="C232" s="6"/>
      <c r="D232" s="6"/>
      <c r="E232" s="6"/>
      <c r="F232" s="215"/>
      <c r="G232" s="16" t="str">
        <f t="shared" si="15"/>
        <v/>
      </c>
      <c r="H232" s="56" t="str">
        <f t="shared" si="16"/>
        <v/>
      </c>
      <c r="I232" s="347" t="b">
        <f t="shared" si="17"/>
        <v>0</v>
      </c>
      <c r="J232" s="355">
        <f t="shared" si="18"/>
        <v>1</v>
      </c>
      <c r="K232" s="31"/>
    </row>
    <row r="233" spans="1:11">
      <c r="A233" s="35">
        <v>224</v>
      </c>
      <c r="B233" s="6"/>
      <c r="C233" s="6"/>
      <c r="D233" s="6"/>
      <c r="E233" s="6"/>
      <c r="F233" s="215"/>
      <c r="G233" s="16" t="str">
        <f t="shared" si="15"/>
        <v/>
      </c>
      <c r="H233" s="56" t="str">
        <f t="shared" si="16"/>
        <v/>
      </c>
      <c r="I233" s="347" t="b">
        <f t="shared" si="17"/>
        <v>0</v>
      </c>
      <c r="J233" s="355">
        <f t="shared" si="18"/>
        <v>1</v>
      </c>
      <c r="K233" s="31"/>
    </row>
    <row r="234" spans="1:11">
      <c r="A234" s="35">
        <v>225</v>
      </c>
      <c r="B234" s="6"/>
      <c r="C234" s="6"/>
      <c r="D234" s="6"/>
      <c r="E234" s="6"/>
      <c r="F234" s="215"/>
      <c r="G234" s="16" t="str">
        <f t="shared" si="15"/>
        <v/>
      </c>
      <c r="H234" s="56" t="str">
        <f t="shared" si="16"/>
        <v/>
      </c>
      <c r="I234" s="347" t="b">
        <f t="shared" si="17"/>
        <v>0</v>
      </c>
      <c r="J234" s="355">
        <f t="shared" si="18"/>
        <v>1</v>
      </c>
      <c r="K234" s="31"/>
    </row>
    <row r="235" spans="1:11">
      <c r="A235" s="35">
        <v>226</v>
      </c>
      <c r="B235" s="6"/>
      <c r="C235" s="6"/>
      <c r="D235" s="6"/>
      <c r="E235" s="6"/>
      <c r="F235" s="215"/>
      <c r="G235" s="16" t="str">
        <f t="shared" si="15"/>
        <v/>
      </c>
      <c r="H235" s="56" t="str">
        <f t="shared" si="16"/>
        <v/>
      </c>
      <c r="I235" s="347" t="b">
        <f t="shared" si="17"/>
        <v>0</v>
      </c>
      <c r="J235" s="355">
        <f t="shared" si="18"/>
        <v>1</v>
      </c>
      <c r="K235" s="31"/>
    </row>
    <row r="236" spans="1:11">
      <c r="A236" s="35">
        <v>227</v>
      </c>
      <c r="B236" s="6"/>
      <c r="C236" s="6"/>
      <c r="D236" s="6"/>
      <c r="E236" s="6"/>
      <c r="F236" s="215"/>
      <c r="G236" s="16" t="str">
        <f t="shared" si="15"/>
        <v/>
      </c>
      <c r="H236" s="56" t="str">
        <f t="shared" si="16"/>
        <v/>
      </c>
      <c r="I236" s="347" t="b">
        <f t="shared" si="17"/>
        <v>0</v>
      </c>
      <c r="J236" s="355">
        <f t="shared" si="18"/>
        <v>1</v>
      </c>
      <c r="K236" s="31"/>
    </row>
    <row r="237" spans="1:11">
      <c r="A237" s="35">
        <v>228</v>
      </c>
      <c r="B237" s="6"/>
      <c r="C237" s="6"/>
      <c r="D237" s="6"/>
      <c r="E237" s="6"/>
      <c r="F237" s="215"/>
      <c r="G237" s="16" t="str">
        <f t="shared" si="15"/>
        <v/>
      </c>
      <c r="H237" s="56" t="str">
        <f t="shared" si="16"/>
        <v/>
      </c>
      <c r="I237" s="347" t="b">
        <f t="shared" si="17"/>
        <v>0</v>
      </c>
      <c r="J237" s="355">
        <f t="shared" si="18"/>
        <v>1</v>
      </c>
      <c r="K237" s="31"/>
    </row>
    <row r="238" spans="1:11">
      <c r="A238" s="35">
        <v>229</v>
      </c>
      <c r="B238" s="6"/>
      <c r="C238" s="6"/>
      <c r="D238" s="6"/>
      <c r="E238" s="6"/>
      <c r="F238" s="215"/>
      <c r="G238" s="16" t="str">
        <f t="shared" si="15"/>
        <v/>
      </c>
      <c r="H238" s="56" t="str">
        <f t="shared" si="16"/>
        <v/>
      </c>
      <c r="I238" s="347" t="b">
        <f t="shared" si="17"/>
        <v>0</v>
      </c>
      <c r="J238" s="355">
        <f t="shared" si="18"/>
        <v>1</v>
      </c>
      <c r="K238" s="31"/>
    </row>
    <row r="239" spans="1:11">
      <c r="A239" s="35">
        <v>230</v>
      </c>
      <c r="B239" s="6"/>
      <c r="C239" s="6"/>
      <c r="D239" s="6"/>
      <c r="E239" s="6"/>
      <c r="F239" s="215"/>
      <c r="G239" s="16" t="str">
        <f t="shared" si="15"/>
        <v/>
      </c>
      <c r="H239" s="56" t="str">
        <f t="shared" si="16"/>
        <v/>
      </c>
      <c r="I239" s="347" t="b">
        <f t="shared" si="17"/>
        <v>0</v>
      </c>
      <c r="J239" s="355">
        <f t="shared" si="18"/>
        <v>1</v>
      </c>
      <c r="K239" s="31"/>
    </row>
    <row r="240" spans="1:11">
      <c r="A240" s="35">
        <v>231</v>
      </c>
      <c r="B240" s="6"/>
      <c r="C240" s="6"/>
      <c r="D240" s="6"/>
      <c r="E240" s="6"/>
      <c r="F240" s="215"/>
      <c r="G240" s="16" t="str">
        <f t="shared" si="15"/>
        <v/>
      </c>
      <c r="H240" s="56" t="str">
        <f t="shared" si="16"/>
        <v/>
      </c>
      <c r="I240" s="347" t="b">
        <f t="shared" si="17"/>
        <v>0</v>
      </c>
      <c r="J240" s="355">
        <f t="shared" si="18"/>
        <v>1</v>
      </c>
      <c r="K240" s="31"/>
    </row>
    <row r="241" spans="1:11">
      <c r="A241" s="35">
        <v>232</v>
      </c>
      <c r="B241" s="6"/>
      <c r="C241" s="6"/>
      <c r="D241" s="6"/>
      <c r="E241" s="6"/>
      <c r="F241" s="215"/>
      <c r="G241" s="16" t="str">
        <f t="shared" si="15"/>
        <v/>
      </c>
      <c r="H241" s="56" t="str">
        <f t="shared" si="16"/>
        <v/>
      </c>
      <c r="I241" s="347" t="b">
        <f t="shared" si="17"/>
        <v>0</v>
      </c>
      <c r="J241" s="355">
        <f t="shared" si="18"/>
        <v>1</v>
      </c>
      <c r="K241" s="31"/>
    </row>
    <row r="242" spans="1:11">
      <c r="A242" s="35">
        <v>233</v>
      </c>
      <c r="B242" s="6"/>
      <c r="C242" s="6"/>
      <c r="D242" s="6"/>
      <c r="E242" s="6"/>
      <c r="F242" s="215"/>
      <c r="G242" s="16" t="str">
        <f t="shared" si="15"/>
        <v/>
      </c>
      <c r="H242" s="56" t="str">
        <f t="shared" si="16"/>
        <v/>
      </c>
      <c r="I242" s="347" t="b">
        <f t="shared" si="17"/>
        <v>0</v>
      </c>
      <c r="J242" s="355">
        <f t="shared" si="18"/>
        <v>1</v>
      </c>
      <c r="K242" s="31"/>
    </row>
    <row r="243" spans="1:11">
      <c r="A243" s="35">
        <v>234</v>
      </c>
      <c r="B243" s="6"/>
      <c r="C243" s="6"/>
      <c r="D243" s="6"/>
      <c r="E243" s="6"/>
      <c r="F243" s="215"/>
      <c r="G243" s="16" t="str">
        <f t="shared" si="15"/>
        <v/>
      </c>
      <c r="H243" s="56" t="str">
        <f t="shared" si="16"/>
        <v/>
      </c>
      <c r="I243" s="347" t="b">
        <f t="shared" si="17"/>
        <v>0</v>
      </c>
      <c r="J243" s="355">
        <f t="shared" si="18"/>
        <v>1</v>
      </c>
      <c r="K243" s="31"/>
    </row>
    <row r="244" spans="1:11">
      <c r="A244" s="35">
        <v>235</v>
      </c>
      <c r="B244" s="6"/>
      <c r="C244" s="6"/>
      <c r="D244" s="6"/>
      <c r="E244" s="6"/>
      <c r="F244" s="215"/>
      <c r="G244" s="16" t="str">
        <f t="shared" si="15"/>
        <v/>
      </c>
      <c r="H244" s="56" t="str">
        <f t="shared" si="16"/>
        <v/>
      </c>
      <c r="I244" s="347" t="b">
        <f t="shared" si="17"/>
        <v>0</v>
      </c>
      <c r="J244" s="355">
        <f t="shared" si="18"/>
        <v>1</v>
      </c>
      <c r="K244" s="31"/>
    </row>
    <row r="245" spans="1:11">
      <c r="A245" s="35">
        <v>236</v>
      </c>
      <c r="B245" s="6"/>
      <c r="C245" s="6"/>
      <c r="D245" s="6"/>
      <c r="E245" s="6"/>
      <c r="F245" s="215"/>
      <c r="G245" s="16" t="str">
        <f t="shared" si="15"/>
        <v/>
      </c>
      <c r="H245" s="56" t="str">
        <f t="shared" si="16"/>
        <v/>
      </c>
      <c r="I245" s="347" t="b">
        <f t="shared" si="17"/>
        <v>0</v>
      </c>
      <c r="J245" s="355">
        <f t="shared" si="18"/>
        <v>1</v>
      </c>
      <c r="K245" s="31"/>
    </row>
    <row r="246" spans="1:11">
      <c r="A246" s="35">
        <v>237</v>
      </c>
      <c r="B246" s="6"/>
      <c r="C246" s="6"/>
      <c r="D246" s="6"/>
      <c r="E246" s="6"/>
      <c r="F246" s="215"/>
      <c r="G246" s="16" t="str">
        <f t="shared" si="15"/>
        <v/>
      </c>
      <c r="H246" s="56" t="str">
        <f t="shared" si="16"/>
        <v/>
      </c>
      <c r="I246" s="347" t="b">
        <f t="shared" si="17"/>
        <v>0</v>
      </c>
      <c r="J246" s="355">
        <f t="shared" si="18"/>
        <v>1</v>
      </c>
      <c r="K246" s="31"/>
    </row>
    <row r="247" spans="1:11">
      <c r="A247" s="35">
        <v>238</v>
      </c>
      <c r="B247" s="6"/>
      <c r="C247" s="6"/>
      <c r="D247" s="6"/>
      <c r="E247" s="6"/>
      <c r="F247" s="215"/>
      <c r="G247" s="16" t="str">
        <f t="shared" si="15"/>
        <v/>
      </c>
      <c r="H247" s="56" t="str">
        <f t="shared" si="16"/>
        <v/>
      </c>
      <c r="I247" s="347" t="b">
        <f t="shared" si="17"/>
        <v>0</v>
      </c>
      <c r="J247" s="355">
        <f t="shared" si="18"/>
        <v>1</v>
      </c>
      <c r="K247" s="31"/>
    </row>
    <row r="248" spans="1:11">
      <c r="A248" s="35">
        <v>239</v>
      </c>
      <c r="B248" s="6"/>
      <c r="C248" s="6"/>
      <c r="D248" s="6"/>
      <c r="E248" s="6"/>
      <c r="F248" s="215"/>
      <c r="G248" s="16" t="str">
        <f t="shared" si="15"/>
        <v/>
      </c>
      <c r="H248" s="56" t="str">
        <f t="shared" si="16"/>
        <v/>
      </c>
      <c r="I248" s="347" t="b">
        <f t="shared" si="17"/>
        <v>0</v>
      </c>
      <c r="J248" s="355">
        <f t="shared" si="18"/>
        <v>1</v>
      </c>
      <c r="K248" s="31"/>
    </row>
    <row r="249" spans="1:11">
      <c r="A249" s="35">
        <v>240</v>
      </c>
      <c r="B249" s="6"/>
      <c r="C249" s="6"/>
      <c r="D249" s="6"/>
      <c r="E249" s="6"/>
      <c r="F249" s="215"/>
      <c r="G249" s="16" t="str">
        <f t="shared" si="15"/>
        <v/>
      </c>
      <c r="H249" s="56" t="str">
        <f t="shared" si="16"/>
        <v/>
      </c>
      <c r="I249" s="347" t="b">
        <f t="shared" si="17"/>
        <v>0</v>
      </c>
      <c r="J249" s="355">
        <f t="shared" si="18"/>
        <v>1</v>
      </c>
      <c r="K249" s="31"/>
    </row>
    <row r="250" spans="1:11">
      <c r="A250" s="35">
        <v>241</v>
      </c>
      <c r="B250" s="6"/>
      <c r="C250" s="6"/>
      <c r="D250" s="6"/>
      <c r="E250" s="6"/>
      <c r="F250" s="215"/>
      <c r="G250" s="16" t="str">
        <f t="shared" si="15"/>
        <v/>
      </c>
      <c r="H250" s="56" t="str">
        <f t="shared" si="16"/>
        <v/>
      </c>
      <c r="I250" s="347" t="b">
        <f t="shared" si="17"/>
        <v>0</v>
      </c>
      <c r="J250" s="355">
        <f t="shared" si="18"/>
        <v>1</v>
      </c>
      <c r="K250" s="31"/>
    </row>
    <row r="251" spans="1:11">
      <c r="A251" s="35">
        <v>242</v>
      </c>
      <c r="B251" s="6"/>
      <c r="C251" s="6"/>
      <c r="D251" s="6"/>
      <c r="E251" s="6"/>
      <c r="F251" s="215"/>
      <c r="G251" s="16" t="str">
        <f t="shared" si="15"/>
        <v/>
      </c>
      <c r="H251" s="56" t="str">
        <f t="shared" si="16"/>
        <v/>
      </c>
      <c r="I251" s="347" t="b">
        <f t="shared" si="17"/>
        <v>0</v>
      </c>
      <c r="J251" s="355">
        <f t="shared" si="18"/>
        <v>1</v>
      </c>
      <c r="K251" s="31"/>
    </row>
    <row r="252" spans="1:11">
      <c r="A252" s="35">
        <v>243</v>
      </c>
      <c r="B252" s="6"/>
      <c r="C252" s="6"/>
      <c r="D252" s="6"/>
      <c r="E252" s="6"/>
      <c r="F252" s="215"/>
      <c r="G252" s="16" t="str">
        <f t="shared" si="15"/>
        <v/>
      </c>
      <c r="H252" s="56" t="str">
        <f t="shared" si="16"/>
        <v/>
      </c>
      <c r="I252" s="347" t="b">
        <f t="shared" si="17"/>
        <v>0</v>
      </c>
      <c r="J252" s="355">
        <f t="shared" si="18"/>
        <v>1</v>
      </c>
      <c r="K252" s="31"/>
    </row>
    <row r="253" spans="1:11">
      <c r="A253" s="35">
        <v>244</v>
      </c>
      <c r="B253" s="6"/>
      <c r="C253" s="6"/>
      <c r="D253" s="6"/>
      <c r="E253" s="6"/>
      <c r="F253" s="215"/>
      <c r="G253" s="16" t="str">
        <f t="shared" si="15"/>
        <v/>
      </c>
      <c r="H253" s="56" t="str">
        <f t="shared" si="16"/>
        <v/>
      </c>
      <c r="I253" s="347" t="b">
        <f t="shared" si="17"/>
        <v>0</v>
      </c>
      <c r="J253" s="355">
        <f t="shared" si="18"/>
        <v>1</v>
      </c>
      <c r="K253" s="31"/>
    </row>
    <row r="254" spans="1:11">
      <c r="A254" s="35">
        <v>245</v>
      </c>
      <c r="B254" s="6"/>
      <c r="C254" s="6"/>
      <c r="D254" s="6"/>
      <c r="E254" s="6"/>
      <c r="F254" s="215"/>
      <c r="G254" s="16" t="str">
        <f t="shared" si="15"/>
        <v/>
      </c>
      <c r="H254" s="56" t="str">
        <f t="shared" si="16"/>
        <v/>
      </c>
      <c r="I254" s="347" t="b">
        <f t="shared" si="17"/>
        <v>0</v>
      </c>
      <c r="J254" s="355">
        <f t="shared" si="18"/>
        <v>1</v>
      </c>
      <c r="K254" s="31"/>
    </row>
    <row r="255" spans="1:11">
      <c r="A255" s="35">
        <v>246</v>
      </c>
      <c r="B255" s="6"/>
      <c r="C255" s="6"/>
      <c r="D255" s="6"/>
      <c r="E255" s="6"/>
      <c r="F255" s="215"/>
      <c r="G255" s="16" t="str">
        <f t="shared" si="15"/>
        <v/>
      </c>
      <c r="H255" s="56" t="str">
        <f t="shared" si="16"/>
        <v/>
      </c>
      <c r="I255" s="347" t="b">
        <f t="shared" si="17"/>
        <v>0</v>
      </c>
      <c r="J255" s="355">
        <f t="shared" si="18"/>
        <v>1</v>
      </c>
      <c r="K255" s="31"/>
    </row>
    <row r="256" spans="1:11">
      <c r="A256" s="35">
        <v>247</v>
      </c>
      <c r="B256" s="6"/>
      <c r="C256" s="6"/>
      <c r="D256" s="6"/>
      <c r="E256" s="6"/>
      <c r="F256" s="215"/>
      <c r="G256" s="16" t="str">
        <f t="shared" si="15"/>
        <v/>
      </c>
      <c r="H256" s="56" t="str">
        <f t="shared" si="16"/>
        <v/>
      </c>
      <c r="I256" s="347" t="b">
        <f t="shared" si="17"/>
        <v>0</v>
      </c>
      <c r="J256" s="355">
        <f t="shared" si="18"/>
        <v>1</v>
      </c>
      <c r="K256" s="31"/>
    </row>
    <row r="257" spans="1:11">
      <c r="A257" s="35">
        <v>248</v>
      </c>
      <c r="B257" s="6"/>
      <c r="C257" s="6"/>
      <c r="D257" s="6"/>
      <c r="E257" s="6"/>
      <c r="F257" s="215"/>
      <c r="G257" s="16" t="str">
        <f t="shared" si="15"/>
        <v/>
      </c>
      <c r="H257" s="56" t="str">
        <f t="shared" si="16"/>
        <v/>
      </c>
      <c r="I257" s="347" t="b">
        <f t="shared" si="17"/>
        <v>0</v>
      </c>
      <c r="J257" s="355">
        <f t="shared" si="18"/>
        <v>1</v>
      </c>
      <c r="K257" s="31"/>
    </row>
    <row r="258" spans="1:11">
      <c r="A258" s="35">
        <v>249</v>
      </c>
      <c r="B258" s="6"/>
      <c r="C258" s="6"/>
      <c r="D258" s="6"/>
      <c r="E258" s="6"/>
      <c r="F258" s="215"/>
      <c r="G258" s="16" t="str">
        <f t="shared" si="15"/>
        <v/>
      </c>
      <c r="H258" s="56" t="str">
        <f t="shared" si="16"/>
        <v/>
      </c>
      <c r="I258" s="347" t="b">
        <f t="shared" si="17"/>
        <v>0</v>
      </c>
      <c r="J258" s="355">
        <f t="shared" si="18"/>
        <v>1</v>
      </c>
      <c r="K258" s="31"/>
    </row>
    <row r="259" spans="1:11">
      <c r="A259" s="35">
        <v>250</v>
      </c>
      <c r="B259" s="6"/>
      <c r="C259" s="6"/>
      <c r="D259" s="6"/>
      <c r="E259" s="6"/>
      <c r="F259" s="215"/>
      <c r="G259" s="16" t="str">
        <f t="shared" si="15"/>
        <v/>
      </c>
      <c r="H259" s="56" t="str">
        <f t="shared" si="16"/>
        <v/>
      </c>
      <c r="I259" s="347" t="b">
        <f t="shared" si="17"/>
        <v>0</v>
      </c>
      <c r="J259" s="355">
        <f t="shared" si="18"/>
        <v>1</v>
      </c>
      <c r="K259" s="31"/>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0" sqref="B10:H12"/>
    </sheetView>
  </sheetViews>
  <sheetFormatPr defaultColWidth="9.109375" defaultRowHeight="15.6"/>
  <cols>
    <col min="1" max="1" width="5.6640625" style="58" customWidth="1"/>
    <col min="2" max="2" width="34.33203125" style="62" customWidth="1"/>
    <col min="3" max="3" width="30.6640625" style="62" customWidth="1"/>
    <col min="4" max="4" width="28.109375" style="62" customWidth="1"/>
    <col min="5" max="6" width="10.6640625" style="288" customWidth="1"/>
    <col min="7" max="7" width="14.44140625" style="288" customWidth="1"/>
    <col min="8" max="9" width="10.6640625" style="288" customWidth="1"/>
    <col min="10" max="10" width="8.6640625" style="305" hidden="1" customWidth="1"/>
    <col min="11" max="13" width="8.6640625" style="303" hidden="1" customWidth="1"/>
    <col min="14" max="16" width="8.6640625" style="305" hidden="1" customWidth="1"/>
    <col min="17" max="17" width="10.6640625" style="81" hidden="1" customWidth="1"/>
    <col min="18" max="18" width="9.109375" style="31" hidden="1" customWidth="1"/>
    <col min="19" max="19" width="10.6640625" style="425" hidden="1" customWidth="1"/>
    <col min="20" max="22" width="9.109375" style="58" customWidth="1"/>
    <col min="23" max="16384" width="9.109375" style="58"/>
  </cols>
  <sheetData>
    <row r="1" spans="1:19">
      <c r="A1" s="57" t="s">
        <v>481</v>
      </c>
      <c r="B1" s="58"/>
      <c r="C1" s="58"/>
      <c r="D1" s="58"/>
      <c r="E1" s="59"/>
      <c r="F1" s="59"/>
      <c r="G1" s="58"/>
      <c r="H1" s="60"/>
      <c r="I1" s="61"/>
      <c r="J1" s="60"/>
      <c r="K1" s="287"/>
      <c r="L1" s="287"/>
      <c r="M1" s="58"/>
      <c r="N1" s="58"/>
      <c r="O1" s="58"/>
      <c r="P1" s="58"/>
      <c r="Q1" s="58"/>
      <c r="R1" s="58"/>
      <c r="S1" s="61"/>
    </row>
    <row r="2" spans="1:19">
      <c r="A2" s="344" t="str">
        <f>IF(ISBLANK(facultate), IF(ISBLANK(departament),"","Departament " &amp; departament), "Facultatea " &amp; facultate)</f>
        <v>Facultatea Construcții</v>
      </c>
      <c r="B2" s="58"/>
      <c r="C2" s="58"/>
      <c r="D2" s="58"/>
      <c r="E2" s="59"/>
      <c r="F2" s="59"/>
      <c r="G2" s="58"/>
      <c r="H2" s="60"/>
      <c r="I2" s="61"/>
      <c r="J2" s="60"/>
      <c r="K2" s="287"/>
      <c r="L2" s="287"/>
      <c r="M2" s="58"/>
      <c r="N2" s="58"/>
      <c r="O2" s="58"/>
      <c r="P2" s="58"/>
      <c r="Q2" s="58"/>
      <c r="R2" s="58"/>
      <c r="S2" s="61"/>
    </row>
    <row r="3" spans="1:19">
      <c r="A3" s="344" t="str">
        <f>IF(ISBLANK(departament),"","Departamentul " &amp; departament)</f>
        <v>Departamentul Căi de Comunicație Terestre, Fundații și Cadastru</v>
      </c>
      <c r="B3" s="58"/>
      <c r="C3" s="58"/>
      <c r="D3" s="58"/>
      <c r="E3" s="59"/>
      <c r="F3" s="59"/>
      <c r="G3" s="58"/>
      <c r="H3" s="60"/>
      <c r="I3" s="61"/>
      <c r="J3" s="60"/>
      <c r="K3" s="287"/>
      <c r="L3" s="287"/>
      <c r="M3" s="58"/>
      <c r="N3" s="58"/>
      <c r="O3" s="58"/>
      <c r="P3" s="58"/>
      <c r="Q3" s="58"/>
      <c r="R3" s="58"/>
      <c r="S3" s="61"/>
    </row>
    <row r="4" spans="1:19" s="62" customFormat="1">
      <c r="A4" s="554" t="s">
        <v>901</v>
      </c>
      <c r="B4" s="554"/>
      <c r="C4" s="554"/>
      <c r="D4" s="554"/>
      <c r="E4" s="554"/>
      <c r="F4" s="554"/>
      <c r="G4" s="554"/>
      <c r="H4" s="554"/>
      <c r="I4" s="554"/>
      <c r="J4" s="303"/>
      <c r="K4" s="303"/>
      <c r="L4" s="303"/>
      <c r="M4" s="303"/>
      <c r="N4" s="303"/>
      <c r="O4" s="303"/>
      <c r="P4" s="303"/>
      <c r="Q4" s="304"/>
      <c r="R4" s="31"/>
      <c r="S4" s="31"/>
    </row>
    <row r="5" spans="1:19" s="62" customFormat="1">
      <c r="A5" s="553" t="s">
        <v>1076</v>
      </c>
      <c r="B5" s="553"/>
      <c r="C5" s="553"/>
      <c r="D5" s="553"/>
      <c r="E5" s="553"/>
      <c r="F5" s="553"/>
      <c r="G5" s="553"/>
      <c r="H5" s="553"/>
      <c r="I5" s="553"/>
      <c r="J5" s="303"/>
      <c r="K5" s="303"/>
      <c r="L5" s="303"/>
      <c r="M5" s="303"/>
      <c r="N5" s="303"/>
      <c r="O5" s="303"/>
      <c r="P5" s="303"/>
      <c r="Q5" s="81"/>
      <c r="R5" s="31"/>
      <c r="S5" s="31"/>
    </row>
    <row r="6" spans="1:19" ht="13.5" customHeight="1">
      <c r="F6" s="152"/>
      <c r="I6" s="345" t="str">
        <f>CONCATENATE(functie," ",nume_candidat)</f>
        <v>Șef de lucrări Halbac-Cotoara-Zamfir Rares</v>
      </c>
      <c r="K6" s="305"/>
      <c r="N6" s="303"/>
      <c r="O6" s="303"/>
      <c r="P6" s="303"/>
      <c r="S6" s="345" t="str">
        <f>CONCATENATE(functie," ",nume_candidat)</f>
        <v>Șef de lucrări Halbac-Cotoara-Zamfir Rares</v>
      </c>
    </row>
    <row r="7" spans="1:19" ht="20.25" customHeight="1">
      <c r="A7" s="528" t="s">
        <v>336</v>
      </c>
      <c r="B7" s="528" t="s">
        <v>0</v>
      </c>
      <c r="C7" s="528" t="s">
        <v>23</v>
      </c>
      <c r="D7" s="528" t="s">
        <v>335</v>
      </c>
      <c r="E7" s="528" t="s">
        <v>2</v>
      </c>
      <c r="F7" s="555" t="s">
        <v>53</v>
      </c>
      <c r="G7" s="556"/>
      <c r="H7" s="557"/>
      <c r="I7" s="529" t="s">
        <v>542</v>
      </c>
      <c r="J7" s="295" t="s">
        <v>4</v>
      </c>
      <c r="K7" s="306" t="s">
        <v>54</v>
      </c>
      <c r="L7" s="306" t="s">
        <v>55</v>
      </c>
      <c r="M7" s="295" t="s">
        <v>545</v>
      </c>
      <c r="N7" s="295" t="s">
        <v>56</v>
      </c>
      <c r="O7" s="295" t="s">
        <v>57</v>
      </c>
      <c r="P7" s="295" t="s">
        <v>58</v>
      </c>
      <c r="Q7" s="535" t="s">
        <v>539</v>
      </c>
      <c r="R7" s="538" t="s">
        <v>549</v>
      </c>
      <c r="S7" s="529" t="s">
        <v>1106</v>
      </c>
    </row>
    <row r="8" spans="1:19" ht="55.5" customHeight="1">
      <c r="A8" s="528"/>
      <c r="B8" s="528"/>
      <c r="C8" s="528"/>
      <c r="D8" s="528"/>
      <c r="E8" s="528"/>
      <c r="F8" s="215" t="s">
        <v>921</v>
      </c>
      <c r="G8" s="215" t="s">
        <v>546</v>
      </c>
      <c r="H8" s="215" t="s">
        <v>547</v>
      </c>
      <c r="I8" s="530"/>
      <c r="J8" s="346" t="str">
        <f t="shared" ref="J8:P8" si="0">CONCATENATE("ultimii                                  ",durata_evaluare," ani")</f>
        <v>ultimii                                  5 ani</v>
      </c>
      <c r="K8" s="346" t="str">
        <f t="shared" si="0"/>
        <v>ultimii                                  5 ani</v>
      </c>
      <c r="L8" s="346" t="str">
        <f t="shared" si="0"/>
        <v>ultimii                                  5 ani</v>
      </c>
      <c r="M8" s="346" t="str">
        <f t="shared" si="0"/>
        <v>ultimii                                  5 ani</v>
      </c>
      <c r="N8" s="346" t="str">
        <f t="shared" si="0"/>
        <v>ultimii                                  5 ani</v>
      </c>
      <c r="O8" s="346" t="str">
        <f t="shared" si="0"/>
        <v>ultimii                                  5 ani</v>
      </c>
      <c r="P8" s="346" t="str">
        <f t="shared" si="0"/>
        <v>ultimii                                  5 ani</v>
      </c>
      <c r="Q8" s="535"/>
      <c r="R8" s="538"/>
      <c r="S8" s="530"/>
    </row>
    <row r="9" spans="1:19">
      <c r="A9" s="86"/>
      <c r="B9" s="63"/>
      <c r="C9" s="63"/>
      <c r="D9" s="63"/>
      <c r="E9" s="160"/>
      <c r="F9" s="349"/>
      <c r="G9" s="349"/>
      <c r="H9" s="349"/>
      <c r="I9" s="146">
        <f>SUMIF(I10:I1010,"&gt;0")</f>
        <v>0</v>
      </c>
      <c r="J9" s="4">
        <f t="shared" ref="J9:P9" si="1">SUMIF(J10:J1259,"&gt;0")</f>
        <v>0</v>
      </c>
      <c r="K9" s="4">
        <f t="shared" si="1"/>
        <v>0</v>
      </c>
      <c r="L9" s="4">
        <f t="shared" si="1"/>
        <v>0</v>
      </c>
      <c r="M9" s="4">
        <f t="shared" si="1"/>
        <v>0</v>
      </c>
      <c r="N9" s="4">
        <f t="shared" si="1"/>
        <v>0</v>
      </c>
      <c r="O9" s="4">
        <f t="shared" si="1"/>
        <v>0</v>
      </c>
      <c r="P9" s="4">
        <f t="shared" si="1"/>
        <v>0</v>
      </c>
      <c r="Q9" s="296"/>
      <c r="R9" s="302"/>
      <c r="S9" s="146">
        <f>SUMIF(S10:S1259,"&gt;0")</f>
        <v>0</v>
      </c>
    </row>
    <row r="10" spans="1:19">
      <c r="A10" s="35">
        <v>1</v>
      </c>
      <c r="B10" s="7"/>
      <c r="C10" s="7"/>
      <c r="D10" s="13"/>
      <c r="E10" s="218"/>
      <c r="F10" s="216"/>
      <c r="G10" s="5"/>
      <c r="H10" s="5"/>
      <c r="I10" s="16" t="str">
        <f t="shared" ref="I10:I73" si="2">IF(OR($B10="",$C10="",$D10="",$E10="",$E10&lt;an_initial,$E10&gt;an_final,$Q10=FALSE),"", IF(OR($F10="X",$F10="x"),BREV_APL/R10, IF(OR($G10="X",$G10="x"),BREV_INT/R10, IF(OR($H10="X",$H10="x"),BREV_ROM/R10,""))))</f>
        <v/>
      </c>
      <c r="J10" s="364">
        <f t="shared" ref="J10:J73" si="3">N10+O10+P10</f>
        <v>0</v>
      </c>
      <c r="K10" s="365">
        <f t="shared" ref="K10:K73" si="4">IF(OR($F10="X",$F10="x"),$I10,0)</f>
        <v>0</v>
      </c>
      <c r="L10" s="365">
        <f>IF(OR($G10="X",$G10="x"),$I10,0)</f>
        <v>0</v>
      </c>
      <c r="M10" s="365">
        <f>IF(OR($H10="X",$H10="x"),$I10,0)</f>
        <v>0</v>
      </c>
      <c r="N10" s="364">
        <f t="shared" ref="N10:N73" si="5">IF(OR($B10="",$C10="",$D10="",$Q10=FALSE),0,IF(AND($E10&gt;=an_initial,$F10&lt;&gt;""),1,0))</f>
        <v>0</v>
      </c>
      <c r="O10" s="364">
        <f t="shared" ref="O10:O73" si="6">IF(OR($B10="",$C10="",$D10="",$E10="",$Q10=FALSE),0,IF(AND($E10&gt;=an_initial,$G10&lt;&gt;""),1,0))</f>
        <v>0</v>
      </c>
      <c r="P10" s="364">
        <f t="shared" ref="P10:P73" si="7">IF(OR($B10="",$C10="",$D10="",$E10="",$Q10=FALSE),0,IF(AND($E10&gt;=an_initial,$H10&lt;&gt;""),1,0))</f>
        <v>0</v>
      </c>
      <c r="Q10" s="347" t="b">
        <f t="shared" ref="Q10:Q41" si="8">IF(nume_candidat="",FALSE,ISNUMBER(SEARCH(nume_candidat,$B10)))</f>
        <v>0</v>
      </c>
      <c r="R10" s="366">
        <f t="shared" ref="R10:R73" si="9">LEN(B10)-LEN(SUBSTITUTE(B10,",",""))+1</f>
        <v>1</v>
      </c>
      <c r="S10" s="380" t="str">
        <f t="shared" ref="S10:S73" si="10">IF(OR($B10="",$C10="",$D10="",$E10="",$E10&lt;an_initial,$E10&gt;an_final,$Q10=FALSE),"", IF(OR($G10="X",$G10="x"),BREV_INT/R10,""))</f>
        <v/>
      </c>
    </row>
    <row r="11" spans="1:19">
      <c r="A11" s="35">
        <v>2</v>
      </c>
      <c r="B11" s="6"/>
      <c r="C11" s="7"/>
      <c r="D11" s="7"/>
      <c r="E11" s="218"/>
      <c r="F11" s="215"/>
      <c r="G11" s="215"/>
      <c r="H11" s="215"/>
      <c r="I11" s="380" t="str">
        <f t="shared" si="2"/>
        <v/>
      </c>
      <c r="J11" s="364">
        <f t="shared" si="3"/>
        <v>0</v>
      </c>
      <c r="K11" s="365">
        <f t="shared" si="4"/>
        <v>0</v>
      </c>
      <c r="L11" s="365">
        <f t="shared" ref="L11:L74" si="11">IF(OR($G11="X",$G11="x"),$I11,0)</f>
        <v>0</v>
      </c>
      <c r="M11" s="365">
        <f t="shared" ref="M11:M74" si="12">IF(OR($H11="X",$H11="x"),$I11,0)</f>
        <v>0</v>
      </c>
      <c r="N11" s="364">
        <f t="shared" si="5"/>
        <v>0</v>
      </c>
      <c r="O11" s="364">
        <f t="shared" si="6"/>
        <v>0</v>
      </c>
      <c r="P11" s="364">
        <f t="shared" si="7"/>
        <v>0</v>
      </c>
      <c r="Q11" s="347" t="b">
        <f t="shared" si="8"/>
        <v>0</v>
      </c>
      <c r="R11" s="366">
        <f t="shared" si="9"/>
        <v>1</v>
      </c>
      <c r="S11" s="380" t="str">
        <f t="shared" si="10"/>
        <v/>
      </c>
    </row>
    <row r="12" spans="1:19">
      <c r="A12" s="35">
        <v>3</v>
      </c>
      <c r="B12" s="6"/>
      <c r="C12" s="7"/>
      <c r="D12" s="6"/>
      <c r="E12" s="218"/>
      <c r="F12" s="215"/>
      <c r="G12" s="215"/>
      <c r="H12" s="215"/>
      <c r="I12" s="380" t="str">
        <f t="shared" si="2"/>
        <v/>
      </c>
      <c r="J12" s="364">
        <f t="shared" si="3"/>
        <v>0</v>
      </c>
      <c r="K12" s="365">
        <f t="shared" si="4"/>
        <v>0</v>
      </c>
      <c r="L12" s="365">
        <f t="shared" si="11"/>
        <v>0</v>
      </c>
      <c r="M12" s="365">
        <f t="shared" si="12"/>
        <v>0</v>
      </c>
      <c r="N12" s="364">
        <f t="shared" si="5"/>
        <v>0</v>
      </c>
      <c r="O12" s="364">
        <f t="shared" si="6"/>
        <v>0</v>
      </c>
      <c r="P12" s="364">
        <f t="shared" si="7"/>
        <v>0</v>
      </c>
      <c r="Q12" s="347" t="b">
        <f t="shared" si="8"/>
        <v>0</v>
      </c>
      <c r="R12" s="366">
        <f t="shared" si="9"/>
        <v>1</v>
      </c>
      <c r="S12" s="380" t="str">
        <f t="shared" si="10"/>
        <v/>
      </c>
    </row>
    <row r="13" spans="1:19">
      <c r="A13" s="35">
        <v>4</v>
      </c>
      <c r="B13" s="6"/>
      <c r="C13" s="378"/>
      <c r="D13" s="378"/>
      <c r="E13" s="427"/>
      <c r="F13" s="424"/>
      <c r="G13" s="424"/>
      <c r="H13" s="5"/>
      <c r="I13" s="380" t="str">
        <f t="shared" si="2"/>
        <v/>
      </c>
      <c r="J13" s="364">
        <f t="shared" si="3"/>
        <v>0</v>
      </c>
      <c r="K13" s="365">
        <f t="shared" si="4"/>
        <v>0</v>
      </c>
      <c r="L13" s="365">
        <f t="shared" si="11"/>
        <v>0</v>
      </c>
      <c r="M13" s="365">
        <f t="shared" si="12"/>
        <v>0</v>
      </c>
      <c r="N13" s="364">
        <f t="shared" si="5"/>
        <v>0</v>
      </c>
      <c r="O13" s="364">
        <f t="shared" si="6"/>
        <v>0</v>
      </c>
      <c r="P13" s="364">
        <f t="shared" si="7"/>
        <v>0</v>
      </c>
      <c r="Q13" s="347" t="b">
        <f t="shared" si="8"/>
        <v>0</v>
      </c>
      <c r="R13" s="366">
        <f t="shared" si="9"/>
        <v>1</v>
      </c>
      <c r="S13" s="380" t="str">
        <f t="shared" si="10"/>
        <v/>
      </c>
    </row>
    <row r="14" spans="1:19">
      <c r="A14" s="35">
        <v>5</v>
      </c>
      <c r="B14" s="6"/>
      <c r="C14" s="6"/>
      <c r="D14" s="6"/>
      <c r="E14" s="215"/>
      <c r="F14" s="215"/>
      <c r="G14" s="215"/>
      <c r="H14" s="215"/>
      <c r="I14" s="380" t="str">
        <f t="shared" si="2"/>
        <v/>
      </c>
      <c r="J14" s="364">
        <f t="shared" si="3"/>
        <v>0</v>
      </c>
      <c r="K14" s="365">
        <f t="shared" si="4"/>
        <v>0</v>
      </c>
      <c r="L14" s="365">
        <f t="shared" si="11"/>
        <v>0</v>
      </c>
      <c r="M14" s="365">
        <f t="shared" si="12"/>
        <v>0</v>
      </c>
      <c r="N14" s="364">
        <f t="shared" si="5"/>
        <v>0</v>
      </c>
      <c r="O14" s="364">
        <f t="shared" si="6"/>
        <v>0</v>
      </c>
      <c r="P14" s="364">
        <f t="shared" si="7"/>
        <v>0</v>
      </c>
      <c r="Q14" s="347" t="b">
        <f t="shared" si="8"/>
        <v>0</v>
      </c>
      <c r="R14" s="366">
        <f t="shared" si="9"/>
        <v>1</v>
      </c>
      <c r="S14" s="380" t="str">
        <f t="shared" si="10"/>
        <v/>
      </c>
    </row>
    <row r="15" spans="1:19">
      <c r="A15" s="35">
        <v>6</v>
      </c>
      <c r="B15" s="6"/>
      <c r="C15" s="6"/>
      <c r="D15" s="6"/>
      <c r="E15" s="215"/>
      <c r="F15" s="215"/>
      <c r="G15" s="215"/>
      <c r="H15" s="215"/>
      <c r="I15" s="380" t="str">
        <f t="shared" si="2"/>
        <v/>
      </c>
      <c r="J15" s="364">
        <f t="shared" si="3"/>
        <v>0</v>
      </c>
      <c r="K15" s="365">
        <f t="shared" si="4"/>
        <v>0</v>
      </c>
      <c r="L15" s="365">
        <f t="shared" si="11"/>
        <v>0</v>
      </c>
      <c r="M15" s="365">
        <f t="shared" si="12"/>
        <v>0</v>
      </c>
      <c r="N15" s="364">
        <f t="shared" si="5"/>
        <v>0</v>
      </c>
      <c r="O15" s="364">
        <f t="shared" si="6"/>
        <v>0</v>
      </c>
      <c r="P15" s="364">
        <f t="shared" si="7"/>
        <v>0</v>
      </c>
      <c r="Q15" s="347" t="b">
        <f t="shared" si="8"/>
        <v>0</v>
      </c>
      <c r="R15" s="366">
        <f t="shared" si="9"/>
        <v>1</v>
      </c>
      <c r="S15" s="380" t="str">
        <f t="shared" si="10"/>
        <v/>
      </c>
    </row>
    <row r="16" spans="1:19">
      <c r="A16" s="35">
        <v>7</v>
      </c>
      <c r="B16" s="6"/>
      <c r="C16" s="6"/>
      <c r="D16" s="6"/>
      <c r="E16" s="215"/>
      <c r="F16" s="215"/>
      <c r="G16" s="215"/>
      <c r="H16" s="215"/>
      <c r="I16" s="380" t="str">
        <f t="shared" si="2"/>
        <v/>
      </c>
      <c r="J16" s="364">
        <f t="shared" si="3"/>
        <v>0</v>
      </c>
      <c r="K16" s="365">
        <f t="shared" si="4"/>
        <v>0</v>
      </c>
      <c r="L16" s="365">
        <f t="shared" si="11"/>
        <v>0</v>
      </c>
      <c r="M16" s="365">
        <f t="shared" si="12"/>
        <v>0</v>
      </c>
      <c r="N16" s="364">
        <f t="shared" si="5"/>
        <v>0</v>
      </c>
      <c r="O16" s="364">
        <f t="shared" si="6"/>
        <v>0</v>
      </c>
      <c r="P16" s="364">
        <f t="shared" si="7"/>
        <v>0</v>
      </c>
      <c r="Q16" s="347" t="b">
        <f t="shared" si="8"/>
        <v>0</v>
      </c>
      <c r="R16" s="366">
        <f t="shared" si="9"/>
        <v>1</v>
      </c>
      <c r="S16" s="380" t="str">
        <f t="shared" si="10"/>
        <v/>
      </c>
    </row>
    <row r="17" spans="1:19">
      <c r="A17" s="35">
        <v>8</v>
      </c>
      <c r="B17" s="6"/>
      <c r="C17" s="6"/>
      <c r="D17" s="6"/>
      <c r="E17" s="215"/>
      <c r="F17" s="215"/>
      <c r="G17" s="215"/>
      <c r="H17" s="215"/>
      <c r="I17" s="380" t="str">
        <f t="shared" si="2"/>
        <v/>
      </c>
      <c r="J17" s="364">
        <f t="shared" si="3"/>
        <v>0</v>
      </c>
      <c r="K17" s="365">
        <f t="shared" si="4"/>
        <v>0</v>
      </c>
      <c r="L17" s="365">
        <f t="shared" si="11"/>
        <v>0</v>
      </c>
      <c r="M17" s="365">
        <f t="shared" si="12"/>
        <v>0</v>
      </c>
      <c r="N17" s="364">
        <f t="shared" si="5"/>
        <v>0</v>
      </c>
      <c r="O17" s="364">
        <f t="shared" si="6"/>
        <v>0</v>
      </c>
      <c r="P17" s="364">
        <f t="shared" si="7"/>
        <v>0</v>
      </c>
      <c r="Q17" s="347" t="b">
        <f t="shared" si="8"/>
        <v>0</v>
      </c>
      <c r="R17" s="366">
        <f t="shared" si="9"/>
        <v>1</v>
      </c>
      <c r="S17" s="380" t="str">
        <f t="shared" si="10"/>
        <v/>
      </c>
    </row>
    <row r="18" spans="1:19">
      <c r="A18" s="35">
        <v>9</v>
      </c>
      <c r="B18" s="6"/>
      <c r="C18" s="6"/>
      <c r="D18" s="6"/>
      <c r="E18" s="215"/>
      <c r="F18" s="215"/>
      <c r="G18" s="215"/>
      <c r="H18" s="215"/>
      <c r="I18" s="380" t="str">
        <f t="shared" si="2"/>
        <v/>
      </c>
      <c r="J18" s="364">
        <f t="shared" si="3"/>
        <v>0</v>
      </c>
      <c r="K18" s="365">
        <f t="shared" si="4"/>
        <v>0</v>
      </c>
      <c r="L18" s="365">
        <f t="shared" si="11"/>
        <v>0</v>
      </c>
      <c r="M18" s="365">
        <f t="shared" si="12"/>
        <v>0</v>
      </c>
      <c r="N18" s="364">
        <f t="shared" si="5"/>
        <v>0</v>
      </c>
      <c r="O18" s="364">
        <f t="shared" si="6"/>
        <v>0</v>
      </c>
      <c r="P18" s="364">
        <f t="shared" si="7"/>
        <v>0</v>
      </c>
      <c r="Q18" s="347" t="b">
        <f t="shared" si="8"/>
        <v>0</v>
      </c>
      <c r="R18" s="366">
        <f t="shared" si="9"/>
        <v>1</v>
      </c>
      <c r="S18" s="380" t="str">
        <f t="shared" si="10"/>
        <v/>
      </c>
    </row>
    <row r="19" spans="1:19">
      <c r="A19" s="35">
        <v>10</v>
      </c>
      <c r="B19" s="6"/>
      <c r="C19" s="6"/>
      <c r="D19" s="6"/>
      <c r="E19" s="215"/>
      <c r="F19" s="215"/>
      <c r="G19" s="215"/>
      <c r="H19" s="215"/>
      <c r="I19" s="380" t="str">
        <f t="shared" si="2"/>
        <v/>
      </c>
      <c r="J19" s="364">
        <f t="shared" si="3"/>
        <v>0</v>
      </c>
      <c r="K19" s="365">
        <f t="shared" si="4"/>
        <v>0</v>
      </c>
      <c r="L19" s="365">
        <f t="shared" si="11"/>
        <v>0</v>
      </c>
      <c r="M19" s="365">
        <f t="shared" si="12"/>
        <v>0</v>
      </c>
      <c r="N19" s="364">
        <f t="shared" si="5"/>
        <v>0</v>
      </c>
      <c r="O19" s="364">
        <f t="shared" si="6"/>
        <v>0</v>
      </c>
      <c r="P19" s="364">
        <f t="shared" si="7"/>
        <v>0</v>
      </c>
      <c r="Q19" s="347" t="b">
        <f t="shared" si="8"/>
        <v>0</v>
      </c>
      <c r="R19" s="366">
        <f t="shared" si="9"/>
        <v>1</v>
      </c>
      <c r="S19" s="380" t="str">
        <f t="shared" si="10"/>
        <v/>
      </c>
    </row>
    <row r="20" spans="1:19">
      <c r="A20" s="35">
        <v>11</v>
      </c>
      <c r="B20" s="6"/>
      <c r="C20" s="6"/>
      <c r="D20" s="6"/>
      <c r="E20" s="215"/>
      <c r="F20" s="215"/>
      <c r="G20" s="215"/>
      <c r="H20" s="215"/>
      <c r="I20" s="380" t="str">
        <f t="shared" si="2"/>
        <v/>
      </c>
      <c r="J20" s="364">
        <f t="shared" si="3"/>
        <v>0</v>
      </c>
      <c r="K20" s="365">
        <f t="shared" si="4"/>
        <v>0</v>
      </c>
      <c r="L20" s="365">
        <f t="shared" si="11"/>
        <v>0</v>
      </c>
      <c r="M20" s="365">
        <f t="shared" si="12"/>
        <v>0</v>
      </c>
      <c r="N20" s="364">
        <f t="shared" si="5"/>
        <v>0</v>
      </c>
      <c r="O20" s="364">
        <f t="shared" si="6"/>
        <v>0</v>
      </c>
      <c r="P20" s="364">
        <f t="shared" si="7"/>
        <v>0</v>
      </c>
      <c r="Q20" s="347" t="b">
        <f t="shared" si="8"/>
        <v>0</v>
      </c>
      <c r="R20" s="366">
        <f t="shared" si="9"/>
        <v>1</v>
      </c>
      <c r="S20" s="380" t="str">
        <f t="shared" si="10"/>
        <v/>
      </c>
    </row>
    <row r="21" spans="1:19">
      <c r="A21" s="35">
        <v>12</v>
      </c>
      <c r="B21" s="6"/>
      <c r="C21" s="6"/>
      <c r="D21" s="6"/>
      <c r="E21" s="215"/>
      <c r="F21" s="215"/>
      <c r="G21" s="215"/>
      <c r="H21" s="215"/>
      <c r="I21" s="380" t="str">
        <f t="shared" si="2"/>
        <v/>
      </c>
      <c r="J21" s="364">
        <f t="shared" si="3"/>
        <v>0</v>
      </c>
      <c r="K21" s="365">
        <f t="shared" si="4"/>
        <v>0</v>
      </c>
      <c r="L21" s="365">
        <f t="shared" si="11"/>
        <v>0</v>
      </c>
      <c r="M21" s="365">
        <f t="shared" si="12"/>
        <v>0</v>
      </c>
      <c r="N21" s="364">
        <f t="shared" si="5"/>
        <v>0</v>
      </c>
      <c r="O21" s="364">
        <f t="shared" si="6"/>
        <v>0</v>
      </c>
      <c r="P21" s="364">
        <f t="shared" si="7"/>
        <v>0</v>
      </c>
      <c r="Q21" s="347" t="b">
        <f t="shared" si="8"/>
        <v>0</v>
      </c>
      <c r="R21" s="366">
        <f t="shared" si="9"/>
        <v>1</v>
      </c>
      <c r="S21" s="380" t="str">
        <f t="shared" si="10"/>
        <v/>
      </c>
    </row>
    <row r="22" spans="1:19">
      <c r="A22" s="35">
        <v>13</v>
      </c>
      <c r="B22" s="6"/>
      <c r="C22" s="6"/>
      <c r="D22" s="6"/>
      <c r="E22" s="215"/>
      <c r="F22" s="215"/>
      <c r="G22" s="215"/>
      <c r="H22" s="215"/>
      <c r="I22" s="380" t="str">
        <f t="shared" si="2"/>
        <v/>
      </c>
      <c r="J22" s="364">
        <f t="shared" si="3"/>
        <v>0</v>
      </c>
      <c r="K22" s="365">
        <f t="shared" si="4"/>
        <v>0</v>
      </c>
      <c r="L22" s="365">
        <f t="shared" si="11"/>
        <v>0</v>
      </c>
      <c r="M22" s="365">
        <f t="shared" si="12"/>
        <v>0</v>
      </c>
      <c r="N22" s="364">
        <f t="shared" si="5"/>
        <v>0</v>
      </c>
      <c r="O22" s="364">
        <f t="shared" si="6"/>
        <v>0</v>
      </c>
      <c r="P22" s="364">
        <f t="shared" si="7"/>
        <v>0</v>
      </c>
      <c r="Q22" s="347" t="b">
        <f t="shared" si="8"/>
        <v>0</v>
      </c>
      <c r="R22" s="366">
        <f t="shared" si="9"/>
        <v>1</v>
      </c>
      <c r="S22" s="380" t="str">
        <f t="shared" si="10"/>
        <v/>
      </c>
    </row>
    <row r="23" spans="1:19">
      <c r="A23" s="35">
        <v>14</v>
      </c>
      <c r="B23" s="6"/>
      <c r="C23" s="6"/>
      <c r="D23" s="6"/>
      <c r="E23" s="215"/>
      <c r="F23" s="215"/>
      <c r="G23" s="215"/>
      <c r="H23" s="215"/>
      <c r="I23" s="380" t="str">
        <f t="shared" si="2"/>
        <v/>
      </c>
      <c r="J23" s="364">
        <f t="shared" si="3"/>
        <v>0</v>
      </c>
      <c r="K23" s="365">
        <f t="shared" si="4"/>
        <v>0</v>
      </c>
      <c r="L23" s="365">
        <f t="shared" si="11"/>
        <v>0</v>
      </c>
      <c r="M23" s="365">
        <f t="shared" si="12"/>
        <v>0</v>
      </c>
      <c r="N23" s="364">
        <f t="shared" si="5"/>
        <v>0</v>
      </c>
      <c r="O23" s="364">
        <f t="shared" si="6"/>
        <v>0</v>
      </c>
      <c r="P23" s="364">
        <f t="shared" si="7"/>
        <v>0</v>
      </c>
      <c r="Q23" s="347" t="b">
        <f t="shared" si="8"/>
        <v>0</v>
      </c>
      <c r="R23" s="366">
        <f t="shared" si="9"/>
        <v>1</v>
      </c>
      <c r="S23" s="380" t="str">
        <f t="shared" si="10"/>
        <v/>
      </c>
    </row>
    <row r="24" spans="1:19">
      <c r="A24" s="35">
        <v>15</v>
      </c>
      <c r="B24" s="6"/>
      <c r="C24" s="6"/>
      <c r="D24" s="6"/>
      <c r="E24" s="215"/>
      <c r="F24" s="215"/>
      <c r="G24" s="215"/>
      <c r="H24" s="215"/>
      <c r="I24" s="380" t="str">
        <f t="shared" si="2"/>
        <v/>
      </c>
      <c r="J24" s="364">
        <f t="shared" si="3"/>
        <v>0</v>
      </c>
      <c r="K24" s="365">
        <f t="shared" si="4"/>
        <v>0</v>
      </c>
      <c r="L24" s="365">
        <f t="shared" si="11"/>
        <v>0</v>
      </c>
      <c r="M24" s="365">
        <f t="shared" si="12"/>
        <v>0</v>
      </c>
      <c r="N24" s="364">
        <f t="shared" si="5"/>
        <v>0</v>
      </c>
      <c r="O24" s="364">
        <f t="shared" si="6"/>
        <v>0</v>
      </c>
      <c r="P24" s="364">
        <f t="shared" si="7"/>
        <v>0</v>
      </c>
      <c r="Q24" s="347" t="b">
        <f t="shared" si="8"/>
        <v>0</v>
      </c>
      <c r="R24" s="366">
        <f t="shared" si="9"/>
        <v>1</v>
      </c>
      <c r="S24" s="380" t="str">
        <f t="shared" si="10"/>
        <v/>
      </c>
    </row>
    <row r="25" spans="1:19">
      <c r="A25" s="35">
        <v>16</v>
      </c>
      <c r="B25" s="6"/>
      <c r="C25" s="6"/>
      <c r="D25" s="6"/>
      <c r="E25" s="215"/>
      <c r="F25" s="215"/>
      <c r="G25" s="215"/>
      <c r="H25" s="215"/>
      <c r="I25" s="380" t="str">
        <f t="shared" si="2"/>
        <v/>
      </c>
      <c r="J25" s="364">
        <f t="shared" si="3"/>
        <v>0</v>
      </c>
      <c r="K25" s="365">
        <f t="shared" si="4"/>
        <v>0</v>
      </c>
      <c r="L25" s="365">
        <f t="shared" si="11"/>
        <v>0</v>
      </c>
      <c r="M25" s="365">
        <f t="shared" si="12"/>
        <v>0</v>
      </c>
      <c r="N25" s="364">
        <f t="shared" si="5"/>
        <v>0</v>
      </c>
      <c r="O25" s="364">
        <f t="shared" si="6"/>
        <v>0</v>
      </c>
      <c r="P25" s="364">
        <f t="shared" si="7"/>
        <v>0</v>
      </c>
      <c r="Q25" s="347" t="b">
        <f t="shared" si="8"/>
        <v>0</v>
      </c>
      <c r="R25" s="366">
        <f t="shared" si="9"/>
        <v>1</v>
      </c>
      <c r="S25" s="380" t="str">
        <f t="shared" si="10"/>
        <v/>
      </c>
    </row>
    <row r="26" spans="1:19">
      <c r="A26" s="35">
        <v>17</v>
      </c>
      <c r="B26" s="6"/>
      <c r="C26" s="6"/>
      <c r="D26" s="6"/>
      <c r="E26" s="215"/>
      <c r="F26" s="215"/>
      <c r="G26" s="215"/>
      <c r="H26" s="215"/>
      <c r="I26" s="380" t="str">
        <f t="shared" si="2"/>
        <v/>
      </c>
      <c r="J26" s="364">
        <f t="shared" si="3"/>
        <v>0</v>
      </c>
      <c r="K26" s="365">
        <f t="shared" si="4"/>
        <v>0</v>
      </c>
      <c r="L26" s="365">
        <f t="shared" si="11"/>
        <v>0</v>
      </c>
      <c r="M26" s="365">
        <f t="shared" si="12"/>
        <v>0</v>
      </c>
      <c r="N26" s="364">
        <f t="shared" si="5"/>
        <v>0</v>
      </c>
      <c r="O26" s="364">
        <f t="shared" si="6"/>
        <v>0</v>
      </c>
      <c r="P26" s="364">
        <f t="shared" si="7"/>
        <v>0</v>
      </c>
      <c r="Q26" s="347" t="b">
        <f t="shared" si="8"/>
        <v>0</v>
      </c>
      <c r="R26" s="366">
        <f t="shared" si="9"/>
        <v>1</v>
      </c>
      <c r="S26" s="380" t="str">
        <f t="shared" si="10"/>
        <v/>
      </c>
    </row>
    <row r="27" spans="1:19">
      <c r="A27" s="35">
        <v>18</v>
      </c>
      <c r="B27" s="6"/>
      <c r="C27" s="6"/>
      <c r="D27" s="6"/>
      <c r="E27" s="215"/>
      <c r="F27" s="215"/>
      <c r="G27" s="215"/>
      <c r="H27" s="215"/>
      <c r="I27" s="380" t="str">
        <f t="shared" si="2"/>
        <v/>
      </c>
      <c r="J27" s="364">
        <f t="shared" si="3"/>
        <v>0</v>
      </c>
      <c r="K27" s="365">
        <f t="shared" si="4"/>
        <v>0</v>
      </c>
      <c r="L27" s="365">
        <f t="shared" si="11"/>
        <v>0</v>
      </c>
      <c r="M27" s="365">
        <f t="shared" si="12"/>
        <v>0</v>
      </c>
      <c r="N27" s="364">
        <f t="shared" si="5"/>
        <v>0</v>
      </c>
      <c r="O27" s="364">
        <f t="shared" si="6"/>
        <v>0</v>
      </c>
      <c r="P27" s="364">
        <f t="shared" si="7"/>
        <v>0</v>
      </c>
      <c r="Q27" s="347" t="b">
        <f t="shared" si="8"/>
        <v>0</v>
      </c>
      <c r="R27" s="366">
        <f t="shared" si="9"/>
        <v>1</v>
      </c>
      <c r="S27" s="380" t="str">
        <f t="shared" si="10"/>
        <v/>
      </c>
    </row>
    <row r="28" spans="1:19">
      <c r="A28" s="35">
        <v>19</v>
      </c>
      <c r="B28" s="6"/>
      <c r="C28" s="6"/>
      <c r="D28" s="6"/>
      <c r="E28" s="215"/>
      <c r="F28" s="215"/>
      <c r="G28" s="215"/>
      <c r="H28" s="215"/>
      <c r="I28" s="380" t="str">
        <f t="shared" si="2"/>
        <v/>
      </c>
      <c r="J28" s="364">
        <f t="shared" si="3"/>
        <v>0</v>
      </c>
      <c r="K28" s="365">
        <f t="shared" si="4"/>
        <v>0</v>
      </c>
      <c r="L28" s="365">
        <f t="shared" si="11"/>
        <v>0</v>
      </c>
      <c r="M28" s="365">
        <f t="shared" si="12"/>
        <v>0</v>
      </c>
      <c r="N28" s="364">
        <f t="shared" si="5"/>
        <v>0</v>
      </c>
      <c r="O28" s="364">
        <f t="shared" si="6"/>
        <v>0</v>
      </c>
      <c r="P28" s="364">
        <f t="shared" si="7"/>
        <v>0</v>
      </c>
      <c r="Q28" s="347" t="b">
        <f t="shared" si="8"/>
        <v>0</v>
      </c>
      <c r="R28" s="366">
        <f t="shared" si="9"/>
        <v>1</v>
      </c>
      <c r="S28" s="380" t="str">
        <f t="shared" si="10"/>
        <v/>
      </c>
    </row>
    <row r="29" spans="1:19">
      <c r="A29" s="35">
        <v>20</v>
      </c>
      <c r="B29" s="6"/>
      <c r="C29" s="6"/>
      <c r="D29" s="6"/>
      <c r="E29" s="215"/>
      <c r="F29" s="215"/>
      <c r="G29" s="215"/>
      <c r="H29" s="215"/>
      <c r="I29" s="380" t="str">
        <f t="shared" si="2"/>
        <v/>
      </c>
      <c r="J29" s="364">
        <f t="shared" si="3"/>
        <v>0</v>
      </c>
      <c r="K29" s="365">
        <f t="shared" si="4"/>
        <v>0</v>
      </c>
      <c r="L29" s="365">
        <f t="shared" si="11"/>
        <v>0</v>
      </c>
      <c r="M29" s="365">
        <f t="shared" si="12"/>
        <v>0</v>
      </c>
      <c r="N29" s="364">
        <f t="shared" si="5"/>
        <v>0</v>
      </c>
      <c r="O29" s="364">
        <f t="shared" si="6"/>
        <v>0</v>
      </c>
      <c r="P29" s="364">
        <f t="shared" si="7"/>
        <v>0</v>
      </c>
      <c r="Q29" s="347" t="b">
        <f t="shared" si="8"/>
        <v>0</v>
      </c>
      <c r="R29" s="366">
        <f t="shared" si="9"/>
        <v>1</v>
      </c>
      <c r="S29" s="380" t="str">
        <f t="shared" si="10"/>
        <v/>
      </c>
    </row>
    <row r="30" spans="1:19">
      <c r="A30" s="35">
        <v>21</v>
      </c>
      <c r="B30" s="6"/>
      <c r="C30" s="6"/>
      <c r="D30" s="6"/>
      <c r="E30" s="215"/>
      <c r="F30" s="215"/>
      <c r="G30" s="215"/>
      <c r="H30" s="215"/>
      <c r="I30" s="380" t="str">
        <f t="shared" si="2"/>
        <v/>
      </c>
      <c r="J30" s="364">
        <f t="shared" si="3"/>
        <v>0</v>
      </c>
      <c r="K30" s="365">
        <f t="shared" si="4"/>
        <v>0</v>
      </c>
      <c r="L30" s="365">
        <f t="shared" si="11"/>
        <v>0</v>
      </c>
      <c r="M30" s="365">
        <f t="shared" si="12"/>
        <v>0</v>
      </c>
      <c r="N30" s="364">
        <f t="shared" si="5"/>
        <v>0</v>
      </c>
      <c r="O30" s="364">
        <f t="shared" si="6"/>
        <v>0</v>
      </c>
      <c r="P30" s="364">
        <f t="shared" si="7"/>
        <v>0</v>
      </c>
      <c r="Q30" s="347" t="b">
        <f t="shared" si="8"/>
        <v>0</v>
      </c>
      <c r="R30" s="366">
        <f t="shared" si="9"/>
        <v>1</v>
      </c>
      <c r="S30" s="380" t="str">
        <f t="shared" si="10"/>
        <v/>
      </c>
    </row>
    <row r="31" spans="1:19">
      <c r="A31" s="35">
        <v>22</v>
      </c>
      <c r="B31" s="6"/>
      <c r="C31" s="6"/>
      <c r="D31" s="6"/>
      <c r="E31" s="215"/>
      <c r="F31" s="215"/>
      <c r="G31" s="215"/>
      <c r="H31" s="215"/>
      <c r="I31" s="380" t="str">
        <f t="shared" si="2"/>
        <v/>
      </c>
      <c r="J31" s="364">
        <f t="shared" si="3"/>
        <v>0</v>
      </c>
      <c r="K31" s="365">
        <f t="shared" si="4"/>
        <v>0</v>
      </c>
      <c r="L31" s="365">
        <f t="shared" si="11"/>
        <v>0</v>
      </c>
      <c r="M31" s="365">
        <f t="shared" si="12"/>
        <v>0</v>
      </c>
      <c r="N31" s="364">
        <f t="shared" si="5"/>
        <v>0</v>
      </c>
      <c r="O31" s="364">
        <f t="shared" si="6"/>
        <v>0</v>
      </c>
      <c r="P31" s="364">
        <f t="shared" si="7"/>
        <v>0</v>
      </c>
      <c r="Q31" s="347" t="b">
        <f t="shared" si="8"/>
        <v>0</v>
      </c>
      <c r="R31" s="366">
        <f t="shared" si="9"/>
        <v>1</v>
      </c>
      <c r="S31" s="380" t="str">
        <f t="shared" si="10"/>
        <v/>
      </c>
    </row>
    <row r="32" spans="1:19">
      <c r="A32" s="35">
        <v>23</v>
      </c>
      <c r="B32" s="6"/>
      <c r="C32" s="6"/>
      <c r="D32" s="6"/>
      <c r="E32" s="215"/>
      <c r="F32" s="215"/>
      <c r="G32" s="215"/>
      <c r="H32" s="215"/>
      <c r="I32" s="380" t="str">
        <f t="shared" si="2"/>
        <v/>
      </c>
      <c r="J32" s="364">
        <f t="shared" si="3"/>
        <v>0</v>
      </c>
      <c r="K32" s="365">
        <f t="shared" si="4"/>
        <v>0</v>
      </c>
      <c r="L32" s="365">
        <f t="shared" si="11"/>
        <v>0</v>
      </c>
      <c r="M32" s="365">
        <f t="shared" si="12"/>
        <v>0</v>
      </c>
      <c r="N32" s="364">
        <f t="shared" si="5"/>
        <v>0</v>
      </c>
      <c r="O32" s="364">
        <f t="shared" si="6"/>
        <v>0</v>
      </c>
      <c r="P32" s="364">
        <f t="shared" si="7"/>
        <v>0</v>
      </c>
      <c r="Q32" s="347" t="b">
        <f t="shared" si="8"/>
        <v>0</v>
      </c>
      <c r="R32" s="366">
        <f t="shared" si="9"/>
        <v>1</v>
      </c>
      <c r="S32" s="380" t="str">
        <f t="shared" si="10"/>
        <v/>
      </c>
    </row>
    <row r="33" spans="1:19">
      <c r="A33" s="35">
        <v>24</v>
      </c>
      <c r="B33" s="6"/>
      <c r="C33" s="6"/>
      <c r="D33" s="6"/>
      <c r="E33" s="215"/>
      <c r="F33" s="215"/>
      <c r="G33" s="215"/>
      <c r="H33" s="215"/>
      <c r="I33" s="380" t="str">
        <f t="shared" si="2"/>
        <v/>
      </c>
      <c r="J33" s="364">
        <f t="shared" si="3"/>
        <v>0</v>
      </c>
      <c r="K33" s="365">
        <f t="shared" si="4"/>
        <v>0</v>
      </c>
      <c r="L33" s="365">
        <f t="shared" si="11"/>
        <v>0</v>
      </c>
      <c r="M33" s="365">
        <f t="shared" si="12"/>
        <v>0</v>
      </c>
      <c r="N33" s="364">
        <f t="shared" si="5"/>
        <v>0</v>
      </c>
      <c r="O33" s="364">
        <f t="shared" si="6"/>
        <v>0</v>
      </c>
      <c r="P33" s="364">
        <f t="shared" si="7"/>
        <v>0</v>
      </c>
      <c r="Q33" s="347" t="b">
        <f t="shared" si="8"/>
        <v>0</v>
      </c>
      <c r="R33" s="366">
        <f t="shared" si="9"/>
        <v>1</v>
      </c>
      <c r="S33" s="380" t="str">
        <f t="shared" si="10"/>
        <v/>
      </c>
    </row>
    <row r="34" spans="1:19">
      <c r="A34" s="35">
        <v>25</v>
      </c>
      <c r="B34" s="6"/>
      <c r="C34" s="6"/>
      <c r="D34" s="6"/>
      <c r="E34" s="215"/>
      <c r="F34" s="215"/>
      <c r="G34" s="215"/>
      <c r="H34" s="215"/>
      <c r="I34" s="380" t="str">
        <f t="shared" si="2"/>
        <v/>
      </c>
      <c r="J34" s="364">
        <f t="shared" si="3"/>
        <v>0</v>
      </c>
      <c r="K34" s="365">
        <f t="shared" si="4"/>
        <v>0</v>
      </c>
      <c r="L34" s="365">
        <f t="shared" si="11"/>
        <v>0</v>
      </c>
      <c r="M34" s="365">
        <f t="shared" si="12"/>
        <v>0</v>
      </c>
      <c r="N34" s="364">
        <f t="shared" si="5"/>
        <v>0</v>
      </c>
      <c r="O34" s="364">
        <f t="shared" si="6"/>
        <v>0</v>
      </c>
      <c r="P34" s="364">
        <f t="shared" si="7"/>
        <v>0</v>
      </c>
      <c r="Q34" s="347" t="b">
        <f t="shared" si="8"/>
        <v>0</v>
      </c>
      <c r="R34" s="366">
        <f t="shared" si="9"/>
        <v>1</v>
      </c>
      <c r="S34" s="380" t="str">
        <f t="shared" si="10"/>
        <v/>
      </c>
    </row>
    <row r="35" spans="1:19">
      <c r="A35" s="35">
        <v>26</v>
      </c>
      <c r="B35" s="6"/>
      <c r="C35" s="6"/>
      <c r="D35" s="6"/>
      <c r="E35" s="215"/>
      <c r="F35" s="215"/>
      <c r="G35" s="215"/>
      <c r="H35" s="215"/>
      <c r="I35" s="380" t="str">
        <f t="shared" si="2"/>
        <v/>
      </c>
      <c r="J35" s="364">
        <f t="shared" si="3"/>
        <v>0</v>
      </c>
      <c r="K35" s="365">
        <f t="shared" si="4"/>
        <v>0</v>
      </c>
      <c r="L35" s="365">
        <f t="shared" si="11"/>
        <v>0</v>
      </c>
      <c r="M35" s="365">
        <f t="shared" si="12"/>
        <v>0</v>
      </c>
      <c r="N35" s="364">
        <f t="shared" si="5"/>
        <v>0</v>
      </c>
      <c r="O35" s="364">
        <f t="shared" si="6"/>
        <v>0</v>
      </c>
      <c r="P35" s="364">
        <f t="shared" si="7"/>
        <v>0</v>
      </c>
      <c r="Q35" s="347" t="b">
        <f t="shared" si="8"/>
        <v>0</v>
      </c>
      <c r="R35" s="366">
        <f t="shared" si="9"/>
        <v>1</v>
      </c>
      <c r="S35" s="380" t="str">
        <f t="shared" si="10"/>
        <v/>
      </c>
    </row>
    <row r="36" spans="1:19">
      <c r="A36" s="35">
        <v>27</v>
      </c>
      <c r="B36" s="6"/>
      <c r="C36" s="6"/>
      <c r="D36" s="6"/>
      <c r="E36" s="215"/>
      <c r="F36" s="215"/>
      <c r="G36" s="215"/>
      <c r="H36" s="215"/>
      <c r="I36" s="380" t="str">
        <f t="shared" si="2"/>
        <v/>
      </c>
      <c r="J36" s="364">
        <f t="shared" si="3"/>
        <v>0</v>
      </c>
      <c r="K36" s="365">
        <f t="shared" si="4"/>
        <v>0</v>
      </c>
      <c r="L36" s="365">
        <f t="shared" si="11"/>
        <v>0</v>
      </c>
      <c r="M36" s="365">
        <f t="shared" si="12"/>
        <v>0</v>
      </c>
      <c r="N36" s="364">
        <f t="shared" si="5"/>
        <v>0</v>
      </c>
      <c r="O36" s="364">
        <f t="shared" si="6"/>
        <v>0</v>
      </c>
      <c r="P36" s="364">
        <f t="shared" si="7"/>
        <v>0</v>
      </c>
      <c r="Q36" s="347" t="b">
        <f t="shared" si="8"/>
        <v>0</v>
      </c>
      <c r="R36" s="366">
        <f t="shared" si="9"/>
        <v>1</v>
      </c>
      <c r="S36" s="380" t="str">
        <f t="shared" si="10"/>
        <v/>
      </c>
    </row>
    <row r="37" spans="1:19">
      <c r="A37" s="35">
        <v>28</v>
      </c>
      <c r="B37" s="6"/>
      <c r="C37" s="6"/>
      <c r="D37" s="6"/>
      <c r="E37" s="215"/>
      <c r="F37" s="215"/>
      <c r="G37" s="215"/>
      <c r="H37" s="215"/>
      <c r="I37" s="380" t="str">
        <f t="shared" si="2"/>
        <v/>
      </c>
      <c r="J37" s="364">
        <f t="shared" si="3"/>
        <v>0</v>
      </c>
      <c r="K37" s="365">
        <f t="shared" si="4"/>
        <v>0</v>
      </c>
      <c r="L37" s="365">
        <f t="shared" si="11"/>
        <v>0</v>
      </c>
      <c r="M37" s="365">
        <f t="shared" si="12"/>
        <v>0</v>
      </c>
      <c r="N37" s="364">
        <f t="shared" si="5"/>
        <v>0</v>
      </c>
      <c r="O37" s="364">
        <f t="shared" si="6"/>
        <v>0</v>
      </c>
      <c r="P37" s="364">
        <f t="shared" si="7"/>
        <v>0</v>
      </c>
      <c r="Q37" s="347" t="b">
        <f t="shared" si="8"/>
        <v>0</v>
      </c>
      <c r="R37" s="366">
        <f t="shared" si="9"/>
        <v>1</v>
      </c>
      <c r="S37" s="380" t="str">
        <f t="shared" si="10"/>
        <v/>
      </c>
    </row>
    <row r="38" spans="1:19">
      <c r="A38" s="35">
        <v>29</v>
      </c>
      <c r="B38" s="6"/>
      <c r="C38" s="6"/>
      <c r="D38" s="6"/>
      <c r="E38" s="215"/>
      <c r="F38" s="215"/>
      <c r="G38" s="215"/>
      <c r="H38" s="215"/>
      <c r="I38" s="380" t="str">
        <f t="shared" si="2"/>
        <v/>
      </c>
      <c r="J38" s="364">
        <f t="shared" si="3"/>
        <v>0</v>
      </c>
      <c r="K38" s="365">
        <f t="shared" si="4"/>
        <v>0</v>
      </c>
      <c r="L38" s="365">
        <f t="shared" si="11"/>
        <v>0</v>
      </c>
      <c r="M38" s="365">
        <f t="shared" si="12"/>
        <v>0</v>
      </c>
      <c r="N38" s="364">
        <f t="shared" si="5"/>
        <v>0</v>
      </c>
      <c r="O38" s="364">
        <f t="shared" si="6"/>
        <v>0</v>
      </c>
      <c r="P38" s="364">
        <f t="shared" si="7"/>
        <v>0</v>
      </c>
      <c r="Q38" s="347" t="b">
        <f t="shared" si="8"/>
        <v>0</v>
      </c>
      <c r="R38" s="366">
        <f t="shared" si="9"/>
        <v>1</v>
      </c>
      <c r="S38" s="380" t="str">
        <f t="shared" si="10"/>
        <v/>
      </c>
    </row>
    <row r="39" spans="1:19">
      <c r="A39" s="35">
        <v>30</v>
      </c>
      <c r="B39" s="6"/>
      <c r="C39" s="6"/>
      <c r="D39" s="6"/>
      <c r="E39" s="215"/>
      <c r="F39" s="215"/>
      <c r="G39" s="215"/>
      <c r="H39" s="215"/>
      <c r="I39" s="380" t="str">
        <f t="shared" si="2"/>
        <v/>
      </c>
      <c r="J39" s="364">
        <f t="shared" si="3"/>
        <v>0</v>
      </c>
      <c r="K39" s="365">
        <f t="shared" si="4"/>
        <v>0</v>
      </c>
      <c r="L39" s="365">
        <f t="shared" si="11"/>
        <v>0</v>
      </c>
      <c r="M39" s="365">
        <f t="shared" si="12"/>
        <v>0</v>
      </c>
      <c r="N39" s="364">
        <f t="shared" si="5"/>
        <v>0</v>
      </c>
      <c r="O39" s="364">
        <f t="shared" si="6"/>
        <v>0</v>
      </c>
      <c r="P39" s="364">
        <f t="shared" si="7"/>
        <v>0</v>
      </c>
      <c r="Q39" s="347" t="b">
        <f t="shared" si="8"/>
        <v>0</v>
      </c>
      <c r="R39" s="366">
        <f t="shared" si="9"/>
        <v>1</v>
      </c>
      <c r="S39" s="380" t="str">
        <f t="shared" si="10"/>
        <v/>
      </c>
    </row>
    <row r="40" spans="1:19">
      <c r="A40" s="35">
        <v>31</v>
      </c>
      <c r="B40" s="6"/>
      <c r="C40" s="6"/>
      <c r="D40" s="6"/>
      <c r="E40" s="215"/>
      <c r="F40" s="215"/>
      <c r="G40" s="215"/>
      <c r="H40" s="215"/>
      <c r="I40" s="380" t="str">
        <f t="shared" si="2"/>
        <v/>
      </c>
      <c r="J40" s="364">
        <f t="shared" si="3"/>
        <v>0</v>
      </c>
      <c r="K40" s="365">
        <f t="shared" si="4"/>
        <v>0</v>
      </c>
      <c r="L40" s="365">
        <f t="shared" si="11"/>
        <v>0</v>
      </c>
      <c r="M40" s="365">
        <f t="shared" si="12"/>
        <v>0</v>
      </c>
      <c r="N40" s="364">
        <f t="shared" si="5"/>
        <v>0</v>
      </c>
      <c r="O40" s="364">
        <f t="shared" si="6"/>
        <v>0</v>
      </c>
      <c r="P40" s="364">
        <f t="shared" si="7"/>
        <v>0</v>
      </c>
      <c r="Q40" s="347" t="b">
        <f t="shared" si="8"/>
        <v>0</v>
      </c>
      <c r="R40" s="366">
        <f t="shared" si="9"/>
        <v>1</v>
      </c>
      <c r="S40" s="380" t="str">
        <f t="shared" si="10"/>
        <v/>
      </c>
    </row>
    <row r="41" spans="1:19">
      <c r="A41" s="35">
        <v>32</v>
      </c>
      <c r="B41" s="6"/>
      <c r="C41" s="6"/>
      <c r="D41" s="6"/>
      <c r="E41" s="215"/>
      <c r="F41" s="215"/>
      <c r="G41" s="215"/>
      <c r="H41" s="215"/>
      <c r="I41" s="380" t="str">
        <f t="shared" si="2"/>
        <v/>
      </c>
      <c r="J41" s="364">
        <f t="shared" si="3"/>
        <v>0</v>
      </c>
      <c r="K41" s="365">
        <f t="shared" si="4"/>
        <v>0</v>
      </c>
      <c r="L41" s="365">
        <f t="shared" si="11"/>
        <v>0</v>
      </c>
      <c r="M41" s="365">
        <f t="shared" si="12"/>
        <v>0</v>
      </c>
      <c r="N41" s="364">
        <f t="shared" si="5"/>
        <v>0</v>
      </c>
      <c r="O41" s="364">
        <f t="shared" si="6"/>
        <v>0</v>
      </c>
      <c r="P41" s="364">
        <f t="shared" si="7"/>
        <v>0</v>
      </c>
      <c r="Q41" s="347" t="b">
        <f t="shared" si="8"/>
        <v>0</v>
      </c>
      <c r="R41" s="366">
        <f t="shared" si="9"/>
        <v>1</v>
      </c>
      <c r="S41" s="380" t="str">
        <f t="shared" si="10"/>
        <v/>
      </c>
    </row>
    <row r="42" spans="1:19">
      <c r="A42" s="35">
        <v>33</v>
      </c>
      <c r="B42" s="6"/>
      <c r="C42" s="6"/>
      <c r="D42" s="6"/>
      <c r="E42" s="215"/>
      <c r="F42" s="215"/>
      <c r="G42" s="215"/>
      <c r="H42" s="215"/>
      <c r="I42" s="380" t="str">
        <f t="shared" si="2"/>
        <v/>
      </c>
      <c r="J42" s="364">
        <f t="shared" si="3"/>
        <v>0</v>
      </c>
      <c r="K42" s="365">
        <f t="shared" si="4"/>
        <v>0</v>
      </c>
      <c r="L42" s="365">
        <f t="shared" si="11"/>
        <v>0</v>
      </c>
      <c r="M42" s="365">
        <f t="shared" si="12"/>
        <v>0</v>
      </c>
      <c r="N42" s="364">
        <f t="shared" si="5"/>
        <v>0</v>
      </c>
      <c r="O42" s="364">
        <f t="shared" si="6"/>
        <v>0</v>
      </c>
      <c r="P42" s="364">
        <f t="shared" si="7"/>
        <v>0</v>
      </c>
      <c r="Q42" s="347" t="b">
        <f t="shared" ref="Q42:Q73" si="13">IF(nume_candidat="",FALSE,ISNUMBER(SEARCH(nume_candidat,$B42)))</f>
        <v>0</v>
      </c>
      <c r="R42" s="366">
        <f t="shared" si="9"/>
        <v>1</v>
      </c>
      <c r="S42" s="380" t="str">
        <f t="shared" si="10"/>
        <v/>
      </c>
    </row>
    <row r="43" spans="1:19">
      <c r="A43" s="35">
        <v>34</v>
      </c>
      <c r="B43" s="6"/>
      <c r="C43" s="6"/>
      <c r="D43" s="6"/>
      <c r="E43" s="215"/>
      <c r="F43" s="215"/>
      <c r="G43" s="215"/>
      <c r="H43" s="215"/>
      <c r="I43" s="380" t="str">
        <f t="shared" si="2"/>
        <v/>
      </c>
      <c r="J43" s="364">
        <f t="shared" si="3"/>
        <v>0</v>
      </c>
      <c r="K43" s="365">
        <f t="shared" si="4"/>
        <v>0</v>
      </c>
      <c r="L43" s="365">
        <f t="shared" si="11"/>
        <v>0</v>
      </c>
      <c r="M43" s="365">
        <f t="shared" si="12"/>
        <v>0</v>
      </c>
      <c r="N43" s="364">
        <f t="shared" si="5"/>
        <v>0</v>
      </c>
      <c r="O43" s="364">
        <f t="shared" si="6"/>
        <v>0</v>
      </c>
      <c r="P43" s="364">
        <f t="shared" si="7"/>
        <v>0</v>
      </c>
      <c r="Q43" s="347" t="b">
        <f t="shared" si="13"/>
        <v>0</v>
      </c>
      <c r="R43" s="366">
        <f t="shared" si="9"/>
        <v>1</v>
      </c>
      <c r="S43" s="380" t="str">
        <f t="shared" si="10"/>
        <v/>
      </c>
    </row>
    <row r="44" spans="1:19">
      <c r="A44" s="35">
        <v>35</v>
      </c>
      <c r="B44" s="6"/>
      <c r="C44" s="6"/>
      <c r="D44" s="6"/>
      <c r="E44" s="215"/>
      <c r="F44" s="215"/>
      <c r="G44" s="215"/>
      <c r="H44" s="215"/>
      <c r="I44" s="380" t="str">
        <f t="shared" si="2"/>
        <v/>
      </c>
      <c r="J44" s="364">
        <f t="shared" si="3"/>
        <v>0</v>
      </c>
      <c r="K44" s="365">
        <f t="shared" si="4"/>
        <v>0</v>
      </c>
      <c r="L44" s="365">
        <f t="shared" si="11"/>
        <v>0</v>
      </c>
      <c r="M44" s="365">
        <f t="shared" si="12"/>
        <v>0</v>
      </c>
      <c r="N44" s="364">
        <f t="shared" si="5"/>
        <v>0</v>
      </c>
      <c r="O44" s="364">
        <f t="shared" si="6"/>
        <v>0</v>
      </c>
      <c r="P44" s="364">
        <f t="shared" si="7"/>
        <v>0</v>
      </c>
      <c r="Q44" s="347" t="b">
        <f t="shared" si="13"/>
        <v>0</v>
      </c>
      <c r="R44" s="366">
        <f t="shared" si="9"/>
        <v>1</v>
      </c>
      <c r="S44" s="380" t="str">
        <f t="shared" si="10"/>
        <v/>
      </c>
    </row>
    <row r="45" spans="1:19">
      <c r="A45" s="35">
        <v>36</v>
      </c>
      <c r="B45" s="6"/>
      <c r="C45" s="6"/>
      <c r="D45" s="6"/>
      <c r="E45" s="215"/>
      <c r="F45" s="215"/>
      <c r="G45" s="215"/>
      <c r="H45" s="215"/>
      <c r="I45" s="380" t="str">
        <f t="shared" si="2"/>
        <v/>
      </c>
      <c r="J45" s="364">
        <f t="shared" si="3"/>
        <v>0</v>
      </c>
      <c r="K45" s="365">
        <f t="shared" si="4"/>
        <v>0</v>
      </c>
      <c r="L45" s="365">
        <f t="shared" si="11"/>
        <v>0</v>
      </c>
      <c r="M45" s="365">
        <f t="shared" si="12"/>
        <v>0</v>
      </c>
      <c r="N45" s="364">
        <f t="shared" si="5"/>
        <v>0</v>
      </c>
      <c r="O45" s="364">
        <f t="shared" si="6"/>
        <v>0</v>
      </c>
      <c r="P45" s="364">
        <f t="shared" si="7"/>
        <v>0</v>
      </c>
      <c r="Q45" s="347" t="b">
        <f t="shared" si="13"/>
        <v>0</v>
      </c>
      <c r="R45" s="366">
        <f t="shared" si="9"/>
        <v>1</v>
      </c>
      <c r="S45" s="380" t="str">
        <f t="shared" si="10"/>
        <v/>
      </c>
    </row>
    <row r="46" spans="1:19">
      <c r="A46" s="35">
        <v>37</v>
      </c>
      <c r="B46" s="6"/>
      <c r="C46" s="6"/>
      <c r="D46" s="6"/>
      <c r="E46" s="215"/>
      <c r="F46" s="215"/>
      <c r="G46" s="215"/>
      <c r="H46" s="215"/>
      <c r="I46" s="380" t="str">
        <f t="shared" si="2"/>
        <v/>
      </c>
      <c r="J46" s="364">
        <f t="shared" si="3"/>
        <v>0</v>
      </c>
      <c r="K46" s="365">
        <f t="shared" si="4"/>
        <v>0</v>
      </c>
      <c r="L46" s="365">
        <f t="shared" si="11"/>
        <v>0</v>
      </c>
      <c r="M46" s="365">
        <f t="shared" si="12"/>
        <v>0</v>
      </c>
      <c r="N46" s="364">
        <f t="shared" si="5"/>
        <v>0</v>
      </c>
      <c r="O46" s="364">
        <f t="shared" si="6"/>
        <v>0</v>
      </c>
      <c r="P46" s="364">
        <f t="shared" si="7"/>
        <v>0</v>
      </c>
      <c r="Q46" s="347" t="b">
        <f t="shared" si="13"/>
        <v>0</v>
      </c>
      <c r="R46" s="366">
        <f t="shared" si="9"/>
        <v>1</v>
      </c>
      <c r="S46" s="380" t="str">
        <f t="shared" si="10"/>
        <v/>
      </c>
    </row>
    <row r="47" spans="1:19">
      <c r="A47" s="35">
        <v>38</v>
      </c>
      <c r="B47" s="6"/>
      <c r="C47" s="6"/>
      <c r="D47" s="6"/>
      <c r="E47" s="215"/>
      <c r="F47" s="215"/>
      <c r="G47" s="215"/>
      <c r="H47" s="215"/>
      <c r="I47" s="380" t="str">
        <f t="shared" si="2"/>
        <v/>
      </c>
      <c r="J47" s="364">
        <f t="shared" si="3"/>
        <v>0</v>
      </c>
      <c r="K47" s="365">
        <f t="shared" si="4"/>
        <v>0</v>
      </c>
      <c r="L47" s="365">
        <f t="shared" si="11"/>
        <v>0</v>
      </c>
      <c r="M47" s="365">
        <f t="shared" si="12"/>
        <v>0</v>
      </c>
      <c r="N47" s="364">
        <f t="shared" si="5"/>
        <v>0</v>
      </c>
      <c r="O47" s="364">
        <f t="shared" si="6"/>
        <v>0</v>
      </c>
      <c r="P47" s="364">
        <f t="shared" si="7"/>
        <v>0</v>
      </c>
      <c r="Q47" s="347" t="b">
        <f t="shared" si="13"/>
        <v>0</v>
      </c>
      <c r="R47" s="366">
        <f t="shared" si="9"/>
        <v>1</v>
      </c>
      <c r="S47" s="380" t="str">
        <f t="shared" si="10"/>
        <v/>
      </c>
    </row>
    <row r="48" spans="1:19">
      <c r="A48" s="35">
        <v>39</v>
      </c>
      <c r="B48" s="6"/>
      <c r="C48" s="6"/>
      <c r="D48" s="6"/>
      <c r="E48" s="215"/>
      <c r="F48" s="215"/>
      <c r="G48" s="215"/>
      <c r="H48" s="215"/>
      <c r="I48" s="380" t="str">
        <f t="shared" si="2"/>
        <v/>
      </c>
      <c r="J48" s="364">
        <f t="shared" si="3"/>
        <v>0</v>
      </c>
      <c r="K48" s="365">
        <f t="shared" si="4"/>
        <v>0</v>
      </c>
      <c r="L48" s="365">
        <f t="shared" si="11"/>
        <v>0</v>
      </c>
      <c r="M48" s="365">
        <f t="shared" si="12"/>
        <v>0</v>
      </c>
      <c r="N48" s="364">
        <f t="shared" si="5"/>
        <v>0</v>
      </c>
      <c r="O48" s="364">
        <f t="shared" si="6"/>
        <v>0</v>
      </c>
      <c r="P48" s="364">
        <f t="shared" si="7"/>
        <v>0</v>
      </c>
      <c r="Q48" s="347" t="b">
        <f t="shared" si="13"/>
        <v>0</v>
      </c>
      <c r="R48" s="366">
        <f t="shared" si="9"/>
        <v>1</v>
      </c>
      <c r="S48" s="380" t="str">
        <f t="shared" si="10"/>
        <v/>
      </c>
    </row>
    <row r="49" spans="1:19">
      <c r="A49" s="35">
        <v>40</v>
      </c>
      <c r="B49" s="6"/>
      <c r="C49" s="6"/>
      <c r="D49" s="6"/>
      <c r="E49" s="215"/>
      <c r="F49" s="215"/>
      <c r="G49" s="215"/>
      <c r="H49" s="215"/>
      <c r="I49" s="380" t="str">
        <f t="shared" si="2"/>
        <v/>
      </c>
      <c r="J49" s="364">
        <f t="shared" si="3"/>
        <v>0</v>
      </c>
      <c r="K49" s="365">
        <f t="shared" si="4"/>
        <v>0</v>
      </c>
      <c r="L49" s="365">
        <f t="shared" si="11"/>
        <v>0</v>
      </c>
      <c r="M49" s="365">
        <f t="shared" si="12"/>
        <v>0</v>
      </c>
      <c r="N49" s="364">
        <f t="shared" si="5"/>
        <v>0</v>
      </c>
      <c r="O49" s="364">
        <f t="shared" si="6"/>
        <v>0</v>
      </c>
      <c r="P49" s="364">
        <f t="shared" si="7"/>
        <v>0</v>
      </c>
      <c r="Q49" s="347" t="b">
        <f t="shared" si="13"/>
        <v>0</v>
      </c>
      <c r="R49" s="366">
        <f t="shared" si="9"/>
        <v>1</v>
      </c>
      <c r="S49" s="380" t="str">
        <f t="shared" si="10"/>
        <v/>
      </c>
    </row>
    <row r="50" spans="1:19">
      <c r="A50" s="35">
        <v>41</v>
      </c>
      <c r="B50" s="6"/>
      <c r="C50" s="6"/>
      <c r="D50" s="6"/>
      <c r="E50" s="215"/>
      <c r="F50" s="215"/>
      <c r="G50" s="215"/>
      <c r="H50" s="215"/>
      <c r="I50" s="380" t="str">
        <f t="shared" si="2"/>
        <v/>
      </c>
      <c r="J50" s="364">
        <f t="shared" si="3"/>
        <v>0</v>
      </c>
      <c r="K50" s="365">
        <f t="shared" si="4"/>
        <v>0</v>
      </c>
      <c r="L50" s="365">
        <f t="shared" si="11"/>
        <v>0</v>
      </c>
      <c r="M50" s="365">
        <f t="shared" si="12"/>
        <v>0</v>
      </c>
      <c r="N50" s="364">
        <f t="shared" si="5"/>
        <v>0</v>
      </c>
      <c r="O50" s="364">
        <f t="shared" si="6"/>
        <v>0</v>
      </c>
      <c r="P50" s="364">
        <f t="shared" si="7"/>
        <v>0</v>
      </c>
      <c r="Q50" s="347" t="b">
        <f t="shared" si="13"/>
        <v>0</v>
      </c>
      <c r="R50" s="366">
        <f t="shared" si="9"/>
        <v>1</v>
      </c>
      <c r="S50" s="380" t="str">
        <f t="shared" si="10"/>
        <v/>
      </c>
    </row>
    <row r="51" spans="1:19">
      <c r="A51" s="35">
        <v>42</v>
      </c>
      <c r="B51" s="6"/>
      <c r="C51" s="6"/>
      <c r="D51" s="6"/>
      <c r="E51" s="215"/>
      <c r="F51" s="215"/>
      <c r="G51" s="215"/>
      <c r="H51" s="215"/>
      <c r="I51" s="380" t="str">
        <f t="shared" si="2"/>
        <v/>
      </c>
      <c r="J51" s="364">
        <f t="shared" si="3"/>
        <v>0</v>
      </c>
      <c r="K51" s="365">
        <f t="shared" si="4"/>
        <v>0</v>
      </c>
      <c r="L51" s="365">
        <f t="shared" si="11"/>
        <v>0</v>
      </c>
      <c r="M51" s="365">
        <f t="shared" si="12"/>
        <v>0</v>
      </c>
      <c r="N51" s="364">
        <f t="shared" si="5"/>
        <v>0</v>
      </c>
      <c r="O51" s="364">
        <f t="shared" si="6"/>
        <v>0</v>
      </c>
      <c r="P51" s="364">
        <f t="shared" si="7"/>
        <v>0</v>
      </c>
      <c r="Q51" s="347" t="b">
        <f t="shared" si="13"/>
        <v>0</v>
      </c>
      <c r="R51" s="366">
        <f t="shared" si="9"/>
        <v>1</v>
      </c>
      <c r="S51" s="380" t="str">
        <f t="shared" si="10"/>
        <v/>
      </c>
    </row>
    <row r="52" spans="1:19">
      <c r="A52" s="35">
        <v>43</v>
      </c>
      <c r="B52" s="6"/>
      <c r="C52" s="6"/>
      <c r="D52" s="6"/>
      <c r="E52" s="215"/>
      <c r="F52" s="215"/>
      <c r="G52" s="215"/>
      <c r="H52" s="215"/>
      <c r="I52" s="380" t="str">
        <f t="shared" si="2"/>
        <v/>
      </c>
      <c r="J52" s="364">
        <f t="shared" si="3"/>
        <v>0</v>
      </c>
      <c r="K52" s="365">
        <f t="shared" si="4"/>
        <v>0</v>
      </c>
      <c r="L52" s="365">
        <f t="shared" si="11"/>
        <v>0</v>
      </c>
      <c r="M52" s="365">
        <f t="shared" si="12"/>
        <v>0</v>
      </c>
      <c r="N52" s="364">
        <f t="shared" si="5"/>
        <v>0</v>
      </c>
      <c r="O52" s="364">
        <f t="shared" si="6"/>
        <v>0</v>
      </c>
      <c r="P52" s="364">
        <f t="shared" si="7"/>
        <v>0</v>
      </c>
      <c r="Q52" s="347" t="b">
        <f t="shared" si="13"/>
        <v>0</v>
      </c>
      <c r="R52" s="366">
        <f t="shared" si="9"/>
        <v>1</v>
      </c>
      <c r="S52" s="380" t="str">
        <f t="shared" si="10"/>
        <v/>
      </c>
    </row>
    <row r="53" spans="1:19">
      <c r="A53" s="35">
        <v>44</v>
      </c>
      <c r="B53" s="6"/>
      <c r="C53" s="6"/>
      <c r="D53" s="6"/>
      <c r="E53" s="215"/>
      <c r="F53" s="215"/>
      <c r="G53" s="215"/>
      <c r="H53" s="215"/>
      <c r="I53" s="380" t="str">
        <f t="shared" si="2"/>
        <v/>
      </c>
      <c r="J53" s="364">
        <f t="shared" si="3"/>
        <v>0</v>
      </c>
      <c r="K53" s="365">
        <f t="shared" si="4"/>
        <v>0</v>
      </c>
      <c r="L53" s="365">
        <f t="shared" si="11"/>
        <v>0</v>
      </c>
      <c r="M53" s="365">
        <f t="shared" si="12"/>
        <v>0</v>
      </c>
      <c r="N53" s="364">
        <f t="shared" si="5"/>
        <v>0</v>
      </c>
      <c r="O53" s="364">
        <f t="shared" si="6"/>
        <v>0</v>
      </c>
      <c r="P53" s="364">
        <f t="shared" si="7"/>
        <v>0</v>
      </c>
      <c r="Q53" s="347" t="b">
        <f t="shared" si="13"/>
        <v>0</v>
      </c>
      <c r="R53" s="366">
        <f t="shared" si="9"/>
        <v>1</v>
      </c>
      <c r="S53" s="380" t="str">
        <f t="shared" si="10"/>
        <v/>
      </c>
    </row>
    <row r="54" spans="1:19">
      <c r="A54" s="35">
        <v>45</v>
      </c>
      <c r="B54" s="6"/>
      <c r="C54" s="6"/>
      <c r="D54" s="6"/>
      <c r="E54" s="215"/>
      <c r="F54" s="215"/>
      <c r="G54" s="215"/>
      <c r="H54" s="215"/>
      <c r="I54" s="380" t="str">
        <f t="shared" si="2"/>
        <v/>
      </c>
      <c r="J54" s="364">
        <f t="shared" si="3"/>
        <v>0</v>
      </c>
      <c r="K54" s="365">
        <f t="shared" si="4"/>
        <v>0</v>
      </c>
      <c r="L54" s="365">
        <f t="shared" si="11"/>
        <v>0</v>
      </c>
      <c r="M54" s="365">
        <f t="shared" si="12"/>
        <v>0</v>
      </c>
      <c r="N54" s="364">
        <f t="shared" si="5"/>
        <v>0</v>
      </c>
      <c r="O54" s="364">
        <f t="shared" si="6"/>
        <v>0</v>
      </c>
      <c r="P54" s="364">
        <f t="shared" si="7"/>
        <v>0</v>
      </c>
      <c r="Q54" s="347" t="b">
        <f t="shared" si="13"/>
        <v>0</v>
      </c>
      <c r="R54" s="366">
        <f t="shared" si="9"/>
        <v>1</v>
      </c>
      <c r="S54" s="380" t="str">
        <f t="shared" si="10"/>
        <v/>
      </c>
    </row>
    <row r="55" spans="1:19">
      <c r="A55" s="35">
        <v>46</v>
      </c>
      <c r="B55" s="6"/>
      <c r="C55" s="6"/>
      <c r="D55" s="6"/>
      <c r="E55" s="215"/>
      <c r="F55" s="215"/>
      <c r="G55" s="215"/>
      <c r="H55" s="215"/>
      <c r="I55" s="380" t="str">
        <f t="shared" si="2"/>
        <v/>
      </c>
      <c r="J55" s="364">
        <f t="shared" si="3"/>
        <v>0</v>
      </c>
      <c r="K55" s="365">
        <f t="shared" si="4"/>
        <v>0</v>
      </c>
      <c r="L55" s="365">
        <f t="shared" si="11"/>
        <v>0</v>
      </c>
      <c r="M55" s="365">
        <f t="shared" si="12"/>
        <v>0</v>
      </c>
      <c r="N55" s="364">
        <f t="shared" si="5"/>
        <v>0</v>
      </c>
      <c r="O55" s="364">
        <f t="shared" si="6"/>
        <v>0</v>
      </c>
      <c r="P55" s="364">
        <f t="shared" si="7"/>
        <v>0</v>
      </c>
      <c r="Q55" s="347" t="b">
        <f t="shared" si="13"/>
        <v>0</v>
      </c>
      <c r="R55" s="366">
        <f t="shared" si="9"/>
        <v>1</v>
      </c>
      <c r="S55" s="380" t="str">
        <f t="shared" si="10"/>
        <v/>
      </c>
    </row>
    <row r="56" spans="1:19">
      <c r="A56" s="35">
        <v>47</v>
      </c>
      <c r="B56" s="6"/>
      <c r="C56" s="6"/>
      <c r="D56" s="6"/>
      <c r="E56" s="215"/>
      <c r="F56" s="215"/>
      <c r="G56" s="215"/>
      <c r="H56" s="215"/>
      <c r="I56" s="380" t="str">
        <f t="shared" si="2"/>
        <v/>
      </c>
      <c r="J56" s="364">
        <f t="shared" si="3"/>
        <v>0</v>
      </c>
      <c r="K56" s="365">
        <f t="shared" si="4"/>
        <v>0</v>
      </c>
      <c r="L56" s="365">
        <f t="shared" si="11"/>
        <v>0</v>
      </c>
      <c r="M56" s="365">
        <f t="shared" si="12"/>
        <v>0</v>
      </c>
      <c r="N56" s="364">
        <f t="shared" si="5"/>
        <v>0</v>
      </c>
      <c r="O56" s="364">
        <f t="shared" si="6"/>
        <v>0</v>
      </c>
      <c r="P56" s="364">
        <f t="shared" si="7"/>
        <v>0</v>
      </c>
      <c r="Q56" s="347" t="b">
        <f t="shared" si="13"/>
        <v>0</v>
      </c>
      <c r="R56" s="366">
        <f t="shared" si="9"/>
        <v>1</v>
      </c>
      <c r="S56" s="380" t="str">
        <f t="shared" si="10"/>
        <v/>
      </c>
    </row>
    <row r="57" spans="1:19">
      <c r="A57" s="35">
        <v>48</v>
      </c>
      <c r="B57" s="6"/>
      <c r="C57" s="6"/>
      <c r="D57" s="6"/>
      <c r="E57" s="215"/>
      <c r="F57" s="215"/>
      <c r="G57" s="215"/>
      <c r="H57" s="215"/>
      <c r="I57" s="380" t="str">
        <f t="shared" si="2"/>
        <v/>
      </c>
      <c r="J57" s="364">
        <f t="shared" si="3"/>
        <v>0</v>
      </c>
      <c r="K57" s="365">
        <f t="shared" si="4"/>
        <v>0</v>
      </c>
      <c r="L57" s="365">
        <f t="shared" si="11"/>
        <v>0</v>
      </c>
      <c r="M57" s="365">
        <f t="shared" si="12"/>
        <v>0</v>
      </c>
      <c r="N57" s="364">
        <f t="shared" si="5"/>
        <v>0</v>
      </c>
      <c r="O57" s="364">
        <f t="shared" si="6"/>
        <v>0</v>
      </c>
      <c r="P57" s="364">
        <f t="shared" si="7"/>
        <v>0</v>
      </c>
      <c r="Q57" s="347" t="b">
        <f t="shared" si="13"/>
        <v>0</v>
      </c>
      <c r="R57" s="366">
        <f t="shared" si="9"/>
        <v>1</v>
      </c>
      <c r="S57" s="380" t="str">
        <f t="shared" si="10"/>
        <v/>
      </c>
    </row>
    <row r="58" spans="1:19">
      <c r="A58" s="35">
        <v>49</v>
      </c>
      <c r="B58" s="6"/>
      <c r="C58" s="6"/>
      <c r="D58" s="6"/>
      <c r="E58" s="215"/>
      <c r="F58" s="215"/>
      <c r="G58" s="215"/>
      <c r="H58" s="215"/>
      <c r="I58" s="380" t="str">
        <f t="shared" si="2"/>
        <v/>
      </c>
      <c r="J58" s="364">
        <f t="shared" si="3"/>
        <v>0</v>
      </c>
      <c r="K58" s="365">
        <f t="shared" si="4"/>
        <v>0</v>
      </c>
      <c r="L58" s="365">
        <f t="shared" si="11"/>
        <v>0</v>
      </c>
      <c r="M58" s="365">
        <f t="shared" si="12"/>
        <v>0</v>
      </c>
      <c r="N58" s="364">
        <f t="shared" si="5"/>
        <v>0</v>
      </c>
      <c r="O58" s="364">
        <f t="shared" si="6"/>
        <v>0</v>
      </c>
      <c r="P58" s="364">
        <f t="shared" si="7"/>
        <v>0</v>
      </c>
      <c r="Q58" s="347" t="b">
        <f t="shared" si="13"/>
        <v>0</v>
      </c>
      <c r="R58" s="366">
        <f t="shared" si="9"/>
        <v>1</v>
      </c>
      <c r="S58" s="380" t="str">
        <f t="shared" si="10"/>
        <v/>
      </c>
    </row>
    <row r="59" spans="1:19">
      <c r="A59" s="35">
        <v>50</v>
      </c>
      <c r="B59" s="6"/>
      <c r="C59" s="6"/>
      <c r="D59" s="6"/>
      <c r="E59" s="215"/>
      <c r="F59" s="215"/>
      <c r="G59" s="215"/>
      <c r="H59" s="215"/>
      <c r="I59" s="380" t="str">
        <f t="shared" si="2"/>
        <v/>
      </c>
      <c r="J59" s="364">
        <f t="shared" si="3"/>
        <v>0</v>
      </c>
      <c r="K59" s="365">
        <f t="shared" si="4"/>
        <v>0</v>
      </c>
      <c r="L59" s="365">
        <f t="shared" si="11"/>
        <v>0</v>
      </c>
      <c r="M59" s="365">
        <f t="shared" si="12"/>
        <v>0</v>
      </c>
      <c r="N59" s="364">
        <f t="shared" si="5"/>
        <v>0</v>
      </c>
      <c r="O59" s="364">
        <f t="shared" si="6"/>
        <v>0</v>
      </c>
      <c r="P59" s="364">
        <f t="shared" si="7"/>
        <v>0</v>
      </c>
      <c r="Q59" s="347" t="b">
        <f t="shared" si="13"/>
        <v>0</v>
      </c>
      <c r="R59" s="366">
        <f t="shared" si="9"/>
        <v>1</v>
      </c>
      <c r="S59" s="380" t="str">
        <f t="shared" si="10"/>
        <v/>
      </c>
    </row>
    <row r="60" spans="1:19">
      <c r="A60" s="35">
        <v>51</v>
      </c>
      <c r="B60" s="6"/>
      <c r="C60" s="6"/>
      <c r="D60" s="6"/>
      <c r="E60" s="215"/>
      <c r="F60" s="215"/>
      <c r="G60" s="215"/>
      <c r="H60" s="215"/>
      <c r="I60" s="380" t="str">
        <f t="shared" si="2"/>
        <v/>
      </c>
      <c r="J60" s="364">
        <f t="shared" si="3"/>
        <v>0</v>
      </c>
      <c r="K60" s="365">
        <f t="shared" si="4"/>
        <v>0</v>
      </c>
      <c r="L60" s="365">
        <f t="shared" si="11"/>
        <v>0</v>
      </c>
      <c r="M60" s="365">
        <f t="shared" si="12"/>
        <v>0</v>
      </c>
      <c r="N60" s="364">
        <f t="shared" si="5"/>
        <v>0</v>
      </c>
      <c r="O60" s="364">
        <f t="shared" si="6"/>
        <v>0</v>
      </c>
      <c r="P60" s="364">
        <f t="shared" si="7"/>
        <v>0</v>
      </c>
      <c r="Q60" s="347" t="b">
        <f t="shared" si="13"/>
        <v>0</v>
      </c>
      <c r="R60" s="366">
        <f t="shared" si="9"/>
        <v>1</v>
      </c>
      <c r="S60" s="380" t="str">
        <f t="shared" si="10"/>
        <v/>
      </c>
    </row>
    <row r="61" spans="1:19">
      <c r="A61" s="35">
        <v>52</v>
      </c>
      <c r="B61" s="6"/>
      <c r="C61" s="6"/>
      <c r="D61" s="6"/>
      <c r="E61" s="215"/>
      <c r="F61" s="215"/>
      <c r="G61" s="215"/>
      <c r="H61" s="215"/>
      <c r="I61" s="380" t="str">
        <f t="shared" si="2"/>
        <v/>
      </c>
      <c r="J61" s="364">
        <f t="shared" si="3"/>
        <v>0</v>
      </c>
      <c r="K61" s="365">
        <f t="shared" si="4"/>
        <v>0</v>
      </c>
      <c r="L61" s="365">
        <f t="shared" si="11"/>
        <v>0</v>
      </c>
      <c r="M61" s="365">
        <f t="shared" si="12"/>
        <v>0</v>
      </c>
      <c r="N61" s="364">
        <f t="shared" si="5"/>
        <v>0</v>
      </c>
      <c r="O61" s="364">
        <f t="shared" si="6"/>
        <v>0</v>
      </c>
      <c r="P61" s="364">
        <f t="shared" si="7"/>
        <v>0</v>
      </c>
      <c r="Q61" s="347" t="b">
        <f t="shared" si="13"/>
        <v>0</v>
      </c>
      <c r="R61" s="366">
        <f t="shared" si="9"/>
        <v>1</v>
      </c>
      <c r="S61" s="380" t="str">
        <f t="shared" si="10"/>
        <v/>
      </c>
    </row>
    <row r="62" spans="1:19">
      <c r="A62" s="35">
        <v>53</v>
      </c>
      <c r="B62" s="6"/>
      <c r="C62" s="6"/>
      <c r="D62" s="6"/>
      <c r="E62" s="215"/>
      <c r="F62" s="215"/>
      <c r="G62" s="215"/>
      <c r="H62" s="215"/>
      <c r="I62" s="380" t="str">
        <f t="shared" si="2"/>
        <v/>
      </c>
      <c r="J62" s="364">
        <f t="shared" si="3"/>
        <v>0</v>
      </c>
      <c r="K62" s="365">
        <f t="shared" si="4"/>
        <v>0</v>
      </c>
      <c r="L62" s="365">
        <f t="shared" si="11"/>
        <v>0</v>
      </c>
      <c r="M62" s="365">
        <f t="shared" si="12"/>
        <v>0</v>
      </c>
      <c r="N62" s="364">
        <f t="shared" si="5"/>
        <v>0</v>
      </c>
      <c r="O62" s="364">
        <f t="shared" si="6"/>
        <v>0</v>
      </c>
      <c r="P62" s="364">
        <f t="shared" si="7"/>
        <v>0</v>
      </c>
      <c r="Q62" s="347" t="b">
        <f t="shared" si="13"/>
        <v>0</v>
      </c>
      <c r="R62" s="366">
        <f t="shared" si="9"/>
        <v>1</v>
      </c>
      <c r="S62" s="380" t="str">
        <f t="shared" si="10"/>
        <v/>
      </c>
    </row>
    <row r="63" spans="1:19">
      <c r="A63" s="35">
        <v>54</v>
      </c>
      <c r="B63" s="6"/>
      <c r="C63" s="6"/>
      <c r="D63" s="6"/>
      <c r="E63" s="215"/>
      <c r="F63" s="215"/>
      <c r="G63" s="215"/>
      <c r="H63" s="215"/>
      <c r="I63" s="380" t="str">
        <f t="shared" si="2"/>
        <v/>
      </c>
      <c r="J63" s="364">
        <f t="shared" si="3"/>
        <v>0</v>
      </c>
      <c r="K63" s="365">
        <f t="shared" si="4"/>
        <v>0</v>
      </c>
      <c r="L63" s="365">
        <f t="shared" si="11"/>
        <v>0</v>
      </c>
      <c r="M63" s="365">
        <f t="shared" si="12"/>
        <v>0</v>
      </c>
      <c r="N63" s="364">
        <f t="shared" si="5"/>
        <v>0</v>
      </c>
      <c r="O63" s="364">
        <f t="shared" si="6"/>
        <v>0</v>
      </c>
      <c r="P63" s="364">
        <f t="shared" si="7"/>
        <v>0</v>
      </c>
      <c r="Q63" s="347" t="b">
        <f t="shared" si="13"/>
        <v>0</v>
      </c>
      <c r="R63" s="366">
        <f t="shared" si="9"/>
        <v>1</v>
      </c>
      <c r="S63" s="380" t="str">
        <f t="shared" si="10"/>
        <v/>
      </c>
    </row>
    <row r="64" spans="1:19">
      <c r="A64" s="35">
        <v>55</v>
      </c>
      <c r="B64" s="6"/>
      <c r="C64" s="6"/>
      <c r="D64" s="6"/>
      <c r="E64" s="215"/>
      <c r="F64" s="215"/>
      <c r="G64" s="215"/>
      <c r="H64" s="215"/>
      <c r="I64" s="380" t="str">
        <f t="shared" si="2"/>
        <v/>
      </c>
      <c r="J64" s="364">
        <f t="shared" si="3"/>
        <v>0</v>
      </c>
      <c r="K64" s="365">
        <f t="shared" si="4"/>
        <v>0</v>
      </c>
      <c r="L64" s="365">
        <f t="shared" si="11"/>
        <v>0</v>
      </c>
      <c r="M64" s="365">
        <f t="shared" si="12"/>
        <v>0</v>
      </c>
      <c r="N64" s="364">
        <f t="shared" si="5"/>
        <v>0</v>
      </c>
      <c r="O64" s="364">
        <f t="shared" si="6"/>
        <v>0</v>
      </c>
      <c r="P64" s="364">
        <f t="shared" si="7"/>
        <v>0</v>
      </c>
      <c r="Q64" s="347" t="b">
        <f t="shared" si="13"/>
        <v>0</v>
      </c>
      <c r="R64" s="366">
        <f t="shared" si="9"/>
        <v>1</v>
      </c>
      <c r="S64" s="380" t="str">
        <f t="shared" si="10"/>
        <v/>
      </c>
    </row>
    <row r="65" spans="1:19">
      <c r="A65" s="35">
        <v>56</v>
      </c>
      <c r="B65" s="6"/>
      <c r="C65" s="6"/>
      <c r="D65" s="6"/>
      <c r="E65" s="215"/>
      <c r="F65" s="215"/>
      <c r="G65" s="215"/>
      <c r="H65" s="215"/>
      <c r="I65" s="380" t="str">
        <f t="shared" si="2"/>
        <v/>
      </c>
      <c r="J65" s="364">
        <f t="shared" si="3"/>
        <v>0</v>
      </c>
      <c r="K65" s="365">
        <f t="shared" si="4"/>
        <v>0</v>
      </c>
      <c r="L65" s="365">
        <f t="shared" si="11"/>
        <v>0</v>
      </c>
      <c r="M65" s="365">
        <f t="shared" si="12"/>
        <v>0</v>
      </c>
      <c r="N65" s="364">
        <f t="shared" si="5"/>
        <v>0</v>
      </c>
      <c r="O65" s="364">
        <f t="shared" si="6"/>
        <v>0</v>
      </c>
      <c r="P65" s="364">
        <f t="shared" si="7"/>
        <v>0</v>
      </c>
      <c r="Q65" s="347" t="b">
        <f t="shared" si="13"/>
        <v>0</v>
      </c>
      <c r="R65" s="366">
        <f t="shared" si="9"/>
        <v>1</v>
      </c>
      <c r="S65" s="380" t="str">
        <f t="shared" si="10"/>
        <v/>
      </c>
    </row>
    <row r="66" spans="1:19">
      <c r="A66" s="35">
        <v>57</v>
      </c>
      <c r="B66" s="6"/>
      <c r="C66" s="6"/>
      <c r="D66" s="6"/>
      <c r="E66" s="215"/>
      <c r="F66" s="215"/>
      <c r="G66" s="215"/>
      <c r="H66" s="215"/>
      <c r="I66" s="380" t="str">
        <f t="shared" si="2"/>
        <v/>
      </c>
      <c r="J66" s="364">
        <f t="shared" si="3"/>
        <v>0</v>
      </c>
      <c r="K66" s="365">
        <f t="shared" si="4"/>
        <v>0</v>
      </c>
      <c r="L66" s="365">
        <f t="shared" si="11"/>
        <v>0</v>
      </c>
      <c r="M66" s="365">
        <f t="shared" si="12"/>
        <v>0</v>
      </c>
      <c r="N66" s="364">
        <f t="shared" si="5"/>
        <v>0</v>
      </c>
      <c r="O66" s="364">
        <f t="shared" si="6"/>
        <v>0</v>
      </c>
      <c r="P66" s="364">
        <f t="shared" si="7"/>
        <v>0</v>
      </c>
      <c r="Q66" s="347" t="b">
        <f t="shared" si="13"/>
        <v>0</v>
      </c>
      <c r="R66" s="366">
        <f t="shared" si="9"/>
        <v>1</v>
      </c>
      <c r="S66" s="380" t="str">
        <f t="shared" si="10"/>
        <v/>
      </c>
    </row>
    <row r="67" spans="1:19">
      <c r="A67" s="35">
        <v>58</v>
      </c>
      <c r="B67" s="6"/>
      <c r="C67" s="6"/>
      <c r="D67" s="6"/>
      <c r="E67" s="215"/>
      <c r="F67" s="215"/>
      <c r="G67" s="215"/>
      <c r="H67" s="215"/>
      <c r="I67" s="380" t="str">
        <f t="shared" si="2"/>
        <v/>
      </c>
      <c r="J67" s="364">
        <f t="shared" si="3"/>
        <v>0</v>
      </c>
      <c r="K67" s="365">
        <f t="shared" si="4"/>
        <v>0</v>
      </c>
      <c r="L67" s="365">
        <f t="shared" si="11"/>
        <v>0</v>
      </c>
      <c r="M67" s="365">
        <f t="shared" si="12"/>
        <v>0</v>
      </c>
      <c r="N67" s="364">
        <f t="shared" si="5"/>
        <v>0</v>
      </c>
      <c r="O67" s="364">
        <f t="shared" si="6"/>
        <v>0</v>
      </c>
      <c r="P67" s="364">
        <f t="shared" si="7"/>
        <v>0</v>
      </c>
      <c r="Q67" s="347" t="b">
        <f t="shared" si="13"/>
        <v>0</v>
      </c>
      <c r="R67" s="366">
        <f t="shared" si="9"/>
        <v>1</v>
      </c>
      <c r="S67" s="380" t="str">
        <f t="shared" si="10"/>
        <v/>
      </c>
    </row>
    <row r="68" spans="1:19">
      <c r="A68" s="35">
        <v>59</v>
      </c>
      <c r="B68" s="6"/>
      <c r="C68" s="6"/>
      <c r="D68" s="6"/>
      <c r="E68" s="215"/>
      <c r="F68" s="215"/>
      <c r="G68" s="215"/>
      <c r="H68" s="215"/>
      <c r="I68" s="380" t="str">
        <f t="shared" si="2"/>
        <v/>
      </c>
      <c r="J68" s="364">
        <f t="shared" si="3"/>
        <v>0</v>
      </c>
      <c r="K68" s="365">
        <f t="shared" si="4"/>
        <v>0</v>
      </c>
      <c r="L68" s="365">
        <f t="shared" si="11"/>
        <v>0</v>
      </c>
      <c r="M68" s="365">
        <f t="shared" si="12"/>
        <v>0</v>
      </c>
      <c r="N68" s="364">
        <f t="shared" si="5"/>
        <v>0</v>
      </c>
      <c r="O68" s="364">
        <f t="shared" si="6"/>
        <v>0</v>
      </c>
      <c r="P68" s="364">
        <f t="shared" si="7"/>
        <v>0</v>
      </c>
      <c r="Q68" s="347" t="b">
        <f t="shared" si="13"/>
        <v>0</v>
      </c>
      <c r="R68" s="366">
        <f t="shared" si="9"/>
        <v>1</v>
      </c>
      <c r="S68" s="380" t="str">
        <f t="shared" si="10"/>
        <v/>
      </c>
    </row>
    <row r="69" spans="1:19">
      <c r="A69" s="35">
        <v>60</v>
      </c>
      <c r="B69" s="6"/>
      <c r="C69" s="6"/>
      <c r="D69" s="6"/>
      <c r="E69" s="215"/>
      <c r="F69" s="215"/>
      <c r="G69" s="215"/>
      <c r="H69" s="215"/>
      <c r="I69" s="380" t="str">
        <f t="shared" si="2"/>
        <v/>
      </c>
      <c r="J69" s="364">
        <f t="shared" si="3"/>
        <v>0</v>
      </c>
      <c r="K69" s="365">
        <f t="shared" si="4"/>
        <v>0</v>
      </c>
      <c r="L69" s="365">
        <f t="shared" si="11"/>
        <v>0</v>
      </c>
      <c r="M69" s="365">
        <f t="shared" si="12"/>
        <v>0</v>
      </c>
      <c r="N69" s="364">
        <f t="shared" si="5"/>
        <v>0</v>
      </c>
      <c r="O69" s="364">
        <f t="shared" si="6"/>
        <v>0</v>
      </c>
      <c r="P69" s="364">
        <f t="shared" si="7"/>
        <v>0</v>
      </c>
      <c r="Q69" s="347" t="b">
        <f t="shared" si="13"/>
        <v>0</v>
      </c>
      <c r="R69" s="366">
        <f t="shared" si="9"/>
        <v>1</v>
      </c>
      <c r="S69" s="380" t="str">
        <f t="shared" si="10"/>
        <v/>
      </c>
    </row>
    <row r="70" spans="1:19">
      <c r="A70" s="35">
        <v>61</v>
      </c>
      <c r="B70" s="6"/>
      <c r="C70" s="6"/>
      <c r="D70" s="6"/>
      <c r="E70" s="215"/>
      <c r="F70" s="215"/>
      <c r="G70" s="215"/>
      <c r="H70" s="215"/>
      <c r="I70" s="380" t="str">
        <f t="shared" si="2"/>
        <v/>
      </c>
      <c r="J70" s="364">
        <f t="shared" si="3"/>
        <v>0</v>
      </c>
      <c r="K70" s="365">
        <f t="shared" si="4"/>
        <v>0</v>
      </c>
      <c r="L70" s="365">
        <f t="shared" si="11"/>
        <v>0</v>
      </c>
      <c r="M70" s="365">
        <f t="shared" si="12"/>
        <v>0</v>
      </c>
      <c r="N70" s="364">
        <f t="shared" si="5"/>
        <v>0</v>
      </c>
      <c r="O70" s="364">
        <f t="shared" si="6"/>
        <v>0</v>
      </c>
      <c r="P70" s="364">
        <f t="shared" si="7"/>
        <v>0</v>
      </c>
      <c r="Q70" s="347" t="b">
        <f t="shared" si="13"/>
        <v>0</v>
      </c>
      <c r="R70" s="366">
        <f t="shared" si="9"/>
        <v>1</v>
      </c>
      <c r="S70" s="380" t="str">
        <f t="shared" si="10"/>
        <v/>
      </c>
    </row>
    <row r="71" spans="1:19">
      <c r="A71" s="35">
        <v>62</v>
      </c>
      <c r="B71" s="6"/>
      <c r="C71" s="6"/>
      <c r="D71" s="6"/>
      <c r="E71" s="215"/>
      <c r="F71" s="215"/>
      <c r="G71" s="215"/>
      <c r="H71" s="215"/>
      <c r="I71" s="380" t="str">
        <f t="shared" si="2"/>
        <v/>
      </c>
      <c r="J71" s="364">
        <f t="shared" si="3"/>
        <v>0</v>
      </c>
      <c r="K71" s="365">
        <f t="shared" si="4"/>
        <v>0</v>
      </c>
      <c r="L71" s="365">
        <f t="shared" si="11"/>
        <v>0</v>
      </c>
      <c r="M71" s="365">
        <f t="shared" si="12"/>
        <v>0</v>
      </c>
      <c r="N71" s="364">
        <f t="shared" si="5"/>
        <v>0</v>
      </c>
      <c r="O71" s="364">
        <f t="shared" si="6"/>
        <v>0</v>
      </c>
      <c r="P71" s="364">
        <f t="shared" si="7"/>
        <v>0</v>
      </c>
      <c r="Q71" s="347" t="b">
        <f t="shared" si="13"/>
        <v>0</v>
      </c>
      <c r="R71" s="366">
        <f t="shared" si="9"/>
        <v>1</v>
      </c>
      <c r="S71" s="380" t="str">
        <f t="shared" si="10"/>
        <v/>
      </c>
    </row>
    <row r="72" spans="1:19">
      <c r="A72" s="35">
        <v>63</v>
      </c>
      <c r="B72" s="6"/>
      <c r="C72" s="6"/>
      <c r="D72" s="6"/>
      <c r="E72" s="215"/>
      <c r="F72" s="215"/>
      <c r="G72" s="215"/>
      <c r="H72" s="215"/>
      <c r="I72" s="380" t="str">
        <f t="shared" si="2"/>
        <v/>
      </c>
      <c r="J72" s="364">
        <f t="shared" si="3"/>
        <v>0</v>
      </c>
      <c r="K72" s="365">
        <f t="shared" si="4"/>
        <v>0</v>
      </c>
      <c r="L72" s="365">
        <f t="shared" si="11"/>
        <v>0</v>
      </c>
      <c r="M72" s="365">
        <f t="shared" si="12"/>
        <v>0</v>
      </c>
      <c r="N72" s="364">
        <f t="shared" si="5"/>
        <v>0</v>
      </c>
      <c r="O72" s="364">
        <f t="shared" si="6"/>
        <v>0</v>
      </c>
      <c r="P72" s="364">
        <f t="shared" si="7"/>
        <v>0</v>
      </c>
      <c r="Q72" s="347" t="b">
        <f t="shared" si="13"/>
        <v>0</v>
      </c>
      <c r="R72" s="366">
        <f t="shared" si="9"/>
        <v>1</v>
      </c>
      <c r="S72" s="380" t="str">
        <f t="shared" si="10"/>
        <v/>
      </c>
    </row>
    <row r="73" spans="1:19">
      <c r="A73" s="35">
        <v>64</v>
      </c>
      <c r="B73" s="6"/>
      <c r="C73" s="6"/>
      <c r="D73" s="6"/>
      <c r="E73" s="215"/>
      <c r="F73" s="215"/>
      <c r="G73" s="215"/>
      <c r="H73" s="215"/>
      <c r="I73" s="380" t="str">
        <f t="shared" si="2"/>
        <v/>
      </c>
      <c r="J73" s="364">
        <f t="shared" si="3"/>
        <v>0</v>
      </c>
      <c r="K73" s="365">
        <f t="shared" si="4"/>
        <v>0</v>
      </c>
      <c r="L73" s="365">
        <f t="shared" si="11"/>
        <v>0</v>
      </c>
      <c r="M73" s="365">
        <f t="shared" si="12"/>
        <v>0</v>
      </c>
      <c r="N73" s="364">
        <f t="shared" si="5"/>
        <v>0</v>
      </c>
      <c r="O73" s="364">
        <f t="shared" si="6"/>
        <v>0</v>
      </c>
      <c r="P73" s="364">
        <f t="shared" si="7"/>
        <v>0</v>
      </c>
      <c r="Q73" s="347" t="b">
        <f t="shared" si="13"/>
        <v>0</v>
      </c>
      <c r="R73" s="366">
        <f t="shared" si="9"/>
        <v>1</v>
      </c>
      <c r="S73" s="380" t="str">
        <f t="shared" si="10"/>
        <v/>
      </c>
    </row>
    <row r="74" spans="1:19">
      <c r="A74" s="35">
        <v>65</v>
      </c>
      <c r="B74" s="6"/>
      <c r="C74" s="6"/>
      <c r="D74" s="6"/>
      <c r="E74" s="215"/>
      <c r="F74" s="215"/>
      <c r="G74" s="215"/>
      <c r="H74" s="215"/>
      <c r="I74" s="380" t="str">
        <f t="shared" ref="I74:I137" si="14">IF(OR($B74="",$C74="",$D74="",$E74="",$E74&lt;an_initial,$E74&gt;an_final,$Q74=FALSE),"", IF(OR($F74="X",$F74="x"),BREV_APL/R74, IF(OR($G74="X",$G74="x"),BREV_INT/R74, IF(OR($H74="X",$H74="x"),BREV_ROM/R74,""))))</f>
        <v/>
      </c>
      <c r="J74" s="364">
        <f t="shared" ref="J74:J137" si="15">N74+O74+P74</f>
        <v>0</v>
      </c>
      <c r="K74" s="365">
        <f t="shared" ref="K74:K137" si="16">IF(OR($F74="X",$F74="x"),$I74,0)</f>
        <v>0</v>
      </c>
      <c r="L74" s="365">
        <f t="shared" si="11"/>
        <v>0</v>
      </c>
      <c r="M74" s="365">
        <f t="shared" si="12"/>
        <v>0</v>
      </c>
      <c r="N74" s="364">
        <f t="shared" ref="N74:N137" si="17">IF(OR($B74="",$C74="",$D74="",$Q74=FALSE),0,IF(AND($E74&gt;=an_initial,$F74&lt;&gt;""),1,0))</f>
        <v>0</v>
      </c>
      <c r="O74" s="364">
        <f t="shared" ref="O74:O137" si="18">IF(OR($B74="",$C74="",$D74="",$E74="",$Q74=FALSE),0,IF(AND($E74&gt;=an_initial,$G74&lt;&gt;""),1,0))</f>
        <v>0</v>
      </c>
      <c r="P74" s="364">
        <f t="shared" ref="P74:P137" si="19">IF(OR($B74="",$C74="",$D74="",$E74="",$Q74=FALSE),0,IF(AND($E74&gt;=an_initial,$H74&lt;&gt;""),1,0))</f>
        <v>0</v>
      </c>
      <c r="Q74" s="347" t="b">
        <f t="shared" ref="Q74:Q137" si="20">IF(nume_candidat="",FALSE,ISNUMBER(SEARCH(nume_candidat,$B74)))</f>
        <v>0</v>
      </c>
      <c r="R74" s="366">
        <f t="shared" ref="R74:R137" si="21">LEN(B74)-LEN(SUBSTITUTE(B74,",",""))+1</f>
        <v>1</v>
      </c>
      <c r="S74" s="380" t="str">
        <f t="shared" ref="S74:S137" si="22">IF(OR($B74="",$C74="",$D74="",$E74="",$E74&lt;an_initial,$E74&gt;an_final,$Q74=FALSE),"", IF(OR($G74="X",$G74="x"),BREV_INT/R74,""))</f>
        <v/>
      </c>
    </row>
    <row r="75" spans="1:19">
      <c r="A75" s="35">
        <v>66</v>
      </c>
      <c r="B75" s="6"/>
      <c r="C75" s="6"/>
      <c r="D75" s="6"/>
      <c r="E75" s="215"/>
      <c r="F75" s="215"/>
      <c r="G75" s="215"/>
      <c r="H75" s="215"/>
      <c r="I75" s="380" t="str">
        <f t="shared" si="14"/>
        <v/>
      </c>
      <c r="J75" s="364">
        <f t="shared" si="15"/>
        <v>0</v>
      </c>
      <c r="K75" s="365">
        <f t="shared" si="16"/>
        <v>0</v>
      </c>
      <c r="L75" s="365">
        <f>IF(OR($G75="X",$G75="x"),$I75,0)</f>
        <v>0</v>
      </c>
      <c r="M75" s="365">
        <f>IF(OR($H75="X",$H75="x"),$I75,0)</f>
        <v>0</v>
      </c>
      <c r="N75" s="364">
        <f t="shared" si="17"/>
        <v>0</v>
      </c>
      <c r="O75" s="364">
        <f t="shared" si="18"/>
        <v>0</v>
      </c>
      <c r="P75" s="364">
        <f t="shared" si="19"/>
        <v>0</v>
      </c>
      <c r="Q75" s="347" t="b">
        <f t="shared" si="20"/>
        <v>0</v>
      </c>
      <c r="R75" s="366">
        <f t="shared" si="21"/>
        <v>1</v>
      </c>
      <c r="S75" s="380" t="str">
        <f t="shared" si="22"/>
        <v/>
      </c>
    </row>
    <row r="76" spans="1:19">
      <c r="A76" s="35">
        <v>67</v>
      </c>
      <c r="B76" s="6"/>
      <c r="C76" s="6"/>
      <c r="D76" s="6"/>
      <c r="E76" s="215"/>
      <c r="F76" s="215"/>
      <c r="G76" s="215"/>
      <c r="H76" s="215"/>
      <c r="I76" s="380" t="str">
        <f t="shared" si="14"/>
        <v/>
      </c>
      <c r="J76" s="364">
        <f t="shared" si="15"/>
        <v>0</v>
      </c>
      <c r="K76" s="365">
        <f t="shared" si="16"/>
        <v>0</v>
      </c>
      <c r="L76" s="365">
        <f>IF(OR($G76="X",$G76="x"),$I76,0)</f>
        <v>0</v>
      </c>
      <c r="M76" s="365">
        <f>IF(OR($H76="X",$H76="x"),$I76,0)</f>
        <v>0</v>
      </c>
      <c r="N76" s="364">
        <f t="shared" si="17"/>
        <v>0</v>
      </c>
      <c r="O76" s="364">
        <f t="shared" si="18"/>
        <v>0</v>
      </c>
      <c r="P76" s="364">
        <f t="shared" si="19"/>
        <v>0</v>
      </c>
      <c r="Q76" s="347" t="b">
        <f t="shared" si="20"/>
        <v>0</v>
      </c>
      <c r="R76" s="366">
        <f t="shared" si="21"/>
        <v>1</v>
      </c>
      <c r="S76" s="380" t="str">
        <f t="shared" si="22"/>
        <v/>
      </c>
    </row>
    <row r="77" spans="1:19">
      <c r="A77" s="35">
        <v>68</v>
      </c>
      <c r="B77" s="6"/>
      <c r="C77" s="6"/>
      <c r="D77" s="6"/>
      <c r="E77" s="215"/>
      <c r="F77" s="215"/>
      <c r="G77" s="215"/>
      <c r="H77" s="215"/>
      <c r="I77" s="380" t="str">
        <f t="shared" si="14"/>
        <v/>
      </c>
      <c r="J77" s="364">
        <f t="shared" si="15"/>
        <v>0</v>
      </c>
      <c r="K77" s="365">
        <f t="shared" si="16"/>
        <v>0</v>
      </c>
      <c r="L77" s="365">
        <f>IF(OR($G77="X",$G77="x"),$I77,0)</f>
        <v>0</v>
      </c>
      <c r="M77" s="365">
        <f>IF(OR($H77="X",$H77="x"),$I77,0)</f>
        <v>0</v>
      </c>
      <c r="N77" s="364">
        <f t="shared" si="17"/>
        <v>0</v>
      </c>
      <c r="O77" s="364">
        <f t="shared" si="18"/>
        <v>0</v>
      </c>
      <c r="P77" s="364">
        <f t="shared" si="19"/>
        <v>0</v>
      </c>
      <c r="Q77" s="347" t="b">
        <f t="shared" si="20"/>
        <v>0</v>
      </c>
      <c r="R77" s="366">
        <f t="shared" si="21"/>
        <v>1</v>
      </c>
      <c r="S77" s="380" t="str">
        <f t="shared" si="22"/>
        <v/>
      </c>
    </row>
    <row r="78" spans="1:19">
      <c r="A78" s="35">
        <v>69</v>
      </c>
      <c r="B78" s="6"/>
      <c r="C78" s="6"/>
      <c r="D78" s="6"/>
      <c r="E78" s="215"/>
      <c r="F78" s="215"/>
      <c r="G78" s="215"/>
      <c r="H78" s="215"/>
      <c r="I78" s="380" t="str">
        <f t="shared" si="14"/>
        <v/>
      </c>
      <c r="J78" s="364">
        <f t="shared" si="15"/>
        <v>0</v>
      </c>
      <c r="K78" s="365">
        <f t="shared" si="16"/>
        <v>0</v>
      </c>
      <c r="L78" s="365">
        <f>IF(OR($G78="X",$G78="x"),$I78,0)</f>
        <v>0</v>
      </c>
      <c r="M78" s="365">
        <f>IF(OR($H78="X",$H78="x"),$I78,0)</f>
        <v>0</v>
      </c>
      <c r="N78" s="364">
        <f t="shared" si="17"/>
        <v>0</v>
      </c>
      <c r="O78" s="364">
        <f t="shared" si="18"/>
        <v>0</v>
      </c>
      <c r="P78" s="364">
        <f t="shared" si="19"/>
        <v>0</v>
      </c>
      <c r="Q78" s="347" t="b">
        <f t="shared" si="20"/>
        <v>0</v>
      </c>
      <c r="R78" s="366">
        <f t="shared" si="21"/>
        <v>1</v>
      </c>
      <c r="S78" s="380" t="str">
        <f t="shared" si="22"/>
        <v/>
      </c>
    </row>
    <row r="79" spans="1:19">
      <c r="A79" s="35">
        <v>70</v>
      </c>
      <c r="B79" s="6"/>
      <c r="C79" s="6"/>
      <c r="D79" s="6"/>
      <c r="E79" s="215"/>
      <c r="F79" s="215"/>
      <c r="G79" s="215"/>
      <c r="H79" s="215"/>
      <c r="I79" s="380" t="str">
        <f t="shared" si="14"/>
        <v/>
      </c>
      <c r="J79" s="364">
        <f t="shared" si="15"/>
        <v>0</v>
      </c>
      <c r="K79" s="365">
        <f t="shared" si="16"/>
        <v>0</v>
      </c>
      <c r="L79" s="365">
        <f>IF(OR($G79="X",$G79="x"),$I79,0)</f>
        <v>0</v>
      </c>
      <c r="M79" s="365">
        <f>IF(OR($H79="X",$H79="x"),$I79,0)</f>
        <v>0</v>
      </c>
      <c r="N79" s="364">
        <f t="shared" si="17"/>
        <v>0</v>
      </c>
      <c r="O79" s="364">
        <f t="shared" si="18"/>
        <v>0</v>
      </c>
      <c r="P79" s="364">
        <f t="shared" si="19"/>
        <v>0</v>
      </c>
      <c r="Q79" s="347" t="b">
        <f t="shared" si="20"/>
        <v>0</v>
      </c>
      <c r="R79" s="366">
        <f t="shared" si="21"/>
        <v>1</v>
      </c>
      <c r="S79" s="380" t="str">
        <f t="shared" si="22"/>
        <v/>
      </c>
    </row>
    <row r="80" spans="1:19">
      <c r="A80" s="35">
        <v>71</v>
      </c>
      <c r="B80" s="6"/>
      <c r="C80" s="6"/>
      <c r="D80" s="6"/>
      <c r="E80" s="215"/>
      <c r="F80" s="215"/>
      <c r="G80" s="215"/>
      <c r="H80" s="215"/>
      <c r="I80" s="380" t="str">
        <f t="shared" si="14"/>
        <v/>
      </c>
      <c r="J80" s="364">
        <f t="shared" si="15"/>
        <v>0</v>
      </c>
      <c r="K80" s="365">
        <f t="shared" si="16"/>
        <v>0</v>
      </c>
      <c r="L80" s="365">
        <f t="shared" ref="L80:L143" si="23">IF(OR($G80="X",$G80="x"),$I80,0)</f>
        <v>0</v>
      </c>
      <c r="M80" s="365">
        <f t="shared" ref="M80:M143" si="24">IF(OR($H80="X",$H80="x"),$I80,0)</f>
        <v>0</v>
      </c>
      <c r="N80" s="364">
        <f t="shared" si="17"/>
        <v>0</v>
      </c>
      <c r="O80" s="364">
        <f t="shared" si="18"/>
        <v>0</v>
      </c>
      <c r="P80" s="364">
        <f t="shared" si="19"/>
        <v>0</v>
      </c>
      <c r="Q80" s="347" t="b">
        <f t="shared" si="20"/>
        <v>0</v>
      </c>
      <c r="R80" s="366">
        <f t="shared" si="21"/>
        <v>1</v>
      </c>
      <c r="S80" s="380" t="str">
        <f t="shared" si="22"/>
        <v/>
      </c>
    </row>
    <row r="81" spans="1:19">
      <c r="A81" s="35">
        <v>72</v>
      </c>
      <c r="B81" s="6"/>
      <c r="C81" s="6"/>
      <c r="D81" s="6"/>
      <c r="E81" s="215"/>
      <c r="F81" s="215"/>
      <c r="G81" s="215"/>
      <c r="H81" s="215"/>
      <c r="I81" s="380" t="str">
        <f t="shared" si="14"/>
        <v/>
      </c>
      <c r="J81" s="364">
        <f t="shared" si="15"/>
        <v>0</v>
      </c>
      <c r="K81" s="365">
        <f t="shared" si="16"/>
        <v>0</v>
      </c>
      <c r="L81" s="365">
        <f t="shared" si="23"/>
        <v>0</v>
      </c>
      <c r="M81" s="365">
        <f t="shared" si="24"/>
        <v>0</v>
      </c>
      <c r="N81" s="364">
        <f t="shared" si="17"/>
        <v>0</v>
      </c>
      <c r="O81" s="364">
        <f t="shared" si="18"/>
        <v>0</v>
      </c>
      <c r="P81" s="364">
        <f t="shared" si="19"/>
        <v>0</v>
      </c>
      <c r="Q81" s="347" t="b">
        <f t="shared" si="20"/>
        <v>0</v>
      </c>
      <c r="R81" s="366">
        <f t="shared" si="21"/>
        <v>1</v>
      </c>
      <c r="S81" s="380" t="str">
        <f t="shared" si="22"/>
        <v/>
      </c>
    </row>
    <row r="82" spans="1:19">
      <c r="A82" s="35">
        <v>73</v>
      </c>
      <c r="B82" s="6"/>
      <c r="C82" s="6"/>
      <c r="D82" s="6"/>
      <c r="E82" s="215"/>
      <c r="F82" s="215"/>
      <c r="G82" s="215"/>
      <c r="H82" s="215"/>
      <c r="I82" s="380" t="str">
        <f t="shared" si="14"/>
        <v/>
      </c>
      <c r="J82" s="364">
        <f t="shared" si="15"/>
        <v>0</v>
      </c>
      <c r="K82" s="365">
        <f t="shared" si="16"/>
        <v>0</v>
      </c>
      <c r="L82" s="365">
        <f t="shared" si="23"/>
        <v>0</v>
      </c>
      <c r="M82" s="365">
        <f t="shared" si="24"/>
        <v>0</v>
      </c>
      <c r="N82" s="364">
        <f t="shared" si="17"/>
        <v>0</v>
      </c>
      <c r="O82" s="364">
        <f t="shared" si="18"/>
        <v>0</v>
      </c>
      <c r="P82" s="364">
        <f t="shared" si="19"/>
        <v>0</v>
      </c>
      <c r="Q82" s="347" t="b">
        <f t="shared" si="20"/>
        <v>0</v>
      </c>
      <c r="R82" s="366">
        <f t="shared" si="21"/>
        <v>1</v>
      </c>
      <c r="S82" s="380" t="str">
        <f t="shared" si="22"/>
        <v/>
      </c>
    </row>
    <row r="83" spans="1:19">
      <c r="A83" s="35">
        <v>74</v>
      </c>
      <c r="B83" s="6"/>
      <c r="C83" s="6"/>
      <c r="D83" s="6"/>
      <c r="E83" s="215"/>
      <c r="F83" s="215"/>
      <c r="G83" s="215"/>
      <c r="H83" s="215"/>
      <c r="I83" s="380" t="str">
        <f t="shared" si="14"/>
        <v/>
      </c>
      <c r="J83" s="364">
        <f t="shared" si="15"/>
        <v>0</v>
      </c>
      <c r="K83" s="365">
        <f t="shared" si="16"/>
        <v>0</v>
      </c>
      <c r="L83" s="365">
        <f t="shared" si="23"/>
        <v>0</v>
      </c>
      <c r="M83" s="365">
        <f t="shared" si="24"/>
        <v>0</v>
      </c>
      <c r="N83" s="364">
        <f t="shared" si="17"/>
        <v>0</v>
      </c>
      <c r="O83" s="364">
        <f t="shared" si="18"/>
        <v>0</v>
      </c>
      <c r="P83" s="364">
        <f t="shared" si="19"/>
        <v>0</v>
      </c>
      <c r="Q83" s="347" t="b">
        <f t="shared" si="20"/>
        <v>0</v>
      </c>
      <c r="R83" s="366">
        <f t="shared" si="21"/>
        <v>1</v>
      </c>
      <c r="S83" s="380" t="str">
        <f t="shared" si="22"/>
        <v/>
      </c>
    </row>
    <row r="84" spans="1:19">
      <c r="A84" s="35">
        <v>75</v>
      </c>
      <c r="B84" s="6"/>
      <c r="C84" s="6"/>
      <c r="D84" s="6"/>
      <c r="E84" s="215"/>
      <c r="F84" s="215"/>
      <c r="G84" s="215"/>
      <c r="H84" s="215"/>
      <c r="I84" s="380" t="str">
        <f t="shared" si="14"/>
        <v/>
      </c>
      <c r="J84" s="364">
        <f t="shared" si="15"/>
        <v>0</v>
      </c>
      <c r="K84" s="365">
        <f t="shared" si="16"/>
        <v>0</v>
      </c>
      <c r="L84" s="365">
        <f t="shared" si="23"/>
        <v>0</v>
      </c>
      <c r="M84" s="365">
        <f t="shared" si="24"/>
        <v>0</v>
      </c>
      <c r="N84" s="364">
        <f t="shared" si="17"/>
        <v>0</v>
      </c>
      <c r="O84" s="364">
        <f t="shared" si="18"/>
        <v>0</v>
      </c>
      <c r="P84" s="364">
        <f t="shared" si="19"/>
        <v>0</v>
      </c>
      <c r="Q84" s="347" t="b">
        <f t="shared" si="20"/>
        <v>0</v>
      </c>
      <c r="R84" s="366">
        <f t="shared" si="21"/>
        <v>1</v>
      </c>
      <c r="S84" s="380" t="str">
        <f t="shared" si="22"/>
        <v/>
      </c>
    </row>
    <row r="85" spans="1:19">
      <c r="A85" s="35">
        <v>76</v>
      </c>
      <c r="B85" s="6"/>
      <c r="C85" s="6"/>
      <c r="D85" s="6"/>
      <c r="E85" s="215"/>
      <c r="F85" s="215"/>
      <c r="G85" s="215"/>
      <c r="H85" s="215"/>
      <c r="I85" s="380" t="str">
        <f t="shared" si="14"/>
        <v/>
      </c>
      <c r="J85" s="364">
        <f t="shared" si="15"/>
        <v>0</v>
      </c>
      <c r="K85" s="365">
        <f t="shared" si="16"/>
        <v>0</v>
      </c>
      <c r="L85" s="365">
        <f t="shared" si="23"/>
        <v>0</v>
      </c>
      <c r="M85" s="365">
        <f t="shared" si="24"/>
        <v>0</v>
      </c>
      <c r="N85" s="364">
        <f t="shared" si="17"/>
        <v>0</v>
      </c>
      <c r="O85" s="364">
        <f t="shared" si="18"/>
        <v>0</v>
      </c>
      <c r="P85" s="364">
        <f t="shared" si="19"/>
        <v>0</v>
      </c>
      <c r="Q85" s="347" t="b">
        <f t="shared" si="20"/>
        <v>0</v>
      </c>
      <c r="R85" s="366">
        <f t="shared" si="21"/>
        <v>1</v>
      </c>
      <c r="S85" s="380" t="str">
        <f t="shared" si="22"/>
        <v/>
      </c>
    </row>
    <row r="86" spans="1:19">
      <c r="A86" s="35">
        <v>77</v>
      </c>
      <c r="B86" s="6"/>
      <c r="C86" s="6"/>
      <c r="D86" s="6"/>
      <c r="E86" s="215"/>
      <c r="F86" s="215"/>
      <c r="G86" s="215"/>
      <c r="H86" s="215"/>
      <c r="I86" s="380" t="str">
        <f t="shared" si="14"/>
        <v/>
      </c>
      <c r="J86" s="364">
        <f t="shared" si="15"/>
        <v>0</v>
      </c>
      <c r="K86" s="365">
        <f t="shared" si="16"/>
        <v>0</v>
      </c>
      <c r="L86" s="365">
        <f t="shared" si="23"/>
        <v>0</v>
      </c>
      <c r="M86" s="365">
        <f t="shared" si="24"/>
        <v>0</v>
      </c>
      <c r="N86" s="364">
        <f t="shared" si="17"/>
        <v>0</v>
      </c>
      <c r="O86" s="364">
        <f t="shared" si="18"/>
        <v>0</v>
      </c>
      <c r="P86" s="364">
        <f t="shared" si="19"/>
        <v>0</v>
      </c>
      <c r="Q86" s="347" t="b">
        <f t="shared" si="20"/>
        <v>0</v>
      </c>
      <c r="R86" s="366">
        <f t="shared" si="21"/>
        <v>1</v>
      </c>
      <c r="S86" s="380" t="str">
        <f t="shared" si="22"/>
        <v/>
      </c>
    </row>
    <row r="87" spans="1:19">
      <c r="A87" s="35">
        <v>78</v>
      </c>
      <c r="B87" s="6"/>
      <c r="C87" s="6"/>
      <c r="D87" s="6"/>
      <c r="E87" s="215"/>
      <c r="F87" s="215"/>
      <c r="G87" s="215"/>
      <c r="H87" s="215"/>
      <c r="I87" s="380" t="str">
        <f t="shared" si="14"/>
        <v/>
      </c>
      <c r="J87" s="364">
        <f t="shared" si="15"/>
        <v>0</v>
      </c>
      <c r="K87" s="365">
        <f t="shared" si="16"/>
        <v>0</v>
      </c>
      <c r="L87" s="365">
        <f t="shared" si="23"/>
        <v>0</v>
      </c>
      <c r="M87" s="365">
        <f t="shared" si="24"/>
        <v>0</v>
      </c>
      <c r="N87" s="364">
        <f t="shared" si="17"/>
        <v>0</v>
      </c>
      <c r="O87" s="364">
        <f t="shared" si="18"/>
        <v>0</v>
      </c>
      <c r="P87" s="364">
        <f t="shared" si="19"/>
        <v>0</v>
      </c>
      <c r="Q87" s="347" t="b">
        <f t="shared" si="20"/>
        <v>0</v>
      </c>
      <c r="R87" s="366">
        <f t="shared" si="21"/>
        <v>1</v>
      </c>
      <c r="S87" s="380" t="str">
        <f t="shared" si="22"/>
        <v/>
      </c>
    </row>
    <row r="88" spans="1:19">
      <c r="A88" s="35">
        <v>79</v>
      </c>
      <c r="B88" s="6"/>
      <c r="C88" s="6"/>
      <c r="D88" s="6"/>
      <c r="E88" s="215"/>
      <c r="F88" s="215"/>
      <c r="G88" s="215"/>
      <c r="H88" s="215"/>
      <c r="I88" s="380" t="str">
        <f t="shared" si="14"/>
        <v/>
      </c>
      <c r="J88" s="364">
        <f t="shared" si="15"/>
        <v>0</v>
      </c>
      <c r="K88" s="365">
        <f t="shared" si="16"/>
        <v>0</v>
      </c>
      <c r="L88" s="365">
        <f t="shared" si="23"/>
        <v>0</v>
      </c>
      <c r="M88" s="365">
        <f t="shared" si="24"/>
        <v>0</v>
      </c>
      <c r="N88" s="364">
        <f t="shared" si="17"/>
        <v>0</v>
      </c>
      <c r="O88" s="364">
        <f t="shared" si="18"/>
        <v>0</v>
      </c>
      <c r="P88" s="364">
        <f t="shared" si="19"/>
        <v>0</v>
      </c>
      <c r="Q88" s="347" t="b">
        <f t="shared" si="20"/>
        <v>0</v>
      </c>
      <c r="R88" s="366">
        <f t="shared" si="21"/>
        <v>1</v>
      </c>
      <c r="S88" s="380" t="str">
        <f t="shared" si="22"/>
        <v/>
      </c>
    </row>
    <row r="89" spans="1:19">
      <c r="A89" s="35">
        <v>80</v>
      </c>
      <c r="B89" s="6"/>
      <c r="C89" s="6"/>
      <c r="D89" s="6"/>
      <c r="E89" s="215"/>
      <c r="F89" s="215"/>
      <c r="G89" s="215"/>
      <c r="H89" s="215"/>
      <c r="I89" s="380" t="str">
        <f t="shared" si="14"/>
        <v/>
      </c>
      <c r="J89" s="364">
        <f t="shared" si="15"/>
        <v>0</v>
      </c>
      <c r="K89" s="365">
        <f t="shared" si="16"/>
        <v>0</v>
      </c>
      <c r="L89" s="365">
        <f t="shared" si="23"/>
        <v>0</v>
      </c>
      <c r="M89" s="365">
        <f t="shared" si="24"/>
        <v>0</v>
      </c>
      <c r="N89" s="364">
        <f t="shared" si="17"/>
        <v>0</v>
      </c>
      <c r="O89" s="364">
        <f t="shared" si="18"/>
        <v>0</v>
      </c>
      <c r="P89" s="364">
        <f t="shared" si="19"/>
        <v>0</v>
      </c>
      <c r="Q89" s="347" t="b">
        <f t="shared" si="20"/>
        <v>0</v>
      </c>
      <c r="R89" s="366">
        <f t="shared" si="21"/>
        <v>1</v>
      </c>
      <c r="S89" s="380" t="str">
        <f t="shared" si="22"/>
        <v/>
      </c>
    </row>
    <row r="90" spans="1:19">
      <c r="A90" s="35">
        <v>81</v>
      </c>
      <c r="B90" s="6"/>
      <c r="C90" s="6"/>
      <c r="D90" s="6"/>
      <c r="E90" s="215"/>
      <c r="F90" s="215"/>
      <c r="G90" s="215"/>
      <c r="H90" s="215"/>
      <c r="I90" s="380" t="str">
        <f t="shared" si="14"/>
        <v/>
      </c>
      <c r="J90" s="364">
        <f t="shared" si="15"/>
        <v>0</v>
      </c>
      <c r="K90" s="365">
        <f t="shared" si="16"/>
        <v>0</v>
      </c>
      <c r="L90" s="365">
        <f t="shared" si="23"/>
        <v>0</v>
      </c>
      <c r="M90" s="365">
        <f t="shared" si="24"/>
        <v>0</v>
      </c>
      <c r="N90" s="364">
        <f t="shared" si="17"/>
        <v>0</v>
      </c>
      <c r="O90" s="364">
        <f t="shared" si="18"/>
        <v>0</v>
      </c>
      <c r="P90" s="364">
        <f t="shared" si="19"/>
        <v>0</v>
      </c>
      <c r="Q90" s="347" t="b">
        <f t="shared" si="20"/>
        <v>0</v>
      </c>
      <c r="R90" s="366">
        <f t="shared" si="21"/>
        <v>1</v>
      </c>
      <c r="S90" s="380" t="str">
        <f t="shared" si="22"/>
        <v/>
      </c>
    </row>
    <row r="91" spans="1:19">
      <c r="A91" s="35">
        <v>82</v>
      </c>
      <c r="B91" s="6"/>
      <c r="C91" s="6"/>
      <c r="D91" s="6"/>
      <c r="E91" s="215"/>
      <c r="F91" s="215"/>
      <c r="G91" s="215"/>
      <c r="H91" s="215"/>
      <c r="I91" s="380" t="str">
        <f t="shared" si="14"/>
        <v/>
      </c>
      <c r="J91" s="364">
        <f t="shared" si="15"/>
        <v>0</v>
      </c>
      <c r="K91" s="365">
        <f t="shared" si="16"/>
        <v>0</v>
      </c>
      <c r="L91" s="365">
        <f t="shared" si="23"/>
        <v>0</v>
      </c>
      <c r="M91" s="365">
        <f t="shared" si="24"/>
        <v>0</v>
      </c>
      <c r="N91" s="364">
        <f t="shared" si="17"/>
        <v>0</v>
      </c>
      <c r="O91" s="364">
        <f t="shared" si="18"/>
        <v>0</v>
      </c>
      <c r="P91" s="364">
        <f t="shared" si="19"/>
        <v>0</v>
      </c>
      <c r="Q91" s="347" t="b">
        <f t="shared" si="20"/>
        <v>0</v>
      </c>
      <c r="R91" s="366">
        <f t="shared" si="21"/>
        <v>1</v>
      </c>
      <c r="S91" s="380" t="str">
        <f t="shared" si="22"/>
        <v/>
      </c>
    </row>
    <row r="92" spans="1:19">
      <c r="A92" s="35">
        <v>83</v>
      </c>
      <c r="B92" s="6"/>
      <c r="C92" s="6"/>
      <c r="D92" s="6"/>
      <c r="E92" s="215"/>
      <c r="F92" s="215"/>
      <c r="G92" s="215"/>
      <c r="H92" s="215"/>
      <c r="I92" s="380" t="str">
        <f t="shared" si="14"/>
        <v/>
      </c>
      <c r="J92" s="364">
        <f t="shared" si="15"/>
        <v>0</v>
      </c>
      <c r="K92" s="365">
        <f t="shared" si="16"/>
        <v>0</v>
      </c>
      <c r="L92" s="365">
        <f t="shared" si="23"/>
        <v>0</v>
      </c>
      <c r="M92" s="365">
        <f t="shared" si="24"/>
        <v>0</v>
      </c>
      <c r="N92" s="364">
        <f t="shared" si="17"/>
        <v>0</v>
      </c>
      <c r="O92" s="364">
        <f t="shared" si="18"/>
        <v>0</v>
      </c>
      <c r="P92" s="364">
        <f t="shared" si="19"/>
        <v>0</v>
      </c>
      <c r="Q92" s="347" t="b">
        <f t="shared" si="20"/>
        <v>0</v>
      </c>
      <c r="R92" s="366">
        <f t="shared" si="21"/>
        <v>1</v>
      </c>
      <c r="S92" s="380" t="str">
        <f t="shared" si="22"/>
        <v/>
      </c>
    </row>
    <row r="93" spans="1:19">
      <c r="A93" s="35">
        <v>84</v>
      </c>
      <c r="B93" s="6"/>
      <c r="C93" s="6"/>
      <c r="D93" s="6"/>
      <c r="E93" s="215"/>
      <c r="F93" s="215"/>
      <c r="G93" s="215"/>
      <c r="H93" s="215"/>
      <c r="I93" s="380" t="str">
        <f t="shared" si="14"/>
        <v/>
      </c>
      <c r="J93" s="364">
        <f t="shared" si="15"/>
        <v>0</v>
      </c>
      <c r="K93" s="365">
        <f t="shared" si="16"/>
        <v>0</v>
      </c>
      <c r="L93" s="365">
        <f t="shared" si="23"/>
        <v>0</v>
      </c>
      <c r="M93" s="365">
        <f t="shared" si="24"/>
        <v>0</v>
      </c>
      <c r="N93" s="364">
        <f t="shared" si="17"/>
        <v>0</v>
      </c>
      <c r="O93" s="364">
        <f t="shared" si="18"/>
        <v>0</v>
      </c>
      <c r="P93" s="364">
        <f t="shared" si="19"/>
        <v>0</v>
      </c>
      <c r="Q93" s="347" t="b">
        <f t="shared" si="20"/>
        <v>0</v>
      </c>
      <c r="R93" s="366">
        <f t="shared" si="21"/>
        <v>1</v>
      </c>
      <c r="S93" s="380" t="str">
        <f t="shared" si="22"/>
        <v/>
      </c>
    </row>
    <row r="94" spans="1:19">
      <c r="A94" s="35">
        <v>85</v>
      </c>
      <c r="B94" s="6"/>
      <c r="C94" s="6"/>
      <c r="D94" s="6"/>
      <c r="E94" s="215"/>
      <c r="F94" s="215"/>
      <c r="G94" s="215"/>
      <c r="H94" s="215"/>
      <c r="I94" s="380" t="str">
        <f t="shared" si="14"/>
        <v/>
      </c>
      <c r="J94" s="364">
        <f t="shared" si="15"/>
        <v>0</v>
      </c>
      <c r="K94" s="365">
        <f t="shared" si="16"/>
        <v>0</v>
      </c>
      <c r="L94" s="365">
        <f t="shared" si="23"/>
        <v>0</v>
      </c>
      <c r="M94" s="365">
        <f t="shared" si="24"/>
        <v>0</v>
      </c>
      <c r="N94" s="364">
        <f t="shared" si="17"/>
        <v>0</v>
      </c>
      <c r="O94" s="364">
        <f t="shared" si="18"/>
        <v>0</v>
      </c>
      <c r="P94" s="364">
        <f t="shared" si="19"/>
        <v>0</v>
      </c>
      <c r="Q94" s="347" t="b">
        <f t="shared" si="20"/>
        <v>0</v>
      </c>
      <c r="R94" s="366">
        <f t="shared" si="21"/>
        <v>1</v>
      </c>
      <c r="S94" s="380" t="str">
        <f t="shared" si="22"/>
        <v/>
      </c>
    </row>
    <row r="95" spans="1:19">
      <c r="A95" s="35">
        <v>86</v>
      </c>
      <c r="B95" s="6"/>
      <c r="C95" s="6"/>
      <c r="D95" s="6"/>
      <c r="E95" s="215"/>
      <c r="F95" s="215"/>
      <c r="G95" s="215"/>
      <c r="H95" s="215"/>
      <c r="I95" s="380" t="str">
        <f t="shared" si="14"/>
        <v/>
      </c>
      <c r="J95" s="364">
        <f t="shared" si="15"/>
        <v>0</v>
      </c>
      <c r="K95" s="365">
        <f t="shared" si="16"/>
        <v>0</v>
      </c>
      <c r="L95" s="365">
        <f t="shared" si="23"/>
        <v>0</v>
      </c>
      <c r="M95" s="365">
        <f t="shared" si="24"/>
        <v>0</v>
      </c>
      <c r="N95" s="364">
        <f t="shared" si="17"/>
        <v>0</v>
      </c>
      <c r="O95" s="364">
        <f t="shared" si="18"/>
        <v>0</v>
      </c>
      <c r="P95" s="364">
        <f t="shared" si="19"/>
        <v>0</v>
      </c>
      <c r="Q95" s="347" t="b">
        <f t="shared" si="20"/>
        <v>0</v>
      </c>
      <c r="R95" s="366">
        <f t="shared" si="21"/>
        <v>1</v>
      </c>
      <c r="S95" s="380" t="str">
        <f t="shared" si="22"/>
        <v/>
      </c>
    </row>
    <row r="96" spans="1:19">
      <c r="A96" s="35">
        <v>87</v>
      </c>
      <c r="B96" s="6"/>
      <c r="C96" s="6"/>
      <c r="D96" s="6"/>
      <c r="E96" s="215"/>
      <c r="F96" s="215"/>
      <c r="G96" s="215"/>
      <c r="H96" s="215"/>
      <c r="I96" s="380" t="str">
        <f t="shared" si="14"/>
        <v/>
      </c>
      <c r="J96" s="364">
        <f t="shared" si="15"/>
        <v>0</v>
      </c>
      <c r="K96" s="365">
        <f t="shared" si="16"/>
        <v>0</v>
      </c>
      <c r="L96" s="365">
        <f t="shared" si="23"/>
        <v>0</v>
      </c>
      <c r="M96" s="365">
        <f t="shared" si="24"/>
        <v>0</v>
      </c>
      <c r="N96" s="364">
        <f t="shared" si="17"/>
        <v>0</v>
      </c>
      <c r="O96" s="364">
        <f t="shared" si="18"/>
        <v>0</v>
      </c>
      <c r="P96" s="364">
        <f t="shared" si="19"/>
        <v>0</v>
      </c>
      <c r="Q96" s="347" t="b">
        <f t="shared" si="20"/>
        <v>0</v>
      </c>
      <c r="R96" s="366">
        <f t="shared" si="21"/>
        <v>1</v>
      </c>
      <c r="S96" s="380" t="str">
        <f t="shared" si="22"/>
        <v/>
      </c>
    </row>
    <row r="97" spans="1:19">
      <c r="A97" s="35">
        <v>88</v>
      </c>
      <c r="B97" s="6"/>
      <c r="C97" s="6"/>
      <c r="D97" s="6"/>
      <c r="E97" s="215"/>
      <c r="F97" s="215"/>
      <c r="G97" s="215"/>
      <c r="H97" s="215"/>
      <c r="I97" s="380" t="str">
        <f t="shared" si="14"/>
        <v/>
      </c>
      <c r="J97" s="364">
        <f t="shared" si="15"/>
        <v>0</v>
      </c>
      <c r="K97" s="365">
        <f t="shared" si="16"/>
        <v>0</v>
      </c>
      <c r="L97" s="365">
        <f t="shared" si="23"/>
        <v>0</v>
      </c>
      <c r="M97" s="365">
        <f t="shared" si="24"/>
        <v>0</v>
      </c>
      <c r="N97" s="364">
        <f t="shared" si="17"/>
        <v>0</v>
      </c>
      <c r="O97" s="364">
        <f t="shared" si="18"/>
        <v>0</v>
      </c>
      <c r="P97" s="364">
        <f t="shared" si="19"/>
        <v>0</v>
      </c>
      <c r="Q97" s="347" t="b">
        <f t="shared" si="20"/>
        <v>0</v>
      </c>
      <c r="R97" s="366">
        <f t="shared" si="21"/>
        <v>1</v>
      </c>
      <c r="S97" s="380" t="str">
        <f t="shared" si="22"/>
        <v/>
      </c>
    </row>
    <row r="98" spans="1:19">
      <c r="A98" s="35">
        <v>89</v>
      </c>
      <c r="B98" s="6"/>
      <c r="C98" s="6"/>
      <c r="D98" s="6"/>
      <c r="E98" s="215"/>
      <c r="F98" s="215"/>
      <c r="G98" s="215"/>
      <c r="H98" s="215"/>
      <c r="I98" s="380" t="str">
        <f t="shared" si="14"/>
        <v/>
      </c>
      <c r="J98" s="364">
        <f t="shared" si="15"/>
        <v>0</v>
      </c>
      <c r="K98" s="365">
        <f t="shared" si="16"/>
        <v>0</v>
      </c>
      <c r="L98" s="365">
        <f t="shared" si="23"/>
        <v>0</v>
      </c>
      <c r="M98" s="365">
        <f t="shared" si="24"/>
        <v>0</v>
      </c>
      <c r="N98" s="364">
        <f t="shared" si="17"/>
        <v>0</v>
      </c>
      <c r="O98" s="364">
        <f t="shared" si="18"/>
        <v>0</v>
      </c>
      <c r="P98" s="364">
        <f t="shared" si="19"/>
        <v>0</v>
      </c>
      <c r="Q98" s="347" t="b">
        <f t="shared" si="20"/>
        <v>0</v>
      </c>
      <c r="R98" s="366">
        <f t="shared" si="21"/>
        <v>1</v>
      </c>
      <c r="S98" s="380" t="str">
        <f t="shared" si="22"/>
        <v/>
      </c>
    </row>
    <row r="99" spans="1:19">
      <c r="A99" s="35">
        <v>90</v>
      </c>
      <c r="B99" s="6"/>
      <c r="C99" s="6"/>
      <c r="D99" s="6"/>
      <c r="E99" s="215"/>
      <c r="F99" s="215"/>
      <c r="G99" s="215"/>
      <c r="H99" s="215"/>
      <c r="I99" s="380" t="str">
        <f t="shared" si="14"/>
        <v/>
      </c>
      <c r="J99" s="364">
        <f t="shared" si="15"/>
        <v>0</v>
      </c>
      <c r="K99" s="365">
        <f t="shared" si="16"/>
        <v>0</v>
      </c>
      <c r="L99" s="365">
        <f t="shared" si="23"/>
        <v>0</v>
      </c>
      <c r="M99" s="365">
        <f t="shared" si="24"/>
        <v>0</v>
      </c>
      <c r="N99" s="364">
        <f t="shared" si="17"/>
        <v>0</v>
      </c>
      <c r="O99" s="364">
        <f t="shared" si="18"/>
        <v>0</v>
      </c>
      <c r="P99" s="364">
        <f t="shared" si="19"/>
        <v>0</v>
      </c>
      <c r="Q99" s="347" t="b">
        <f t="shared" si="20"/>
        <v>0</v>
      </c>
      <c r="R99" s="366">
        <f t="shared" si="21"/>
        <v>1</v>
      </c>
      <c r="S99" s="380" t="str">
        <f t="shared" si="22"/>
        <v/>
      </c>
    </row>
    <row r="100" spans="1:19">
      <c r="A100" s="35">
        <v>91</v>
      </c>
      <c r="B100" s="6"/>
      <c r="C100" s="6"/>
      <c r="D100" s="6"/>
      <c r="E100" s="215"/>
      <c r="F100" s="215"/>
      <c r="G100" s="215"/>
      <c r="H100" s="215"/>
      <c r="I100" s="380" t="str">
        <f t="shared" si="14"/>
        <v/>
      </c>
      <c r="J100" s="364">
        <f t="shared" si="15"/>
        <v>0</v>
      </c>
      <c r="K100" s="365">
        <f t="shared" si="16"/>
        <v>0</v>
      </c>
      <c r="L100" s="365">
        <f t="shared" si="23"/>
        <v>0</v>
      </c>
      <c r="M100" s="365">
        <f t="shared" si="24"/>
        <v>0</v>
      </c>
      <c r="N100" s="364">
        <f t="shared" si="17"/>
        <v>0</v>
      </c>
      <c r="O100" s="364">
        <f t="shared" si="18"/>
        <v>0</v>
      </c>
      <c r="P100" s="364">
        <f t="shared" si="19"/>
        <v>0</v>
      </c>
      <c r="Q100" s="347" t="b">
        <f t="shared" si="20"/>
        <v>0</v>
      </c>
      <c r="R100" s="366">
        <f t="shared" si="21"/>
        <v>1</v>
      </c>
      <c r="S100" s="380" t="str">
        <f t="shared" si="22"/>
        <v/>
      </c>
    </row>
    <row r="101" spans="1:19">
      <c r="A101" s="35">
        <v>92</v>
      </c>
      <c r="B101" s="6"/>
      <c r="C101" s="6"/>
      <c r="D101" s="6"/>
      <c r="E101" s="215"/>
      <c r="F101" s="215"/>
      <c r="G101" s="215"/>
      <c r="H101" s="215"/>
      <c r="I101" s="380" t="str">
        <f t="shared" si="14"/>
        <v/>
      </c>
      <c r="J101" s="364">
        <f t="shared" si="15"/>
        <v>0</v>
      </c>
      <c r="K101" s="365">
        <f t="shared" si="16"/>
        <v>0</v>
      </c>
      <c r="L101" s="365">
        <f t="shared" si="23"/>
        <v>0</v>
      </c>
      <c r="M101" s="365">
        <f t="shared" si="24"/>
        <v>0</v>
      </c>
      <c r="N101" s="364">
        <f t="shared" si="17"/>
        <v>0</v>
      </c>
      <c r="O101" s="364">
        <f t="shared" si="18"/>
        <v>0</v>
      </c>
      <c r="P101" s="364">
        <f t="shared" si="19"/>
        <v>0</v>
      </c>
      <c r="Q101" s="347" t="b">
        <f t="shared" si="20"/>
        <v>0</v>
      </c>
      <c r="R101" s="366">
        <f t="shared" si="21"/>
        <v>1</v>
      </c>
      <c r="S101" s="380" t="str">
        <f t="shared" si="22"/>
        <v/>
      </c>
    </row>
    <row r="102" spans="1:19">
      <c r="A102" s="35">
        <v>93</v>
      </c>
      <c r="B102" s="6"/>
      <c r="C102" s="6"/>
      <c r="D102" s="6"/>
      <c r="E102" s="215"/>
      <c r="F102" s="215"/>
      <c r="G102" s="215"/>
      <c r="H102" s="215"/>
      <c r="I102" s="380" t="str">
        <f t="shared" si="14"/>
        <v/>
      </c>
      <c r="J102" s="364">
        <f t="shared" si="15"/>
        <v>0</v>
      </c>
      <c r="K102" s="365">
        <f t="shared" si="16"/>
        <v>0</v>
      </c>
      <c r="L102" s="365">
        <f t="shared" si="23"/>
        <v>0</v>
      </c>
      <c r="M102" s="365">
        <f t="shared" si="24"/>
        <v>0</v>
      </c>
      <c r="N102" s="364">
        <f t="shared" si="17"/>
        <v>0</v>
      </c>
      <c r="O102" s="364">
        <f t="shared" si="18"/>
        <v>0</v>
      </c>
      <c r="P102" s="364">
        <f t="shared" si="19"/>
        <v>0</v>
      </c>
      <c r="Q102" s="347" t="b">
        <f t="shared" si="20"/>
        <v>0</v>
      </c>
      <c r="R102" s="366">
        <f t="shared" si="21"/>
        <v>1</v>
      </c>
      <c r="S102" s="380" t="str">
        <f t="shared" si="22"/>
        <v/>
      </c>
    </row>
    <row r="103" spans="1:19">
      <c r="A103" s="35">
        <v>94</v>
      </c>
      <c r="B103" s="6"/>
      <c r="C103" s="6"/>
      <c r="D103" s="6"/>
      <c r="E103" s="215"/>
      <c r="F103" s="215"/>
      <c r="G103" s="215"/>
      <c r="H103" s="215"/>
      <c r="I103" s="380" t="str">
        <f t="shared" si="14"/>
        <v/>
      </c>
      <c r="J103" s="364">
        <f t="shared" si="15"/>
        <v>0</v>
      </c>
      <c r="K103" s="365">
        <f t="shared" si="16"/>
        <v>0</v>
      </c>
      <c r="L103" s="365">
        <f t="shared" si="23"/>
        <v>0</v>
      </c>
      <c r="M103" s="365">
        <f t="shared" si="24"/>
        <v>0</v>
      </c>
      <c r="N103" s="364">
        <f t="shared" si="17"/>
        <v>0</v>
      </c>
      <c r="O103" s="364">
        <f t="shared" si="18"/>
        <v>0</v>
      </c>
      <c r="P103" s="364">
        <f t="shared" si="19"/>
        <v>0</v>
      </c>
      <c r="Q103" s="347" t="b">
        <f t="shared" si="20"/>
        <v>0</v>
      </c>
      <c r="R103" s="366">
        <f t="shared" si="21"/>
        <v>1</v>
      </c>
      <c r="S103" s="380" t="str">
        <f t="shared" si="22"/>
        <v/>
      </c>
    </row>
    <row r="104" spans="1:19">
      <c r="A104" s="35">
        <v>95</v>
      </c>
      <c r="B104" s="6"/>
      <c r="C104" s="6"/>
      <c r="D104" s="6"/>
      <c r="E104" s="215"/>
      <c r="F104" s="215"/>
      <c r="G104" s="215"/>
      <c r="H104" s="215"/>
      <c r="I104" s="380" t="str">
        <f t="shared" si="14"/>
        <v/>
      </c>
      <c r="J104" s="364">
        <f t="shared" si="15"/>
        <v>0</v>
      </c>
      <c r="K104" s="365">
        <f t="shared" si="16"/>
        <v>0</v>
      </c>
      <c r="L104" s="365">
        <f t="shared" si="23"/>
        <v>0</v>
      </c>
      <c r="M104" s="365">
        <f t="shared" si="24"/>
        <v>0</v>
      </c>
      <c r="N104" s="364">
        <f t="shared" si="17"/>
        <v>0</v>
      </c>
      <c r="O104" s="364">
        <f t="shared" si="18"/>
        <v>0</v>
      </c>
      <c r="P104" s="364">
        <f t="shared" si="19"/>
        <v>0</v>
      </c>
      <c r="Q104" s="347" t="b">
        <f t="shared" si="20"/>
        <v>0</v>
      </c>
      <c r="R104" s="366">
        <f t="shared" si="21"/>
        <v>1</v>
      </c>
      <c r="S104" s="380" t="str">
        <f t="shared" si="22"/>
        <v/>
      </c>
    </row>
    <row r="105" spans="1:19">
      <c r="A105" s="35">
        <v>96</v>
      </c>
      <c r="B105" s="6"/>
      <c r="C105" s="6"/>
      <c r="D105" s="6"/>
      <c r="E105" s="215"/>
      <c r="F105" s="215"/>
      <c r="G105" s="215"/>
      <c r="H105" s="215"/>
      <c r="I105" s="380" t="str">
        <f t="shared" si="14"/>
        <v/>
      </c>
      <c r="J105" s="364">
        <f t="shared" si="15"/>
        <v>0</v>
      </c>
      <c r="K105" s="365">
        <f t="shared" si="16"/>
        <v>0</v>
      </c>
      <c r="L105" s="365">
        <f t="shared" si="23"/>
        <v>0</v>
      </c>
      <c r="M105" s="365">
        <f t="shared" si="24"/>
        <v>0</v>
      </c>
      <c r="N105" s="364">
        <f t="shared" si="17"/>
        <v>0</v>
      </c>
      <c r="O105" s="364">
        <f t="shared" si="18"/>
        <v>0</v>
      </c>
      <c r="P105" s="364">
        <f t="shared" si="19"/>
        <v>0</v>
      </c>
      <c r="Q105" s="347" t="b">
        <f t="shared" si="20"/>
        <v>0</v>
      </c>
      <c r="R105" s="366">
        <f t="shared" si="21"/>
        <v>1</v>
      </c>
      <c r="S105" s="380" t="str">
        <f t="shared" si="22"/>
        <v/>
      </c>
    </row>
    <row r="106" spans="1:19">
      <c r="A106" s="35">
        <v>97</v>
      </c>
      <c r="B106" s="6"/>
      <c r="C106" s="6"/>
      <c r="D106" s="6"/>
      <c r="E106" s="215"/>
      <c r="F106" s="215"/>
      <c r="G106" s="215"/>
      <c r="H106" s="215"/>
      <c r="I106" s="380" t="str">
        <f t="shared" si="14"/>
        <v/>
      </c>
      <c r="J106" s="364">
        <f t="shared" si="15"/>
        <v>0</v>
      </c>
      <c r="K106" s="365">
        <f t="shared" si="16"/>
        <v>0</v>
      </c>
      <c r="L106" s="365">
        <f t="shared" si="23"/>
        <v>0</v>
      </c>
      <c r="M106" s="365">
        <f t="shared" si="24"/>
        <v>0</v>
      </c>
      <c r="N106" s="364">
        <f t="shared" si="17"/>
        <v>0</v>
      </c>
      <c r="O106" s="364">
        <f t="shared" si="18"/>
        <v>0</v>
      </c>
      <c r="P106" s="364">
        <f t="shared" si="19"/>
        <v>0</v>
      </c>
      <c r="Q106" s="347" t="b">
        <f t="shared" si="20"/>
        <v>0</v>
      </c>
      <c r="R106" s="366">
        <f t="shared" si="21"/>
        <v>1</v>
      </c>
      <c r="S106" s="380" t="str">
        <f t="shared" si="22"/>
        <v/>
      </c>
    </row>
    <row r="107" spans="1:19">
      <c r="A107" s="35">
        <v>98</v>
      </c>
      <c r="B107" s="6"/>
      <c r="C107" s="6"/>
      <c r="D107" s="6"/>
      <c r="E107" s="215"/>
      <c r="F107" s="215"/>
      <c r="G107" s="215"/>
      <c r="H107" s="215"/>
      <c r="I107" s="380" t="str">
        <f t="shared" si="14"/>
        <v/>
      </c>
      <c r="J107" s="364">
        <f t="shared" si="15"/>
        <v>0</v>
      </c>
      <c r="K107" s="365">
        <f t="shared" si="16"/>
        <v>0</v>
      </c>
      <c r="L107" s="365">
        <f t="shared" si="23"/>
        <v>0</v>
      </c>
      <c r="M107" s="365">
        <f t="shared" si="24"/>
        <v>0</v>
      </c>
      <c r="N107" s="364">
        <f t="shared" si="17"/>
        <v>0</v>
      </c>
      <c r="O107" s="364">
        <f t="shared" si="18"/>
        <v>0</v>
      </c>
      <c r="P107" s="364">
        <f t="shared" si="19"/>
        <v>0</v>
      </c>
      <c r="Q107" s="347" t="b">
        <f t="shared" si="20"/>
        <v>0</v>
      </c>
      <c r="R107" s="366">
        <f t="shared" si="21"/>
        <v>1</v>
      </c>
      <c r="S107" s="380" t="str">
        <f t="shared" si="22"/>
        <v/>
      </c>
    </row>
    <row r="108" spans="1:19">
      <c r="A108" s="35">
        <v>99</v>
      </c>
      <c r="B108" s="6"/>
      <c r="C108" s="6"/>
      <c r="D108" s="6"/>
      <c r="E108" s="215"/>
      <c r="F108" s="215"/>
      <c r="G108" s="215"/>
      <c r="H108" s="215"/>
      <c r="I108" s="380" t="str">
        <f t="shared" si="14"/>
        <v/>
      </c>
      <c r="J108" s="364">
        <f t="shared" si="15"/>
        <v>0</v>
      </c>
      <c r="K108" s="365">
        <f t="shared" si="16"/>
        <v>0</v>
      </c>
      <c r="L108" s="365">
        <f t="shared" si="23"/>
        <v>0</v>
      </c>
      <c r="M108" s="365">
        <f t="shared" si="24"/>
        <v>0</v>
      </c>
      <c r="N108" s="364">
        <f t="shared" si="17"/>
        <v>0</v>
      </c>
      <c r="O108" s="364">
        <f t="shared" si="18"/>
        <v>0</v>
      </c>
      <c r="P108" s="364">
        <f t="shared" si="19"/>
        <v>0</v>
      </c>
      <c r="Q108" s="347" t="b">
        <f t="shared" si="20"/>
        <v>0</v>
      </c>
      <c r="R108" s="366">
        <f t="shared" si="21"/>
        <v>1</v>
      </c>
      <c r="S108" s="380" t="str">
        <f t="shared" si="22"/>
        <v/>
      </c>
    </row>
    <row r="109" spans="1:19">
      <c r="A109" s="35">
        <v>100</v>
      </c>
      <c r="B109" s="6"/>
      <c r="C109" s="6"/>
      <c r="D109" s="6"/>
      <c r="E109" s="215"/>
      <c r="F109" s="215"/>
      <c r="G109" s="215"/>
      <c r="H109" s="215"/>
      <c r="I109" s="380" t="str">
        <f t="shared" si="14"/>
        <v/>
      </c>
      <c r="J109" s="364">
        <f t="shared" si="15"/>
        <v>0</v>
      </c>
      <c r="K109" s="365">
        <f t="shared" si="16"/>
        <v>0</v>
      </c>
      <c r="L109" s="365">
        <f t="shared" si="23"/>
        <v>0</v>
      </c>
      <c r="M109" s="365">
        <f t="shared" si="24"/>
        <v>0</v>
      </c>
      <c r="N109" s="364">
        <f t="shared" si="17"/>
        <v>0</v>
      </c>
      <c r="O109" s="364">
        <f t="shared" si="18"/>
        <v>0</v>
      </c>
      <c r="P109" s="364">
        <f t="shared" si="19"/>
        <v>0</v>
      </c>
      <c r="Q109" s="347" t="b">
        <f t="shared" si="20"/>
        <v>0</v>
      </c>
      <c r="R109" s="366">
        <f t="shared" si="21"/>
        <v>1</v>
      </c>
      <c r="S109" s="380" t="str">
        <f t="shared" si="22"/>
        <v/>
      </c>
    </row>
    <row r="110" spans="1:19">
      <c r="A110" s="35">
        <v>101</v>
      </c>
      <c r="B110" s="6"/>
      <c r="C110" s="6"/>
      <c r="D110" s="6"/>
      <c r="E110" s="215"/>
      <c r="F110" s="215"/>
      <c r="G110" s="215"/>
      <c r="H110" s="215"/>
      <c r="I110" s="380" t="str">
        <f t="shared" si="14"/>
        <v/>
      </c>
      <c r="J110" s="364">
        <f t="shared" si="15"/>
        <v>0</v>
      </c>
      <c r="K110" s="365">
        <f t="shared" si="16"/>
        <v>0</v>
      </c>
      <c r="L110" s="365">
        <f t="shared" si="23"/>
        <v>0</v>
      </c>
      <c r="M110" s="365">
        <f t="shared" si="24"/>
        <v>0</v>
      </c>
      <c r="N110" s="364">
        <f t="shared" si="17"/>
        <v>0</v>
      </c>
      <c r="O110" s="364">
        <f t="shared" si="18"/>
        <v>0</v>
      </c>
      <c r="P110" s="364">
        <f t="shared" si="19"/>
        <v>0</v>
      </c>
      <c r="Q110" s="347" t="b">
        <f t="shared" si="20"/>
        <v>0</v>
      </c>
      <c r="R110" s="366">
        <f t="shared" si="21"/>
        <v>1</v>
      </c>
      <c r="S110" s="380" t="str">
        <f t="shared" si="22"/>
        <v/>
      </c>
    </row>
    <row r="111" spans="1:19">
      <c r="A111" s="35">
        <v>102</v>
      </c>
      <c r="B111" s="6"/>
      <c r="C111" s="6"/>
      <c r="D111" s="6"/>
      <c r="E111" s="215"/>
      <c r="F111" s="215"/>
      <c r="G111" s="215"/>
      <c r="H111" s="215"/>
      <c r="I111" s="380" t="str">
        <f t="shared" si="14"/>
        <v/>
      </c>
      <c r="J111" s="364">
        <f t="shared" si="15"/>
        <v>0</v>
      </c>
      <c r="K111" s="365">
        <f t="shared" si="16"/>
        <v>0</v>
      </c>
      <c r="L111" s="365">
        <f t="shared" si="23"/>
        <v>0</v>
      </c>
      <c r="M111" s="365">
        <f t="shared" si="24"/>
        <v>0</v>
      </c>
      <c r="N111" s="364">
        <f t="shared" si="17"/>
        <v>0</v>
      </c>
      <c r="O111" s="364">
        <f t="shared" si="18"/>
        <v>0</v>
      </c>
      <c r="P111" s="364">
        <f t="shared" si="19"/>
        <v>0</v>
      </c>
      <c r="Q111" s="347" t="b">
        <f t="shared" si="20"/>
        <v>0</v>
      </c>
      <c r="R111" s="366">
        <f t="shared" si="21"/>
        <v>1</v>
      </c>
      <c r="S111" s="380" t="str">
        <f t="shared" si="22"/>
        <v/>
      </c>
    </row>
    <row r="112" spans="1:19">
      <c r="A112" s="35">
        <v>103</v>
      </c>
      <c r="B112" s="6"/>
      <c r="C112" s="6"/>
      <c r="D112" s="6"/>
      <c r="E112" s="215"/>
      <c r="F112" s="215"/>
      <c r="G112" s="215"/>
      <c r="H112" s="215"/>
      <c r="I112" s="380" t="str">
        <f t="shared" si="14"/>
        <v/>
      </c>
      <c r="J112" s="364">
        <f t="shared" si="15"/>
        <v>0</v>
      </c>
      <c r="K112" s="365">
        <f t="shared" si="16"/>
        <v>0</v>
      </c>
      <c r="L112" s="365">
        <f t="shared" si="23"/>
        <v>0</v>
      </c>
      <c r="M112" s="365">
        <f t="shared" si="24"/>
        <v>0</v>
      </c>
      <c r="N112" s="364">
        <f t="shared" si="17"/>
        <v>0</v>
      </c>
      <c r="O112" s="364">
        <f t="shared" si="18"/>
        <v>0</v>
      </c>
      <c r="P112" s="364">
        <f t="shared" si="19"/>
        <v>0</v>
      </c>
      <c r="Q112" s="347" t="b">
        <f t="shared" si="20"/>
        <v>0</v>
      </c>
      <c r="R112" s="366">
        <f t="shared" si="21"/>
        <v>1</v>
      </c>
      <c r="S112" s="380" t="str">
        <f t="shared" si="22"/>
        <v/>
      </c>
    </row>
    <row r="113" spans="1:19">
      <c r="A113" s="35">
        <v>104</v>
      </c>
      <c r="B113" s="6"/>
      <c r="C113" s="6"/>
      <c r="D113" s="6"/>
      <c r="E113" s="215"/>
      <c r="F113" s="215"/>
      <c r="G113" s="215"/>
      <c r="H113" s="215"/>
      <c r="I113" s="380" t="str">
        <f t="shared" si="14"/>
        <v/>
      </c>
      <c r="J113" s="364">
        <f t="shared" si="15"/>
        <v>0</v>
      </c>
      <c r="K113" s="365">
        <f t="shared" si="16"/>
        <v>0</v>
      </c>
      <c r="L113" s="365">
        <f t="shared" si="23"/>
        <v>0</v>
      </c>
      <c r="M113" s="365">
        <f t="shared" si="24"/>
        <v>0</v>
      </c>
      <c r="N113" s="364">
        <f t="shared" si="17"/>
        <v>0</v>
      </c>
      <c r="O113" s="364">
        <f t="shared" si="18"/>
        <v>0</v>
      </c>
      <c r="P113" s="364">
        <f t="shared" si="19"/>
        <v>0</v>
      </c>
      <c r="Q113" s="347" t="b">
        <f t="shared" si="20"/>
        <v>0</v>
      </c>
      <c r="R113" s="366">
        <f t="shared" si="21"/>
        <v>1</v>
      </c>
      <c r="S113" s="380" t="str">
        <f t="shared" si="22"/>
        <v/>
      </c>
    </row>
    <row r="114" spans="1:19">
      <c r="A114" s="35">
        <v>105</v>
      </c>
      <c r="B114" s="6"/>
      <c r="C114" s="6"/>
      <c r="D114" s="6"/>
      <c r="E114" s="215"/>
      <c r="F114" s="215"/>
      <c r="G114" s="215"/>
      <c r="H114" s="215"/>
      <c r="I114" s="380" t="str">
        <f t="shared" si="14"/>
        <v/>
      </c>
      <c r="J114" s="364">
        <f t="shared" si="15"/>
        <v>0</v>
      </c>
      <c r="K114" s="365">
        <f t="shared" si="16"/>
        <v>0</v>
      </c>
      <c r="L114" s="365">
        <f t="shared" si="23"/>
        <v>0</v>
      </c>
      <c r="M114" s="365">
        <f t="shared" si="24"/>
        <v>0</v>
      </c>
      <c r="N114" s="364">
        <f t="shared" si="17"/>
        <v>0</v>
      </c>
      <c r="O114" s="364">
        <f t="shared" si="18"/>
        <v>0</v>
      </c>
      <c r="P114" s="364">
        <f t="shared" si="19"/>
        <v>0</v>
      </c>
      <c r="Q114" s="347" t="b">
        <f t="shared" si="20"/>
        <v>0</v>
      </c>
      <c r="R114" s="366">
        <f t="shared" si="21"/>
        <v>1</v>
      </c>
      <c r="S114" s="380" t="str">
        <f t="shared" si="22"/>
        <v/>
      </c>
    </row>
    <row r="115" spans="1:19">
      <c r="A115" s="35">
        <v>106</v>
      </c>
      <c r="B115" s="6"/>
      <c r="C115" s="6"/>
      <c r="D115" s="6"/>
      <c r="E115" s="215"/>
      <c r="F115" s="215"/>
      <c r="G115" s="215"/>
      <c r="H115" s="215"/>
      <c r="I115" s="380" t="str">
        <f t="shared" si="14"/>
        <v/>
      </c>
      <c r="J115" s="364">
        <f t="shared" si="15"/>
        <v>0</v>
      </c>
      <c r="K115" s="365">
        <f t="shared" si="16"/>
        <v>0</v>
      </c>
      <c r="L115" s="365">
        <f t="shared" si="23"/>
        <v>0</v>
      </c>
      <c r="M115" s="365">
        <f t="shared" si="24"/>
        <v>0</v>
      </c>
      <c r="N115" s="364">
        <f t="shared" si="17"/>
        <v>0</v>
      </c>
      <c r="O115" s="364">
        <f t="shared" si="18"/>
        <v>0</v>
      </c>
      <c r="P115" s="364">
        <f t="shared" si="19"/>
        <v>0</v>
      </c>
      <c r="Q115" s="347" t="b">
        <f t="shared" si="20"/>
        <v>0</v>
      </c>
      <c r="R115" s="366">
        <f t="shared" si="21"/>
        <v>1</v>
      </c>
      <c r="S115" s="380" t="str">
        <f t="shared" si="22"/>
        <v/>
      </c>
    </row>
    <row r="116" spans="1:19">
      <c r="A116" s="35">
        <v>107</v>
      </c>
      <c r="B116" s="6"/>
      <c r="C116" s="6"/>
      <c r="D116" s="6"/>
      <c r="E116" s="215"/>
      <c r="F116" s="215"/>
      <c r="G116" s="215"/>
      <c r="H116" s="215"/>
      <c r="I116" s="380" t="str">
        <f t="shared" si="14"/>
        <v/>
      </c>
      <c r="J116" s="364">
        <f t="shared" si="15"/>
        <v>0</v>
      </c>
      <c r="K116" s="365">
        <f t="shared" si="16"/>
        <v>0</v>
      </c>
      <c r="L116" s="365">
        <f t="shared" si="23"/>
        <v>0</v>
      </c>
      <c r="M116" s="365">
        <f t="shared" si="24"/>
        <v>0</v>
      </c>
      <c r="N116" s="364">
        <f t="shared" si="17"/>
        <v>0</v>
      </c>
      <c r="O116" s="364">
        <f t="shared" si="18"/>
        <v>0</v>
      </c>
      <c r="P116" s="364">
        <f t="shared" si="19"/>
        <v>0</v>
      </c>
      <c r="Q116" s="347" t="b">
        <f t="shared" si="20"/>
        <v>0</v>
      </c>
      <c r="R116" s="366">
        <f t="shared" si="21"/>
        <v>1</v>
      </c>
      <c r="S116" s="380" t="str">
        <f t="shared" si="22"/>
        <v/>
      </c>
    </row>
    <row r="117" spans="1:19">
      <c r="A117" s="35">
        <v>108</v>
      </c>
      <c r="B117" s="6"/>
      <c r="C117" s="6"/>
      <c r="D117" s="6"/>
      <c r="E117" s="215"/>
      <c r="F117" s="215"/>
      <c r="G117" s="215"/>
      <c r="H117" s="215"/>
      <c r="I117" s="380" t="str">
        <f t="shared" si="14"/>
        <v/>
      </c>
      <c r="J117" s="364">
        <f t="shared" si="15"/>
        <v>0</v>
      </c>
      <c r="K117" s="365">
        <f t="shared" si="16"/>
        <v>0</v>
      </c>
      <c r="L117" s="365">
        <f t="shared" si="23"/>
        <v>0</v>
      </c>
      <c r="M117" s="365">
        <f t="shared" si="24"/>
        <v>0</v>
      </c>
      <c r="N117" s="364">
        <f t="shared" si="17"/>
        <v>0</v>
      </c>
      <c r="O117" s="364">
        <f t="shared" si="18"/>
        <v>0</v>
      </c>
      <c r="P117" s="364">
        <f t="shared" si="19"/>
        <v>0</v>
      </c>
      <c r="Q117" s="347" t="b">
        <f t="shared" si="20"/>
        <v>0</v>
      </c>
      <c r="R117" s="366">
        <f t="shared" si="21"/>
        <v>1</v>
      </c>
      <c r="S117" s="380" t="str">
        <f t="shared" si="22"/>
        <v/>
      </c>
    </row>
    <row r="118" spans="1:19">
      <c r="A118" s="35">
        <v>109</v>
      </c>
      <c r="B118" s="6"/>
      <c r="C118" s="6"/>
      <c r="D118" s="6"/>
      <c r="E118" s="215"/>
      <c r="F118" s="215"/>
      <c r="G118" s="215"/>
      <c r="H118" s="215"/>
      <c r="I118" s="380" t="str">
        <f t="shared" si="14"/>
        <v/>
      </c>
      <c r="J118" s="364">
        <f t="shared" si="15"/>
        <v>0</v>
      </c>
      <c r="K118" s="365">
        <f t="shared" si="16"/>
        <v>0</v>
      </c>
      <c r="L118" s="365">
        <f t="shared" si="23"/>
        <v>0</v>
      </c>
      <c r="M118" s="365">
        <f t="shared" si="24"/>
        <v>0</v>
      </c>
      <c r="N118" s="364">
        <f t="shared" si="17"/>
        <v>0</v>
      </c>
      <c r="O118" s="364">
        <f t="shared" si="18"/>
        <v>0</v>
      </c>
      <c r="P118" s="364">
        <f t="shared" si="19"/>
        <v>0</v>
      </c>
      <c r="Q118" s="347" t="b">
        <f t="shared" si="20"/>
        <v>0</v>
      </c>
      <c r="R118" s="366">
        <f t="shared" si="21"/>
        <v>1</v>
      </c>
      <c r="S118" s="380" t="str">
        <f t="shared" si="22"/>
        <v/>
      </c>
    </row>
    <row r="119" spans="1:19">
      <c r="A119" s="35">
        <v>110</v>
      </c>
      <c r="B119" s="6"/>
      <c r="C119" s="6"/>
      <c r="D119" s="6"/>
      <c r="E119" s="215"/>
      <c r="F119" s="215"/>
      <c r="G119" s="215"/>
      <c r="H119" s="215"/>
      <c r="I119" s="380" t="str">
        <f t="shared" si="14"/>
        <v/>
      </c>
      <c r="J119" s="364">
        <f t="shared" si="15"/>
        <v>0</v>
      </c>
      <c r="K119" s="365">
        <f t="shared" si="16"/>
        <v>0</v>
      </c>
      <c r="L119" s="365">
        <f t="shared" si="23"/>
        <v>0</v>
      </c>
      <c r="M119" s="365">
        <f t="shared" si="24"/>
        <v>0</v>
      </c>
      <c r="N119" s="364">
        <f t="shared" si="17"/>
        <v>0</v>
      </c>
      <c r="O119" s="364">
        <f t="shared" si="18"/>
        <v>0</v>
      </c>
      <c r="P119" s="364">
        <f t="shared" si="19"/>
        <v>0</v>
      </c>
      <c r="Q119" s="347" t="b">
        <f t="shared" si="20"/>
        <v>0</v>
      </c>
      <c r="R119" s="366">
        <f t="shared" si="21"/>
        <v>1</v>
      </c>
      <c r="S119" s="380" t="str">
        <f t="shared" si="22"/>
        <v/>
      </c>
    </row>
    <row r="120" spans="1:19">
      <c r="A120" s="35">
        <v>111</v>
      </c>
      <c r="B120" s="6"/>
      <c r="C120" s="6"/>
      <c r="D120" s="6"/>
      <c r="E120" s="215"/>
      <c r="F120" s="215"/>
      <c r="G120" s="215"/>
      <c r="H120" s="215"/>
      <c r="I120" s="380" t="str">
        <f t="shared" si="14"/>
        <v/>
      </c>
      <c r="J120" s="364">
        <f t="shared" si="15"/>
        <v>0</v>
      </c>
      <c r="K120" s="365">
        <f t="shared" si="16"/>
        <v>0</v>
      </c>
      <c r="L120" s="365">
        <f t="shared" si="23"/>
        <v>0</v>
      </c>
      <c r="M120" s="365">
        <f t="shared" si="24"/>
        <v>0</v>
      </c>
      <c r="N120" s="364">
        <f t="shared" si="17"/>
        <v>0</v>
      </c>
      <c r="O120" s="364">
        <f t="shared" si="18"/>
        <v>0</v>
      </c>
      <c r="P120" s="364">
        <f t="shared" si="19"/>
        <v>0</v>
      </c>
      <c r="Q120" s="347" t="b">
        <f t="shared" si="20"/>
        <v>0</v>
      </c>
      <c r="R120" s="366">
        <f t="shared" si="21"/>
        <v>1</v>
      </c>
      <c r="S120" s="380" t="str">
        <f t="shared" si="22"/>
        <v/>
      </c>
    </row>
    <row r="121" spans="1:19">
      <c r="A121" s="35">
        <v>112</v>
      </c>
      <c r="B121" s="6"/>
      <c r="C121" s="6"/>
      <c r="D121" s="6"/>
      <c r="E121" s="215"/>
      <c r="F121" s="215"/>
      <c r="G121" s="215"/>
      <c r="H121" s="215"/>
      <c r="I121" s="380" t="str">
        <f t="shared" si="14"/>
        <v/>
      </c>
      <c r="J121" s="364">
        <f t="shared" si="15"/>
        <v>0</v>
      </c>
      <c r="K121" s="365">
        <f t="shared" si="16"/>
        <v>0</v>
      </c>
      <c r="L121" s="365">
        <f t="shared" si="23"/>
        <v>0</v>
      </c>
      <c r="M121" s="365">
        <f t="shared" si="24"/>
        <v>0</v>
      </c>
      <c r="N121" s="364">
        <f t="shared" si="17"/>
        <v>0</v>
      </c>
      <c r="O121" s="364">
        <f t="shared" si="18"/>
        <v>0</v>
      </c>
      <c r="P121" s="364">
        <f t="shared" si="19"/>
        <v>0</v>
      </c>
      <c r="Q121" s="347" t="b">
        <f t="shared" si="20"/>
        <v>0</v>
      </c>
      <c r="R121" s="366">
        <f t="shared" si="21"/>
        <v>1</v>
      </c>
      <c r="S121" s="380" t="str">
        <f t="shared" si="22"/>
        <v/>
      </c>
    </row>
    <row r="122" spans="1:19">
      <c r="A122" s="35">
        <v>113</v>
      </c>
      <c r="B122" s="6"/>
      <c r="C122" s="6"/>
      <c r="D122" s="6"/>
      <c r="E122" s="215"/>
      <c r="F122" s="215"/>
      <c r="G122" s="215"/>
      <c r="H122" s="215"/>
      <c r="I122" s="380" t="str">
        <f t="shared" si="14"/>
        <v/>
      </c>
      <c r="J122" s="364">
        <f t="shared" si="15"/>
        <v>0</v>
      </c>
      <c r="K122" s="365">
        <f t="shared" si="16"/>
        <v>0</v>
      </c>
      <c r="L122" s="365">
        <f t="shared" si="23"/>
        <v>0</v>
      </c>
      <c r="M122" s="365">
        <f t="shared" si="24"/>
        <v>0</v>
      </c>
      <c r="N122" s="364">
        <f t="shared" si="17"/>
        <v>0</v>
      </c>
      <c r="O122" s="364">
        <f t="shared" si="18"/>
        <v>0</v>
      </c>
      <c r="P122" s="364">
        <f t="shared" si="19"/>
        <v>0</v>
      </c>
      <c r="Q122" s="347" t="b">
        <f t="shared" si="20"/>
        <v>0</v>
      </c>
      <c r="R122" s="366">
        <f t="shared" si="21"/>
        <v>1</v>
      </c>
      <c r="S122" s="380" t="str">
        <f t="shared" si="22"/>
        <v/>
      </c>
    </row>
    <row r="123" spans="1:19">
      <c r="A123" s="35">
        <v>114</v>
      </c>
      <c r="B123" s="6"/>
      <c r="C123" s="6"/>
      <c r="D123" s="6"/>
      <c r="E123" s="215"/>
      <c r="F123" s="215"/>
      <c r="G123" s="215"/>
      <c r="H123" s="215"/>
      <c r="I123" s="380" t="str">
        <f t="shared" si="14"/>
        <v/>
      </c>
      <c r="J123" s="364">
        <f t="shared" si="15"/>
        <v>0</v>
      </c>
      <c r="K123" s="365">
        <f t="shared" si="16"/>
        <v>0</v>
      </c>
      <c r="L123" s="365">
        <f t="shared" si="23"/>
        <v>0</v>
      </c>
      <c r="M123" s="365">
        <f t="shared" si="24"/>
        <v>0</v>
      </c>
      <c r="N123" s="364">
        <f t="shared" si="17"/>
        <v>0</v>
      </c>
      <c r="O123" s="364">
        <f t="shared" si="18"/>
        <v>0</v>
      </c>
      <c r="P123" s="364">
        <f t="shared" si="19"/>
        <v>0</v>
      </c>
      <c r="Q123" s="347" t="b">
        <f t="shared" si="20"/>
        <v>0</v>
      </c>
      <c r="R123" s="366">
        <f t="shared" si="21"/>
        <v>1</v>
      </c>
      <c r="S123" s="380" t="str">
        <f t="shared" si="22"/>
        <v/>
      </c>
    </row>
    <row r="124" spans="1:19">
      <c r="A124" s="35">
        <v>115</v>
      </c>
      <c r="B124" s="6"/>
      <c r="C124" s="6"/>
      <c r="D124" s="6"/>
      <c r="E124" s="215"/>
      <c r="F124" s="215"/>
      <c r="G124" s="215"/>
      <c r="H124" s="215"/>
      <c r="I124" s="380" t="str">
        <f t="shared" si="14"/>
        <v/>
      </c>
      <c r="J124" s="364">
        <f t="shared" si="15"/>
        <v>0</v>
      </c>
      <c r="K124" s="365">
        <f t="shared" si="16"/>
        <v>0</v>
      </c>
      <c r="L124" s="365">
        <f t="shared" si="23"/>
        <v>0</v>
      </c>
      <c r="M124" s="365">
        <f t="shared" si="24"/>
        <v>0</v>
      </c>
      <c r="N124" s="364">
        <f t="shared" si="17"/>
        <v>0</v>
      </c>
      <c r="O124" s="364">
        <f t="shared" si="18"/>
        <v>0</v>
      </c>
      <c r="P124" s="364">
        <f t="shared" si="19"/>
        <v>0</v>
      </c>
      <c r="Q124" s="347" t="b">
        <f t="shared" si="20"/>
        <v>0</v>
      </c>
      <c r="R124" s="366">
        <f t="shared" si="21"/>
        <v>1</v>
      </c>
      <c r="S124" s="380" t="str">
        <f t="shared" si="22"/>
        <v/>
      </c>
    </row>
    <row r="125" spans="1:19">
      <c r="A125" s="35">
        <v>116</v>
      </c>
      <c r="B125" s="6"/>
      <c r="C125" s="6"/>
      <c r="D125" s="6"/>
      <c r="E125" s="215"/>
      <c r="F125" s="215"/>
      <c r="G125" s="215"/>
      <c r="H125" s="215"/>
      <c r="I125" s="380" t="str">
        <f t="shared" si="14"/>
        <v/>
      </c>
      <c r="J125" s="364">
        <f t="shared" si="15"/>
        <v>0</v>
      </c>
      <c r="K125" s="365">
        <f t="shared" si="16"/>
        <v>0</v>
      </c>
      <c r="L125" s="365">
        <f t="shared" si="23"/>
        <v>0</v>
      </c>
      <c r="M125" s="365">
        <f t="shared" si="24"/>
        <v>0</v>
      </c>
      <c r="N125" s="364">
        <f t="shared" si="17"/>
        <v>0</v>
      </c>
      <c r="O125" s="364">
        <f t="shared" si="18"/>
        <v>0</v>
      </c>
      <c r="P125" s="364">
        <f t="shared" si="19"/>
        <v>0</v>
      </c>
      <c r="Q125" s="347" t="b">
        <f t="shared" si="20"/>
        <v>0</v>
      </c>
      <c r="R125" s="366">
        <f t="shared" si="21"/>
        <v>1</v>
      </c>
      <c r="S125" s="380" t="str">
        <f t="shared" si="22"/>
        <v/>
      </c>
    </row>
    <row r="126" spans="1:19">
      <c r="A126" s="35">
        <v>117</v>
      </c>
      <c r="B126" s="6"/>
      <c r="C126" s="6"/>
      <c r="D126" s="6"/>
      <c r="E126" s="215"/>
      <c r="F126" s="215"/>
      <c r="G126" s="215"/>
      <c r="H126" s="215"/>
      <c r="I126" s="380" t="str">
        <f t="shared" si="14"/>
        <v/>
      </c>
      <c r="J126" s="364">
        <f t="shared" si="15"/>
        <v>0</v>
      </c>
      <c r="K126" s="365">
        <f t="shared" si="16"/>
        <v>0</v>
      </c>
      <c r="L126" s="365">
        <f t="shared" si="23"/>
        <v>0</v>
      </c>
      <c r="M126" s="365">
        <f t="shared" si="24"/>
        <v>0</v>
      </c>
      <c r="N126" s="364">
        <f t="shared" si="17"/>
        <v>0</v>
      </c>
      <c r="O126" s="364">
        <f t="shared" si="18"/>
        <v>0</v>
      </c>
      <c r="P126" s="364">
        <f t="shared" si="19"/>
        <v>0</v>
      </c>
      <c r="Q126" s="347" t="b">
        <f t="shared" si="20"/>
        <v>0</v>
      </c>
      <c r="R126" s="366">
        <f t="shared" si="21"/>
        <v>1</v>
      </c>
      <c r="S126" s="380" t="str">
        <f t="shared" si="22"/>
        <v/>
      </c>
    </row>
    <row r="127" spans="1:19">
      <c r="A127" s="35">
        <v>118</v>
      </c>
      <c r="B127" s="6"/>
      <c r="C127" s="6"/>
      <c r="D127" s="6"/>
      <c r="E127" s="215"/>
      <c r="F127" s="215"/>
      <c r="G127" s="215"/>
      <c r="H127" s="215"/>
      <c r="I127" s="380" t="str">
        <f t="shared" si="14"/>
        <v/>
      </c>
      <c r="J127" s="364">
        <f t="shared" si="15"/>
        <v>0</v>
      </c>
      <c r="K127" s="365">
        <f t="shared" si="16"/>
        <v>0</v>
      </c>
      <c r="L127" s="365">
        <f t="shared" si="23"/>
        <v>0</v>
      </c>
      <c r="M127" s="365">
        <f t="shared" si="24"/>
        <v>0</v>
      </c>
      <c r="N127" s="364">
        <f t="shared" si="17"/>
        <v>0</v>
      </c>
      <c r="O127" s="364">
        <f t="shared" si="18"/>
        <v>0</v>
      </c>
      <c r="P127" s="364">
        <f t="shared" si="19"/>
        <v>0</v>
      </c>
      <c r="Q127" s="347" t="b">
        <f t="shared" si="20"/>
        <v>0</v>
      </c>
      <c r="R127" s="366">
        <f t="shared" si="21"/>
        <v>1</v>
      </c>
      <c r="S127" s="380" t="str">
        <f t="shared" si="22"/>
        <v/>
      </c>
    </row>
    <row r="128" spans="1:19">
      <c r="A128" s="35">
        <v>119</v>
      </c>
      <c r="B128" s="6"/>
      <c r="C128" s="6"/>
      <c r="D128" s="6"/>
      <c r="E128" s="215"/>
      <c r="F128" s="215"/>
      <c r="G128" s="215"/>
      <c r="H128" s="215"/>
      <c r="I128" s="380" t="str">
        <f t="shared" si="14"/>
        <v/>
      </c>
      <c r="J128" s="364">
        <f t="shared" si="15"/>
        <v>0</v>
      </c>
      <c r="K128" s="365">
        <f t="shared" si="16"/>
        <v>0</v>
      </c>
      <c r="L128" s="365">
        <f t="shared" si="23"/>
        <v>0</v>
      </c>
      <c r="M128" s="365">
        <f t="shared" si="24"/>
        <v>0</v>
      </c>
      <c r="N128" s="364">
        <f t="shared" si="17"/>
        <v>0</v>
      </c>
      <c r="O128" s="364">
        <f t="shared" si="18"/>
        <v>0</v>
      </c>
      <c r="P128" s="364">
        <f t="shared" si="19"/>
        <v>0</v>
      </c>
      <c r="Q128" s="347" t="b">
        <f t="shared" si="20"/>
        <v>0</v>
      </c>
      <c r="R128" s="366">
        <f t="shared" si="21"/>
        <v>1</v>
      </c>
      <c r="S128" s="380" t="str">
        <f t="shared" si="22"/>
        <v/>
      </c>
    </row>
    <row r="129" spans="1:19">
      <c r="A129" s="35">
        <v>120</v>
      </c>
      <c r="B129" s="6"/>
      <c r="C129" s="6"/>
      <c r="D129" s="6"/>
      <c r="E129" s="215"/>
      <c r="F129" s="215"/>
      <c r="G129" s="215"/>
      <c r="H129" s="215"/>
      <c r="I129" s="380" t="str">
        <f t="shared" si="14"/>
        <v/>
      </c>
      <c r="J129" s="364">
        <f t="shared" si="15"/>
        <v>0</v>
      </c>
      <c r="K129" s="365">
        <f t="shared" si="16"/>
        <v>0</v>
      </c>
      <c r="L129" s="365">
        <f t="shared" si="23"/>
        <v>0</v>
      </c>
      <c r="M129" s="365">
        <f t="shared" si="24"/>
        <v>0</v>
      </c>
      <c r="N129" s="364">
        <f t="shared" si="17"/>
        <v>0</v>
      </c>
      <c r="O129" s="364">
        <f t="shared" si="18"/>
        <v>0</v>
      </c>
      <c r="P129" s="364">
        <f t="shared" si="19"/>
        <v>0</v>
      </c>
      <c r="Q129" s="347" t="b">
        <f t="shared" si="20"/>
        <v>0</v>
      </c>
      <c r="R129" s="366">
        <f t="shared" si="21"/>
        <v>1</v>
      </c>
      <c r="S129" s="380" t="str">
        <f t="shared" si="22"/>
        <v/>
      </c>
    </row>
    <row r="130" spans="1:19">
      <c r="A130" s="35">
        <v>121</v>
      </c>
      <c r="B130" s="6"/>
      <c r="C130" s="6"/>
      <c r="D130" s="6"/>
      <c r="E130" s="215"/>
      <c r="F130" s="215"/>
      <c r="G130" s="215"/>
      <c r="H130" s="215"/>
      <c r="I130" s="380" t="str">
        <f t="shared" si="14"/>
        <v/>
      </c>
      <c r="J130" s="364">
        <f t="shared" si="15"/>
        <v>0</v>
      </c>
      <c r="K130" s="365">
        <f t="shared" si="16"/>
        <v>0</v>
      </c>
      <c r="L130" s="365">
        <f t="shared" si="23"/>
        <v>0</v>
      </c>
      <c r="M130" s="365">
        <f t="shared" si="24"/>
        <v>0</v>
      </c>
      <c r="N130" s="364">
        <f t="shared" si="17"/>
        <v>0</v>
      </c>
      <c r="O130" s="364">
        <f t="shared" si="18"/>
        <v>0</v>
      </c>
      <c r="P130" s="364">
        <f t="shared" si="19"/>
        <v>0</v>
      </c>
      <c r="Q130" s="347" t="b">
        <f t="shared" si="20"/>
        <v>0</v>
      </c>
      <c r="R130" s="366">
        <f t="shared" si="21"/>
        <v>1</v>
      </c>
      <c r="S130" s="380" t="str">
        <f t="shared" si="22"/>
        <v/>
      </c>
    </row>
    <row r="131" spans="1:19">
      <c r="A131" s="35">
        <v>122</v>
      </c>
      <c r="B131" s="6"/>
      <c r="C131" s="6"/>
      <c r="D131" s="6"/>
      <c r="E131" s="215"/>
      <c r="F131" s="215"/>
      <c r="G131" s="215"/>
      <c r="H131" s="215"/>
      <c r="I131" s="380" t="str">
        <f t="shared" si="14"/>
        <v/>
      </c>
      <c r="J131" s="364">
        <f t="shared" si="15"/>
        <v>0</v>
      </c>
      <c r="K131" s="365">
        <f t="shared" si="16"/>
        <v>0</v>
      </c>
      <c r="L131" s="365">
        <f t="shared" si="23"/>
        <v>0</v>
      </c>
      <c r="M131" s="365">
        <f t="shared" si="24"/>
        <v>0</v>
      </c>
      <c r="N131" s="364">
        <f t="shared" si="17"/>
        <v>0</v>
      </c>
      <c r="O131" s="364">
        <f t="shared" si="18"/>
        <v>0</v>
      </c>
      <c r="P131" s="364">
        <f t="shared" si="19"/>
        <v>0</v>
      </c>
      <c r="Q131" s="347" t="b">
        <f t="shared" si="20"/>
        <v>0</v>
      </c>
      <c r="R131" s="366">
        <f t="shared" si="21"/>
        <v>1</v>
      </c>
      <c r="S131" s="380" t="str">
        <f t="shared" si="22"/>
        <v/>
      </c>
    </row>
    <row r="132" spans="1:19">
      <c r="A132" s="35">
        <v>123</v>
      </c>
      <c r="B132" s="6"/>
      <c r="C132" s="6"/>
      <c r="D132" s="6"/>
      <c r="E132" s="215"/>
      <c r="F132" s="215"/>
      <c r="G132" s="215"/>
      <c r="H132" s="215"/>
      <c r="I132" s="380" t="str">
        <f t="shared" si="14"/>
        <v/>
      </c>
      <c r="J132" s="364">
        <f t="shared" si="15"/>
        <v>0</v>
      </c>
      <c r="K132" s="365">
        <f t="shared" si="16"/>
        <v>0</v>
      </c>
      <c r="L132" s="365">
        <f t="shared" si="23"/>
        <v>0</v>
      </c>
      <c r="M132" s="365">
        <f t="shared" si="24"/>
        <v>0</v>
      </c>
      <c r="N132" s="364">
        <f t="shared" si="17"/>
        <v>0</v>
      </c>
      <c r="O132" s="364">
        <f t="shared" si="18"/>
        <v>0</v>
      </c>
      <c r="P132" s="364">
        <f t="shared" si="19"/>
        <v>0</v>
      </c>
      <c r="Q132" s="347" t="b">
        <f t="shared" si="20"/>
        <v>0</v>
      </c>
      <c r="R132" s="366">
        <f t="shared" si="21"/>
        <v>1</v>
      </c>
      <c r="S132" s="380" t="str">
        <f t="shared" si="22"/>
        <v/>
      </c>
    </row>
    <row r="133" spans="1:19">
      <c r="A133" s="35">
        <v>124</v>
      </c>
      <c r="B133" s="6"/>
      <c r="C133" s="6"/>
      <c r="D133" s="6"/>
      <c r="E133" s="215"/>
      <c r="F133" s="215"/>
      <c r="G133" s="215"/>
      <c r="H133" s="215"/>
      <c r="I133" s="380" t="str">
        <f t="shared" si="14"/>
        <v/>
      </c>
      <c r="J133" s="364">
        <f t="shared" si="15"/>
        <v>0</v>
      </c>
      <c r="K133" s="365">
        <f t="shared" si="16"/>
        <v>0</v>
      </c>
      <c r="L133" s="365">
        <f t="shared" si="23"/>
        <v>0</v>
      </c>
      <c r="M133" s="365">
        <f t="shared" si="24"/>
        <v>0</v>
      </c>
      <c r="N133" s="364">
        <f t="shared" si="17"/>
        <v>0</v>
      </c>
      <c r="O133" s="364">
        <f t="shared" si="18"/>
        <v>0</v>
      </c>
      <c r="P133" s="364">
        <f t="shared" si="19"/>
        <v>0</v>
      </c>
      <c r="Q133" s="347" t="b">
        <f t="shared" si="20"/>
        <v>0</v>
      </c>
      <c r="R133" s="366">
        <f t="shared" si="21"/>
        <v>1</v>
      </c>
      <c r="S133" s="380" t="str">
        <f t="shared" si="22"/>
        <v/>
      </c>
    </row>
    <row r="134" spans="1:19">
      <c r="A134" s="35">
        <v>125</v>
      </c>
      <c r="B134" s="6"/>
      <c r="C134" s="6"/>
      <c r="D134" s="6"/>
      <c r="E134" s="215"/>
      <c r="F134" s="215"/>
      <c r="G134" s="215"/>
      <c r="H134" s="215"/>
      <c r="I134" s="380" t="str">
        <f t="shared" si="14"/>
        <v/>
      </c>
      <c r="J134" s="364">
        <f t="shared" si="15"/>
        <v>0</v>
      </c>
      <c r="K134" s="365">
        <f t="shared" si="16"/>
        <v>0</v>
      </c>
      <c r="L134" s="365">
        <f t="shared" si="23"/>
        <v>0</v>
      </c>
      <c r="M134" s="365">
        <f t="shared" si="24"/>
        <v>0</v>
      </c>
      <c r="N134" s="364">
        <f t="shared" si="17"/>
        <v>0</v>
      </c>
      <c r="O134" s="364">
        <f t="shared" si="18"/>
        <v>0</v>
      </c>
      <c r="P134" s="364">
        <f t="shared" si="19"/>
        <v>0</v>
      </c>
      <c r="Q134" s="347" t="b">
        <f t="shared" si="20"/>
        <v>0</v>
      </c>
      <c r="R134" s="366">
        <f t="shared" si="21"/>
        <v>1</v>
      </c>
      <c r="S134" s="380" t="str">
        <f t="shared" si="22"/>
        <v/>
      </c>
    </row>
    <row r="135" spans="1:19">
      <c r="A135" s="35">
        <v>126</v>
      </c>
      <c r="B135" s="6"/>
      <c r="C135" s="6"/>
      <c r="D135" s="6"/>
      <c r="E135" s="215"/>
      <c r="F135" s="215"/>
      <c r="G135" s="215"/>
      <c r="H135" s="215"/>
      <c r="I135" s="380" t="str">
        <f t="shared" si="14"/>
        <v/>
      </c>
      <c r="J135" s="364">
        <f t="shared" si="15"/>
        <v>0</v>
      </c>
      <c r="K135" s="365">
        <f t="shared" si="16"/>
        <v>0</v>
      </c>
      <c r="L135" s="365">
        <f t="shared" si="23"/>
        <v>0</v>
      </c>
      <c r="M135" s="365">
        <f t="shared" si="24"/>
        <v>0</v>
      </c>
      <c r="N135" s="364">
        <f t="shared" si="17"/>
        <v>0</v>
      </c>
      <c r="O135" s="364">
        <f t="shared" si="18"/>
        <v>0</v>
      </c>
      <c r="P135" s="364">
        <f t="shared" si="19"/>
        <v>0</v>
      </c>
      <c r="Q135" s="347" t="b">
        <f t="shared" si="20"/>
        <v>0</v>
      </c>
      <c r="R135" s="366">
        <f t="shared" si="21"/>
        <v>1</v>
      </c>
      <c r="S135" s="380" t="str">
        <f t="shared" si="22"/>
        <v/>
      </c>
    </row>
    <row r="136" spans="1:19">
      <c r="A136" s="35">
        <v>127</v>
      </c>
      <c r="B136" s="6"/>
      <c r="C136" s="6"/>
      <c r="D136" s="6"/>
      <c r="E136" s="215"/>
      <c r="F136" s="215"/>
      <c r="G136" s="215"/>
      <c r="H136" s="215"/>
      <c r="I136" s="380" t="str">
        <f t="shared" si="14"/>
        <v/>
      </c>
      <c r="J136" s="364">
        <f t="shared" si="15"/>
        <v>0</v>
      </c>
      <c r="K136" s="365">
        <f t="shared" si="16"/>
        <v>0</v>
      </c>
      <c r="L136" s="365">
        <f t="shared" si="23"/>
        <v>0</v>
      </c>
      <c r="M136" s="365">
        <f t="shared" si="24"/>
        <v>0</v>
      </c>
      <c r="N136" s="364">
        <f t="shared" si="17"/>
        <v>0</v>
      </c>
      <c r="O136" s="364">
        <f t="shared" si="18"/>
        <v>0</v>
      </c>
      <c r="P136" s="364">
        <f t="shared" si="19"/>
        <v>0</v>
      </c>
      <c r="Q136" s="347" t="b">
        <f t="shared" si="20"/>
        <v>0</v>
      </c>
      <c r="R136" s="366">
        <f t="shared" si="21"/>
        <v>1</v>
      </c>
      <c r="S136" s="380" t="str">
        <f t="shared" si="22"/>
        <v/>
      </c>
    </row>
    <row r="137" spans="1:19">
      <c r="A137" s="35">
        <v>128</v>
      </c>
      <c r="B137" s="6"/>
      <c r="C137" s="6"/>
      <c r="D137" s="6"/>
      <c r="E137" s="215"/>
      <c r="F137" s="215"/>
      <c r="G137" s="215"/>
      <c r="H137" s="215"/>
      <c r="I137" s="380" t="str">
        <f t="shared" si="14"/>
        <v/>
      </c>
      <c r="J137" s="364">
        <f t="shared" si="15"/>
        <v>0</v>
      </c>
      <c r="K137" s="365">
        <f t="shared" si="16"/>
        <v>0</v>
      </c>
      <c r="L137" s="365">
        <f t="shared" si="23"/>
        <v>0</v>
      </c>
      <c r="M137" s="365">
        <f t="shared" si="24"/>
        <v>0</v>
      </c>
      <c r="N137" s="364">
        <f t="shared" si="17"/>
        <v>0</v>
      </c>
      <c r="O137" s="364">
        <f t="shared" si="18"/>
        <v>0</v>
      </c>
      <c r="P137" s="364">
        <f t="shared" si="19"/>
        <v>0</v>
      </c>
      <c r="Q137" s="347" t="b">
        <f t="shared" si="20"/>
        <v>0</v>
      </c>
      <c r="R137" s="366">
        <f t="shared" si="21"/>
        <v>1</v>
      </c>
      <c r="S137" s="380" t="str">
        <f t="shared" si="22"/>
        <v/>
      </c>
    </row>
    <row r="138" spans="1:19">
      <c r="A138" s="35">
        <v>129</v>
      </c>
      <c r="B138" s="6"/>
      <c r="C138" s="6"/>
      <c r="D138" s="6"/>
      <c r="E138" s="215"/>
      <c r="F138" s="215"/>
      <c r="G138" s="215"/>
      <c r="H138" s="215"/>
      <c r="I138" s="380" t="str">
        <f t="shared" ref="I138:I201" si="25">IF(OR($B138="",$C138="",$D138="",$E138="",$E138&lt;an_initial,$E138&gt;an_final,$Q138=FALSE),"", IF(OR($F138="X",$F138="x"),BREV_APL/R138, IF(OR($G138="X",$G138="x"),BREV_INT/R138, IF(OR($H138="X",$H138="x"),BREV_ROM/R138,""))))</f>
        <v/>
      </c>
      <c r="J138" s="364">
        <f t="shared" ref="J138:J201" si="26">N138+O138+P138</f>
        <v>0</v>
      </c>
      <c r="K138" s="365">
        <f t="shared" ref="K138:K201" si="27">IF(OR($F138="X",$F138="x"),$I138,0)</f>
        <v>0</v>
      </c>
      <c r="L138" s="365">
        <f t="shared" si="23"/>
        <v>0</v>
      </c>
      <c r="M138" s="365">
        <f t="shared" si="24"/>
        <v>0</v>
      </c>
      <c r="N138" s="364">
        <f t="shared" ref="N138:N201" si="28">IF(OR($B138="",$C138="",$D138="",$Q138=FALSE),0,IF(AND($E138&gt;=an_initial,$F138&lt;&gt;""),1,0))</f>
        <v>0</v>
      </c>
      <c r="O138" s="364">
        <f t="shared" ref="O138:O201" si="29">IF(OR($B138="",$C138="",$D138="",$E138="",$Q138=FALSE),0,IF(AND($E138&gt;=an_initial,$G138&lt;&gt;""),1,0))</f>
        <v>0</v>
      </c>
      <c r="P138" s="364">
        <f t="shared" ref="P138:P201" si="30">IF(OR($B138="",$C138="",$D138="",$E138="",$Q138=FALSE),0,IF(AND($E138&gt;=an_initial,$H138&lt;&gt;""),1,0))</f>
        <v>0</v>
      </c>
      <c r="Q138" s="347" t="b">
        <f t="shared" ref="Q138:Q201" si="31">IF(nume_candidat="",FALSE,ISNUMBER(SEARCH(nume_candidat,$B138)))</f>
        <v>0</v>
      </c>
      <c r="R138" s="366">
        <f t="shared" ref="R138:R201" si="32">LEN(B138)-LEN(SUBSTITUTE(B138,",",""))+1</f>
        <v>1</v>
      </c>
      <c r="S138" s="380" t="str">
        <f t="shared" ref="S138:S201" si="33">IF(OR($B138="",$C138="",$D138="",$E138="",$E138&lt;an_initial,$E138&gt;an_final,$Q138=FALSE),"", IF(OR($G138="X",$G138="x"),BREV_INT/R138,""))</f>
        <v/>
      </c>
    </row>
    <row r="139" spans="1:19">
      <c r="A139" s="35">
        <v>130</v>
      </c>
      <c r="B139" s="6"/>
      <c r="C139" s="6"/>
      <c r="D139" s="6"/>
      <c r="E139" s="215"/>
      <c r="F139" s="215"/>
      <c r="G139" s="215"/>
      <c r="H139" s="215"/>
      <c r="I139" s="380" t="str">
        <f t="shared" si="25"/>
        <v/>
      </c>
      <c r="J139" s="364">
        <f t="shared" si="26"/>
        <v>0</v>
      </c>
      <c r="K139" s="365">
        <f t="shared" si="27"/>
        <v>0</v>
      </c>
      <c r="L139" s="365">
        <f t="shared" si="23"/>
        <v>0</v>
      </c>
      <c r="M139" s="365">
        <f t="shared" si="24"/>
        <v>0</v>
      </c>
      <c r="N139" s="364">
        <f t="shared" si="28"/>
        <v>0</v>
      </c>
      <c r="O139" s="364">
        <f t="shared" si="29"/>
        <v>0</v>
      </c>
      <c r="P139" s="364">
        <f t="shared" si="30"/>
        <v>0</v>
      </c>
      <c r="Q139" s="347" t="b">
        <f t="shared" si="31"/>
        <v>0</v>
      </c>
      <c r="R139" s="366">
        <f t="shared" si="32"/>
        <v>1</v>
      </c>
      <c r="S139" s="380" t="str">
        <f t="shared" si="33"/>
        <v/>
      </c>
    </row>
    <row r="140" spans="1:19">
      <c r="A140" s="35">
        <v>131</v>
      </c>
      <c r="B140" s="6"/>
      <c r="C140" s="6"/>
      <c r="D140" s="6"/>
      <c r="E140" s="215"/>
      <c r="F140" s="215"/>
      <c r="G140" s="215"/>
      <c r="H140" s="215"/>
      <c r="I140" s="380" t="str">
        <f t="shared" si="25"/>
        <v/>
      </c>
      <c r="J140" s="364">
        <f t="shared" si="26"/>
        <v>0</v>
      </c>
      <c r="K140" s="365">
        <f t="shared" si="27"/>
        <v>0</v>
      </c>
      <c r="L140" s="365">
        <f t="shared" si="23"/>
        <v>0</v>
      </c>
      <c r="M140" s="365">
        <f t="shared" si="24"/>
        <v>0</v>
      </c>
      <c r="N140" s="364">
        <f t="shared" si="28"/>
        <v>0</v>
      </c>
      <c r="O140" s="364">
        <f t="shared" si="29"/>
        <v>0</v>
      </c>
      <c r="P140" s="364">
        <f t="shared" si="30"/>
        <v>0</v>
      </c>
      <c r="Q140" s="347" t="b">
        <f t="shared" si="31"/>
        <v>0</v>
      </c>
      <c r="R140" s="366">
        <f t="shared" si="32"/>
        <v>1</v>
      </c>
      <c r="S140" s="380" t="str">
        <f t="shared" si="33"/>
        <v/>
      </c>
    </row>
    <row r="141" spans="1:19">
      <c r="A141" s="35">
        <v>132</v>
      </c>
      <c r="B141" s="6"/>
      <c r="C141" s="6"/>
      <c r="D141" s="6"/>
      <c r="E141" s="215"/>
      <c r="F141" s="215"/>
      <c r="G141" s="215"/>
      <c r="H141" s="215"/>
      <c r="I141" s="380" t="str">
        <f t="shared" si="25"/>
        <v/>
      </c>
      <c r="J141" s="364">
        <f t="shared" si="26"/>
        <v>0</v>
      </c>
      <c r="K141" s="365">
        <f t="shared" si="27"/>
        <v>0</v>
      </c>
      <c r="L141" s="365">
        <f t="shared" si="23"/>
        <v>0</v>
      </c>
      <c r="M141" s="365">
        <f t="shared" si="24"/>
        <v>0</v>
      </c>
      <c r="N141" s="364">
        <f t="shared" si="28"/>
        <v>0</v>
      </c>
      <c r="O141" s="364">
        <f t="shared" si="29"/>
        <v>0</v>
      </c>
      <c r="P141" s="364">
        <f t="shared" si="30"/>
        <v>0</v>
      </c>
      <c r="Q141" s="347" t="b">
        <f t="shared" si="31"/>
        <v>0</v>
      </c>
      <c r="R141" s="366">
        <f t="shared" si="32"/>
        <v>1</v>
      </c>
      <c r="S141" s="380" t="str">
        <f t="shared" si="33"/>
        <v/>
      </c>
    </row>
    <row r="142" spans="1:19">
      <c r="A142" s="35">
        <v>133</v>
      </c>
      <c r="B142" s="6"/>
      <c r="C142" s="6"/>
      <c r="D142" s="6"/>
      <c r="E142" s="215"/>
      <c r="F142" s="215"/>
      <c r="G142" s="215"/>
      <c r="H142" s="215"/>
      <c r="I142" s="380" t="str">
        <f t="shared" si="25"/>
        <v/>
      </c>
      <c r="J142" s="364">
        <f t="shared" si="26"/>
        <v>0</v>
      </c>
      <c r="K142" s="365">
        <f t="shared" si="27"/>
        <v>0</v>
      </c>
      <c r="L142" s="365">
        <f t="shared" si="23"/>
        <v>0</v>
      </c>
      <c r="M142" s="365">
        <f t="shared" si="24"/>
        <v>0</v>
      </c>
      <c r="N142" s="364">
        <f t="shared" si="28"/>
        <v>0</v>
      </c>
      <c r="O142" s="364">
        <f t="shared" si="29"/>
        <v>0</v>
      </c>
      <c r="P142" s="364">
        <f t="shared" si="30"/>
        <v>0</v>
      </c>
      <c r="Q142" s="347" t="b">
        <f t="shared" si="31"/>
        <v>0</v>
      </c>
      <c r="R142" s="366">
        <f t="shared" si="32"/>
        <v>1</v>
      </c>
      <c r="S142" s="380" t="str">
        <f t="shared" si="33"/>
        <v/>
      </c>
    </row>
    <row r="143" spans="1:19">
      <c r="A143" s="35">
        <v>134</v>
      </c>
      <c r="B143" s="6"/>
      <c r="C143" s="6"/>
      <c r="D143" s="6"/>
      <c r="E143" s="215"/>
      <c r="F143" s="215"/>
      <c r="G143" s="215"/>
      <c r="H143" s="215"/>
      <c r="I143" s="380" t="str">
        <f t="shared" si="25"/>
        <v/>
      </c>
      <c r="J143" s="364">
        <f t="shared" si="26"/>
        <v>0</v>
      </c>
      <c r="K143" s="365">
        <f t="shared" si="27"/>
        <v>0</v>
      </c>
      <c r="L143" s="365">
        <f t="shared" si="23"/>
        <v>0</v>
      </c>
      <c r="M143" s="365">
        <f t="shared" si="24"/>
        <v>0</v>
      </c>
      <c r="N143" s="364">
        <f t="shared" si="28"/>
        <v>0</v>
      </c>
      <c r="O143" s="364">
        <f t="shared" si="29"/>
        <v>0</v>
      </c>
      <c r="P143" s="364">
        <f t="shared" si="30"/>
        <v>0</v>
      </c>
      <c r="Q143" s="347" t="b">
        <f t="shared" si="31"/>
        <v>0</v>
      </c>
      <c r="R143" s="366">
        <f t="shared" si="32"/>
        <v>1</v>
      </c>
      <c r="S143" s="380" t="str">
        <f t="shared" si="33"/>
        <v/>
      </c>
    </row>
    <row r="144" spans="1:19">
      <c r="A144" s="35">
        <v>135</v>
      </c>
      <c r="B144" s="6"/>
      <c r="C144" s="6"/>
      <c r="D144" s="6"/>
      <c r="E144" s="215"/>
      <c r="F144" s="215"/>
      <c r="G144" s="215"/>
      <c r="H144" s="215"/>
      <c r="I144" s="380" t="str">
        <f t="shared" si="25"/>
        <v/>
      </c>
      <c r="J144" s="364">
        <f t="shared" si="26"/>
        <v>0</v>
      </c>
      <c r="K144" s="365">
        <f t="shared" si="27"/>
        <v>0</v>
      </c>
      <c r="L144" s="365">
        <f t="shared" ref="L144:L207" si="34">IF(OR($G144="X",$G144="x"),$I144,0)</f>
        <v>0</v>
      </c>
      <c r="M144" s="365">
        <f t="shared" ref="M144:M207" si="35">IF(OR($H144="X",$H144="x"),$I144,0)</f>
        <v>0</v>
      </c>
      <c r="N144" s="364">
        <f t="shared" si="28"/>
        <v>0</v>
      </c>
      <c r="O144" s="364">
        <f t="shared" si="29"/>
        <v>0</v>
      </c>
      <c r="P144" s="364">
        <f t="shared" si="30"/>
        <v>0</v>
      </c>
      <c r="Q144" s="347" t="b">
        <f t="shared" si="31"/>
        <v>0</v>
      </c>
      <c r="R144" s="366">
        <f t="shared" si="32"/>
        <v>1</v>
      </c>
      <c r="S144" s="380" t="str">
        <f t="shared" si="33"/>
        <v/>
      </c>
    </row>
    <row r="145" spans="1:19">
      <c r="A145" s="35">
        <v>136</v>
      </c>
      <c r="B145" s="6"/>
      <c r="C145" s="6"/>
      <c r="D145" s="6"/>
      <c r="E145" s="215"/>
      <c r="F145" s="215"/>
      <c r="G145" s="215"/>
      <c r="H145" s="215"/>
      <c r="I145" s="380" t="str">
        <f t="shared" si="25"/>
        <v/>
      </c>
      <c r="J145" s="364">
        <f t="shared" si="26"/>
        <v>0</v>
      </c>
      <c r="K145" s="365">
        <f t="shared" si="27"/>
        <v>0</v>
      </c>
      <c r="L145" s="365">
        <f t="shared" si="34"/>
        <v>0</v>
      </c>
      <c r="M145" s="365">
        <f t="shared" si="35"/>
        <v>0</v>
      </c>
      <c r="N145" s="364">
        <f t="shared" si="28"/>
        <v>0</v>
      </c>
      <c r="O145" s="364">
        <f t="shared" si="29"/>
        <v>0</v>
      </c>
      <c r="P145" s="364">
        <f t="shared" si="30"/>
        <v>0</v>
      </c>
      <c r="Q145" s="347" t="b">
        <f t="shared" si="31"/>
        <v>0</v>
      </c>
      <c r="R145" s="366">
        <f t="shared" si="32"/>
        <v>1</v>
      </c>
      <c r="S145" s="380" t="str">
        <f t="shared" si="33"/>
        <v/>
      </c>
    </row>
    <row r="146" spans="1:19">
      <c r="A146" s="35">
        <v>137</v>
      </c>
      <c r="B146" s="6"/>
      <c r="C146" s="6"/>
      <c r="D146" s="6"/>
      <c r="E146" s="215"/>
      <c r="F146" s="215"/>
      <c r="G146" s="215"/>
      <c r="H146" s="215"/>
      <c r="I146" s="380" t="str">
        <f t="shared" si="25"/>
        <v/>
      </c>
      <c r="J146" s="364">
        <f t="shared" si="26"/>
        <v>0</v>
      </c>
      <c r="K146" s="365">
        <f t="shared" si="27"/>
        <v>0</v>
      </c>
      <c r="L146" s="365">
        <f t="shared" si="34"/>
        <v>0</v>
      </c>
      <c r="M146" s="365">
        <f t="shared" si="35"/>
        <v>0</v>
      </c>
      <c r="N146" s="364">
        <f t="shared" si="28"/>
        <v>0</v>
      </c>
      <c r="O146" s="364">
        <f t="shared" si="29"/>
        <v>0</v>
      </c>
      <c r="P146" s="364">
        <f t="shared" si="30"/>
        <v>0</v>
      </c>
      <c r="Q146" s="347" t="b">
        <f t="shared" si="31"/>
        <v>0</v>
      </c>
      <c r="R146" s="366">
        <f t="shared" si="32"/>
        <v>1</v>
      </c>
      <c r="S146" s="380" t="str">
        <f t="shared" si="33"/>
        <v/>
      </c>
    </row>
    <row r="147" spans="1:19">
      <c r="A147" s="35">
        <v>138</v>
      </c>
      <c r="B147" s="6"/>
      <c r="C147" s="6"/>
      <c r="D147" s="6"/>
      <c r="E147" s="215"/>
      <c r="F147" s="215"/>
      <c r="G147" s="215"/>
      <c r="H147" s="215"/>
      <c r="I147" s="380" t="str">
        <f t="shared" si="25"/>
        <v/>
      </c>
      <c r="J147" s="364">
        <f t="shared" si="26"/>
        <v>0</v>
      </c>
      <c r="K147" s="365">
        <f t="shared" si="27"/>
        <v>0</v>
      </c>
      <c r="L147" s="365">
        <f t="shared" si="34"/>
        <v>0</v>
      </c>
      <c r="M147" s="365">
        <f t="shared" si="35"/>
        <v>0</v>
      </c>
      <c r="N147" s="364">
        <f t="shared" si="28"/>
        <v>0</v>
      </c>
      <c r="O147" s="364">
        <f t="shared" si="29"/>
        <v>0</v>
      </c>
      <c r="P147" s="364">
        <f t="shared" si="30"/>
        <v>0</v>
      </c>
      <c r="Q147" s="347" t="b">
        <f t="shared" si="31"/>
        <v>0</v>
      </c>
      <c r="R147" s="366">
        <f t="shared" si="32"/>
        <v>1</v>
      </c>
      <c r="S147" s="380" t="str">
        <f t="shared" si="33"/>
        <v/>
      </c>
    </row>
    <row r="148" spans="1:19">
      <c r="A148" s="35">
        <v>139</v>
      </c>
      <c r="B148" s="6"/>
      <c r="C148" s="6"/>
      <c r="D148" s="6"/>
      <c r="E148" s="215"/>
      <c r="F148" s="215"/>
      <c r="G148" s="215"/>
      <c r="H148" s="215"/>
      <c r="I148" s="380" t="str">
        <f t="shared" si="25"/>
        <v/>
      </c>
      <c r="J148" s="364">
        <f t="shared" si="26"/>
        <v>0</v>
      </c>
      <c r="K148" s="365">
        <f t="shared" si="27"/>
        <v>0</v>
      </c>
      <c r="L148" s="365">
        <f t="shared" si="34"/>
        <v>0</v>
      </c>
      <c r="M148" s="365">
        <f t="shared" si="35"/>
        <v>0</v>
      </c>
      <c r="N148" s="364">
        <f t="shared" si="28"/>
        <v>0</v>
      </c>
      <c r="O148" s="364">
        <f t="shared" si="29"/>
        <v>0</v>
      </c>
      <c r="P148" s="364">
        <f t="shared" si="30"/>
        <v>0</v>
      </c>
      <c r="Q148" s="347" t="b">
        <f t="shared" si="31"/>
        <v>0</v>
      </c>
      <c r="R148" s="366">
        <f t="shared" si="32"/>
        <v>1</v>
      </c>
      <c r="S148" s="380" t="str">
        <f t="shared" si="33"/>
        <v/>
      </c>
    </row>
    <row r="149" spans="1:19">
      <c r="A149" s="35">
        <v>140</v>
      </c>
      <c r="B149" s="6"/>
      <c r="C149" s="6"/>
      <c r="D149" s="6"/>
      <c r="E149" s="215"/>
      <c r="F149" s="215"/>
      <c r="G149" s="215"/>
      <c r="H149" s="215"/>
      <c r="I149" s="380" t="str">
        <f t="shared" si="25"/>
        <v/>
      </c>
      <c r="J149" s="364">
        <f t="shared" si="26"/>
        <v>0</v>
      </c>
      <c r="K149" s="365">
        <f t="shared" si="27"/>
        <v>0</v>
      </c>
      <c r="L149" s="365">
        <f t="shared" si="34"/>
        <v>0</v>
      </c>
      <c r="M149" s="365">
        <f t="shared" si="35"/>
        <v>0</v>
      </c>
      <c r="N149" s="364">
        <f t="shared" si="28"/>
        <v>0</v>
      </c>
      <c r="O149" s="364">
        <f t="shared" si="29"/>
        <v>0</v>
      </c>
      <c r="P149" s="364">
        <f t="shared" si="30"/>
        <v>0</v>
      </c>
      <c r="Q149" s="347" t="b">
        <f t="shared" si="31"/>
        <v>0</v>
      </c>
      <c r="R149" s="366">
        <f t="shared" si="32"/>
        <v>1</v>
      </c>
      <c r="S149" s="380" t="str">
        <f t="shared" si="33"/>
        <v/>
      </c>
    </row>
    <row r="150" spans="1:19">
      <c r="A150" s="35">
        <v>141</v>
      </c>
      <c r="B150" s="6"/>
      <c r="C150" s="6"/>
      <c r="D150" s="6"/>
      <c r="E150" s="215"/>
      <c r="F150" s="215"/>
      <c r="G150" s="215"/>
      <c r="H150" s="215"/>
      <c r="I150" s="380" t="str">
        <f t="shared" si="25"/>
        <v/>
      </c>
      <c r="J150" s="364">
        <f t="shared" si="26"/>
        <v>0</v>
      </c>
      <c r="K150" s="365">
        <f t="shared" si="27"/>
        <v>0</v>
      </c>
      <c r="L150" s="365">
        <f t="shared" si="34"/>
        <v>0</v>
      </c>
      <c r="M150" s="365">
        <f t="shared" si="35"/>
        <v>0</v>
      </c>
      <c r="N150" s="364">
        <f t="shared" si="28"/>
        <v>0</v>
      </c>
      <c r="O150" s="364">
        <f t="shared" si="29"/>
        <v>0</v>
      </c>
      <c r="P150" s="364">
        <f t="shared" si="30"/>
        <v>0</v>
      </c>
      <c r="Q150" s="347" t="b">
        <f t="shared" si="31"/>
        <v>0</v>
      </c>
      <c r="R150" s="366">
        <f t="shared" si="32"/>
        <v>1</v>
      </c>
      <c r="S150" s="380" t="str">
        <f t="shared" si="33"/>
        <v/>
      </c>
    </row>
    <row r="151" spans="1:19">
      <c r="A151" s="35">
        <v>142</v>
      </c>
      <c r="B151" s="6"/>
      <c r="C151" s="6"/>
      <c r="D151" s="6"/>
      <c r="E151" s="215"/>
      <c r="F151" s="215"/>
      <c r="G151" s="215"/>
      <c r="H151" s="215"/>
      <c r="I151" s="380" t="str">
        <f t="shared" si="25"/>
        <v/>
      </c>
      <c r="J151" s="364">
        <f t="shared" si="26"/>
        <v>0</v>
      </c>
      <c r="K151" s="365">
        <f t="shared" si="27"/>
        <v>0</v>
      </c>
      <c r="L151" s="365">
        <f t="shared" si="34"/>
        <v>0</v>
      </c>
      <c r="M151" s="365">
        <f t="shared" si="35"/>
        <v>0</v>
      </c>
      <c r="N151" s="364">
        <f t="shared" si="28"/>
        <v>0</v>
      </c>
      <c r="O151" s="364">
        <f t="shared" si="29"/>
        <v>0</v>
      </c>
      <c r="P151" s="364">
        <f t="shared" si="30"/>
        <v>0</v>
      </c>
      <c r="Q151" s="347" t="b">
        <f t="shared" si="31"/>
        <v>0</v>
      </c>
      <c r="R151" s="366">
        <f t="shared" si="32"/>
        <v>1</v>
      </c>
      <c r="S151" s="380" t="str">
        <f t="shared" si="33"/>
        <v/>
      </c>
    </row>
    <row r="152" spans="1:19">
      <c r="A152" s="35">
        <v>143</v>
      </c>
      <c r="B152" s="6"/>
      <c r="C152" s="6"/>
      <c r="D152" s="6"/>
      <c r="E152" s="215"/>
      <c r="F152" s="215"/>
      <c r="G152" s="215"/>
      <c r="H152" s="215"/>
      <c r="I152" s="380" t="str">
        <f t="shared" si="25"/>
        <v/>
      </c>
      <c r="J152" s="364">
        <f t="shared" si="26"/>
        <v>0</v>
      </c>
      <c r="K152" s="365">
        <f t="shared" si="27"/>
        <v>0</v>
      </c>
      <c r="L152" s="365">
        <f t="shared" si="34"/>
        <v>0</v>
      </c>
      <c r="M152" s="365">
        <f t="shared" si="35"/>
        <v>0</v>
      </c>
      <c r="N152" s="364">
        <f t="shared" si="28"/>
        <v>0</v>
      </c>
      <c r="O152" s="364">
        <f t="shared" si="29"/>
        <v>0</v>
      </c>
      <c r="P152" s="364">
        <f t="shared" si="30"/>
        <v>0</v>
      </c>
      <c r="Q152" s="347" t="b">
        <f t="shared" si="31"/>
        <v>0</v>
      </c>
      <c r="R152" s="366">
        <f t="shared" si="32"/>
        <v>1</v>
      </c>
      <c r="S152" s="380" t="str">
        <f t="shared" si="33"/>
        <v/>
      </c>
    </row>
    <row r="153" spans="1:19">
      <c r="A153" s="35">
        <v>144</v>
      </c>
      <c r="B153" s="6"/>
      <c r="C153" s="6"/>
      <c r="D153" s="6"/>
      <c r="E153" s="215"/>
      <c r="F153" s="215"/>
      <c r="G153" s="215"/>
      <c r="H153" s="215"/>
      <c r="I153" s="380" t="str">
        <f t="shared" si="25"/>
        <v/>
      </c>
      <c r="J153" s="364">
        <f t="shared" si="26"/>
        <v>0</v>
      </c>
      <c r="K153" s="365">
        <f t="shared" si="27"/>
        <v>0</v>
      </c>
      <c r="L153" s="365">
        <f t="shared" si="34"/>
        <v>0</v>
      </c>
      <c r="M153" s="365">
        <f t="shared" si="35"/>
        <v>0</v>
      </c>
      <c r="N153" s="364">
        <f t="shared" si="28"/>
        <v>0</v>
      </c>
      <c r="O153" s="364">
        <f t="shared" si="29"/>
        <v>0</v>
      </c>
      <c r="P153" s="364">
        <f t="shared" si="30"/>
        <v>0</v>
      </c>
      <c r="Q153" s="347" t="b">
        <f t="shared" si="31"/>
        <v>0</v>
      </c>
      <c r="R153" s="366">
        <f t="shared" si="32"/>
        <v>1</v>
      </c>
      <c r="S153" s="380" t="str">
        <f t="shared" si="33"/>
        <v/>
      </c>
    </row>
    <row r="154" spans="1:19">
      <c r="A154" s="35">
        <v>145</v>
      </c>
      <c r="B154" s="6"/>
      <c r="C154" s="6"/>
      <c r="D154" s="6"/>
      <c r="E154" s="215"/>
      <c r="F154" s="215"/>
      <c r="G154" s="215"/>
      <c r="H154" s="215"/>
      <c r="I154" s="380" t="str">
        <f t="shared" si="25"/>
        <v/>
      </c>
      <c r="J154" s="364">
        <f t="shared" si="26"/>
        <v>0</v>
      </c>
      <c r="K154" s="365">
        <f t="shared" si="27"/>
        <v>0</v>
      </c>
      <c r="L154" s="365">
        <f t="shared" si="34"/>
        <v>0</v>
      </c>
      <c r="M154" s="365">
        <f t="shared" si="35"/>
        <v>0</v>
      </c>
      <c r="N154" s="364">
        <f t="shared" si="28"/>
        <v>0</v>
      </c>
      <c r="O154" s="364">
        <f t="shared" si="29"/>
        <v>0</v>
      </c>
      <c r="P154" s="364">
        <f t="shared" si="30"/>
        <v>0</v>
      </c>
      <c r="Q154" s="347" t="b">
        <f t="shared" si="31"/>
        <v>0</v>
      </c>
      <c r="R154" s="366">
        <f t="shared" si="32"/>
        <v>1</v>
      </c>
      <c r="S154" s="380" t="str">
        <f t="shared" si="33"/>
        <v/>
      </c>
    </row>
    <row r="155" spans="1:19">
      <c r="A155" s="35">
        <v>146</v>
      </c>
      <c r="B155" s="6"/>
      <c r="C155" s="6"/>
      <c r="D155" s="6"/>
      <c r="E155" s="215"/>
      <c r="F155" s="215"/>
      <c r="G155" s="215"/>
      <c r="H155" s="215"/>
      <c r="I155" s="380" t="str">
        <f t="shared" si="25"/>
        <v/>
      </c>
      <c r="J155" s="364">
        <f t="shared" si="26"/>
        <v>0</v>
      </c>
      <c r="K155" s="365">
        <f t="shared" si="27"/>
        <v>0</v>
      </c>
      <c r="L155" s="365">
        <f t="shared" si="34"/>
        <v>0</v>
      </c>
      <c r="M155" s="365">
        <f t="shared" si="35"/>
        <v>0</v>
      </c>
      <c r="N155" s="364">
        <f t="shared" si="28"/>
        <v>0</v>
      </c>
      <c r="O155" s="364">
        <f t="shared" si="29"/>
        <v>0</v>
      </c>
      <c r="P155" s="364">
        <f t="shared" si="30"/>
        <v>0</v>
      </c>
      <c r="Q155" s="347" t="b">
        <f t="shared" si="31"/>
        <v>0</v>
      </c>
      <c r="R155" s="366">
        <f t="shared" si="32"/>
        <v>1</v>
      </c>
      <c r="S155" s="380" t="str">
        <f t="shared" si="33"/>
        <v/>
      </c>
    </row>
    <row r="156" spans="1:19">
      <c r="A156" s="35">
        <v>147</v>
      </c>
      <c r="B156" s="6"/>
      <c r="C156" s="6"/>
      <c r="D156" s="6"/>
      <c r="E156" s="215"/>
      <c r="F156" s="215"/>
      <c r="G156" s="215"/>
      <c r="H156" s="215"/>
      <c r="I156" s="380" t="str">
        <f t="shared" si="25"/>
        <v/>
      </c>
      <c r="J156" s="364">
        <f t="shared" si="26"/>
        <v>0</v>
      </c>
      <c r="K156" s="365">
        <f t="shared" si="27"/>
        <v>0</v>
      </c>
      <c r="L156" s="365">
        <f t="shared" si="34"/>
        <v>0</v>
      </c>
      <c r="M156" s="365">
        <f t="shared" si="35"/>
        <v>0</v>
      </c>
      <c r="N156" s="364">
        <f t="shared" si="28"/>
        <v>0</v>
      </c>
      <c r="O156" s="364">
        <f t="shared" si="29"/>
        <v>0</v>
      </c>
      <c r="P156" s="364">
        <f t="shared" si="30"/>
        <v>0</v>
      </c>
      <c r="Q156" s="347" t="b">
        <f t="shared" si="31"/>
        <v>0</v>
      </c>
      <c r="R156" s="366">
        <f t="shared" si="32"/>
        <v>1</v>
      </c>
      <c r="S156" s="380" t="str">
        <f t="shared" si="33"/>
        <v/>
      </c>
    </row>
    <row r="157" spans="1:19">
      <c r="A157" s="35">
        <v>148</v>
      </c>
      <c r="B157" s="6"/>
      <c r="C157" s="6"/>
      <c r="D157" s="6"/>
      <c r="E157" s="215"/>
      <c r="F157" s="215"/>
      <c r="G157" s="215"/>
      <c r="H157" s="215"/>
      <c r="I157" s="380" t="str">
        <f t="shared" si="25"/>
        <v/>
      </c>
      <c r="J157" s="364">
        <f t="shared" si="26"/>
        <v>0</v>
      </c>
      <c r="K157" s="365">
        <f t="shared" si="27"/>
        <v>0</v>
      </c>
      <c r="L157" s="365">
        <f t="shared" si="34"/>
        <v>0</v>
      </c>
      <c r="M157" s="365">
        <f t="shared" si="35"/>
        <v>0</v>
      </c>
      <c r="N157" s="364">
        <f t="shared" si="28"/>
        <v>0</v>
      </c>
      <c r="O157" s="364">
        <f t="shared" si="29"/>
        <v>0</v>
      </c>
      <c r="P157" s="364">
        <f t="shared" si="30"/>
        <v>0</v>
      </c>
      <c r="Q157" s="347" t="b">
        <f t="shared" si="31"/>
        <v>0</v>
      </c>
      <c r="R157" s="366">
        <f t="shared" si="32"/>
        <v>1</v>
      </c>
      <c r="S157" s="380" t="str">
        <f t="shared" si="33"/>
        <v/>
      </c>
    </row>
    <row r="158" spans="1:19">
      <c r="A158" s="35">
        <v>149</v>
      </c>
      <c r="B158" s="6"/>
      <c r="C158" s="6"/>
      <c r="D158" s="6"/>
      <c r="E158" s="215"/>
      <c r="F158" s="215"/>
      <c r="G158" s="215"/>
      <c r="H158" s="215"/>
      <c r="I158" s="380" t="str">
        <f t="shared" si="25"/>
        <v/>
      </c>
      <c r="J158" s="364">
        <f t="shared" si="26"/>
        <v>0</v>
      </c>
      <c r="K158" s="365">
        <f t="shared" si="27"/>
        <v>0</v>
      </c>
      <c r="L158" s="365">
        <f t="shared" si="34"/>
        <v>0</v>
      </c>
      <c r="M158" s="365">
        <f t="shared" si="35"/>
        <v>0</v>
      </c>
      <c r="N158" s="364">
        <f t="shared" si="28"/>
        <v>0</v>
      </c>
      <c r="O158" s="364">
        <f t="shared" si="29"/>
        <v>0</v>
      </c>
      <c r="P158" s="364">
        <f t="shared" si="30"/>
        <v>0</v>
      </c>
      <c r="Q158" s="347" t="b">
        <f t="shared" si="31"/>
        <v>0</v>
      </c>
      <c r="R158" s="366">
        <f t="shared" si="32"/>
        <v>1</v>
      </c>
      <c r="S158" s="380" t="str">
        <f t="shared" si="33"/>
        <v/>
      </c>
    </row>
    <row r="159" spans="1:19">
      <c r="A159" s="35">
        <v>150</v>
      </c>
      <c r="B159" s="6"/>
      <c r="C159" s="6"/>
      <c r="D159" s="6"/>
      <c r="E159" s="215"/>
      <c r="F159" s="215"/>
      <c r="G159" s="215"/>
      <c r="H159" s="215"/>
      <c r="I159" s="380" t="str">
        <f t="shared" si="25"/>
        <v/>
      </c>
      <c r="J159" s="364">
        <f t="shared" si="26"/>
        <v>0</v>
      </c>
      <c r="K159" s="365">
        <f t="shared" si="27"/>
        <v>0</v>
      </c>
      <c r="L159" s="365">
        <f t="shared" si="34"/>
        <v>0</v>
      </c>
      <c r="M159" s="365">
        <f t="shared" si="35"/>
        <v>0</v>
      </c>
      <c r="N159" s="364">
        <f t="shared" si="28"/>
        <v>0</v>
      </c>
      <c r="O159" s="364">
        <f t="shared" si="29"/>
        <v>0</v>
      </c>
      <c r="P159" s="364">
        <f t="shared" si="30"/>
        <v>0</v>
      </c>
      <c r="Q159" s="347" t="b">
        <f t="shared" si="31"/>
        <v>0</v>
      </c>
      <c r="R159" s="366">
        <f t="shared" si="32"/>
        <v>1</v>
      </c>
      <c r="S159" s="380" t="str">
        <f t="shared" si="33"/>
        <v/>
      </c>
    </row>
    <row r="160" spans="1:19">
      <c r="A160" s="35">
        <v>151</v>
      </c>
      <c r="B160" s="6"/>
      <c r="C160" s="6"/>
      <c r="D160" s="6"/>
      <c r="E160" s="215"/>
      <c r="F160" s="215"/>
      <c r="G160" s="215"/>
      <c r="H160" s="215"/>
      <c r="I160" s="380" t="str">
        <f t="shared" si="25"/>
        <v/>
      </c>
      <c r="J160" s="364">
        <f t="shared" si="26"/>
        <v>0</v>
      </c>
      <c r="K160" s="365">
        <f t="shared" si="27"/>
        <v>0</v>
      </c>
      <c r="L160" s="365">
        <f t="shared" si="34"/>
        <v>0</v>
      </c>
      <c r="M160" s="365">
        <f t="shared" si="35"/>
        <v>0</v>
      </c>
      <c r="N160" s="364">
        <f t="shared" si="28"/>
        <v>0</v>
      </c>
      <c r="O160" s="364">
        <f t="shared" si="29"/>
        <v>0</v>
      </c>
      <c r="P160" s="364">
        <f t="shared" si="30"/>
        <v>0</v>
      </c>
      <c r="Q160" s="347" t="b">
        <f t="shared" si="31"/>
        <v>0</v>
      </c>
      <c r="R160" s="366">
        <f t="shared" si="32"/>
        <v>1</v>
      </c>
      <c r="S160" s="380" t="str">
        <f t="shared" si="33"/>
        <v/>
      </c>
    </row>
    <row r="161" spans="1:19">
      <c r="A161" s="35">
        <v>152</v>
      </c>
      <c r="B161" s="6"/>
      <c r="C161" s="6"/>
      <c r="D161" s="6"/>
      <c r="E161" s="215"/>
      <c r="F161" s="215"/>
      <c r="G161" s="215"/>
      <c r="H161" s="215"/>
      <c r="I161" s="380" t="str">
        <f t="shared" si="25"/>
        <v/>
      </c>
      <c r="J161" s="364">
        <f t="shared" si="26"/>
        <v>0</v>
      </c>
      <c r="K161" s="365">
        <f t="shared" si="27"/>
        <v>0</v>
      </c>
      <c r="L161" s="365">
        <f t="shared" si="34"/>
        <v>0</v>
      </c>
      <c r="M161" s="365">
        <f t="shared" si="35"/>
        <v>0</v>
      </c>
      <c r="N161" s="364">
        <f t="shared" si="28"/>
        <v>0</v>
      </c>
      <c r="O161" s="364">
        <f t="shared" si="29"/>
        <v>0</v>
      </c>
      <c r="P161" s="364">
        <f t="shared" si="30"/>
        <v>0</v>
      </c>
      <c r="Q161" s="347" t="b">
        <f t="shared" si="31"/>
        <v>0</v>
      </c>
      <c r="R161" s="366">
        <f t="shared" si="32"/>
        <v>1</v>
      </c>
      <c r="S161" s="380" t="str">
        <f t="shared" si="33"/>
        <v/>
      </c>
    </row>
    <row r="162" spans="1:19">
      <c r="A162" s="35">
        <v>153</v>
      </c>
      <c r="B162" s="6"/>
      <c r="C162" s="6"/>
      <c r="D162" s="6"/>
      <c r="E162" s="215"/>
      <c r="F162" s="215"/>
      <c r="G162" s="215"/>
      <c r="H162" s="215"/>
      <c r="I162" s="380" t="str">
        <f t="shared" si="25"/>
        <v/>
      </c>
      <c r="J162" s="364">
        <f t="shared" si="26"/>
        <v>0</v>
      </c>
      <c r="K162" s="365">
        <f t="shared" si="27"/>
        <v>0</v>
      </c>
      <c r="L162" s="365">
        <f t="shared" si="34"/>
        <v>0</v>
      </c>
      <c r="M162" s="365">
        <f t="shared" si="35"/>
        <v>0</v>
      </c>
      <c r="N162" s="364">
        <f t="shared" si="28"/>
        <v>0</v>
      </c>
      <c r="O162" s="364">
        <f t="shared" si="29"/>
        <v>0</v>
      </c>
      <c r="P162" s="364">
        <f t="shared" si="30"/>
        <v>0</v>
      </c>
      <c r="Q162" s="347" t="b">
        <f t="shared" si="31"/>
        <v>0</v>
      </c>
      <c r="R162" s="366">
        <f t="shared" si="32"/>
        <v>1</v>
      </c>
      <c r="S162" s="380" t="str">
        <f t="shared" si="33"/>
        <v/>
      </c>
    </row>
    <row r="163" spans="1:19">
      <c r="A163" s="35">
        <v>154</v>
      </c>
      <c r="B163" s="6"/>
      <c r="C163" s="6"/>
      <c r="D163" s="6"/>
      <c r="E163" s="215"/>
      <c r="F163" s="215"/>
      <c r="G163" s="215"/>
      <c r="H163" s="215"/>
      <c r="I163" s="380" t="str">
        <f t="shared" si="25"/>
        <v/>
      </c>
      <c r="J163" s="364">
        <f t="shared" si="26"/>
        <v>0</v>
      </c>
      <c r="K163" s="365">
        <f t="shared" si="27"/>
        <v>0</v>
      </c>
      <c r="L163" s="365">
        <f t="shared" si="34"/>
        <v>0</v>
      </c>
      <c r="M163" s="365">
        <f t="shared" si="35"/>
        <v>0</v>
      </c>
      <c r="N163" s="364">
        <f t="shared" si="28"/>
        <v>0</v>
      </c>
      <c r="O163" s="364">
        <f t="shared" si="29"/>
        <v>0</v>
      </c>
      <c r="P163" s="364">
        <f t="shared" si="30"/>
        <v>0</v>
      </c>
      <c r="Q163" s="347" t="b">
        <f t="shared" si="31"/>
        <v>0</v>
      </c>
      <c r="R163" s="366">
        <f t="shared" si="32"/>
        <v>1</v>
      </c>
      <c r="S163" s="380" t="str">
        <f t="shared" si="33"/>
        <v/>
      </c>
    </row>
    <row r="164" spans="1:19">
      <c r="A164" s="35">
        <v>155</v>
      </c>
      <c r="B164" s="6"/>
      <c r="C164" s="6"/>
      <c r="D164" s="6"/>
      <c r="E164" s="215"/>
      <c r="F164" s="215"/>
      <c r="G164" s="215"/>
      <c r="H164" s="215"/>
      <c r="I164" s="380" t="str">
        <f t="shared" si="25"/>
        <v/>
      </c>
      <c r="J164" s="364">
        <f t="shared" si="26"/>
        <v>0</v>
      </c>
      <c r="K164" s="365">
        <f t="shared" si="27"/>
        <v>0</v>
      </c>
      <c r="L164" s="365">
        <f t="shared" si="34"/>
        <v>0</v>
      </c>
      <c r="M164" s="365">
        <f t="shared" si="35"/>
        <v>0</v>
      </c>
      <c r="N164" s="364">
        <f t="shared" si="28"/>
        <v>0</v>
      </c>
      <c r="O164" s="364">
        <f t="shared" si="29"/>
        <v>0</v>
      </c>
      <c r="P164" s="364">
        <f t="shared" si="30"/>
        <v>0</v>
      </c>
      <c r="Q164" s="347" t="b">
        <f t="shared" si="31"/>
        <v>0</v>
      </c>
      <c r="R164" s="366">
        <f t="shared" si="32"/>
        <v>1</v>
      </c>
      <c r="S164" s="380" t="str">
        <f t="shared" si="33"/>
        <v/>
      </c>
    </row>
    <row r="165" spans="1:19">
      <c r="A165" s="35">
        <v>156</v>
      </c>
      <c r="B165" s="6"/>
      <c r="C165" s="6"/>
      <c r="D165" s="6"/>
      <c r="E165" s="215"/>
      <c r="F165" s="215"/>
      <c r="G165" s="215"/>
      <c r="H165" s="215"/>
      <c r="I165" s="380" t="str">
        <f t="shared" si="25"/>
        <v/>
      </c>
      <c r="J165" s="364">
        <f t="shared" si="26"/>
        <v>0</v>
      </c>
      <c r="K165" s="365">
        <f t="shared" si="27"/>
        <v>0</v>
      </c>
      <c r="L165" s="365">
        <f t="shared" si="34"/>
        <v>0</v>
      </c>
      <c r="M165" s="365">
        <f t="shared" si="35"/>
        <v>0</v>
      </c>
      <c r="N165" s="364">
        <f t="shared" si="28"/>
        <v>0</v>
      </c>
      <c r="O165" s="364">
        <f t="shared" si="29"/>
        <v>0</v>
      </c>
      <c r="P165" s="364">
        <f t="shared" si="30"/>
        <v>0</v>
      </c>
      <c r="Q165" s="347" t="b">
        <f t="shared" si="31"/>
        <v>0</v>
      </c>
      <c r="R165" s="366">
        <f t="shared" si="32"/>
        <v>1</v>
      </c>
      <c r="S165" s="380" t="str">
        <f t="shared" si="33"/>
        <v/>
      </c>
    </row>
    <row r="166" spans="1:19">
      <c r="A166" s="35">
        <v>157</v>
      </c>
      <c r="B166" s="6"/>
      <c r="C166" s="6"/>
      <c r="D166" s="6"/>
      <c r="E166" s="215"/>
      <c r="F166" s="215"/>
      <c r="G166" s="215"/>
      <c r="H166" s="215"/>
      <c r="I166" s="380" t="str">
        <f t="shared" si="25"/>
        <v/>
      </c>
      <c r="J166" s="364">
        <f t="shared" si="26"/>
        <v>0</v>
      </c>
      <c r="K166" s="365">
        <f t="shared" si="27"/>
        <v>0</v>
      </c>
      <c r="L166" s="365">
        <f t="shared" si="34"/>
        <v>0</v>
      </c>
      <c r="M166" s="365">
        <f t="shared" si="35"/>
        <v>0</v>
      </c>
      <c r="N166" s="364">
        <f t="shared" si="28"/>
        <v>0</v>
      </c>
      <c r="O166" s="364">
        <f t="shared" si="29"/>
        <v>0</v>
      </c>
      <c r="P166" s="364">
        <f t="shared" si="30"/>
        <v>0</v>
      </c>
      <c r="Q166" s="347" t="b">
        <f t="shared" si="31"/>
        <v>0</v>
      </c>
      <c r="R166" s="366">
        <f t="shared" si="32"/>
        <v>1</v>
      </c>
      <c r="S166" s="380" t="str">
        <f t="shared" si="33"/>
        <v/>
      </c>
    </row>
    <row r="167" spans="1:19">
      <c r="A167" s="35">
        <v>158</v>
      </c>
      <c r="B167" s="6"/>
      <c r="C167" s="6"/>
      <c r="D167" s="6"/>
      <c r="E167" s="215"/>
      <c r="F167" s="215"/>
      <c r="G167" s="215"/>
      <c r="H167" s="215"/>
      <c r="I167" s="380" t="str">
        <f t="shared" si="25"/>
        <v/>
      </c>
      <c r="J167" s="364">
        <f t="shared" si="26"/>
        <v>0</v>
      </c>
      <c r="K167" s="365">
        <f t="shared" si="27"/>
        <v>0</v>
      </c>
      <c r="L167" s="365">
        <f t="shared" si="34"/>
        <v>0</v>
      </c>
      <c r="M167" s="365">
        <f t="shared" si="35"/>
        <v>0</v>
      </c>
      <c r="N167" s="364">
        <f t="shared" si="28"/>
        <v>0</v>
      </c>
      <c r="O167" s="364">
        <f t="shared" si="29"/>
        <v>0</v>
      </c>
      <c r="P167" s="364">
        <f t="shared" si="30"/>
        <v>0</v>
      </c>
      <c r="Q167" s="347" t="b">
        <f t="shared" si="31"/>
        <v>0</v>
      </c>
      <c r="R167" s="366">
        <f t="shared" si="32"/>
        <v>1</v>
      </c>
      <c r="S167" s="380" t="str">
        <f t="shared" si="33"/>
        <v/>
      </c>
    </row>
    <row r="168" spans="1:19">
      <c r="A168" s="35">
        <v>159</v>
      </c>
      <c r="B168" s="6"/>
      <c r="C168" s="6"/>
      <c r="D168" s="6"/>
      <c r="E168" s="215"/>
      <c r="F168" s="215"/>
      <c r="G168" s="215"/>
      <c r="H168" s="215"/>
      <c r="I168" s="380" t="str">
        <f t="shared" si="25"/>
        <v/>
      </c>
      <c r="J168" s="364">
        <f t="shared" si="26"/>
        <v>0</v>
      </c>
      <c r="K168" s="365">
        <f t="shared" si="27"/>
        <v>0</v>
      </c>
      <c r="L168" s="365">
        <f t="shared" si="34"/>
        <v>0</v>
      </c>
      <c r="M168" s="365">
        <f t="shared" si="35"/>
        <v>0</v>
      </c>
      <c r="N168" s="364">
        <f t="shared" si="28"/>
        <v>0</v>
      </c>
      <c r="O168" s="364">
        <f t="shared" si="29"/>
        <v>0</v>
      </c>
      <c r="P168" s="364">
        <f t="shared" si="30"/>
        <v>0</v>
      </c>
      <c r="Q168" s="347" t="b">
        <f t="shared" si="31"/>
        <v>0</v>
      </c>
      <c r="R168" s="366">
        <f t="shared" si="32"/>
        <v>1</v>
      </c>
      <c r="S168" s="380" t="str">
        <f t="shared" si="33"/>
        <v/>
      </c>
    </row>
    <row r="169" spans="1:19">
      <c r="A169" s="35">
        <v>160</v>
      </c>
      <c r="B169" s="6"/>
      <c r="C169" s="6"/>
      <c r="D169" s="6"/>
      <c r="E169" s="215"/>
      <c r="F169" s="215"/>
      <c r="G169" s="215"/>
      <c r="H169" s="215"/>
      <c r="I169" s="380" t="str">
        <f t="shared" si="25"/>
        <v/>
      </c>
      <c r="J169" s="364">
        <f t="shared" si="26"/>
        <v>0</v>
      </c>
      <c r="K169" s="365">
        <f t="shared" si="27"/>
        <v>0</v>
      </c>
      <c r="L169" s="365">
        <f t="shared" si="34"/>
        <v>0</v>
      </c>
      <c r="M169" s="365">
        <f t="shared" si="35"/>
        <v>0</v>
      </c>
      <c r="N169" s="364">
        <f t="shared" si="28"/>
        <v>0</v>
      </c>
      <c r="O169" s="364">
        <f t="shared" si="29"/>
        <v>0</v>
      </c>
      <c r="P169" s="364">
        <f t="shared" si="30"/>
        <v>0</v>
      </c>
      <c r="Q169" s="347" t="b">
        <f t="shared" si="31"/>
        <v>0</v>
      </c>
      <c r="R169" s="366">
        <f t="shared" si="32"/>
        <v>1</v>
      </c>
      <c r="S169" s="380" t="str">
        <f t="shared" si="33"/>
        <v/>
      </c>
    </row>
    <row r="170" spans="1:19">
      <c r="A170" s="35">
        <v>161</v>
      </c>
      <c r="B170" s="6"/>
      <c r="C170" s="6"/>
      <c r="D170" s="6"/>
      <c r="E170" s="215"/>
      <c r="F170" s="215"/>
      <c r="G170" s="215"/>
      <c r="H170" s="215"/>
      <c r="I170" s="380" t="str">
        <f t="shared" si="25"/>
        <v/>
      </c>
      <c r="J170" s="364">
        <f t="shared" si="26"/>
        <v>0</v>
      </c>
      <c r="K170" s="365">
        <f t="shared" si="27"/>
        <v>0</v>
      </c>
      <c r="L170" s="365">
        <f t="shared" si="34"/>
        <v>0</v>
      </c>
      <c r="M170" s="365">
        <f t="shared" si="35"/>
        <v>0</v>
      </c>
      <c r="N170" s="364">
        <f t="shared" si="28"/>
        <v>0</v>
      </c>
      <c r="O170" s="364">
        <f t="shared" si="29"/>
        <v>0</v>
      </c>
      <c r="P170" s="364">
        <f t="shared" si="30"/>
        <v>0</v>
      </c>
      <c r="Q170" s="347" t="b">
        <f t="shared" si="31"/>
        <v>0</v>
      </c>
      <c r="R170" s="366">
        <f t="shared" si="32"/>
        <v>1</v>
      </c>
      <c r="S170" s="380" t="str">
        <f t="shared" si="33"/>
        <v/>
      </c>
    </row>
    <row r="171" spans="1:19">
      <c r="A171" s="35">
        <v>162</v>
      </c>
      <c r="B171" s="6"/>
      <c r="C171" s="6"/>
      <c r="D171" s="6"/>
      <c r="E171" s="215"/>
      <c r="F171" s="215"/>
      <c r="G171" s="215"/>
      <c r="H171" s="215"/>
      <c r="I171" s="380" t="str">
        <f t="shared" si="25"/>
        <v/>
      </c>
      <c r="J171" s="364">
        <f t="shared" si="26"/>
        <v>0</v>
      </c>
      <c r="K171" s="365">
        <f t="shared" si="27"/>
        <v>0</v>
      </c>
      <c r="L171" s="365">
        <f t="shared" si="34"/>
        <v>0</v>
      </c>
      <c r="M171" s="365">
        <f t="shared" si="35"/>
        <v>0</v>
      </c>
      <c r="N171" s="364">
        <f t="shared" si="28"/>
        <v>0</v>
      </c>
      <c r="O171" s="364">
        <f t="shared" si="29"/>
        <v>0</v>
      </c>
      <c r="P171" s="364">
        <f t="shared" si="30"/>
        <v>0</v>
      </c>
      <c r="Q171" s="347" t="b">
        <f t="shared" si="31"/>
        <v>0</v>
      </c>
      <c r="R171" s="366">
        <f t="shared" si="32"/>
        <v>1</v>
      </c>
      <c r="S171" s="380" t="str">
        <f t="shared" si="33"/>
        <v/>
      </c>
    </row>
    <row r="172" spans="1:19">
      <c r="A172" s="35">
        <v>163</v>
      </c>
      <c r="B172" s="6"/>
      <c r="C172" s="6"/>
      <c r="D172" s="6"/>
      <c r="E172" s="215"/>
      <c r="F172" s="215"/>
      <c r="G172" s="215"/>
      <c r="H172" s="215"/>
      <c r="I172" s="380" t="str">
        <f t="shared" si="25"/>
        <v/>
      </c>
      <c r="J172" s="364">
        <f t="shared" si="26"/>
        <v>0</v>
      </c>
      <c r="K172" s="365">
        <f t="shared" si="27"/>
        <v>0</v>
      </c>
      <c r="L172" s="365">
        <f t="shared" si="34"/>
        <v>0</v>
      </c>
      <c r="M172" s="365">
        <f t="shared" si="35"/>
        <v>0</v>
      </c>
      <c r="N172" s="364">
        <f t="shared" si="28"/>
        <v>0</v>
      </c>
      <c r="O172" s="364">
        <f t="shared" si="29"/>
        <v>0</v>
      </c>
      <c r="P172" s="364">
        <f t="shared" si="30"/>
        <v>0</v>
      </c>
      <c r="Q172" s="347" t="b">
        <f t="shared" si="31"/>
        <v>0</v>
      </c>
      <c r="R172" s="366">
        <f t="shared" si="32"/>
        <v>1</v>
      </c>
      <c r="S172" s="380" t="str">
        <f t="shared" si="33"/>
        <v/>
      </c>
    </row>
    <row r="173" spans="1:19">
      <c r="A173" s="35">
        <v>164</v>
      </c>
      <c r="B173" s="6"/>
      <c r="C173" s="6"/>
      <c r="D173" s="6"/>
      <c r="E173" s="215"/>
      <c r="F173" s="215"/>
      <c r="G173" s="215"/>
      <c r="H173" s="215"/>
      <c r="I173" s="380" t="str">
        <f t="shared" si="25"/>
        <v/>
      </c>
      <c r="J173" s="364">
        <f t="shared" si="26"/>
        <v>0</v>
      </c>
      <c r="K173" s="365">
        <f t="shared" si="27"/>
        <v>0</v>
      </c>
      <c r="L173" s="365">
        <f t="shared" si="34"/>
        <v>0</v>
      </c>
      <c r="M173" s="365">
        <f t="shared" si="35"/>
        <v>0</v>
      </c>
      <c r="N173" s="364">
        <f t="shared" si="28"/>
        <v>0</v>
      </c>
      <c r="O173" s="364">
        <f t="shared" si="29"/>
        <v>0</v>
      </c>
      <c r="P173" s="364">
        <f t="shared" si="30"/>
        <v>0</v>
      </c>
      <c r="Q173" s="347" t="b">
        <f t="shared" si="31"/>
        <v>0</v>
      </c>
      <c r="R173" s="366">
        <f t="shared" si="32"/>
        <v>1</v>
      </c>
      <c r="S173" s="380" t="str">
        <f t="shared" si="33"/>
        <v/>
      </c>
    </row>
    <row r="174" spans="1:19">
      <c r="A174" s="35">
        <v>165</v>
      </c>
      <c r="B174" s="6"/>
      <c r="C174" s="6"/>
      <c r="D174" s="6"/>
      <c r="E174" s="215"/>
      <c r="F174" s="215"/>
      <c r="G174" s="215"/>
      <c r="H174" s="215"/>
      <c r="I174" s="380" t="str">
        <f t="shared" si="25"/>
        <v/>
      </c>
      <c r="J174" s="364">
        <f t="shared" si="26"/>
        <v>0</v>
      </c>
      <c r="K174" s="365">
        <f t="shared" si="27"/>
        <v>0</v>
      </c>
      <c r="L174" s="365">
        <f t="shared" si="34"/>
        <v>0</v>
      </c>
      <c r="M174" s="365">
        <f t="shared" si="35"/>
        <v>0</v>
      </c>
      <c r="N174" s="364">
        <f t="shared" si="28"/>
        <v>0</v>
      </c>
      <c r="O174" s="364">
        <f t="shared" si="29"/>
        <v>0</v>
      </c>
      <c r="P174" s="364">
        <f t="shared" si="30"/>
        <v>0</v>
      </c>
      <c r="Q174" s="347" t="b">
        <f t="shared" si="31"/>
        <v>0</v>
      </c>
      <c r="R174" s="366">
        <f t="shared" si="32"/>
        <v>1</v>
      </c>
      <c r="S174" s="380" t="str">
        <f t="shared" si="33"/>
        <v/>
      </c>
    </row>
    <row r="175" spans="1:19">
      <c r="A175" s="35">
        <v>166</v>
      </c>
      <c r="B175" s="6"/>
      <c r="C175" s="6"/>
      <c r="D175" s="6"/>
      <c r="E175" s="215"/>
      <c r="F175" s="215"/>
      <c r="G175" s="215"/>
      <c r="H175" s="215"/>
      <c r="I175" s="380" t="str">
        <f t="shared" si="25"/>
        <v/>
      </c>
      <c r="J175" s="364">
        <f t="shared" si="26"/>
        <v>0</v>
      </c>
      <c r="K175" s="365">
        <f t="shared" si="27"/>
        <v>0</v>
      </c>
      <c r="L175" s="365">
        <f t="shared" si="34"/>
        <v>0</v>
      </c>
      <c r="M175" s="365">
        <f t="shared" si="35"/>
        <v>0</v>
      </c>
      <c r="N175" s="364">
        <f t="shared" si="28"/>
        <v>0</v>
      </c>
      <c r="O175" s="364">
        <f t="shared" si="29"/>
        <v>0</v>
      </c>
      <c r="P175" s="364">
        <f t="shared" si="30"/>
        <v>0</v>
      </c>
      <c r="Q175" s="347" t="b">
        <f t="shared" si="31"/>
        <v>0</v>
      </c>
      <c r="R175" s="366">
        <f t="shared" si="32"/>
        <v>1</v>
      </c>
      <c r="S175" s="380" t="str">
        <f t="shared" si="33"/>
        <v/>
      </c>
    </row>
    <row r="176" spans="1:19">
      <c r="A176" s="35">
        <v>167</v>
      </c>
      <c r="B176" s="6"/>
      <c r="C176" s="6"/>
      <c r="D176" s="6"/>
      <c r="E176" s="215"/>
      <c r="F176" s="215"/>
      <c r="G176" s="215"/>
      <c r="H176" s="215"/>
      <c r="I176" s="380" t="str">
        <f t="shared" si="25"/>
        <v/>
      </c>
      <c r="J176" s="364">
        <f t="shared" si="26"/>
        <v>0</v>
      </c>
      <c r="K176" s="365">
        <f t="shared" si="27"/>
        <v>0</v>
      </c>
      <c r="L176" s="365">
        <f t="shared" si="34"/>
        <v>0</v>
      </c>
      <c r="M176" s="365">
        <f t="shared" si="35"/>
        <v>0</v>
      </c>
      <c r="N176" s="364">
        <f t="shared" si="28"/>
        <v>0</v>
      </c>
      <c r="O176" s="364">
        <f t="shared" si="29"/>
        <v>0</v>
      </c>
      <c r="P176" s="364">
        <f t="shared" si="30"/>
        <v>0</v>
      </c>
      <c r="Q176" s="347" t="b">
        <f t="shared" si="31"/>
        <v>0</v>
      </c>
      <c r="R176" s="366">
        <f t="shared" si="32"/>
        <v>1</v>
      </c>
      <c r="S176" s="380" t="str">
        <f t="shared" si="33"/>
        <v/>
      </c>
    </row>
    <row r="177" spans="1:19">
      <c r="A177" s="35">
        <v>168</v>
      </c>
      <c r="B177" s="6"/>
      <c r="C177" s="6"/>
      <c r="D177" s="6"/>
      <c r="E177" s="215"/>
      <c r="F177" s="215"/>
      <c r="G177" s="215"/>
      <c r="H177" s="215"/>
      <c r="I177" s="380" t="str">
        <f t="shared" si="25"/>
        <v/>
      </c>
      <c r="J177" s="364">
        <f t="shared" si="26"/>
        <v>0</v>
      </c>
      <c r="K177" s="365">
        <f t="shared" si="27"/>
        <v>0</v>
      </c>
      <c r="L177" s="365">
        <f t="shared" si="34"/>
        <v>0</v>
      </c>
      <c r="M177" s="365">
        <f t="shared" si="35"/>
        <v>0</v>
      </c>
      <c r="N177" s="364">
        <f t="shared" si="28"/>
        <v>0</v>
      </c>
      <c r="O177" s="364">
        <f t="shared" si="29"/>
        <v>0</v>
      </c>
      <c r="P177" s="364">
        <f t="shared" si="30"/>
        <v>0</v>
      </c>
      <c r="Q177" s="347" t="b">
        <f t="shared" si="31"/>
        <v>0</v>
      </c>
      <c r="R177" s="366">
        <f t="shared" si="32"/>
        <v>1</v>
      </c>
      <c r="S177" s="380" t="str">
        <f t="shared" si="33"/>
        <v/>
      </c>
    </row>
    <row r="178" spans="1:19">
      <c r="A178" s="35">
        <v>169</v>
      </c>
      <c r="B178" s="6"/>
      <c r="C178" s="6"/>
      <c r="D178" s="6"/>
      <c r="E178" s="215"/>
      <c r="F178" s="215"/>
      <c r="G178" s="215"/>
      <c r="H178" s="215"/>
      <c r="I178" s="380" t="str">
        <f t="shared" si="25"/>
        <v/>
      </c>
      <c r="J178" s="364">
        <f t="shared" si="26"/>
        <v>0</v>
      </c>
      <c r="K178" s="365">
        <f t="shared" si="27"/>
        <v>0</v>
      </c>
      <c r="L178" s="365">
        <f t="shared" si="34"/>
        <v>0</v>
      </c>
      <c r="M178" s="365">
        <f t="shared" si="35"/>
        <v>0</v>
      </c>
      <c r="N178" s="364">
        <f t="shared" si="28"/>
        <v>0</v>
      </c>
      <c r="O178" s="364">
        <f t="shared" si="29"/>
        <v>0</v>
      </c>
      <c r="P178" s="364">
        <f t="shared" si="30"/>
        <v>0</v>
      </c>
      <c r="Q178" s="347" t="b">
        <f t="shared" si="31"/>
        <v>0</v>
      </c>
      <c r="R178" s="366">
        <f t="shared" si="32"/>
        <v>1</v>
      </c>
      <c r="S178" s="380" t="str">
        <f t="shared" si="33"/>
        <v/>
      </c>
    </row>
    <row r="179" spans="1:19">
      <c r="A179" s="35">
        <v>170</v>
      </c>
      <c r="B179" s="6"/>
      <c r="C179" s="6"/>
      <c r="D179" s="6"/>
      <c r="E179" s="215"/>
      <c r="F179" s="215"/>
      <c r="G179" s="215"/>
      <c r="H179" s="215"/>
      <c r="I179" s="380" t="str">
        <f t="shared" si="25"/>
        <v/>
      </c>
      <c r="J179" s="364">
        <f t="shared" si="26"/>
        <v>0</v>
      </c>
      <c r="K179" s="365">
        <f t="shared" si="27"/>
        <v>0</v>
      </c>
      <c r="L179" s="365">
        <f t="shared" si="34"/>
        <v>0</v>
      </c>
      <c r="M179" s="365">
        <f t="shared" si="35"/>
        <v>0</v>
      </c>
      <c r="N179" s="364">
        <f t="shared" si="28"/>
        <v>0</v>
      </c>
      <c r="O179" s="364">
        <f t="shared" si="29"/>
        <v>0</v>
      </c>
      <c r="P179" s="364">
        <f t="shared" si="30"/>
        <v>0</v>
      </c>
      <c r="Q179" s="347" t="b">
        <f t="shared" si="31"/>
        <v>0</v>
      </c>
      <c r="R179" s="366">
        <f t="shared" si="32"/>
        <v>1</v>
      </c>
      <c r="S179" s="380" t="str">
        <f t="shared" si="33"/>
        <v/>
      </c>
    </row>
    <row r="180" spans="1:19">
      <c r="A180" s="35">
        <v>171</v>
      </c>
      <c r="B180" s="6"/>
      <c r="C180" s="6"/>
      <c r="D180" s="6"/>
      <c r="E180" s="215"/>
      <c r="F180" s="215"/>
      <c r="G180" s="215"/>
      <c r="H180" s="215"/>
      <c r="I180" s="380" t="str">
        <f t="shared" si="25"/>
        <v/>
      </c>
      <c r="J180" s="364">
        <f t="shared" si="26"/>
        <v>0</v>
      </c>
      <c r="K180" s="365">
        <f t="shared" si="27"/>
        <v>0</v>
      </c>
      <c r="L180" s="365">
        <f t="shared" si="34"/>
        <v>0</v>
      </c>
      <c r="M180" s="365">
        <f t="shared" si="35"/>
        <v>0</v>
      </c>
      <c r="N180" s="364">
        <f t="shared" si="28"/>
        <v>0</v>
      </c>
      <c r="O180" s="364">
        <f t="shared" si="29"/>
        <v>0</v>
      </c>
      <c r="P180" s="364">
        <f t="shared" si="30"/>
        <v>0</v>
      </c>
      <c r="Q180" s="347" t="b">
        <f t="shared" si="31"/>
        <v>0</v>
      </c>
      <c r="R180" s="366">
        <f t="shared" si="32"/>
        <v>1</v>
      </c>
      <c r="S180" s="380" t="str">
        <f t="shared" si="33"/>
        <v/>
      </c>
    </row>
    <row r="181" spans="1:19">
      <c r="A181" s="35">
        <v>172</v>
      </c>
      <c r="B181" s="6"/>
      <c r="C181" s="6"/>
      <c r="D181" s="6"/>
      <c r="E181" s="215"/>
      <c r="F181" s="215"/>
      <c r="G181" s="215"/>
      <c r="H181" s="215"/>
      <c r="I181" s="380" t="str">
        <f t="shared" si="25"/>
        <v/>
      </c>
      <c r="J181" s="364">
        <f t="shared" si="26"/>
        <v>0</v>
      </c>
      <c r="K181" s="365">
        <f t="shared" si="27"/>
        <v>0</v>
      </c>
      <c r="L181" s="365">
        <f t="shared" si="34"/>
        <v>0</v>
      </c>
      <c r="M181" s="365">
        <f t="shared" si="35"/>
        <v>0</v>
      </c>
      <c r="N181" s="364">
        <f t="shared" si="28"/>
        <v>0</v>
      </c>
      <c r="O181" s="364">
        <f t="shared" si="29"/>
        <v>0</v>
      </c>
      <c r="P181" s="364">
        <f t="shared" si="30"/>
        <v>0</v>
      </c>
      <c r="Q181" s="347" t="b">
        <f t="shared" si="31"/>
        <v>0</v>
      </c>
      <c r="R181" s="366">
        <f t="shared" si="32"/>
        <v>1</v>
      </c>
      <c r="S181" s="380" t="str">
        <f t="shared" si="33"/>
        <v/>
      </c>
    </row>
    <row r="182" spans="1:19">
      <c r="A182" s="35">
        <v>173</v>
      </c>
      <c r="B182" s="6"/>
      <c r="C182" s="6"/>
      <c r="D182" s="6"/>
      <c r="E182" s="215"/>
      <c r="F182" s="215"/>
      <c r="G182" s="215"/>
      <c r="H182" s="215"/>
      <c r="I182" s="380" t="str">
        <f t="shared" si="25"/>
        <v/>
      </c>
      <c r="J182" s="364">
        <f t="shared" si="26"/>
        <v>0</v>
      </c>
      <c r="K182" s="365">
        <f t="shared" si="27"/>
        <v>0</v>
      </c>
      <c r="L182" s="365">
        <f t="shared" si="34"/>
        <v>0</v>
      </c>
      <c r="M182" s="365">
        <f t="shared" si="35"/>
        <v>0</v>
      </c>
      <c r="N182" s="364">
        <f t="shared" si="28"/>
        <v>0</v>
      </c>
      <c r="O182" s="364">
        <f t="shared" si="29"/>
        <v>0</v>
      </c>
      <c r="P182" s="364">
        <f t="shared" si="30"/>
        <v>0</v>
      </c>
      <c r="Q182" s="347" t="b">
        <f t="shared" si="31"/>
        <v>0</v>
      </c>
      <c r="R182" s="366">
        <f t="shared" si="32"/>
        <v>1</v>
      </c>
      <c r="S182" s="380" t="str">
        <f t="shared" si="33"/>
        <v/>
      </c>
    </row>
    <row r="183" spans="1:19">
      <c r="A183" s="35">
        <v>174</v>
      </c>
      <c r="B183" s="6"/>
      <c r="C183" s="6"/>
      <c r="D183" s="6"/>
      <c r="E183" s="215"/>
      <c r="F183" s="215"/>
      <c r="G183" s="215"/>
      <c r="H183" s="215"/>
      <c r="I183" s="380" t="str">
        <f t="shared" si="25"/>
        <v/>
      </c>
      <c r="J183" s="364">
        <f t="shared" si="26"/>
        <v>0</v>
      </c>
      <c r="K183" s="365">
        <f t="shared" si="27"/>
        <v>0</v>
      </c>
      <c r="L183" s="365">
        <f t="shared" si="34"/>
        <v>0</v>
      </c>
      <c r="M183" s="365">
        <f t="shared" si="35"/>
        <v>0</v>
      </c>
      <c r="N183" s="364">
        <f t="shared" si="28"/>
        <v>0</v>
      </c>
      <c r="O183" s="364">
        <f t="shared" si="29"/>
        <v>0</v>
      </c>
      <c r="P183" s="364">
        <f t="shared" si="30"/>
        <v>0</v>
      </c>
      <c r="Q183" s="347" t="b">
        <f t="shared" si="31"/>
        <v>0</v>
      </c>
      <c r="R183" s="366">
        <f t="shared" si="32"/>
        <v>1</v>
      </c>
      <c r="S183" s="380" t="str">
        <f t="shared" si="33"/>
        <v/>
      </c>
    </row>
    <row r="184" spans="1:19">
      <c r="A184" s="35">
        <v>175</v>
      </c>
      <c r="B184" s="6"/>
      <c r="C184" s="6"/>
      <c r="D184" s="6"/>
      <c r="E184" s="215"/>
      <c r="F184" s="215"/>
      <c r="G184" s="215"/>
      <c r="H184" s="215"/>
      <c r="I184" s="380" t="str">
        <f t="shared" si="25"/>
        <v/>
      </c>
      <c r="J184" s="364">
        <f t="shared" si="26"/>
        <v>0</v>
      </c>
      <c r="K184" s="365">
        <f t="shared" si="27"/>
        <v>0</v>
      </c>
      <c r="L184" s="365">
        <f t="shared" si="34"/>
        <v>0</v>
      </c>
      <c r="M184" s="365">
        <f t="shared" si="35"/>
        <v>0</v>
      </c>
      <c r="N184" s="364">
        <f t="shared" si="28"/>
        <v>0</v>
      </c>
      <c r="O184" s="364">
        <f t="shared" si="29"/>
        <v>0</v>
      </c>
      <c r="P184" s="364">
        <f t="shared" si="30"/>
        <v>0</v>
      </c>
      <c r="Q184" s="347" t="b">
        <f t="shared" si="31"/>
        <v>0</v>
      </c>
      <c r="R184" s="366">
        <f t="shared" si="32"/>
        <v>1</v>
      </c>
      <c r="S184" s="380" t="str">
        <f t="shared" si="33"/>
        <v/>
      </c>
    </row>
    <row r="185" spans="1:19">
      <c r="A185" s="35">
        <v>176</v>
      </c>
      <c r="B185" s="6"/>
      <c r="C185" s="6"/>
      <c r="D185" s="6"/>
      <c r="E185" s="215"/>
      <c r="F185" s="215"/>
      <c r="G185" s="215"/>
      <c r="H185" s="215"/>
      <c r="I185" s="380" t="str">
        <f t="shared" si="25"/>
        <v/>
      </c>
      <c r="J185" s="364">
        <f t="shared" si="26"/>
        <v>0</v>
      </c>
      <c r="K185" s="365">
        <f t="shared" si="27"/>
        <v>0</v>
      </c>
      <c r="L185" s="365">
        <f t="shared" si="34"/>
        <v>0</v>
      </c>
      <c r="M185" s="365">
        <f t="shared" si="35"/>
        <v>0</v>
      </c>
      <c r="N185" s="364">
        <f t="shared" si="28"/>
        <v>0</v>
      </c>
      <c r="O185" s="364">
        <f t="shared" si="29"/>
        <v>0</v>
      </c>
      <c r="P185" s="364">
        <f t="shared" si="30"/>
        <v>0</v>
      </c>
      <c r="Q185" s="347" t="b">
        <f t="shared" si="31"/>
        <v>0</v>
      </c>
      <c r="R185" s="366">
        <f t="shared" si="32"/>
        <v>1</v>
      </c>
      <c r="S185" s="380" t="str">
        <f t="shared" si="33"/>
        <v/>
      </c>
    </row>
    <row r="186" spans="1:19">
      <c r="A186" s="35">
        <v>177</v>
      </c>
      <c r="B186" s="6"/>
      <c r="C186" s="6"/>
      <c r="D186" s="6"/>
      <c r="E186" s="215"/>
      <c r="F186" s="215"/>
      <c r="G186" s="215"/>
      <c r="H186" s="215"/>
      <c r="I186" s="380" t="str">
        <f t="shared" si="25"/>
        <v/>
      </c>
      <c r="J186" s="364">
        <f t="shared" si="26"/>
        <v>0</v>
      </c>
      <c r="K186" s="365">
        <f t="shared" si="27"/>
        <v>0</v>
      </c>
      <c r="L186" s="365">
        <f t="shared" si="34"/>
        <v>0</v>
      </c>
      <c r="M186" s="365">
        <f t="shared" si="35"/>
        <v>0</v>
      </c>
      <c r="N186" s="364">
        <f t="shared" si="28"/>
        <v>0</v>
      </c>
      <c r="O186" s="364">
        <f t="shared" si="29"/>
        <v>0</v>
      </c>
      <c r="P186" s="364">
        <f t="shared" si="30"/>
        <v>0</v>
      </c>
      <c r="Q186" s="347" t="b">
        <f t="shared" si="31"/>
        <v>0</v>
      </c>
      <c r="R186" s="366">
        <f t="shared" si="32"/>
        <v>1</v>
      </c>
      <c r="S186" s="380" t="str">
        <f t="shared" si="33"/>
        <v/>
      </c>
    </row>
    <row r="187" spans="1:19">
      <c r="A187" s="35">
        <v>178</v>
      </c>
      <c r="B187" s="6"/>
      <c r="C187" s="6"/>
      <c r="D187" s="6"/>
      <c r="E187" s="215"/>
      <c r="F187" s="215"/>
      <c r="G187" s="215"/>
      <c r="H187" s="215"/>
      <c r="I187" s="380" t="str">
        <f t="shared" si="25"/>
        <v/>
      </c>
      <c r="J187" s="364">
        <f t="shared" si="26"/>
        <v>0</v>
      </c>
      <c r="K187" s="365">
        <f t="shared" si="27"/>
        <v>0</v>
      </c>
      <c r="L187" s="365">
        <f t="shared" si="34"/>
        <v>0</v>
      </c>
      <c r="M187" s="365">
        <f t="shared" si="35"/>
        <v>0</v>
      </c>
      <c r="N187" s="364">
        <f t="shared" si="28"/>
        <v>0</v>
      </c>
      <c r="O187" s="364">
        <f t="shared" si="29"/>
        <v>0</v>
      </c>
      <c r="P187" s="364">
        <f t="shared" si="30"/>
        <v>0</v>
      </c>
      <c r="Q187" s="347" t="b">
        <f t="shared" si="31"/>
        <v>0</v>
      </c>
      <c r="R187" s="366">
        <f t="shared" si="32"/>
        <v>1</v>
      </c>
      <c r="S187" s="380" t="str">
        <f t="shared" si="33"/>
        <v/>
      </c>
    </row>
    <row r="188" spans="1:19">
      <c r="A188" s="35">
        <v>179</v>
      </c>
      <c r="B188" s="6"/>
      <c r="C188" s="6"/>
      <c r="D188" s="6"/>
      <c r="E188" s="215"/>
      <c r="F188" s="215"/>
      <c r="G188" s="215"/>
      <c r="H188" s="215"/>
      <c r="I188" s="380" t="str">
        <f t="shared" si="25"/>
        <v/>
      </c>
      <c r="J188" s="364">
        <f t="shared" si="26"/>
        <v>0</v>
      </c>
      <c r="K188" s="365">
        <f t="shared" si="27"/>
        <v>0</v>
      </c>
      <c r="L188" s="365">
        <f t="shared" si="34"/>
        <v>0</v>
      </c>
      <c r="M188" s="365">
        <f t="shared" si="35"/>
        <v>0</v>
      </c>
      <c r="N188" s="364">
        <f t="shared" si="28"/>
        <v>0</v>
      </c>
      <c r="O188" s="364">
        <f t="shared" si="29"/>
        <v>0</v>
      </c>
      <c r="P188" s="364">
        <f t="shared" si="30"/>
        <v>0</v>
      </c>
      <c r="Q188" s="347" t="b">
        <f t="shared" si="31"/>
        <v>0</v>
      </c>
      <c r="R188" s="366">
        <f t="shared" si="32"/>
        <v>1</v>
      </c>
      <c r="S188" s="380" t="str">
        <f t="shared" si="33"/>
        <v/>
      </c>
    </row>
    <row r="189" spans="1:19">
      <c r="A189" s="35">
        <v>180</v>
      </c>
      <c r="B189" s="6"/>
      <c r="C189" s="6"/>
      <c r="D189" s="6"/>
      <c r="E189" s="215"/>
      <c r="F189" s="215"/>
      <c r="G189" s="215"/>
      <c r="H189" s="215"/>
      <c r="I189" s="380" t="str">
        <f t="shared" si="25"/>
        <v/>
      </c>
      <c r="J189" s="364">
        <f t="shared" si="26"/>
        <v>0</v>
      </c>
      <c r="K189" s="365">
        <f t="shared" si="27"/>
        <v>0</v>
      </c>
      <c r="L189" s="365">
        <f t="shared" si="34"/>
        <v>0</v>
      </c>
      <c r="M189" s="365">
        <f t="shared" si="35"/>
        <v>0</v>
      </c>
      <c r="N189" s="364">
        <f t="shared" si="28"/>
        <v>0</v>
      </c>
      <c r="O189" s="364">
        <f t="shared" si="29"/>
        <v>0</v>
      </c>
      <c r="P189" s="364">
        <f t="shared" si="30"/>
        <v>0</v>
      </c>
      <c r="Q189" s="347" t="b">
        <f t="shared" si="31"/>
        <v>0</v>
      </c>
      <c r="R189" s="366">
        <f t="shared" si="32"/>
        <v>1</v>
      </c>
      <c r="S189" s="380" t="str">
        <f t="shared" si="33"/>
        <v/>
      </c>
    </row>
    <row r="190" spans="1:19">
      <c r="A190" s="35">
        <v>181</v>
      </c>
      <c r="B190" s="6"/>
      <c r="C190" s="6"/>
      <c r="D190" s="6"/>
      <c r="E190" s="215"/>
      <c r="F190" s="215"/>
      <c r="G190" s="215"/>
      <c r="H190" s="215"/>
      <c r="I190" s="380" t="str">
        <f t="shared" si="25"/>
        <v/>
      </c>
      <c r="J190" s="364">
        <f t="shared" si="26"/>
        <v>0</v>
      </c>
      <c r="K190" s="365">
        <f t="shared" si="27"/>
        <v>0</v>
      </c>
      <c r="L190" s="365">
        <f t="shared" si="34"/>
        <v>0</v>
      </c>
      <c r="M190" s="365">
        <f t="shared" si="35"/>
        <v>0</v>
      </c>
      <c r="N190" s="364">
        <f t="shared" si="28"/>
        <v>0</v>
      </c>
      <c r="O190" s="364">
        <f t="shared" si="29"/>
        <v>0</v>
      </c>
      <c r="P190" s="364">
        <f t="shared" si="30"/>
        <v>0</v>
      </c>
      <c r="Q190" s="347" t="b">
        <f t="shared" si="31"/>
        <v>0</v>
      </c>
      <c r="R190" s="366">
        <f t="shared" si="32"/>
        <v>1</v>
      </c>
      <c r="S190" s="380" t="str">
        <f t="shared" si="33"/>
        <v/>
      </c>
    </row>
    <row r="191" spans="1:19">
      <c r="A191" s="35">
        <v>182</v>
      </c>
      <c r="B191" s="6"/>
      <c r="C191" s="6"/>
      <c r="D191" s="6"/>
      <c r="E191" s="215"/>
      <c r="F191" s="215"/>
      <c r="G191" s="215"/>
      <c r="H191" s="215"/>
      <c r="I191" s="380" t="str">
        <f t="shared" si="25"/>
        <v/>
      </c>
      <c r="J191" s="364">
        <f t="shared" si="26"/>
        <v>0</v>
      </c>
      <c r="K191" s="365">
        <f t="shared" si="27"/>
        <v>0</v>
      </c>
      <c r="L191" s="365">
        <f t="shared" si="34"/>
        <v>0</v>
      </c>
      <c r="M191" s="365">
        <f t="shared" si="35"/>
        <v>0</v>
      </c>
      <c r="N191" s="364">
        <f t="shared" si="28"/>
        <v>0</v>
      </c>
      <c r="O191" s="364">
        <f t="shared" si="29"/>
        <v>0</v>
      </c>
      <c r="P191" s="364">
        <f t="shared" si="30"/>
        <v>0</v>
      </c>
      <c r="Q191" s="347" t="b">
        <f t="shared" si="31"/>
        <v>0</v>
      </c>
      <c r="R191" s="366">
        <f t="shared" si="32"/>
        <v>1</v>
      </c>
      <c r="S191" s="380" t="str">
        <f t="shared" si="33"/>
        <v/>
      </c>
    </row>
    <row r="192" spans="1:19">
      <c r="A192" s="35">
        <v>183</v>
      </c>
      <c r="B192" s="6"/>
      <c r="C192" s="6"/>
      <c r="D192" s="6"/>
      <c r="E192" s="215"/>
      <c r="F192" s="215"/>
      <c r="G192" s="215"/>
      <c r="H192" s="215"/>
      <c r="I192" s="380" t="str">
        <f t="shared" si="25"/>
        <v/>
      </c>
      <c r="J192" s="364">
        <f t="shared" si="26"/>
        <v>0</v>
      </c>
      <c r="K192" s="365">
        <f t="shared" si="27"/>
        <v>0</v>
      </c>
      <c r="L192" s="365">
        <f t="shared" si="34"/>
        <v>0</v>
      </c>
      <c r="M192" s="365">
        <f t="shared" si="35"/>
        <v>0</v>
      </c>
      <c r="N192" s="364">
        <f t="shared" si="28"/>
        <v>0</v>
      </c>
      <c r="O192" s="364">
        <f t="shared" si="29"/>
        <v>0</v>
      </c>
      <c r="P192" s="364">
        <f t="shared" si="30"/>
        <v>0</v>
      </c>
      <c r="Q192" s="347" t="b">
        <f t="shared" si="31"/>
        <v>0</v>
      </c>
      <c r="R192" s="366">
        <f t="shared" si="32"/>
        <v>1</v>
      </c>
      <c r="S192" s="380" t="str">
        <f t="shared" si="33"/>
        <v/>
      </c>
    </row>
    <row r="193" spans="1:19">
      <c r="A193" s="35">
        <v>184</v>
      </c>
      <c r="B193" s="6"/>
      <c r="C193" s="6"/>
      <c r="D193" s="6"/>
      <c r="E193" s="215"/>
      <c r="F193" s="215"/>
      <c r="G193" s="215"/>
      <c r="H193" s="215"/>
      <c r="I193" s="380" t="str">
        <f t="shared" si="25"/>
        <v/>
      </c>
      <c r="J193" s="364">
        <f t="shared" si="26"/>
        <v>0</v>
      </c>
      <c r="K193" s="365">
        <f t="shared" si="27"/>
        <v>0</v>
      </c>
      <c r="L193" s="365">
        <f t="shared" si="34"/>
        <v>0</v>
      </c>
      <c r="M193" s="365">
        <f t="shared" si="35"/>
        <v>0</v>
      </c>
      <c r="N193" s="364">
        <f t="shared" si="28"/>
        <v>0</v>
      </c>
      <c r="O193" s="364">
        <f t="shared" si="29"/>
        <v>0</v>
      </c>
      <c r="P193" s="364">
        <f t="shared" si="30"/>
        <v>0</v>
      </c>
      <c r="Q193" s="347" t="b">
        <f t="shared" si="31"/>
        <v>0</v>
      </c>
      <c r="R193" s="366">
        <f t="shared" si="32"/>
        <v>1</v>
      </c>
      <c r="S193" s="380" t="str">
        <f t="shared" si="33"/>
        <v/>
      </c>
    </row>
    <row r="194" spans="1:19">
      <c r="A194" s="35">
        <v>185</v>
      </c>
      <c r="B194" s="6"/>
      <c r="C194" s="6"/>
      <c r="D194" s="6"/>
      <c r="E194" s="215"/>
      <c r="F194" s="215"/>
      <c r="G194" s="215"/>
      <c r="H194" s="215"/>
      <c r="I194" s="380" t="str">
        <f t="shared" si="25"/>
        <v/>
      </c>
      <c r="J194" s="364">
        <f t="shared" si="26"/>
        <v>0</v>
      </c>
      <c r="K194" s="365">
        <f t="shared" si="27"/>
        <v>0</v>
      </c>
      <c r="L194" s="365">
        <f t="shared" si="34"/>
        <v>0</v>
      </c>
      <c r="M194" s="365">
        <f t="shared" si="35"/>
        <v>0</v>
      </c>
      <c r="N194" s="364">
        <f t="shared" si="28"/>
        <v>0</v>
      </c>
      <c r="O194" s="364">
        <f t="shared" si="29"/>
        <v>0</v>
      </c>
      <c r="P194" s="364">
        <f t="shared" si="30"/>
        <v>0</v>
      </c>
      <c r="Q194" s="347" t="b">
        <f t="shared" si="31"/>
        <v>0</v>
      </c>
      <c r="R194" s="366">
        <f t="shared" si="32"/>
        <v>1</v>
      </c>
      <c r="S194" s="380" t="str">
        <f t="shared" si="33"/>
        <v/>
      </c>
    </row>
    <row r="195" spans="1:19">
      <c r="A195" s="35">
        <v>186</v>
      </c>
      <c r="B195" s="6"/>
      <c r="C195" s="6"/>
      <c r="D195" s="6"/>
      <c r="E195" s="215"/>
      <c r="F195" s="215"/>
      <c r="G195" s="215"/>
      <c r="H195" s="215"/>
      <c r="I195" s="380" t="str">
        <f t="shared" si="25"/>
        <v/>
      </c>
      <c r="J195" s="364">
        <f t="shared" si="26"/>
        <v>0</v>
      </c>
      <c r="K195" s="365">
        <f t="shared" si="27"/>
        <v>0</v>
      </c>
      <c r="L195" s="365">
        <f t="shared" si="34"/>
        <v>0</v>
      </c>
      <c r="M195" s="365">
        <f t="shared" si="35"/>
        <v>0</v>
      </c>
      <c r="N195" s="364">
        <f t="shared" si="28"/>
        <v>0</v>
      </c>
      <c r="O195" s="364">
        <f t="shared" si="29"/>
        <v>0</v>
      </c>
      <c r="P195" s="364">
        <f t="shared" si="30"/>
        <v>0</v>
      </c>
      <c r="Q195" s="347" t="b">
        <f t="shared" si="31"/>
        <v>0</v>
      </c>
      <c r="R195" s="366">
        <f t="shared" si="32"/>
        <v>1</v>
      </c>
      <c r="S195" s="380" t="str">
        <f t="shared" si="33"/>
        <v/>
      </c>
    </row>
    <row r="196" spans="1:19">
      <c r="A196" s="35">
        <v>187</v>
      </c>
      <c r="B196" s="6"/>
      <c r="C196" s="6"/>
      <c r="D196" s="6"/>
      <c r="E196" s="215"/>
      <c r="F196" s="215"/>
      <c r="G196" s="215"/>
      <c r="H196" s="215"/>
      <c r="I196" s="380" t="str">
        <f t="shared" si="25"/>
        <v/>
      </c>
      <c r="J196" s="364">
        <f t="shared" si="26"/>
        <v>0</v>
      </c>
      <c r="K196" s="365">
        <f t="shared" si="27"/>
        <v>0</v>
      </c>
      <c r="L196" s="365">
        <f t="shared" si="34"/>
        <v>0</v>
      </c>
      <c r="M196" s="365">
        <f t="shared" si="35"/>
        <v>0</v>
      </c>
      <c r="N196" s="364">
        <f t="shared" si="28"/>
        <v>0</v>
      </c>
      <c r="O196" s="364">
        <f t="shared" si="29"/>
        <v>0</v>
      </c>
      <c r="P196" s="364">
        <f t="shared" si="30"/>
        <v>0</v>
      </c>
      <c r="Q196" s="347" t="b">
        <f t="shared" si="31"/>
        <v>0</v>
      </c>
      <c r="R196" s="366">
        <f t="shared" si="32"/>
        <v>1</v>
      </c>
      <c r="S196" s="380" t="str">
        <f t="shared" si="33"/>
        <v/>
      </c>
    </row>
    <row r="197" spans="1:19">
      <c r="A197" s="35">
        <v>188</v>
      </c>
      <c r="B197" s="6"/>
      <c r="C197" s="6"/>
      <c r="D197" s="6"/>
      <c r="E197" s="215"/>
      <c r="F197" s="215"/>
      <c r="G197" s="215"/>
      <c r="H197" s="215"/>
      <c r="I197" s="380" t="str">
        <f t="shared" si="25"/>
        <v/>
      </c>
      <c r="J197" s="364">
        <f t="shared" si="26"/>
        <v>0</v>
      </c>
      <c r="K197" s="365">
        <f t="shared" si="27"/>
        <v>0</v>
      </c>
      <c r="L197" s="365">
        <f t="shared" si="34"/>
        <v>0</v>
      </c>
      <c r="M197" s="365">
        <f t="shared" si="35"/>
        <v>0</v>
      </c>
      <c r="N197" s="364">
        <f t="shared" si="28"/>
        <v>0</v>
      </c>
      <c r="O197" s="364">
        <f t="shared" si="29"/>
        <v>0</v>
      </c>
      <c r="P197" s="364">
        <f t="shared" si="30"/>
        <v>0</v>
      </c>
      <c r="Q197" s="347" t="b">
        <f t="shared" si="31"/>
        <v>0</v>
      </c>
      <c r="R197" s="366">
        <f t="shared" si="32"/>
        <v>1</v>
      </c>
      <c r="S197" s="380" t="str">
        <f t="shared" si="33"/>
        <v/>
      </c>
    </row>
    <row r="198" spans="1:19">
      <c r="A198" s="35">
        <v>189</v>
      </c>
      <c r="B198" s="6"/>
      <c r="C198" s="6"/>
      <c r="D198" s="6"/>
      <c r="E198" s="215"/>
      <c r="F198" s="215"/>
      <c r="G198" s="215"/>
      <c r="H198" s="215"/>
      <c r="I198" s="380" t="str">
        <f t="shared" si="25"/>
        <v/>
      </c>
      <c r="J198" s="364">
        <f t="shared" si="26"/>
        <v>0</v>
      </c>
      <c r="K198" s="365">
        <f t="shared" si="27"/>
        <v>0</v>
      </c>
      <c r="L198" s="365">
        <f t="shared" si="34"/>
        <v>0</v>
      </c>
      <c r="M198" s="365">
        <f t="shared" si="35"/>
        <v>0</v>
      </c>
      <c r="N198" s="364">
        <f t="shared" si="28"/>
        <v>0</v>
      </c>
      <c r="O198" s="364">
        <f t="shared" si="29"/>
        <v>0</v>
      </c>
      <c r="P198" s="364">
        <f t="shared" si="30"/>
        <v>0</v>
      </c>
      <c r="Q198" s="347" t="b">
        <f t="shared" si="31"/>
        <v>0</v>
      </c>
      <c r="R198" s="366">
        <f t="shared" si="32"/>
        <v>1</v>
      </c>
      <c r="S198" s="380" t="str">
        <f t="shared" si="33"/>
        <v/>
      </c>
    </row>
    <row r="199" spans="1:19">
      <c r="A199" s="35">
        <v>190</v>
      </c>
      <c r="B199" s="6"/>
      <c r="C199" s="6"/>
      <c r="D199" s="6"/>
      <c r="E199" s="215"/>
      <c r="F199" s="215"/>
      <c r="G199" s="215"/>
      <c r="H199" s="215"/>
      <c r="I199" s="380" t="str">
        <f t="shared" si="25"/>
        <v/>
      </c>
      <c r="J199" s="364">
        <f t="shared" si="26"/>
        <v>0</v>
      </c>
      <c r="K199" s="365">
        <f t="shared" si="27"/>
        <v>0</v>
      </c>
      <c r="L199" s="365">
        <f t="shared" si="34"/>
        <v>0</v>
      </c>
      <c r="M199" s="365">
        <f t="shared" si="35"/>
        <v>0</v>
      </c>
      <c r="N199" s="364">
        <f t="shared" si="28"/>
        <v>0</v>
      </c>
      <c r="O199" s="364">
        <f t="shared" si="29"/>
        <v>0</v>
      </c>
      <c r="P199" s="364">
        <f t="shared" si="30"/>
        <v>0</v>
      </c>
      <c r="Q199" s="347" t="b">
        <f t="shared" si="31"/>
        <v>0</v>
      </c>
      <c r="R199" s="366">
        <f t="shared" si="32"/>
        <v>1</v>
      </c>
      <c r="S199" s="380" t="str">
        <f t="shared" si="33"/>
        <v/>
      </c>
    </row>
    <row r="200" spans="1:19">
      <c r="A200" s="35">
        <v>191</v>
      </c>
      <c r="B200" s="6"/>
      <c r="C200" s="6"/>
      <c r="D200" s="6"/>
      <c r="E200" s="215"/>
      <c r="F200" s="215"/>
      <c r="G200" s="215"/>
      <c r="H200" s="215"/>
      <c r="I200" s="380" t="str">
        <f t="shared" si="25"/>
        <v/>
      </c>
      <c r="J200" s="364">
        <f t="shared" si="26"/>
        <v>0</v>
      </c>
      <c r="K200" s="365">
        <f t="shared" si="27"/>
        <v>0</v>
      </c>
      <c r="L200" s="365">
        <f t="shared" si="34"/>
        <v>0</v>
      </c>
      <c r="M200" s="365">
        <f t="shared" si="35"/>
        <v>0</v>
      </c>
      <c r="N200" s="364">
        <f t="shared" si="28"/>
        <v>0</v>
      </c>
      <c r="O200" s="364">
        <f t="shared" si="29"/>
        <v>0</v>
      </c>
      <c r="P200" s="364">
        <f t="shared" si="30"/>
        <v>0</v>
      </c>
      <c r="Q200" s="347" t="b">
        <f t="shared" si="31"/>
        <v>0</v>
      </c>
      <c r="R200" s="366">
        <f t="shared" si="32"/>
        <v>1</v>
      </c>
      <c r="S200" s="380" t="str">
        <f t="shared" si="33"/>
        <v/>
      </c>
    </row>
    <row r="201" spans="1:19">
      <c r="A201" s="35">
        <v>192</v>
      </c>
      <c r="B201" s="6"/>
      <c r="C201" s="6"/>
      <c r="D201" s="6"/>
      <c r="E201" s="215"/>
      <c r="F201" s="215"/>
      <c r="G201" s="215"/>
      <c r="H201" s="215"/>
      <c r="I201" s="380" t="str">
        <f t="shared" si="25"/>
        <v/>
      </c>
      <c r="J201" s="364">
        <f t="shared" si="26"/>
        <v>0</v>
      </c>
      <c r="K201" s="365">
        <f t="shared" si="27"/>
        <v>0</v>
      </c>
      <c r="L201" s="365">
        <f t="shared" si="34"/>
        <v>0</v>
      </c>
      <c r="M201" s="365">
        <f t="shared" si="35"/>
        <v>0</v>
      </c>
      <c r="N201" s="364">
        <f t="shared" si="28"/>
        <v>0</v>
      </c>
      <c r="O201" s="364">
        <f t="shared" si="29"/>
        <v>0</v>
      </c>
      <c r="P201" s="364">
        <f t="shared" si="30"/>
        <v>0</v>
      </c>
      <c r="Q201" s="347" t="b">
        <f t="shared" si="31"/>
        <v>0</v>
      </c>
      <c r="R201" s="366">
        <f t="shared" si="32"/>
        <v>1</v>
      </c>
      <c r="S201" s="380" t="str">
        <f t="shared" si="33"/>
        <v/>
      </c>
    </row>
    <row r="202" spans="1:19">
      <c r="A202" s="35">
        <v>193</v>
      </c>
      <c r="B202" s="6"/>
      <c r="C202" s="6"/>
      <c r="D202" s="6"/>
      <c r="E202" s="215"/>
      <c r="F202" s="215"/>
      <c r="G202" s="215"/>
      <c r="H202" s="215"/>
      <c r="I202" s="380" t="str">
        <f t="shared" ref="I202:I259" si="36">IF(OR($B202="",$C202="",$D202="",$E202="",$E202&lt;an_initial,$E202&gt;an_final,$Q202=FALSE),"", IF(OR($F202="X",$F202="x"),BREV_APL/R202, IF(OR($G202="X",$G202="x"),BREV_INT/R202, IF(OR($H202="X",$H202="x"),BREV_ROM/R202,""))))</f>
        <v/>
      </c>
      <c r="J202" s="364">
        <f t="shared" ref="J202:J259" si="37">N202+O202+P202</f>
        <v>0</v>
      </c>
      <c r="K202" s="365">
        <f t="shared" ref="K202:K259" si="38">IF(OR($F202="X",$F202="x"),$I202,0)</f>
        <v>0</v>
      </c>
      <c r="L202" s="365">
        <f t="shared" si="34"/>
        <v>0</v>
      </c>
      <c r="M202" s="365">
        <f t="shared" si="35"/>
        <v>0</v>
      </c>
      <c r="N202" s="364">
        <f t="shared" ref="N202:N259" si="39">IF(OR($B202="",$C202="",$D202="",$Q202=FALSE),0,IF(AND($E202&gt;=an_initial,$F202&lt;&gt;""),1,0))</f>
        <v>0</v>
      </c>
      <c r="O202" s="364">
        <f t="shared" ref="O202:O259" si="40">IF(OR($B202="",$C202="",$D202="",$E202="",$Q202=FALSE),0,IF(AND($E202&gt;=an_initial,$G202&lt;&gt;""),1,0))</f>
        <v>0</v>
      </c>
      <c r="P202" s="364">
        <f t="shared" ref="P202:P259" si="41">IF(OR($B202="",$C202="",$D202="",$E202="",$Q202=FALSE),0,IF(AND($E202&gt;=an_initial,$H202&lt;&gt;""),1,0))</f>
        <v>0</v>
      </c>
      <c r="Q202" s="347" t="b">
        <f t="shared" ref="Q202:Q259" si="42">IF(nume_candidat="",FALSE,ISNUMBER(SEARCH(nume_candidat,$B202)))</f>
        <v>0</v>
      </c>
      <c r="R202" s="366">
        <f t="shared" ref="R202:R259" si="43">LEN(B202)-LEN(SUBSTITUTE(B202,",",""))+1</f>
        <v>1</v>
      </c>
      <c r="S202" s="380" t="str">
        <f t="shared" ref="S202:S259" si="44">IF(OR($B202="",$C202="",$D202="",$E202="",$E202&lt;an_initial,$E202&gt;an_final,$Q202=FALSE),"", IF(OR($G202="X",$G202="x"),BREV_INT/R202,""))</f>
        <v/>
      </c>
    </row>
    <row r="203" spans="1:19">
      <c r="A203" s="35">
        <v>194</v>
      </c>
      <c r="B203" s="6"/>
      <c r="C203" s="6"/>
      <c r="D203" s="6"/>
      <c r="E203" s="215"/>
      <c r="F203" s="215"/>
      <c r="G203" s="215"/>
      <c r="H203" s="215"/>
      <c r="I203" s="380" t="str">
        <f t="shared" si="36"/>
        <v/>
      </c>
      <c r="J203" s="364">
        <f t="shared" si="37"/>
        <v>0</v>
      </c>
      <c r="K203" s="365">
        <f t="shared" si="38"/>
        <v>0</v>
      </c>
      <c r="L203" s="365">
        <f t="shared" si="34"/>
        <v>0</v>
      </c>
      <c r="M203" s="365">
        <f t="shared" si="35"/>
        <v>0</v>
      </c>
      <c r="N203" s="364">
        <f t="shared" si="39"/>
        <v>0</v>
      </c>
      <c r="O203" s="364">
        <f t="shared" si="40"/>
        <v>0</v>
      </c>
      <c r="P203" s="364">
        <f t="shared" si="41"/>
        <v>0</v>
      </c>
      <c r="Q203" s="347" t="b">
        <f t="shared" si="42"/>
        <v>0</v>
      </c>
      <c r="R203" s="366">
        <f t="shared" si="43"/>
        <v>1</v>
      </c>
      <c r="S203" s="380" t="str">
        <f t="shared" si="44"/>
        <v/>
      </c>
    </row>
    <row r="204" spans="1:19">
      <c r="A204" s="35">
        <v>195</v>
      </c>
      <c r="B204" s="6"/>
      <c r="C204" s="6"/>
      <c r="D204" s="6"/>
      <c r="E204" s="215"/>
      <c r="F204" s="215"/>
      <c r="G204" s="215"/>
      <c r="H204" s="215"/>
      <c r="I204" s="380" t="str">
        <f t="shared" si="36"/>
        <v/>
      </c>
      <c r="J204" s="364">
        <f t="shared" si="37"/>
        <v>0</v>
      </c>
      <c r="K204" s="365">
        <f t="shared" si="38"/>
        <v>0</v>
      </c>
      <c r="L204" s="365">
        <f t="shared" si="34"/>
        <v>0</v>
      </c>
      <c r="M204" s="365">
        <f t="shared" si="35"/>
        <v>0</v>
      </c>
      <c r="N204" s="364">
        <f t="shared" si="39"/>
        <v>0</v>
      </c>
      <c r="O204" s="364">
        <f t="shared" si="40"/>
        <v>0</v>
      </c>
      <c r="P204" s="364">
        <f t="shared" si="41"/>
        <v>0</v>
      </c>
      <c r="Q204" s="347" t="b">
        <f t="shared" si="42"/>
        <v>0</v>
      </c>
      <c r="R204" s="366">
        <f t="shared" si="43"/>
        <v>1</v>
      </c>
      <c r="S204" s="380" t="str">
        <f t="shared" si="44"/>
        <v/>
      </c>
    </row>
    <row r="205" spans="1:19">
      <c r="A205" s="35">
        <v>196</v>
      </c>
      <c r="B205" s="6"/>
      <c r="C205" s="6"/>
      <c r="D205" s="6"/>
      <c r="E205" s="215"/>
      <c r="F205" s="215"/>
      <c r="G205" s="215"/>
      <c r="H205" s="215"/>
      <c r="I205" s="380" t="str">
        <f t="shared" si="36"/>
        <v/>
      </c>
      <c r="J205" s="364">
        <f t="shared" si="37"/>
        <v>0</v>
      </c>
      <c r="K205" s="365">
        <f t="shared" si="38"/>
        <v>0</v>
      </c>
      <c r="L205" s="365">
        <f t="shared" si="34"/>
        <v>0</v>
      </c>
      <c r="M205" s="365">
        <f t="shared" si="35"/>
        <v>0</v>
      </c>
      <c r="N205" s="364">
        <f t="shared" si="39"/>
        <v>0</v>
      </c>
      <c r="O205" s="364">
        <f t="shared" si="40"/>
        <v>0</v>
      </c>
      <c r="P205" s="364">
        <f t="shared" si="41"/>
        <v>0</v>
      </c>
      <c r="Q205" s="347" t="b">
        <f t="shared" si="42"/>
        <v>0</v>
      </c>
      <c r="R205" s="366">
        <f t="shared" si="43"/>
        <v>1</v>
      </c>
      <c r="S205" s="380" t="str">
        <f t="shared" si="44"/>
        <v/>
      </c>
    </row>
    <row r="206" spans="1:19">
      <c r="A206" s="35">
        <v>197</v>
      </c>
      <c r="B206" s="6"/>
      <c r="C206" s="6"/>
      <c r="D206" s="6"/>
      <c r="E206" s="215"/>
      <c r="F206" s="215"/>
      <c r="G206" s="215"/>
      <c r="H206" s="215"/>
      <c r="I206" s="380" t="str">
        <f t="shared" si="36"/>
        <v/>
      </c>
      <c r="J206" s="364">
        <f t="shared" si="37"/>
        <v>0</v>
      </c>
      <c r="K206" s="365">
        <f t="shared" si="38"/>
        <v>0</v>
      </c>
      <c r="L206" s="365">
        <f t="shared" si="34"/>
        <v>0</v>
      </c>
      <c r="M206" s="365">
        <f t="shared" si="35"/>
        <v>0</v>
      </c>
      <c r="N206" s="364">
        <f t="shared" si="39"/>
        <v>0</v>
      </c>
      <c r="O206" s="364">
        <f t="shared" si="40"/>
        <v>0</v>
      </c>
      <c r="P206" s="364">
        <f t="shared" si="41"/>
        <v>0</v>
      </c>
      <c r="Q206" s="347" t="b">
        <f t="shared" si="42"/>
        <v>0</v>
      </c>
      <c r="R206" s="366">
        <f t="shared" si="43"/>
        <v>1</v>
      </c>
      <c r="S206" s="380" t="str">
        <f t="shared" si="44"/>
        <v/>
      </c>
    </row>
    <row r="207" spans="1:19">
      <c r="A207" s="35">
        <v>198</v>
      </c>
      <c r="B207" s="6"/>
      <c r="C207" s="6"/>
      <c r="D207" s="6"/>
      <c r="E207" s="215"/>
      <c r="F207" s="215"/>
      <c r="G207" s="215"/>
      <c r="H207" s="215"/>
      <c r="I207" s="380" t="str">
        <f t="shared" si="36"/>
        <v/>
      </c>
      <c r="J207" s="364">
        <f t="shared" si="37"/>
        <v>0</v>
      </c>
      <c r="K207" s="365">
        <f t="shared" si="38"/>
        <v>0</v>
      </c>
      <c r="L207" s="365">
        <f t="shared" si="34"/>
        <v>0</v>
      </c>
      <c r="M207" s="365">
        <f t="shared" si="35"/>
        <v>0</v>
      </c>
      <c r="N207" s="364">
        <f t="shared" si="39"/>
        <v>0</v>
      </c>
      <c r="O207" s="364">
        <f t="shared" si="40"/>
        <v>0</v>
      </c>
      <c r="P207" s="364">
        <f t="shared" si="41"/>
        <v>0</v>
      </c>
      <c r="Q207" s="347" t="b">
        <f t="shared" si="42"/>
        <v>0</v>
      </c>
      <c r="R207" s="366">
        <f t="shared" si="43"/>
        <v>1</v>
      </c>
      <c r="S207" s="380" t="str">
        <f t="shared" si="44"/>
        <v/>
      </c>
    </row>
    <row r="208" spans="1:19">
      <c r="A208" s="35">
        <v>199</v>
      </c>
      <c r="B208" s="6"/>
      <c r="C208" s="6"/>
      <c r="D208" s="6"/>
      <c r="E208" s="215"/>
      <c r="F208" s="215"/>
      <c r="G208" s="215"/>
      <c r="H208" s="215"/>
      <c r="I208" s="380" t="str">
        <f t="shared" si="36"/>
        <v/>
      </c>
      <c r="J208" s="364">
        <f t="shared" si="37"/>
        <v>0</v>
      </c>
      <c r="K208" s="365">
        <f t="shared" si="38"/>
        <v>0</v>
      </c>
      <c r="L208" s="365">
        <f t="shared" ref="L208:L259" si="45">IF(OR($G208="X",$G208="x"),$I208,0)</f>
        <v>0</v>
      </c>
      <c r="M208" s="365">
        <f t="shared" ref="M208:M259" si="46">IF(OR($H208="X",$H208="x"),$I208,0)</f>
        <v>0</v>
      </c>
      <c r="N208" s="364">
        <f t="shared" si="39"/>
        <v>0</v>
      </c>
      <c r="O208" s="364">
        <f t="shared" si="40"/>
        <v>0</v>
      </c>
      <c r="P208" s="364">
        <f t="shared" si="41"/>
        <v>0</v>
      </c>
      <c r="Q208" s="347" t="b">
        <f t="shared" si="42"/>
        <v>0</v>
      </c>
      <c r="R208" s="366">
        <f t="shared" si="43"/>
        <v>1</v>
      </c>
      <c r="S208" s="380" t="str">
        <f t="shared" si="44"/>
        <v/>
      </c>
    </row>
    <row r="209" spans="1:19">
      <c r="A209" s="35">
        <v>200</v>
      </c>
      <c r="B209" s="6"/>
      <c r="C209" s="6"/>
      <c r="D209" s="6"/>
      <c r="E209" s="215"/>
      <c r="F209" s="215"/>
      <c r="G209" s="215"/>
      <c r="H209" s="215"/>
      <c r="I209" s="380" t="str">
        <f t="shared" si="36"/>
        <v/>
      </c>
      <c r="J209" s="364">
        <f t="shared" si="37"/>
        <v>0</v>
      </c>
      <c r="K209" s="365">
        <f t="shared" si="38"/>
        <v>0</v>
      </c>
      <c r="L209" s="365">
        <f t="shared" si="45"/>
        <v>0</v>
      </c>
      <c r="M209" s="365">
        <f t="shared" si="46"/>
        <v>0</v>
      </c>
      <c r="N209" s="364">
        <f t="shared" si="39"/>
        <v>0</v>
      </c>
      <c r="O209" s="364">
        <f t="shared" si="40"/>
        <v>0</v>
      </c>
      <c r="P209" s="364">
        <f t="shared" si="41"/>
        <v>0</v>
      </c>
      <c r="Q209" s="347" t="b">
        <f t="shared" si="42"/>
        <v>0</v>
      </c>
      <c r="R209" s="366">
        <f t="shared" si="43"/>
        <v>1</v>
      </c>
      <c r="S209" s="380" t="str">
        <f t="shared" si="44"/>
        <v/>
      </c>
    </row>
    <row r="210" spans="1:19">
      <c r="A210" s="35">
        <v>201</v>
      </c>
      <c r="B210" s="6"/>
      <c r="C210" s="6"/>
      <c r="D210" s="6"/>
      <c r="E210" s="215"/>
      <c r="F210" s="215"/>
      <c r="G210" s="215"/>
      <c r="H210" s="215"/>
      <c r="I210" s="380" t="str">
        <f t="shared" si="36"/>
        <v/>
      </c>
      <c r="J210" s="364">
        <f t="shared" si="37"/>
        <v>0</v>
      </c>
      <c r="K210" s="365">
        <f t="shared" si="38"/>
        <v>0</v>
      </c>
      <c r="L210" s="365">
        <f t="shared" si="45"/>
        <v>0</v>
      </c>
      <c r="M210" s="365">
        <f t="shared" si="46"/>
        <v>0</v>
      </c>
      <c r="N210" s="364">
        <f t="shared" si="39"/>
        <v>0</v>
      </c>
      <c r="O210" s="364">
        <f t="shared" si="40"/>
        <v>0</v>
      </c>
      <c r="P210" s="364">
        <f t="shared" si="41"/>
        <v>0</v>
      </c>
      <c r="Q210" s="347" t="b">
        <f t="shared" si="42"/>
        <v>0</v>
      </c>
      <c r="R210" s="366">
        <f t="shared" si="43"/>
        <v>1</v>
      </c>
      <c r="S210" s="380" t="str">
        <f t="shared" si="44"/>
        <v/>
      </c>
    </row>
    <row r="211" spans="1:19">
      <c r="A211" s="35">
        <v>202</v>
      </c>
      <c r="B211" s="6"/>
      <c r="C211" s="6"/>
      <c r="D211" s="6"/>
      <c r="E211" s="215"/>
      <c r="F211" s="215"/>
      <c r="G211" s="215"/>
      <c r="H211" s="215"/>
      <c r="I211" s="380" t="str">
        <f t="shared" si="36"/>
        <v/>
      </c>
      <c r="J211" s="364">
        <f t="shared" si="37"/>
        <v>0</v>
      </c>
      <c r="K211" s="365">
        <f t="shared" si="38"/>
        <v>0</v>
      </c>
      <c r="L211" s="365">
        <f t="shared" si="45"/>
        <v>0</v>
      </c>
      <c r="M211" s="365">
        <f t="shared" si="46"/>
        <v>0</v>
      </c>
      <c r="N211" s="364">
        <f t="shared" si="39"/>
        <v>0</v>
      </c>
      <c r="O211" s="364">
        <f t="shared" si="40"/>
        <v>0</v>
      </c>
      <c r="P211" s="364">
        <f t="shared" si="41"/>
        <v>0</v>
      </c>
      <c r="Q211" s="347" t="b">
        <f t="shared" si="42"/>
        <v>0</v>
      </c>
      <c r="R211" s="366">
        <f t="shared" si="43"/>
        <v>1</v>
      </c>
      <c r="S211" s="380" t="str">
        <f t="shared" si="44"/>
        <v/>
      </c>
    </row>
    <row r="212" spans="1:19">
      <c r="A212" s="35">
        <v>203</v>
      </c>
      <c r="B212" s="6"/>
      <c r="C212" s="6"/>
      <c r="D212" s="6"/>
      <c r="E212" s="215"/>
      <c r="F212" s="215"/>
      <c r="G212" s="215"/>
      <c r="H212" s="215"/>
      <c r="I212" s="380" t="str">
        <f t="shared" si="36"/>
        <v/>
      </c>
      <c r="J212" s="364">
        <f t="shared" si="37"/>
        <v>0</v>
      </c>
      <c r="K212" s="365">
        <f t="shared" si="38"/>
        <v>0</v>
      </c>
      <c r="L212" s="365">
        <f t="shared" si="45"/>
        <v>0</v>
      </c>
      <c r="M212" s="365">
        <f t="shared" si="46"/>
        <v>0</v>
      </c>
      <c r="N212" s="364">
        <f t="shared" si="39"/>
        <v>0</v>
      </c>
      <c r="O212" s="364">
        <f t="shared" si="40"/>
        <v>0</v>
      </c>
      <c r="P212" s="364">
        <f t="shared" si="41"/>
        <v>0</v>
      </c>
      <c r="Q212" s="347" t="b">
        <f t="shared" si="42"/>
        <v>0</v>
      </c>
      <c r="R212" s="366">
        <f t="shared" si="43"/>
        <v>1</v>
      </c>
      <c r="S212" s="380" t="str">
        <f t="shared" si="44"/>
        <v/>
      </c>
    </row>
    <row r="213" spans="1:19">
      <c r="A213" s="35">
        <v>204</v>
      </c>
      <c r="B213" s="6"/>
      <c r="C213" s="6"/>
      <c r="D213" s="6"/>
      <c r="E213" s="215"/>
      <c r="F213" s="215"/>
      <c r="G213" s="215"/>
      <c r="H213" s="215"/>
      <c r="I213" s="380" t="str">
        <f t="shared" si="36"/>
        <v/>
      </c>
      <c r="J213" s="364">
        <f t="shared" si="37"/>
        <v>0</v>
      </c>
      <c r="K213" s="365">
        <f t="shared" si="38"/>
        <v>0</v>
      </c>
      <c r="L213" s="365">
        <f t="shared" si="45"/>
        <v>0</v>
      </c>
      <c r="M213" s="365">
        <f t="shared" si="46"/>
        <v>0</v>
      </c>
      <c r="N213" s="364">
        <f t="shared" si="39"/>
        <v>0</v>
      </c>
      <c r="O213" s="364">
        <f t="shared" si="40"/>
        <v>0</v>
      </c>
      <c r="P213" s="364">
        <f t="shared" si="41"/>
        <v>0</v>
      </c>
      <c r="Q213" s="347" t="b">
        <f t="shared" si="42"/>
        <v>0</v>
      </c>
      <c r="R213" s="366">
        <f t="shared" si="43"/>
        <v>1</v>
      </c>
      <c r="S213" s="380" t="str">
        <f t="shared" si="44"/>
        <v/>
      </c>
    </row>
    <row r="214" spans="1:19">
      <c r="A214" s="35">
        <v>205</v>
      </c>
      <c r="B214" s="6"/>
      <c r="C214" s="6"/>
      <c r="D214" s="6"/>
      <c r="E214" s="215"/>
      <c r="F214" s="215"/>
      <c r="G214" s="215"/>
      <c r="H214" s="215"/>
      <c r="I214" s="380" t="str">
        <f t="shared" si="36"/>
        <v/>
      </c>
      <c r="J214" s="364">
        <f t="shared" si="37"/>
        <v>0</v>
      </c>
      <c r="K214" s="365">
        <f t="shared" si="38"/>
        <v>0</v>
      </c>
      <c r="L214" s="365">
        <f t="shared" si="45"/>
        <v>0</v>
      </c>
      <c r="M214" s="365">
        <f t="shared" si="46"/>
        <v>0</v>
      </c>
      <c r="N214" s="364">
        <f t="shared" si="39"/>
        <v>0</v>
      </c>
      <c r="O214" s="364">
        <f t="shared" si="40"/>
        <v>0</v>
      </c>
      <c r="P214" s="364">
        <f t="shared" si="41"/>
        <v>0</v>
      </c>
      <c r="Q214" s="347" t="b">
        <f t="shared" si="42"/>
        <v>0</v>
      </c>
      <c r="R214" s="366">
        <f t="shared" si="43"/>
        <v>1</v>
      </c>
      <c r="S214" s="380" t="str">
        <f t="shared" si="44"/>
        <v/>
      </c>
    </row>
    <row r="215" spans="1:19">
      <c r="A215" s="35">
        <v>206</v>
      </c>
      <c r="B215" s="6"/>
      <c r="C215" s="6"/>
      <c r="D215" s="6"/>
      <c r="E215" s="215"/>
      <c r="F215" s="215"/>
      <c r="G215" s="215"/>
      <c r="H215" s="215"/>
      <c r="I215" s="380" t="str">
        <f t="shared" si="36"/>
        <v/>
      </c>
      <c r="J215" s="364">
        <f t="shared" si="37"/>
        <v>0</v>
      </c>
      <c r="K215" s="365">
        <f t="shared" si="38"/>
        <v>0</v>
      </c>
      <c r="L215" s="365">
        <f t="shared" si="45"/>
        <v>0</v>
      </c>
      <c r="M215" s="365">
        <f t="shared" si="46"/>
        <v>0</v>
      </c>
      <c r="N215" s="364">
        <f t="shared" si="39"/>
        <v>0</v>
      </c>
      <c r="O215" s="364">
        <f t="shared" si="40"/>
        <v>0</v>
      </c>
      <c r="P215" s="364">
        <f t="shared" si="41"/>
        <v>0</v>
      </c>
      <c r="Q215" s="347" t="b">
        <f t="shared" si="42"/>
        <v>0</v>
      </c>
      <c r="R215" s="366">
        <f t="shared" si="43"/>
        <v>1</v>
      </c>
      <c r="S215" s="380" t="str">
        <f t="shared" si="44"/>
        <v/>
      </c>
    </row>
    <row r="216" spans="1:19">
      <c r="A216" s="35">
        <v>207</v>
      </c>
      <c r="B216" s="6"/>
      <c r="C216" s="6"/>
      <c r="D216" s="6"/>
      <c r="E216" s="215"/>
      <c r="F216" s="215"/>
      <c r="G216" s="215"/>
      <c r="H216" s="215"/>
      <c r="I216" s="380" t="str">
        <f t="shared" si="36"/>
        <v/>
      </c>
      <c r="J216" s="364">
        <f t="shared" si="37"/>
        <v>0</v>
      </c>
      <c r="K216" s="365">
        <f t="shared" si="38"/>
        <v>0</v>
      </c>
      <c r="L216" s="365">
        <f t="shared" si="45"/>
        <v>0</v>
      </c>
      <c r="M216" s="365">
        <f t="shared" si="46"/>
        <v>0</v>
      </c>
      <c r="N216" s="364">
        <f t="shared" si="39"/>
        <v>0</v>
      </c>
      <c r="O216" s="364">
        <f t="shared" si="40"/>
        <v>0</v>
      </c>
      <c r="P216" s="364">
        <f t="shared" si="41"/>
        <v>0</v>
      </c>
      <c r="Q216" s="347" t="b">
        <f t="shared" si="42"/>
        <v>0</v>
      </c>
      <c r="R216" s="366">
        <f t="shared" si="43"/>
        <v>1</v>
      </c>
      <c r="S216" s="380" t="str">
        <f t="shared" si="44"/>
        <v/>
      </c>
    </row>
    <row r="217" spans="1:19">
      <c r="A217" s="35">
        <v>208</v>
      </c>
      <c r="B217" s="6"/>
      <c r="C217" s="6"/>
      <c r="D217" s="6"/>
      <c r="E217" s="215"/>
      <c r="F217" s="215"/>
      <c r="G217" s="215"/>
      <c r="H217" s="215"/>
      <c r="I217" s="380" t="str">
        <f t="shared" si="36"/>
        <v/>
      </c>
      <c r="J217" s="364">
        <f t="shared" si="37"/>
        <v>0</v>
      </c>
      <c r="K217" s="365">
        <f t="shared" si="38"/>
        <v>0</v>
      </c>
      <c r="L217" s="365">
        <f t="shared" si="45"/>
        <v>0</v>
      </c>
      <c r="M217" s="365">
        <f t="shared" si="46"/>
        <v>0</v>
      </c>
      <c r="N217" s="364">
        <f t="shared" si="39"/>
        <v>0</v>
      </c>
      <c r="O217" s="364">
        <f t="shared" si="40"/>
        <v>0</v>
      </c>
      <c r="P217" s="364">
        <f t="shared" si="41"/>
        <v>0</v>
      </c>
      <c r="Q217" s="347" t="b">
        <f t="shared" si="42"/>
        <v>0</v>
      </c>
      <c r="R217" s="366">
        <f t="shared" si="43"/>
        <v>1</v>
      </c>
      <c r="S217" s="380" t="str">
        <f t="shared" si="44"/>
        <v/>
      </c>
    </row>
    <row r="218" spans="1:19">
      <c r="A218" s="35">
        <v>209</v>
      </c>
      <c r="B218" s="6"/>
      <c r="C218" s="6"/>
      <c r="D218" s="6"/>
      <c r="E218" s="215"/>
      <c r="F218" s="215"/>
      <c r="G218" s="215"/>
      <c r="H218" s="215"/>
      <c r="I218" s="380" t="str">
        <f t="shared" si="36"/>
        <v/>
      </c>
      <c r="J218" s="364">
        <f t="shared" si="37"/>
        <v>0</v>
      </c>
      <c r="K218" s="365">
        <f t="shared" si="38"/>
        <v>0</v>
      </c>
      <c r="L218" s="365">
        <f t="shared" si="45"/>
        <v>0</v>
      </c>
      <c r="M218" s="365">
        <f t="shared" si="46"/>
        <v>0</v>
      </c>
      <c r="N218" s="364">
        <f t="shared" si="39"/>
        <v>0</v>
      </c>
      <c r="O218" s="364">
        <f t="shared" si="40"/>
        <v>0</v>
      </c>
      <c r="P218" s="364">
        <f t="shared" si="41"/>
        <v>0</v>
      </c>
      <c r="Q218" s="347" t="b">
        <f t="shared" si="42"/>
        <v>0</v>
      </c>
      <c r="R218" s="366">
        <f t="shared" si="43"/>
        <v>1</v>
      </c>
      <c r="S218" s="380" t="str">
        <f t="shared" si="44"/>
        <v/>
      </c>
    </row>
    <row r="219" spans="1:19">
      <c r="A219" s="35">
        <v>210</v>
      </c>
      <c r="B219" s="6"/>
      <c r="C219" s="6"/>
      <c r="D219" s="6"/>
      <c r="E219" s="215"/>
      <c r="F219" s="215"/>
      <c r="G219" s="215"/>
      <c r="H219" s="215"/>
      <c r="I219" s="380" t="str">
        <f t="shared" si="36"/>
        <v/>
      </c>
      <c r="J219" s="364">
        <f t="shared" si="37"/>
        <v>0</v>
      </c>
      <c r="K219" s="365">
        <f t="shared" si="38"/>
        <v>0</v>
      </c>
      <c r="L219" s="365">
        <f t="shared" si="45"/>
        <v>0</v>
      </c>
      <c r="M219" s="365">
        <f t="shared" si="46"/>
        <v>0</v>
      </c>
      <c r="N219" s="364">
        <f t="shared" si="39"/>
        <v>0</v>
      </c>
      <c r="O219" s="364">
        <f t="shared" si="40"/>
        <v>0</v>
      </c>
      <c r="P219" s="364">
        <f t="shared" si="41"/>
        <v>0</v>
      </c>
      <c r="Q219" s="347" t="b">
        <f t="shared" si="42"/>
        <v>0</v>
      </c>
      <c r="R219" s="366">
        <f t="shared" si="43"/>
        <v>1</v>
      </c>
      <c r="S219" s="380" t="str">
        <f t="shared" si="44"/>
        <v/>
      </c>
    </row>
    <row r="220" spans="1:19">
      <c r="A220" s="35">
        <v>211</v>
      </c>
      <c r="B220" s="6"/>
      <c r="C220" s="6"/>
      <c r="D220" s="6"/>
      <c r="E220" s="215"/>
      <c r="F220" s="215"/>
      <c r="G220" s="215"/>
      <c r="H220" s="215"/>
      <c r="I220" s="380" t="str">
        <f t="shared" si="36"/>
        <v/>
      </c>
      <c r="J220" s="364">
        <f t="shared" si="37"/>
        <v>0</v>
      </c>
      <c r="K220" s="365">
        <f t="shared" si="38"/>
        <v>0</v>
      </c>
      <c r="L220" s="365">
        <f t="shared" si="45"/>
        <v>0</v>
      </c>
      <c r="M220" s="365">
        <f t="shared" si="46"/>
        <v>0</v>
      </c>
      <c r="N220" s="364">
        <f t="shared" si="39"/>
        <v>0</v>
      </c>
      <c r="O220" s="364">
        <f t="shared" si="40"/>
        <v>0</v>
      </c>
      <c r="P220" s="364">
        <f t="shared" si="41"/>
        <v>0</v>
      </c>
      <c r="Q220" s="347" t="b">
        <f t="shared" si="42"/>
        <v>0</v>
      </c>
      <c r="R220" s="366">
        <f t="shared" si="43"/>
        <v>1</v>
      </c>
      <c r="S220" s="380" t="str">
        <f t="shared" si="44"/>
        <v/>
      </c>
    </row>
    <row r="221" spans="1:19">
      <c r="A221" s="35">
        <v>212</v>
      </c>
      <c r="B221" s="6"/>
      <c r="C221" s="6"/>
      <c r="D221" s="6"/>
      <c r="E221" s="215"/>
      <c r="F221" s="215"/>
      <c r="G221" s="215"/>
      <c r="H221" s="215"/>
      <c r="I221" s="380" t="str">
        <f t="shared" si="36"/>
        <v/>
      </c>
      <c r="J221" s="364">
        <f t="shared" si="37"/>
        <v>0</v>
      </c>
      <c r="K221" s="365">
        <f t="shared" si="38"/>
        <v>0</v>
      </c>
      <c r="L221" s="365">
        <f t="shared" si="45"/>
        <v>0</v>
      </c>
      <c r="M221" s="365">
        <f t="shared" si="46"/>
        <v>0</v>
      </c>
      <c r="N221" s="364">
        <f t="shared" si="39"/>
        <v>0</v>
      </c>
      <c r="O221" s="364">
        <f t="shared" si="40"/>
        <v>0</v>
      </c>
      <c r="P221" s="364">
        <f t="shared" si="41"/>
        <v>0</v>
      </c>
      <c r="Q221" s="347" t="b">
        <f t="shared" si="42"/>
        <v>0</v>
      </c>
      <c r="R221" s="366">
        <f t="shared" si="43"/>
        <v>1</v>
      </c>
      <c r="S221" s="380" t="str">
        <f t="shared" si="44"/>
        <v/>
      </c>
    </row>
    <row r="222" spans="1:19">
      <c r="A222" s="35">
        <v>213</v>
      </c>
      <c r="B222" s="6"/>
      <c r="C222" s="6"/>
      <c r="D222" s="6"/>
      <c r="E222" s="215"/>
      <c r="F222" s="215"/>
      <c r="G222" s="215"/>
      <c r="H222" s="215"/>
      <c r="I222" s="380" t="str">
        <f t="shared" si="36"/>
        <v/>
      </c>
      <c r="J222" s="364">
        <f t="shared" si="37"/>
        <v>0</v>
      </c>
      <c r="K222" s="365">
        <f t="shared" si="38"/>
        <v>0</v>
      </c>
      <c r="L222" s="365">
        <f t="shared" si="45"/>
        <v>0</v>
      </c>
      <c r="M222" s="365">
        <f t="shared" si="46"/>
        <v>0</v>
      </c>
      <c r="N222" s="364">
        <f t="shared" si="39"/>
        <v>0</v>
      </c>
      <c r="O222" s="364">
        <f t="shared" si="40"/>
        <v>0</v>
      </c>
      <c r="P222" s="364">
        <f t="shared" si="41"/>
        <v>0</v>
      </c>
      <c r="Q222" s="347" t="b">
        <f t="shared" si="42"/>
        <v>0</v>
      </c>
      <c r="R222" s="366">
        <f t="shared" si="43"/>
        <v>1</v>
      </c>
      <c r="S222" s="380" t="str">
        <f t="shared" si="44"/>
        <v/>
      </c>
    </row>
    <row r="223" spans="1:19">
      <c r="A223" s="35">
        <v>214</v>
      </c>
      <c r="B223" s="6"/>
      <c r="C223" s="6"/>
      <c r="D223" s="6"/>
      <c r="E223" s="215"/>
      <c r="F223" s="215"/>
      <c r="G223" s="215"/>
      <c r="H223" s="215"/>
      <c r="I223" s="380" t="str">
        <f t="shared" si="36"/>
        <v/>
      </c>
      <c r="J223" s="364">
        <f t="shared" si="37"/>
        <v>0</v>
      </c>
      <c r="K223" s="365">
        <f t="shared" si="38"/>
        <v>0</v>
      </c>
      <c r="L223" s="365">
        <f t="shared" si="45"/>
        <v>0</v>
      </c>
      <c r="M223" s="365">
        <f t="shared" si="46"/>
        <v>0</v>
      </c>
      <c r="N223" s="364">
        <f t="shared" si="39"/>
        <v>0</v>
      </c>
      <c r="O223" s="364">
        <f t="shared" si="40"/>
        <v>0</v>
      </c>
      <c r="P223" s="364">
        <f t="shared" si="41"/>
        <v>0</v>
      </c>
      <c r="Q223" s="347" t="b">
        <f t="shared" si="42"/>
        <v>0</v>
      </c>
      <c r="R223" s="366">
        <f t="shared" si="43"/>
        <v>1</v>
      </c>
      <c r="S223" s="380" t="str">
        <f t="shared" si="44"/>
        <v/>
      </c>
    </row>
    <row r="224" spans="1:19">
      <c r="A224" s="35">
        <v>215</v>
      </c>
      <c r="B224" s="6"/>
      <c r="C224" s="6"/>
      <c r="D224" s="6"/>
      <c r="E224" s="215"/>
      <c r="F224" s="215"/>
      <c r="G224" s="215"/>
      <c r="H224" s="215"/>
      <c r="I224" s="380" t="str">
        <f t="shared" si="36"/>
        <v/>
      </c>
      <c r="J224" s="364">
        <f t="shared" si="37"/>
        <v>0</v>
      </c>
      <c r="K224" s="365">
        <f t="shared" si="38"/>
        <v>0</v>
      </c>
      <c r="L224" s="365">
        <f t="shared" si="45"/>
        <v>0</v>
      </c>
      <c r="M224" s="365">
        <f t="shared" si="46"/>
        <v>0</v>
      </c>
      <c r="N224" s="364">
        <f t="shared" si="39"/>
        <v>0</v>
      </c>
      <c r="O224" s="364">
        <f t="shared" si="40"/>
        <v>0</v>
      </c>
      <c r="P224" s="364">
        <f t="shared" si="41"/>
        <v>0</v>
      </c>
      <c r="Q224" s="347" t="b">
        <f t="shared" si="42"/>
        <v>0</v>
      </c>
      <c r="R224" s="366">
        <f t="shared" si="43"/>
        <v>1</v>
      </c>
      <c r="S224" s="380" t="str">
        <f t="shared" si="44"/>
        <v/>
      </c>
    </row>
    <row r="225" spans="1:19">
      <c r="A225" s="35">
        <v>216</v>
      </c>
      <c r="B225" s="6"/>
      <c r="C225" s="6"/>
      <c r="D225" s="6"/>
      <c r="E225" s="215"/>
      <c r="F225" s="215"/>
      <c r="G225" s="215"/>
      <c r="H225" s="215"/>
      <c r="I225" s="380" t="str">
        <f t="shared" si="36"/>
        <v/>
      </c>
      <c r="J225" s="364">
        <f t="shared" si="37"/>
        <v>0</v>
      </c>
      <c r="K225" s="365">
        <f t="shared" si="38"/>
        <v>0</v>
      </c>
      <c r="L225" s="365">
        <f t="shared" si="45"/>
        <v>0</v>
      </c>
      <c r="M225" s="365">
        <f t="shared" si="46"/>
        <v>0</v>
      </c>
      <c r="N225" s="364">
        <f t="shared" si="39"/>
        <v>0</v>
      </c>
      <c r="O225" s="364">
        <f t="shared" si="40"/>
        <v>0</v>
      </c>
      <c r="P225" s="364">
        <f t="shared" si="41"/>
        <v>0</v>
      </c>
      <c r="Q225" s="347" t="b">
        <f t="shared" si="42"/>
        <v>0</v>
      </c>
      <c r="R225" s="366">
        <f t="shared" si="43"/>
        <v>1</v>
      </c>
      <c r="S225" s="380" t="str">
        <f t="shared" si="44"/>
        <v/>
      </c>
    </row>
    <row r="226" spans="1:19">
      <c r="A226" s="35">
        <v>217</v>
      </c>
      <c r="B226" s="6"/>
      <c r="C226" s="6"/>
      <c r="D226" s="6"/>
      <c r="E226" s="215"/>
      <c r="F226" s="215"/>
      <c r="G226" s="215"/>
      <c r="H226" s="215"/>
      <c r="I226" s="380" t="str">
        <f t="shared" si="36"/>
        <v/>
      </c>
      <c r="J226" s="364">
        <f t="shared" si="37"/>
        <v>0</v>
      </c>
      <c r="K226" s="365">
        <f t="shared" si="38"/>
        <v>0</v>
      </c>
      <c r="L226" s="365">
        <f t="shared" si="45"/>
        <v>0</v>
      </c>
      <c r="M226" s="365">
        <f t="shared" si="46"/>
        <v>0</v>
      </c>
      <c r="N226" s="364">
        <f t="shared" si="39"/>
        <v>0</v>
      </c>
      <c r="O226" s="364">
        <f t="shared" si="40"/>
        <v>0</v>
      </c>
      <c r="P226" s="364">
        <f t="shared" si="41"/>
        <v>0</v>
      </c>
      <c r="Q226" s="347" t="b">
        <f t="shared" si="42"/>
        <v>0</v>
      </c>
      <c r="R226" s="366">
        <f t="shared" si="43"/>
        <v>1</v>
      </c>
      <c r="S226" s="380" t="str">
        <f t="shared" si="44"/>
        <v/>
      </c>
    </row>
    <row r="227" spans="1:19">
      <c r="A227" s="35">
        <v>218</v>
      </c>
      <c r="B227" s="6"/>
      <c r="C227" s="6"/>
      <c r="D227" s="6"/>
      <c r="E227" s="215"/>
      <c r="F227" s="215"/>
      <c r="G227" s="215"/>
      <c r="H227" s="215"/>
      <c r="I227" s="380" t="str">
        <f t="shared" si="36"/>
        <v/>
      </c>
      <c r="J227" s="364">
        <f t="shared" si="37"/>
        <v>0</v>
      </c>
      <c r="K227" s="365">
        <f t="shared" si="38"/>
        <v>0</v>
      </c>
      <c r="L227" s="365">
        <f t="shared" si="45"/>
        <v>0</v>
      </c>
      <c r="M227" s="365">
        <f t="shared" si="46"/>
        <v>0</v>
      </c>
      <c r="N227" s="364">
        <f t="shared" si="39"/>
        <v>0</v>
      </c>
      <c r="O227" s="364">
        <f t="shared" si="40"/>
        <v>0</v>
      </c>
      <c r="P227" s="364">
        <f t="shared" si="41"/>
        <v>0</v>
      </c>
      <c r="Q227" s="347" t="b">
        <f t="shared" si="42"/>
        <v>0</v>
      </c>
      <c r="R227" s="366">
        <f t="shared" si="43"/>
        <v>1</v>
      </c>
      <c r="S227" s="380" t="str">
        <f t="shared" si="44"/>
        <v/>
      </c>
    </row>
    <row r="228" spans="1:19">
      <c r="A228" s="35">
        <v>219</v>
      </c>
      <c r="B228" s="6"/>
      <c r="C228" s="6"/>
      <c r="D228" s="6"/>
      <c r="E228" s="215"/>
      <c r="F228" s="215"/>
      <c r="G228" s="215"/>
      <c r="H228" s="215"/>
      <c r="I228" s="380" t="str">
        <f t="shared" si="36"/>
        <v/>
      </c>
      <c r="J228" s="364">
        <f t="shared" si="37"/>
        <v>0</v>
      </c>
      <c r="K228" s="365">
        <f t="shared" si="38"/>
        <v>0</v>
      </c>
      <c r="L228" s="365">
        <f t="shared" si="45"/>
        <v>0</v>
      </c>
      <c r="M228" s="365">
        <f t="shared" si="46"/>
        <v>0</v>
      </c>
      <c r="N228" s="364">
        <f t="shared" si="39"/>
        <v>0</v>
      </c>
      <c r="O228" s="364">
        <f t="shared" si="40"/>
        <v>0</v>
      </c>
      <c r="P228" s="364">
        <f t="shared" si="41"/>
        <v>0</v>
      </c>
      <c r="Q228" s="347" t="b">
        <f t="shared" si="42"/>
        <v>0</v>
      </c>
      <c r="R228" s="366">
        <f t="shared" si="43"/>
        <v>1</v>
      </c>
      <c r="S228" s="380" t="str">
        <f t="shared" si="44"/>
        <v/>
      </c>
    </row>
    <row r="229" spans="1:19">
      <c r="A229" s="35">
        <v>220</v>
      </c>
      <c r="B229" s="6"/>
      <c r="C229" s="6"/>
      <c r="D229" s="6"/>
      <c r="E229" s="215"/>
      <c r="F229" s="215"/>
      <c r="G229" s="215"/>
      <c r="H229" s="215"/>
      <c r="I229" s="380" t="str">
        <f t="shared" si="36"/>
        <v/>
      </c>
      <c r="J229" s="364">
        <f t="shared" si="37"/>
        <v>0</v>
      </c>
      <c r="K229" s="365">
        <f t="shared" si="38"/>
        <v>0</v>
      </c>
      <c r="L229" s="365">
        <f t="shared" si="45"/>
        <v>0</v>
      </c>
      <c r="M229" s="365">
        <f t="shared" si="46"/>
        <v>0</v>
      </c>
      <c r="N229" s="364">
        <f t="shared" si="39"/>
        <v>0</v>
      </c>
      <c r="O229" s="364">
        <f t="shared" si="40"/>
        <v>0</v>
      </c>
      <c r="P229" s="364">
        <f t="shared" si="41"/>
        <v>0</v>
      </c>
      <c r="Q229" s="347" t="b">
        <f t="shared" si="42"/>
        <v>0</v>
      </c>
      <c r="R229" s="366">
        <f t="shared" si="43"/>
        <v>1</v>
      </c>
      <c r="S229" s="380" t="str">
        <f t="shared" si="44"/>
        <v/>
      </c>
    </row>
    <row r="230" spans="1:19">
      <c r="A230" s="35">
        <v>221</v>
      </c>
      <c r="B230" s="6"/>
      <c r="C230" s="6"/>
      <c r="D230" s="6"/>
      <c r="E230" s="215"/>
      <c r="F230" s="215"/>
      <c r="G230" s="215"/>
      <c r="H230" s="215"/>
      <c r="I230" s="380" t="str">
        <f t="shared" si="36"/>
        <v/>
      </c>
      <c r="J230" s="364">
        <f t="shared" si="37"/>
        <v>0</v>
      </c>
      <c r="K230" s="365">
        <f t="shared" si="38"/>
        <v>0</v>
      </c>
      <c r="L230" s="365">
        <f t="shared" si="45"/>
        <v>0</v>
      </c>
      <c r="M230" s="365">
        <f t="shared" si="46"/>
        <v>0</v>
      </c>
      <c r="N230" s="364">
        <f t="shared" si="39"/>
        <v>0</v>
      </c>
      <c r="O230" s="364">
        <f t="shared" si="40"/>
        <v>0</v>
      </c>
      <c r="P230" s="364">
        <f t="shared" si="41"/>
        <v>0</v>
      </c>
      <c r="Q230" s="347" t="b">
        <f t="shared" si="42"/>
        <v>0</v>
      </c>
      <c r="R230" s="366">
        <f t="shared" si="43"/>
        <v>1</v>
      </c>
      <c r="S230" s="380" t="str">
        <f t="shared" si="44"/>
        <v/>
      </c>
    </row>
    <row r="231" spans="1:19">
      <c r="A231" s="35">
        <v>222</v>
      </c>
      <c r="B231" s="6"/>
      <c r="C231" s="6"/>
      <c r="D231" s="6"/>
      <c r="E231" s="215"/>
      <c r="F231" s="215"/>
      <c r="G231" s="215"/>
      <c r="H231" s="215"/>
      <c r="I231" s="380" t="str">
        <f t="shared" si="36"/>
        <v/>
      </c>
      <c r="J231" s="364">
        <f t="shared" si="37"/>
        <v>0</v>
      </c>
      <c r="K231" s="365">
        <f t="shared" si="38"/>
        <v>0</v>
      </c>
      <c r="L231" s="365">
        <f t="shared" si="45"/>
        <v>0</v>
      </c>
      <c r="M231" s="365">
        <f t="shared" si="46"/>
        <v>0</v>
      </c>
      <c r="N231" s="364">
        <f t="shared" si="39"/>
        <v>0</v>
      </c>
      <c r="O231" s="364">
        <f t="shared" si="40"/>
        <v>0</v>
      </c>
      <c r="P231" s="364">
        <f t="shared" si="41"/>
        <v>0</v>
      </c>
      <c r="Q231" s="347" t="b">
        <f t="shared" si="42"/>
        <v>0</v>
      </c>
      <c r="R231" s="366">
        <f t="shared" si="43"/>
        <v>1</v>
      </c>
      <c r="S231" s="380" t="str">
        <f t="shared" si="44"/>
        <v/>
      </c>
    </row>
    <row r="232" spans="1:19">
      <c r="A232" s="35">
        <v>223</v>
      </c>
      <c r="B232" s="6"/>
      <c r="C232" s="6"/>
      <c r="D232" s="6"/>
      <c r="E232" s="215"/>
      <c r="F232" s="215"/>
      <c r="G232" s="215"/>
      <c r="H232" s="215"/>
      <c r="I232" s="380" t="str">
        <f t="shared" si="36"/>
        <v/>
      </c>
      <c r="J232" s="364">
        <f t="shared" si="37"/>
        <v>0</v>
      </c>
      <c r="K232" s="365">
        <f t="shared" si="38"/>
        <v>0</v>
      </c>
      <c r="L232" s="365">
        <f t="shared" si="45"/>
        <v>0</v>
      </c>
      <c r="M232" s="365">
        <f t="shared" si="46"/>
        <v>0</v>
      </c>
      <c r="N232" s="364">
        <f t="shared" si="39"/>
        <v>0</v>
      </c>
      <c r="O232" s="364">
        <f t="shared" si="40"/>
        <v>0</v>
      </c>
      <c r="P232" s="364">
        <f t="shared" si="41"/>
        <v>0</v>
      </c>
      <c r="Q232" s="347" t="b">
        <f t="shared" si="42"/>
        <v>0</v>
      </c>
      <c r="R232" s="366">
        <f t="shared" si="43"/>
        <v>1</v>
      </c>
      <c r="S232" s="380" t="str">
        <f t="shared" si="44"/>
        <v/>
      </c>
    </row>
    <row r="233" spans="1:19">
      <c r="A233" s="35">
        <v>224</v>
      </c>
      <c r="B233" s="6"/>
      <c r="C233" s="6"/>
      <c r="D233" s="6"/>
      <c r="E233" s="215"/>
      <c r="F233" s="215"/>
      <c r="G233" s="215"/>
      <c r="H233" s="215"/>
      <c r="I233" s="380" t="str">
        <f t="shared" si="36"/>
        <v/>
      </c>
      <c r="J233" s="364">
        <f t="shared" si="37"/>
        <v>0</v>
      </c>
      <c r="K233" s="365">
        <f t="shared" si="38"/>
        <v>0</v>
      </c>
      <c r="L233" s="365">
        <f t="shared" si="45"/>
        <v>0</v>
      </c>
      <c r="M233" s="365">
        <f t="shared" si="46"/>
        <v>0</v>
      </c>
      <c r="N233" s="364">
        <f t="shared" si="39"/>
        <v>0</v>
      </c>
      <c r="O233" s="364">
        <f t="shared" si="40"/>
        <v>0</v>
      </c>
      <c r="P233" s="364">
        <f t="shared" si="41"/>
        <v>0</v>
      </c>
      <c r="Q233" s="347" t="b">
        <f t="shared" si="42"/>
        <v>0</v>
      </c>
      <c r="R233" s="366">
        <f t="shared" si="43"/>
        <v>1</v>
      </c>
      <c r="S233" s="380" t="str">
        <f t="shared" si="44"/>
        <v/>
      </c>
    </row>
    <row r="234" spans="1:19">
      <c r="A234" s="35">
        <v>225</v>
      </c>
      <c r="B234" s="6"/>
      <c r="C234" s="6"/>
      <c r="D234" s="6"/>
      <c r="E234" s="215"/>
      <c r="F234" s="215"/>
      <c r="G234" s="215"/>
      <c r="H234" s="215"/>
      <c r="I234" s="380" t="str">
        <f t="shared" si="36"/>
        <v/>
      </c>
      <c r="J234" s="364">
        <f t="shared" si="37"/>
        <v>0</v>
      </c>
      <c r="K234" s="365">
        <f t="shared" si="38"/>
        <v>0</v>
      </c>
      <c r="L234" s="365">
        <f t="shared" si="45"/>
        <v>0</v>
      </c>
      <c r="M234" s="365">
        <f t="shared" si="46"/>
        <v>0</v>
      </c>
      <c r="N234" s="364">
        <f t="shared" si="39"/>
        <v>0</v>
      </c>
      <c r="O234" s="364">
        <f t="shared" si="40"/>
        <v>0</v>
      </c>
      <c r="P234" s="364">
        <f t="shared" si="41"/>
        <v>0</v>
      </c>
      <c r="Q234" s="347" t="b">
        <f t="shared" si="42"/>
        <v>0</v>
      </c>
      <c r="R234" s="366">
        <f t="shared" si="43"/>
        <v>1</v>
      </c>
      <c r="S234" s="380" t="str">
        <f t="shared" si="44"/>
        <v/>
      </c>
    </row>
    <row r="235" spans="1:19">
      <c r="A235" s="35">
        <v>226</v>
      </c>
      <c r="B235" s="6"/>
      <c r="C235" s="6"/>
      <c r="D235" s="6"/>
      <c r="E235" s="215"/>
      <c r="F235" s="215"/>
      <c r="G235" s="215"/>
      <c r="H235" s="215"/>
      <c r="I235" s="380" t="str">
        <f t="shared" si="36"/>
        <v/>
      </c>
      <c r="J235" s="364">
        <f t="shared" si="37"/>
        <v>0</v>
      </c>
      <c r="K235" s="365">
        <f t="shared" si="38"/>
        <v>0</v>
      </c>
      <c r="L235" s="365">
        <f t="shared" si="45"/>
        <v>0</v>
      </c>
      <c r="M235" s="365">
        <f t="shared" si="46"/>
        <v>0</v>
      </c>
      <c r="N235" s="364">
        <f t="shared" si="39"/>
        <v>0</v>
      </c>
      <c r="O235" s="364">
        <f t="shared" si="40"/>
        <v>0</v>
      </c>
      <c r="P235" s="364">
        <f t="shared" si="41"/>
        <v>0</v>
      </c>
      <c r="Q235" s="347" t="b">
        <f t="shared" si="42"/>
        <v>0</v>
      </c>
      <c r="R235" s="366">
        <f t="shared" si="43"/>
        <v>1</v>
      </c>
      <c r="S235" s="380" t="str">
        <f t="shared" si="44"/>
        <v/>
      </c>
    </row>
    <row r="236" spans="1:19">
      <c r="A236" s="35">
        <v>227</v>
      </c>
      <c r="B236" s="6"/>
      <c r="C236" s="6"/>
      <c r="D236" s="6"/>
      <c r="E236" s="215"/>
      <c r="F236" s="215"/>
      <c r="G236" s="215"/>
      <c r="H236" s="215"/>
      <c r="I236" s="380" t="str">
        <f t="shared" si="36"/>
        <v/>
      </c>
      <c r="J236" s="364">
        <f t="shared" si="37"/>
        <v>0</v>
      </c>
      <c r="K236" s="365">
        <f t="shared" si="38"/>
        <v>0</v>
      </c>
      <c r="L236" s="365">
        <f t="shared" si="45"/>
        <v>0</v>
      </c>
      <c r="M236" s="365">
        <f t="shared" si="46"/>
        <v>0</v>
      </c>
      <c r="N236" s="364">
        <f t="shared" si="39"/>
        <v>0</v>
      </c>
      <c r="O236" s="364">
        <f t="shared" si="40"/>
        <v>0</v>
      </c>
      <c r="P236" s="364">
        <f t="shared" si="41"/>
        <v>0</v>
      </c>
      <c r="Q236" s="347" t="b">
        <f t="shared" si="42"/>
        <v>0</v>
      </c>
      <c r="R236" s="366">
        <f t="shared" si="43"/>
        <v>1</v>
      </c>
      <c r="S236" s="380" t="str">
        <f t="shared" si="44"/>
        <v/>
      </c>
    </row>
    <row r="237" spans="1:19">
      <c r="A237" s="35">
        <v>228</v>
      </c>
      <c r="B237" s="6"/>
      <c r="C237" s="6"/>
      <c r="D237" s="6"/>
      <c r="E237" s="215"/>
      <c r="F237" s="215"/>
      <c r="G237" s="215"/>
      <c r="H237" s="215"/>
      <c r="I237" s="380" t="str">
        <f t="shared" si="36"/>
        <v/>
      </c>
      <c r="J237" s="364">
        <f t="shared" si="37"/>
        <v>0</v>
      </c>
      <c r="K237" s="365">
        <f t="shared" si="38"/>
        <v>0</v>
      </c>
      <c r="L237" s="365">
        <f t="shared" si="45"/>
        <v>0</v>
      </c>
      <c r="M237" s="365">
        <f t="shared" si="46"/>
        <v>0</v>
      </c>
      <c r="N237" s="364">
        <f t="shared" si="39"/>
        <v>0</v>
      </c>
      <c r="O237" s="364">
        <f t="shared" si="40"/>
        <v>0</v>
      </c>
      <c r="P237" s="364">
        <f t="shared" si="41"/>
        <v>0</v>
      </c>
      <c r="Q237" s="347" t="b">
        <f t="shared" si="42"/>
        <v>0</v>
      </c>
      <c r="R237" s="366">
        <f t="shared" si="43"/>
        <v>1</v>
      </c>
      <c r="S237" s="380" t="str">
        <f t="shared" si="44"/>
        <v/>
      </c>
    </row>
    <row r="238" spans="1:19">
      <c r="A238" s="35">
        <v>229</v>
      </c>
      <c r="B238" s="6"/>
      <c r="C238" s="6"/>
      <c r="D238" s="6"/>
      <c r="E238" s="215"/>
      <c r="F238" s="215"/>
      <c r="G238" s="215"/>
      <c r="H238" s="215"/>
      <c r="I238" s="380" t="str">
        <f t="shared" si="36"/>
        <v/>
      </c>
      <c r="J238" s="364">
        <f t="shared" si="37"/>
        <v>0</v>
      </c>
      <c r="K238" s="365">
        <f t="shared" si="38"/>
        <v>0</v>
      </c>
      <c r="L238" s="365">
        <f t="shared" si="45"/>
        <v>0</v>
      </c>
      <c r="M238" s="365">
        <f t="shared" si="46"/>
        <v>0</v>
      </c>
      <c r="N238" s="364">
        <f t="shared" si="39"/>
        <v>0</v>
      </c>
      <c r="O238" s="364">
        <f t="shared" si="40"/>
        <v>0</v>
      </c>
      <c r="P238" s="364">
        <f t="shared" si="41"/>
        <v>0</v>
      </c>
      <c r="Q238" s="347" t="b">
        <f t="shared" si="42"/>
        <v>0</v>
      </c>
      <c r="R238" s="366">
        <f t="shared" si="43"/>
        <v>1</v>
      </c>
      <c r="S238" s="380" t="str">
        <f t="shared" si="44"/>
        <v/>
      </c>
    </row>
    <row r="239" spans="1:19">
      <c r="A239" s="35">
        <v>230</v>
      </c>
      <c r="B239" s="6"/>
      <c r="C239" s="6"/>
      <c r="D239" s="6"/>
      <c r="E239" s="215"/>
      <c r="F239" s="215"/>
      <c r="G239" s="215"/>
      <c r="H239" s="215"/>
      <c r="I239" s="380" t="str">
        <f t="shared" si="36"/>
        <v/>
      </c>
      <c r="J239" s="364">
        <f t="shared" si="37"/>
        <v>0</v>
      </c>
      <c r="K239" s="365">
        <f t="shared" si="38"/>
        <v>0</v>
      </c>
      <c r="L239" s="365">
        <f t="shared" si="45"/>
        <v>0</v>
      </c>
      <c r="M239" s="365">
        <f t="shared" si="46"/>
        <v>0</v>
      </c>
      <c r="N239" s="364">
        <f t="shared" si="39"/>
        <v>0</v>
      </c>
      <c r="O239" s="364">
        <f t="shared" si="40"/>
        <v>0</v>
      </c>
      <c r="P239" s="364">
        <f t="shared" si="41"/>
        <v>0</v>
      </c>
      <c r="Q239" s="347" t="b">
        <f t="shared" si="42"/>
        <v>0</v>
      </c>
      <c r="R239" s="366">
        <f t="shared" si="43"/>
        <v>1</v>
      </c>
      <c r="S239" s="380" t="str">
        <f t="shared" si="44"/>
        <v/>
      </c>
    </row>
    <row r="240" spans="1:19">
      <c r="A240" s="35">
        <v>231</v>
      </c>
      <c r="B240" s="6"/>
      <c r="C240" s="6"/>
      <c r="D240" s="6"/>
      <c r="E240" s="215"/>
      <c r="F240" s="215"/>
      <c r="G240" s="215"/>
      <c r="H240" s="215"/>
      <c r="I240" s="380" t="str">
        <f t="shared" si="36"/>
        <v/>
      </c>
      <c r="J240" s="364">
        <f t="shared" si="37"/>
        <v>0</v>
      </c>
      <c r="K240" s="365">
        <f t="shared" si="38"/>
        <v>0</v>
      </c>
      <c r="L240" s="365">
        <f t="shared" si="45"/>
        <v>0</v>
      </c>
      <c r="M240" s="365">
        <f t="shared" si="46"/>
        <v>0</v>
      </c>
      <c r="N240" s="364">
        <f t="shared" si="39"/>
        <v>0</v>
      </c>
      <c r="O240" s="364">
        <f t="shared" si="40"/>
        <v>0</v>
      </c>
      <c r="P240" s="364">
        <f t="shared" si="41"/>
        <v>0</v>
      </c>
      <c r="Q240" s="347" t="b">
        <f t="shared" si="42"/>
        <v>0</v>
      </c>
      <c r="R240" s="366">
        <f t="shared" si="43"/>
        <v>1</v>
      </c>
      <c r="S240" s="380" t="str">
        <f t="shared" si="44"/>
        <v/>
      </c>
    </row>
    <row r="241" spans="1:19">
      <c r="A241" s="35">
        <v>232</v>
      </c>
      <c r="B241" s="6"/>
      <c r="C241" s="6"/>
      <c r="D241" s="6"/>
      <c r="E241" s="215"/>
      <c r="F241" s="215"/>
      <c r="G241" s="215"/>
      <c r="H241" s="215"/>
      <c r="I241" s="380" t="str">
        <f t="shared" si="36"/>
        <v/>
      </c>
      <c r="J241" s="364">
        <f t="shared" si="37"/>
        <v>0</v>
      </c>
      <c r="K241" s="365">
        <f t="shared" si="38"/>
        <v>0</v>
      </c>
      <c r="L241" s="365">
        <f t="shared" si="45"/>
        <v>0</v>
      </c>
      <c r="M241" s="365">
        <f t="shared" si="46"/>
        <v>0</v>
      </c>
      <c r="N241" s="364">
        <f t="shared" si="39"/>
        <v>0</v>
      </c>
      <c r="O241" s="364">
        <f t="shared" si="40"/>
        <v>0</v>
      </c>
      <c r="P241" s="364">
        <f t="shared" si="41"/>
        <v>0</v>
      </c>
      <c r="Q241" s="347" t="b">
        <f t="shared" si="42"/>
        <v>0</v>
      </c>
      <c r="R241" s="366">
        <f t="shared" si="43"/>
        <v>1</v>
      </c>
      <c r="S241" s="380" t="str">
        <f t="shared" si="44"/>
        <v/>
      </c>
    </row>
    <row r="242" spans="1:19">
      <c r="A242" s="35">
        <v>233</v>
      </c>
      <c r="B242" s="6"/>
      <c r="C242" s="6"/>
      <c r="D242" s="6"/>
      <c r="E242" s="215"/>
      <c r="F242" s="215"/>
      <c r="G242" s="215"/>
      <c r="H242" s="215"/>
      <c r="I242" s="380" t="str">
        <f t="shared" si="36"/>
        <v/>
      </c>
      <c r="J242" s="364">
        <f t="shared" si="37"/>
        <v>0</v>
      </c>
      <c r="K242" s="365">
        <f t="shared" si="38"/>
        <v>0</v>
      </c>
      <c r="L242" s="365">
        <f t="shared" si="45"/>
        <v>0</v>
      </c>
      <c r="M242" s="365">
        <f t="shared" si="46"/>
        <v>0</v>
      </c>
      <c r="N242" s="364">
        <f t="shared" si="39"/>
        <v>0</v>
      </c>
      <c r="O242" s="364">
        <f t="shared" si="40"/>
        <v>0</v>
      </c>
      <c r="P242" s="364">
        <f t="shared" si="41"/>
        <v>0</v>
      </c>
      <c r="Q242" s="347" t="b">
        <f t="shared" si="42"/>
        <v>0</v>
      </c>
      <c r="R242" s="366">
        <f t="shared" si="43"/>
        <v>1</v>
      </c>
      <c r="S242" s="380" t="str">
        <f t="shared" si="44"/>
        <v/>
      </c>
    </row>
    <row r="243" spans="1:19">
      <c r="A243" s="35">
        <v>234</v>
      </c>
      <c r="B243" s="6"/>
      <c r="C243" s="6"/>
      <c r="D243" s="6"/>
      <c r="E243" s="215"/>
      <c r="F243" s="215"/>
      <c r="G243" s="215"/>
      <c r="H243" s="215"/>
      <c r="I243" s="380" t="str">
        <f t="shared" si="36"/>
        <v/>
      </c>
      <c r="J243" s="364">
        <f t="shared" si="37"/>
        <v>0</v>
      </c>
      <c r="K243" s="365">
        <f t="shared" si="38"/>
        <v>0</v>
      </c>
      <c r="L243" s="365">
        <f t="shared" si="45"/>
        <v>0</v>
      </c>
      <c r="M243" s="365">
        <f t="shared" si="46"/>
        <v>0</v>
      </c>
      <c r="N243" s="364">
        <f t="shared" si="39"/>
        <v>0</v>
      </c>
      <c r="O243" s="364">
        <f t="shared" si="40"/>
        <v>0</v>
      </c>
      <c r="P243" s="364">
        <f t="shared" si="41"/>
        <v>0</v>
      </c>
      <c r="Q243" s="347" t="b">
        <f t="shared" si="42"/>
        <v>0</v>
      </c>
      <c r="R243" s="366">
        <f t="shared" si="43"/>
        <v>1</v>
      </c>
      <c r="S243" s="380" t="str">
        <f t="shared" si="44"/>
        <v/>
      </c>
    </row>
    <row r="244" spans="1:19">
      <c r="A244" s="35">
        <v>235</v>
      </c>
      <c r="B244" s="6"/>
      <c r="C244" s="6"/>
      <c r="D244" s="6"/>
      <c r="E244" s="215"/>
      <c r="F244" s="215"/>
      <c r="G244" s="215"/>
      <c r="H244" s="215"/>
      <c r="I244" s="380" t="str">
        <f t="shared" si="36"/>
        <v/>
      </c>
      <c r="J244" s="364">
        <f t="shared" si="37"/>
        <v>0</v>
      </c>
      <c r="K244" s="365">
        <f t="shared" si="38"/>
        <v>0</v>
      </c>
      <c r="L244" s="365">
        <f t="shared" si="45"/>
        <v>0</v>
      </c>
      <c r="M244" s="365">
        <f t="shared" si="46"/>
        <v>0</v>
      </c>
      <c r="N244" s="364">
        <f t="shared" si="39"/>
        <v>0</v>
      </c>
      <c r="O244" s="364">
        <f t="shared" si="40"/>
        <v>0</v>
      </c>
      <c r="P244" s="364">
        <f t="shared" si="41"/>
        <v>0</v>
      </c>
      <c r="Q244" s="347" t="b">
        <f t="shared" si="42"/>
        <v>0</v>
      </c>
      <c r="R244" s="366">
        <f t="shared" si="43"/>
        <v>1</v>
      </c>
      <c r="S244" s="380" t="str">
        <f t="shared" si="44"/>
        <v/>
      </c>
    </row>
    <row r="245" spans="1:19">
      <c r="A245" s="35">
        <v>236</v>
      </c>
      <c r="B245" s="6"/>
      <c r="C245" s="6"/>
      <c r="D245" s="6"/>
      <c r="E245" s="215"/>
      <c r="F245" s="215"/>
      <c r="G245" s="215"/>
      <c r="H245" s="215"/>
      <c r="I245" s="380" t="str">
        <f t="shared" si="36"/>
        <v/>
      </c>
      <c r="J245" s="364">
        <f t="shared" si="37"/>
        <v>0</v>
      </c>
      <c r="K245" s="365">
        <f t="shared" si="38"/>
        <v>0</v>
      </c>
      <c r="L245" s="365">
        <f t="shared" si="45"/>
        <v>0</v>
      </c>
      <c r="M245" s="365">
        <f t="shared" si="46"/>
        <v>0</v>
      </c>
      <c r="N245" s="364">
        <f t="shared" si="39"/>
        <v>0</v>
      </c>
      <c r="O245" s="364">
        <f t="shared" si="40"/>
        <v>0</v>
      </c>
      <c r="P245" s="364">
        <f t="shared" si="41"/>
        <v>0</v>
      </c>
      <c r="Q245" s="347" t="b">
        <f t="shared" si="42"/>
        <v>0</v>
      </c>
      <c r="R245" s="366">
        <f t="shared" si="43"/>
        <v>1</v>
      </c>
      <c r="S245" s="380" t="str">
        <f t="shared" si="44"/>
        <v/>
      </c>
    </row>
    <row r="246" spans="1:19">
      <c r="A246" s="35">
        <v>237</v>
      </c>
      <c r="B246" s="6"/>
      <c r="C246" s="6"/>
      <c r="D246" s="6"/>
      <c r="E246" s="215"/>
      <c r="F246" s="215"/>
      <c r="G246" s="215"/>
      <c r="H246" s="215"/>
      <c r="I246" s="380" t="str">
        <f t="shared" si="36"/>
        <v/>
      </c>
      <c r="J246" s="364">
        <f t="shared" si="37"/>
        <v>0</v>
      </c>
      <c r="K246" s="365">
        <f t="shared" si="38"/>
        <v>0</v>
      </c>
      <c r="L246" s="365">
        <f t="shared" si="45"/>
        <v>0</v>
      </c>
      <c r="M246" s="365">
        <f t="shared" si="46"/>
        <v>0</v>
      </c>
      <c r="N246" s="364">
        <f t="shared" si="39"/>
        <v>0</v>
      </c>
      <c r="O246" s="364">
        <f t="shared" si="40"/>
        <v>0</v>
      </c>
      <c r="P246" s="364">
        <f t="shared" si="41"/>
        <v>0</v>
      </c>
      <c r="Q246" s="347" t="b">
        <f t="shared" si="42"/>
        <v>0</v>
      </c>
      <c r="R246" s="366">
        <f t="shared" si="43"/>
        <v>1</v>
      </c>
      <c r="S246" s="380" t="str">
        <f t="shared" si="44"/>
        <v/>
      </c>
    </row>
    <row r="247" spans="1:19">
      <c r="A247" s="35">
        <v>238</v>
      </c>
      <c r="B247" s="6"/>
      <c r="C247" s="6"/>
      <c r="D247" s="6"/>
      <c r="E247" s="215"/>
      <c r="F247" s="215"/>
      <c r="G247" s="215"/>
      <c r="H247" s="215"/>
      <c r="I247" s="380" t="str">
        <f t="shared" si="36"/>
        <v/>
      </c>
      <c r="J247" s="364">
        <f t="shared" si="37"/>
        <v>0</v>
      </c>
      <c r="K247" s="365">
        <f t="shared" si="38"/>
        <v>0</v>
      </c>
      <c r="L247" s="365">
        <f t="shared" si="45"/>
        <v>0</v>
      </c>
      <c r="M247" s="365">
        <f t="shared" si="46"/>
        <v>0</v>
      </c>
      <c r="N247" s="364">
        <f t="shared" si="39"/>
        <v>0</v>
      </c>
      <c r="O247" s="364">
        <f t="shared" si="40"/>
        <v>0</v>
      </c>
      <c r="P247" s="364">
        <f t="shared" si="41"/>
        <v>0</v>
      </c>
      <c r="Q247" s="347" t="b">
        <f t="shared" si="42"/>
        <v>0</v>
      </c>
      <c r="R247" s="366">
        <f t="shared" si="43"/>
        <v>1</v>
      </c>
      <c r="S247" s="380" t="str">
        <f t="shared" si="44"/>
        <v/>
      </c>
    </row>
    <row r="248" spans="1:19">
      <c r="A248" s="35">
        <v>239</v>
      </c>
      <c r="B248" s="6"/>
      <c r="C248" s="6"/>
      <c r="D248" s="6"/>
      <c r="E248" s="215"/>
      <c r="F248" s="215"/>
      <c r="G248" s="215"/>
      <c r="H248" s="215"/>
      <c r="I248" s="380" t="str">
        <f t="shared" si="36"/>
        <v/>
      </c>
      <c r="J248" s="364">
        <f t="shared" si="37"/>
        <v>0</v>
      </c>
      <c r="K248" s="365">
        <f t="shared" si="38"/>
        <v>0</v>
      </c>
      <c r="L248" s="365">
        <f t="shared" si="45"/>
        <v>0</v>
      </c>
      <c r="M248" s="365">
        <f t="shared" si="46"/>
        <v>0</v>
      </c>
      <c r="N248" s="364">
        <f t="shared" si="39"/>
        <v>0</v>
      </c>
      <c r="O248" s="364">
        <f t="shared" si="40"/>
        <v>0</v>
      </c>
      <c r="P248" s="364">
        <f t="shared" si="41"/>
        <v>0</v>
      </c>
      <c r="Q248" s="347" t="b">
        <f t="shared" si="42"/>
        <v>0</v>
      </c>
      <c r="R248" s="366">
        <f t="shared" si="43"/>
        <v>1</v>
      </c>
      <c r="S248" s="380" t="str">
        <f t="shared" si="44"/>
        <v/>
      </c>
    </row>
    <row r="249" spans="1:19">
      <c r="A249" s="35">
        <v>240</v>
      </c>
      <c r="B249" s="6"/>
      <c r="C249" s="6"/>
      <c r="D249" s="6"/>
      <c r="E249" s="215"/>
      <c r="F249" s="215"/>
      <c r="G249" s="215"/>
      <c r="H249" s="215"/>
      <c r="I249" s="380" t="str">
        <f t="shared" si="36"/>
        <v/>
      </c>
      <c r="J249" s="364">
        <f t="shared" si="37"/>
        <v>0</v>
      </c>
      <c r="K249" s="365">
        <f t="shared" si="38"/>
        <v>0</v>
      </c>
      <c r="L249" s="365">
        <f t="shared" si="45"/>
        <v>0</v>
      </c>
      <c r="M249" s="365">
        <f t="shared" si="46"/>
        <v>0</v>
      </c>
      <c r="N249" s="364">
        <f t="shared" si="39"/>
        <v>0</v>
      </c>
      <c r="O249" s="364">
        <f t="shared" si="40"/>
        <v>0</v>
      </c>
      <c r="P249" s="364">
        <f t="shared" si="41"/>
        <v>0</v>
      </c>
      <c r="Q249" s="347" t="b">
        <f t="shared" si="42"/>
        <v>0</v>
      </c>
      <c r="R249" s="366">
        <f t="shared" si="43"/>
        <v>1</v>
      </c>
      <c r="S249" s="380" t="str">
        <f t="shared" si="44"/>
        <v/>
      </c>
    </row>
    <row r="250" spans="1:19">
      <c r="A250" s="35">
        <v>241</v>
      </c>
      <c r="B250" s="6"/>
      <c r="C250" s="6"/>
      <c r="D250" s="6"/>
      <c r="E250" s="215"/>
      <c r="F250" s="215"/>
      <c r="G250" s="215"/>
      <c r="H250" s="215"/>
      <c r="I250" s="380" t="str">
        <f t="shared" si="36"/>
        <v/>
      </c>
      <c r="J250" s="364">
        <f t="shared" si="37"/>
        <v>0</v>
      </c>
      <c r="K250" s="365">
        <f t="shared" si="38"/>
        <v>0</v>
      </c>
      <c r="L250" s="365">
        <f t="shared" si="45"/>
        <v>0</v>
      </c>
      <c r="M250" s="365">
        <f t="shared" si="46"/>
        <v>0</v>
      </c>
      <c r="N250" s="364">
        <f t="shared" si="39"/>
        <v>0</v>
      </c>
      <c r="O250" s="364">
        <f t="shared" si="40"/>
        <v>0</v>
      </c>
      <c r="P250" s="364">
        <f t="shared" si="41"/>
        <v>0</v>
      </c>
      <c r="Q250" s="347" t="b">
        <f t="shared" si="42"/>
        <v>0</v>
      </c>
      <c r="R250" s="366">
        <f t="shared" si="43"/>
        <v>1</v>
      </c>
      <c r="S250" s="380" t="str">
        <f t="shared" si="44"/>
        <v/>
      </c>
    </row>
    <row r="251" spans="1:19">
      <c r="A251" s="35">
        <v>242</v>
      </c>
      <c r="B251" s="6"/>
      <c r="C251" s="6"/>
      <c r="D251" s="6"/>
      <c r="E251" s="215"/>
      <c r="F251" s="215"/>
      <c r="G251" s="215"/>
      <c r="H251" s="215"/>
      <c r="I251" s="380" t="str">
        <f t="shared" si="36"/>
        <v/>
      </c>
      <c r="J251" s="364">
        <f t="shared" si="37"/>
        <v>0</v>
      </c>
      <c r="K251" s="365">
        <f t="shared" si="38"/>
        <v>0</v>
      </c>
      <c r="L251" s="365">
        <f t="shared" si="45"/>
        <v>0</v>
      </c>
      <c r="M251" s="365">
        <f t="shared" si="46"/>
        <v>0</v>
      </c>
      <c r="N251" s="364">
        <f t="shared" si="39"/>
        <v>0</v>
      </c>
      <c r="O251" s="364">
        <f t="shared" si="40"/>
        <v>0</v>
      </c>
      <c r="P251" s="364">
        <f t="shared" si="41"/>
        <v>0</v>
      </c>
      <c r="Q251" s="347" t="b">
        <f t="shared" si="42"/>
        <v>0</v>
      </c>
      <c r="R251" s="366">
        <f t="shared" si="43"/>
        <v>1</v>
      </c>
      <c r="S251" s="380" t="str">
        <f t="shared" si="44"/>
        <v/>
      </c>
    </row>
    <row r="252" spans="1:19">
      <c r="A252" s="35">
        <v>243</v>
      </c>
      <c r="B252" s="6"/>
      <c r="C252" s="6"/>
      <c r="D252" s="6"/>
      <c r="E252" s="215"/>
      <c r="F252" s="215"/>
      <c r="G252" s="215"/>
      <c r="H252" s="215"/>
      <c r="I252" s="380" t="str">
        <f t="shared" si="36"/>
        <v/>
      </c>
      <c r="J252" s="364">
        <f t="shared" si="37"/>
        <v>0</v>
      </c>
      <c r="K252" s="365">
        <f t="shared" si="38"/>
        <v>0</v>
      </c>
      <c r="L252" s="365">
        <f t="shared" si="45"/>
        <v>0</v>
      </c>
      <c r="M252" s="365">
        <f t="shared" si="46"/>
        <v>0</v>
      </c>
      <c r="N252" s="364">
        <f t="shared" si="39"/>
        <v>0</v>
      </c>
      <c r="O252" s="364">
        <f t="shared" si="40"/>
        <v>0</v>
      </c>
      <c r="P252" s="364">
        <f t="shared" si="41"/>
        <v>0</v>
      </c>
      <c r="Q252" s="347" t="b">
        <f t="shared" si="42"/>
        <v>0</v>
      </c>
      <c r="R252" s="366">
        <f t="shared" si="43"/>
        <v>1</v>
      </c>
      <c r="S252" s="380" t="str">
        <f t="shared" si="44"/>
        <v/>
      </c>
    </row>
    <row r="253" spans="1:19">
      <c r="A253" s="35">
        <v>244</v>
      </c>
      <c r="B253" s="6"/>
      <c r="C253" s="6"/>
      <c r="D253" s="6"/>
      <c r="E253" s="215"/>
      <c r="F253" s="215"/>
      <c r="G253" s="215"/>
      <c r="H253" s="215"/>
      <c r="I253" s="380" t="str">
        <f t="shared" si="36"/>
        <v/>
      </c>
      <c r="J253" s="364">
        <f t="shared" si="37"/>
        <v>0</v>
      </c>
      <c r="K253" s="365">
        <f t="shared" si="38"/>
        <v>0</v>
      </c>
      <c r="L253" s="365">
        <f t="shared" si="45"/>
        <v>0</v>
      </c>
      <c r="M253" s="365">
        <f t="shared" si="46"/>
        <v>0</v>
      </c>
      <c r="N253" s="364">
        <f t="shared" si="39"/>
        <v>0</v>
      </c>
      <c r="O253" s="364">
        <f t="shared" si="40"/>
        <v>0</v>
      </c>
      <c r="P253" s="364">
        <f t="shared" si="41"/>
        <v>0</v>
      </c>
      <c r="Q253" s="347" t="b">
        <f t="shared" si="42"/>
        <v>0</v>
      </c>
      <c r="R253" s="366">
        <f t="shared" si="43"/>
        <v>1</v>
      </c>
      <c r="S253" s="380" t="str">
        <f t="shared" si="44"/>
        <v/>
      </c>
    </row>
    <row r="254" spans="1:19">
      <c r="A254" s="35">
        <v>245</v>
      </c>
      <c r="B254" s="6"/>
      <c r="C254" s="6"/>
      <c r="D254" s="6"/>
      <c r="E254" s="215"/>
      <c r="F254" s="215"/>
      <c r="G254" s="215"/>
      <c r="H254" s="215"/>
      <c r="I254" s="380" t="str">
        <f t="shared" si="36"/>
        <v/>
      </c>
      <c r="J254" s="364">
        <f t="shared" si="37"/>
        <v>0</v>
      </c>
      <c r="K254" s="365">
        <f t="shared" si="38"/>
        <v>0</v>
      </c>
      <c r="L254" s="365">
        <f t="shared" si="45"/>
        <v>0</v>
      </c>
      <c r="M254" s="365">
        <f t="shared" si="46"/>
        <v>0</v>
      </c>
      <c r="N254" s="364">
        <f t="shared" si="39"/>
        <v>0</v>
      </c>
      <c r="O254" s="364">
        <f t="shared" si="40"/>
        <v>0</v>
      </c>
      <c r="P254" s="364">
        <f t="shared" si="41"/>
        <v>0</v>
      </c>
      <c r="Q254" s="347" t="b">
        <f t="shared" si="42"/>
        <v>0</v>
      </c>
      <c r="R254" s="366">
        <f t="shared" si="43"/>
        <v>1</v>
      </c>
      <c r="S254" s="380" t="str">
        <f t="shared" si="44"/>
        <v/>
      </c>
    </row>
    <row r="255" spans="1:19">
      <c r="A255" s="35">
        <v>246</v>
      </c>
      <c r="B255" s="6"/>
      <c r="C255" s="6"/>
      <c r="D255" s="6"/>
      <c r="E255" s="215"/>
      <c r="F255" s="215"/>
      <c r="G255" s="215"/>
      <c r="H255" s="215"/>
      <c r="I255" s="380" t="str">
        <f t="shared" si="36"/>
        <v/>
      </c>
      <c r="J255" s="364">
        <f t="shared" si="37"/>
        <v>0</v>
      </c>
      <c r="K255" s="365">
        <f t="shared" si="38"/>
        <v>0</v>
      </c>
      <c r="L255" s="365">
        <f t="shared" si="45"/>
        <v>0</v>
      </c>
      <c r="M255" s="365">
        <f t="shared" si="46"/>
        <v>0</v>
      </c>
      <c r="N255" s="364">
        <f t="shared" si="39"/>
        <v>0</v>
      </c>
      <c r="O255" s="364">
        <f t="shared" si="40"/>
        <v>0</v>
      </c>
      <c r="P255" s="364">
        <f t="shared" si="41"/>
        <v>0</v>
      </c>
      <c r="Q255" s="347" t="b">
        <f t="shared" si="42"/>
        <v>0</v>
      </c>
      <c r="R255" s="366">
        <f t="shared" si="43"/>
        <v>1</v>
      </c>
      <c r="S255" s="380" t="str">
        <f t="shared" si="44"/>
        <v/>
      </c>
    </row>
    <row r="256" spans="1:19">
      <c r="A256" s="35">
        <v>247</v>
      </c>
      <c r="B256" s="6"/>
      <c r="C256" s="6"/>
      <c r="D256" s="6"/>
      <c r="E256" s="215"/>
      <c r="F256" s="215"/>
      <c r="G256" s="215"/>
      <c r="H256" s="215"/>
      <c r="I256" s="380" t="str">
        <f t="shared" si="36"/>
        <v/>
      </c>
      <c r="J256" s="364">
        <f t="shared" si="37"/>
        <v>0</v>
      </c>
      <c r="K256" s="365">
        <f t="shared" si="38"/>
        <v>0</v>
      </c>
      <c r="L256" s="365">
        <f t="shared" si="45"/>
        <v>0</v>
      </c>
      <c r="M256" s="365">
        <f t="shared" si="46"/>
        <v>0</v>
      </c>
      <c r="N256" s="364">
        <f t="shared" si="39"/>
        <v>0</v>
      </c>
      <c r="O256" s="364">
        <f t="shared" si="40"/>
        <v>0</v>
      </c>
      <c r="P256" s="364">
        <f t="shared" si="41"/>
        <v>0</v>
      </c>
      <c r="Q256" s="347" t="b">
        <f t="shared" si="42"/>
        <v>0</v>
      </c>
      <c r="R256" s="366">
        <f t="shared" si="43"/>
        <v>1</v>
      </c>
      <c r="S256" s="380" t="str">
        <f t="shared" si="44"/>
        <v/>
      </c>
    </row>
    <row r="257" spans="1:19">
      <c r="A257" s="35">
        <v>248</v>
      </c>
      <c r="B257" s="6"/>
      <c r="C257" s="6"/>
      <c r="D257" s="6"/>
      <c r="E257" s="215"/>
      <c r="F257" s="215"/>
      <c r="G257" s="215"/>
      <c r="H257" s="215"/>
      <c r="I257" s="380" t="str">
        <f t="shared" si="36"/>
        <v/>
      </c>
      <c r="J257" s="364">
        <f t="shared" si="37"/>
        <v>0</v>
      </c>
      <c r="K257" s="365">
        <f t="shared" si="38"/>
        <v>0</v>
      </c>
      <c r="L257" s="365">
        <f t="shared" si="45"/>
        <v>0</v>
      </c>
      <c r="M257" s="365">
        <f t="shared" si="46"/>
        <v>0</v>
      </c>
      <c r="N257" s="364">
        <f t="shared" si="39"/>
        <v>0</v>
      </c>
      <c r="O257" s="364">
        <f t="shared" si="40"/>
        <v>0</v>
      </c>
      <c r="P257" s="364">
        <f t="shared" si="41"/>
        <v>0</v>
      </c>
      <c r="Q257" s="347" t="b">
        <f t="shared" si="42"/>
        <v>0</v>
      </c>
      <c r="R257" s="366">
        <f t="shared" si="43"/>
        <v>1</v>
      </c>
      <c r="S257" s="380" t="str">
        <f t="shared" si="44"/>
        <v/>
      </c>
    </row>
    <row r="258" spans="1:19">
      <c r="A258" s="35">
        <v>249</v>
      </c>
      <c r="B258" s="6"/>
      <c r="C258" s="6"/>
      <c r="D258" s="6"/>
      <c r="E258" s="215"/>
      <c r="F258" s="215"/>
      <c r="G258" s="215"/>
      <c r="H258" s="215"/>
      <c r="I258" s="380" t="str">
        <f t="shared" si="36"/>
        <v/>
      </c>
      <c r="J258" s="364">
        <f t="shared" si="37"/>
        <v>0</v>
      </c>
      <c r="K258" s="365">
        <f t="shared" si="38"/>
        <v>0</v>
      </c>
      <c r="L258" s="365">
        <f t="shared" si="45"/>
        <v>0</v>
      </c>
      <c r="M258" s="365">
        <f t="shared" si="46"/>
        <v>0</v>
      </c>
      <c r="N258" s="364">
        <f t="shared" si="39"/>
        <v>0</v>
      </c>
      <c r="O258" s="364">
        <f t="shared" si="40"/>
        <v>0</v>
      </c>
      <c r="P258" s="364">
        <f t="shared" si="41"/>
        <v>0</v>
      </c>
      <c r="Q258" s="347" t="b">
        <f t="shared" si="42"/>
        <v>0</v>
      </c>
      <c r="R258" s="366">
        <f t="shared" si="43"/>
        <v>1</v>
      </c>
      <c r="S258" s="380" t="str">
        <f t="shared" si="44"/>
        <v/>
      </c>
    </row>
    <row r="259" spans="1:19">
      <c r="A259" s="35">
        <v>250</v>
      </c>
      <c r="B259" s="6"/>
      <c r="C259" s="6"/>
      <c r="D259" s="6"/>
      <c r="E259" s="215"/>
      <c r="F259" s="215"/>
      <c r="G259" s="215"/>
      <c r="H259" s="215"/>
      <c r="I259" s="380" t="str">
        <f t="shared" si="36"/>
        <v/>
      </c>
      <c r="J259" s="364">
        <f t="shared" si="37"/>
        <v>0</v>
      </c>
      <c r="K259" s="365">
        <f t="shared" si="38"/>
        <v>0</v>
      </c>
      <c r="L259" s="365">
        <f t="shared" si="45"/>
        <v>0</v>
      </c>
      <c r="M259" s="365">
        <f t="shared" si="46"/>
        <v>0</v>
      </c>
      <c r="N259" s="364">
        <f t="shared" si="39"/>
        <v>0</v>
      </c>
      <c r="O259" s="364">
        <f t="shared" si="40"/>
        <v>0</v>
      </c>
      <c r="P259" s="364">
        <f t="shared" si="41"/>
        <v>0</v>
      </c>
      <c r="Q259" s="347" t="b">
        <f t="shared" si="42"/>
        <v>0</v>
      </c>
      <c r="R259" s="366">
        <f t="shared" si="43"/>
        <v>1</v>
      </c>
      <c r="S259" s="380"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7"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12" zoomScale="84" zoomScaleNormal="84" workbookViewId="0">
      <selection activeCell="M13" sqref="M13"/>
    </sheetView>
  </sheetViews>
  <sheetFormatPr defaultColWidth="9.109375" defaultRowHeight="15.6"/>
  <cols>
    <col min="1" max="1" width="5.6640625" style="58" customWidth="1"/>
    <col min="2" max="2" width="30.5546875" style="58" customWidth="1"/>
    <col min="3" max="3" width="27.5546875" style="58" customWidth="1"/>
    <col min="4" max="4" width="16.6640625" style="60" customWidth="1"/>
    <col min="5" max="5" width="10.6640625" style="61" customWidth="1"/>
    <col min="6" max="6" width="12.88671875" style="61" customWidth="1"/>
    <col min="7" max="7" width="12.6640625" style="61" customWidth="1"/>
    <col min="8" max="10" width="8.6640625" style="61" customWidth="1"/>
    <col min="11" max="12" width="5.6640625" style="85" customWidth="1"/>
    <col min="13" max="13" width="13.6640625" style="58" customWidth="1"/>
    <col min="14" max="14" width="22.44140625" style="58" customWidth="1"/>
    <col min="15" max="15" width="10.6640625" style="81" hidden="1" customWidth="1"/>
    <col min="16" max="16" width="9.109375" style="58" hidden="1" customWidth="1"/>
    <col min="17" max="19" width="13.6640625" style="58" hidden="1" customWidth="1"/>
    <col min="20" max="16384" width="9.109375" style="58"/>
  </cols>
  <sheetData>
    <row r="1" spans="1:26">
      <c r="A1" s="57" t="s">
        <v>481</v>
      </c>
      <c r="D1" s="58"/>
      <c r="E1" s="59"/>
      <c r="F1" s="59"/>
      <c r="G1" s="58"/>
      <c r="H1" s="60"/>
      <c r="I1" s="58"/>
      <c r="J1" s="287"/>
      <c r="K1" s="287"/>
      <c r="L1" s="287"/>
      <c r="M1" s="287"/>
      <c r="N1" s="287"/>
      <c r="O1" s="58"/>
      <c r="Q1" s="287"/>
      <c r="R1" s="287"/>
      <c r="S1" s="287"/>
    </row>
    <row r="2" spans="1:26">
      <c r="A2" s="344" t="str">
        <f>IF(ISBLANK(facultate), IF(ISBLANK(departament),"","Departament " &amp; departament), "Facultatea " &amp; facultate)</f>
        <v>Facultatea Construcții</v>
      </c>
      <c r="D2" s="58"/>
      <c r="E2" s="59"/>
      <c r="F2" s="59"/>
      <c r="G2" s="58"/>
      <c r="H2" s="60"/>
      <c r="I2" s="58"/>
      <c r="J2" s="287"/>
      <c r="K2" s="287"/>
      <c r="L2" s="287"/>
      <c r="M2" s="287"/>
      <c r="N2" s="287"/>
      <c r="O2" s="58"/>
      <c r="Q2" s="287"/>
      <c r="R2" s="287"/>
      <c r="S2" s="287"/>
    </row>
    <row r="3" spans="1:26">
      <c r="A3" s="344" t="str">
        <f>IF(ISBLANK(departament),"","Departamentul " &amp; departament)</f>
        <v>Departamentul Căi de Comunicație Terestre, Fundații și Cadastru</v>
      </c>
      <c r="D3" s="58"/>
      <c r="E3" s="59"/>
      <c r="F3" s="59"/>
      <c r="G3" s="58"/>
      <c r="H3" s="60"/>
      <c r="I3" s="58"/>
      <c r="J3" s="287"/>
      <c r="K3" s="287"/>
      <c r="L3" s="287"/>
      <c r="M3" s="287"/>
      <c r="N3" s="287"/>
      <c r="O3" s="58"/>
      <c r="Q3" s="287"/>
      <c r="R3" s="287"/>
      <c r="S3" s="287"/>
    </row>
    <row r="4" spans="1:26" s="62" customFormat="1">
      <c r="A4" s="531" t="s">
        <v>901</v>
      </c>
      <c r="B4" s="531"/>
      <c r="C4" s="531"/>
      <c r="D4" s="531"/>
      <c r="E4" s="531"/>
      <c r="F4" s="531"/>
      <c r="G4" s="531"/>
      <c r="H4" s="531"/>
      <c r="I4" s="531"/>
      <c r="J4" s="531"/>
      <c r="K4" s="531"/>
      <c r="L4" s="531"/>
      <c r="M4" s="531"/>
      <c r="N4" s="531"/>
      <c r="O4" s="304"/>
      <c r="P4" s="31"/>
      <c r="Q4" s="31"/>
      <c r="R4" s="31"/>
      <c r="S4" s="31"/>
      <c r="T4" s="31"/>
      <c r="U4" s="31"/>
      <c r="V4" s="31"/>
      <c r="W4" s="31"/>
      <c r="X4" s="31"/>
      <c r="Y4" s="31"/>
      <c r="Z4" s="31"/>
    </row>
    <row r="5" spans="1:26" s="62" customFormat="1" ht="44.25" customHeight="1">
      <c r="A5" s="537" t="s">
        <v>1014</v>
      </c>
      <c r="B5" s="537"/>
      <c r="C5" s="537"/>
      <c r="D5" s="537"/>
      <c r="E5" s="537"/>
      <c r="F5" s="537"/>
      <c r="G5" s="537"/>
      <c r="H5" s="537"/>
      <c r="I5" s="537"/>
      <c r="J5" s="537"/>
      <c r="K5" s="537"/>
      <c r="L5" s="537"/>
      <c r="M5" s="537"/>
      <c r="N5" s="537"/>
      <c r="O5" s="81"/>
      <c r="P5" s="31"/>
      <c r="Q5" s="31"/>
      <c r="R5" s="31"/>
      <c r="S5" s="31"/>
      <c r="T5" s="31"/>
      <c r="U5" s="31"/>
      <c r="V5" s="31"/>
      <c r="W5" s="31"/>
      <c r="X5" s="31"/>
      <c r="Y5" s="31"/>
      <c r="Z5" s="31"/>
    </row>
    <row r="6" spans="1:26" ht="13.5" customHeight="1" thickBot="1">
      <c r="B6" s="62"/>
      <c r="C6" s="62"/>
      <c r="D6" s="62"/>
      <c r="E6" s="288"/>
      <c r="F6" s="152"/>
      <c r="G6" s="288"/>
      <c r="H6" s="288"/>
      <c r="I6" s="288"/>
      <c r="J6" s="305"/>
      <c r="M6" s="305"/>
      <c r="N6" s="345" t="str">
        <f>CONCATENATE(functie," ",nume_candidat)</f>
        <v>Șef de lucrări Halbac-Cotoara-Zamfir Rares</v>
      </c>
      <c r="P6" s="31"/>
      <c r="Q6" s="305"/>
      <c r="R6" s="305"/>
      <c r="S6" s="305"/>
      <c r="T6" s="31"/>
      <c r="U6" s="31"/>
      <c r="V6" s="31"/>
      <c r="W6" s="31"/>
      <c r="X6" s="31"/>
      <c r="Y6" s="31"/>
      <c r="Z6" s="31"/>
    </row>
    <row r="7" spans="1:26" ht="34.5" customHeight="1">
      <c r="A7" s="528" t="s">
        <v>336</v>
      </c>
      <c r="B7" s="528" t="s">
        <v>540</v>
      </c>
      <c r="C7" s="528" t="s">
        <v>62</v>
      </c>
      <c r="D7" s="528" t="s">
        <v>37</v>
      </c>
      <c r="E7" s="534" t="s">
        <v>2</v>
      </c>
      <c r="F7" s="563" t="s">
        <v>1070</v>
      </c>
      <c r="G7" s="539" t="s">
        <v>36</v>
      </c>
      <c r="H7" s="560" t="s">
        <v>548</v>
      </c>
      <c r="I7" s="561"/>
      <c r="J7" s="562"/>
      <c r="K7" s="565" t="s">
        <v>1060</v>
      </c>
      <c r="L7" s="566"/>
      <c r="M7" s="558" t="s">
        <v>542</v>
      </c>
      <c r="N7" s="528" t="s">
        <v>38</v>
      </c>
      <c r="O7" s="535" t="s">
        <v>539</v>
      </c>
      <c r="P7" s="538" t="s">
        <v>549</v>
      </c>
      <c r="Q7" s="558" t="s">
        <v>542</v>
      </c>
      <c r="R7" s="558" t="s">
        <v>542</v>
      </c>
      <c r="S7" s="558" t="s">
        <v>542</v>
      </c>
    </row>
    <row r="8" spans="1:26" ht="199.5" customHeight="1" thickBot="1">
      <c r="A8" s="528"/>
      <c r="B8" s="528"/>
      <c r="C8" s="528"/>
      <c r="D8" s="528"/>
      <c r="E8" s="534"/>
      <c r="F8" s="564"/>
      <c r="G8" s="541"/>
      <c r="H8" s="307" t="s">
        <v>330</v>
      </c>
      <c r="I8" s="307" t="s">
        <v>331</v>
      </c>
      <c r="J8" s="308" t="s">
        <v>1019</v>
      </c>
      <c r="K8" s="313" t="s">
        <v>1073</v>
      </c>
      <c r="L8" s="414" t="s">
        <v>1074</v>
      </c>
      <c r="M8" s="559"/>
      <c r="N8" s="528"/>
      <c r="O8" s="535"/>
      <c r="P8" s="538"/>
      <c r="Q8" s="559"/>
      <c r="R8" s="559"/>
      <c r="S8" s="559"/>
    </row>
    <row r="9" spans="1:26" ht="16.2" thickBot="1">
      <c r="A9" s="86"/>
      <c r="B9" s="63"/>
      <c r="C9" s="63"/>
      <c r="D9" s="64"/>
      <c r="E9" s="28"/>
      <c r="F9" s="28"/>
      <c r="G9" s="28"/>
      <c r="H9" s="28"/>
      <c r="I9" s="28"/>
      <c r="J9" s="28"/>
      <c r="K9" s="319"/>
      <c r="L9" s="319"/>
      <c r="M9" s="146">
        <f>SUMIF(M10:M1010,"&gt;0")</f>
        <v>212.27627999999999</v>
      </c>
      <c r="N9" s="300"/>
      <c r="O9" s="296"/>
      <c r="P9" s="309"/>
      <c r="Q9" s="146">
        <f>SUMIF(Q10:Q1309,"&gt;0")</f>
        <v>15</v>
      </c>
      <c r="R9" s="146">
        <f>SUMIF(R10:R1309,"&gt;0")</f>
        <v>0</v>
      </c>
      <c r="S9" s="146">
        <f>SUMIF(S10:S1309,"&gt;0")</f>
        <v>197.27627999999999</v>
      </c>
    </row>
    <row r="10" spans="1:26" ht="109.2">
      <c r="A10" s="35">
        <v>1</v>
      </c>
      <c r="B10" s="7" t="s">
        <v>1235</v>
      </c>
      <c r="C10" s="6" t="s">
        <v>1397</v>
      </c>
      <c r="D10" s="215" t="s">
        <v>1396</v>
      </c>
      <c r="E10" s="214">
        <v>2018</v>
      </c>
      <c r="F10" s="310">
        <v>1500</v>
      </c>
      <c r="G10" s="75" t="s">
        <v>1418</v>
      </c>
      <c r="H10" s="218" t="s">
        <v>1392</v>
      </c>
      <c r="I10" s="218"/>
      <c r="J10" s="214"/>
      <c r="K10" s="408"/>
      <c r="L10" s="29"/>
      <c r="M10" s="363">
        <f t="shared" ref="M10:M73" si="0">IF(
OR(
$B10="",$C10="",$D10="",$E10="",$E10&lt;an_initial,$E10&gt;an_final,$O10=FALSE),"",IF(
$G10="","",IF(
OR(
$H10="X",$H10="x"),100*$F10/10000,IF(
OR(
$I10="X",$I10="x"),80*$F10/10000,IF(
OR(
$K10="X",$K10="x"),100*(
IF(
$P10&lt;=5,0.3,0.2))*$F10/10000,IF(
OR(
$L10="X",$L10="x"),80*(
IF(
$P10&lt;=5,0.3,0.2))*$F10/10000,""))))))</f>
        <v>15</v>
      </c>
      <c r="N10" s="301"/>
      <c r="O10" s="347" t="b">
        <f t="shared" ref="O10:O74" si="1">IF(nume_candidat="",FALSE,ISNUMBER(SEARCH(nume_candidat,$B10)))</f>
        <v>1</v>
      </c>
      <c r="P10" s="362">
        <f>LEN(B10)-LEN(SUBSTITUTE(B10,",",""))+1</f>
        <v>1</v>
      </c>
      <c r="Q10" s="363">
        <f t="shared" ref="Q10:Q73" si="2">IF(
OR(
$B10="",$C10="",$D10="",$E10="",$E10&lt;an_initial,$E10&gt;an_final,$O10=FALSE),"",IF(
$G10="","",IF(
OR(
$H10="X",$H10="x"),100*$F10/10000,"")))</f>
        <v>15</v>
      </c>
      <c r="R10" s="363" t="str">
        <f t="shared" ref="R10:R73" si="3">IF(
OR(
$B10="",$C10="",$D10="",$E10="",$E10&lt;an_initial,$E10&gt;an_final,$O10=FALSE),"",IF(
$G10="","",IF(
OR(
$I10="X",$I10="x"),80*$F10/10000,"")))</f>
        <v/>
      </c>
      <c r="S10" s="363" t="str">
        <f t="shared" ref="S10:S73" si="4">IF(
OR(
$B10="",$C10="",$D10="",$E10="",$E10&lt;an_initial,$E10&gt;an_final,$O10=FALSE),"",IF(
$G10="","",IF(
OR(
$K10="X",$K10="x"),100*(
IF(
$P10&lt;=5,0.3,0.2))*$F10/10000,IF(
OR(
$L10="X",$L10="x"),80*(
IF(
$P10&lt;=5,0.3,0.2))*$F10/10000,""))))</f>
        <v/>
      </c>
      <c r="V10" s="82"/>
    </row>
    <row r="11" spans="1:26" ht="124.8">
      <c r="A11" s="35">
        <v>2</v>
      </c>
      <c r="B11" s="7" t="s">
        <v>1414</v>
      </c>
      <c r="C11" s="6" t="s">
        <v>1415</v>
      </c>
      <c r="D11" s="215" t="s">
        <v>1416</v>
      </c>
      <c r="E11" s="214">
        <v>2017</v>
      </c>
      <c r="F11" s="310">
        <v>33681.78</v>
      </c>
      <c r="G11" s="75" t="s">
        <v>1417</v>
      </c>
      <c r="H11" s="218"/>
      <c r="I11" s="218"/>
      <c r="J11" s="214" t="s">
        <v>1371</v>
      </c>
      <c r="K11" s="24" t="s">
        <v>1371</v>
      </c>
      <c r="L11" s="29"/>
      <c r="M11" s="363">
        <f t="shared" si="0"/>
        <v>67.363559999999993</v>
      </c>
      <c r="N11" s="301"/>
      <c r="O11" s="347" t="b">
        <f t="shared" si="1"/>
        <v>1</v>
      </c>
      <c r="P11" s="362">
        <f>LEN(B11)-LEN(SUBSTITUTE(B11,",",""))+1</f>
        <v>13</v>
      </c>
      <c r="Q11" s="363" t="str">
        <f t="shared" si="2"/>
        <v/>
      </c>
      <c r="R11" s="363" t="str">
        <f t="shared" si="3"/>
        <v/>
      </c>
      <c r="S11" s="363">
        <f t="shared" si="4"/>
        <v>67.363559999999993</v>
      </c>
    </row>
    <row r="12" spans="1:26" ht="124.8">
      <c r="A12" s="35">
        <v>3</v>
      </c>
      <c r="B12" s="378" t="s">
        <v>1414</v>
      </c>
      <c r="C12" s="6" t="s">
        <v>1415</v>
      </c>
      <c r="D12" s="504" t="s">
        <v>1416</v>
      </c>
      <c r="E12" s="214">
        <v>2017</v>
      </c>
      <c r="F12" s="310">
        <v>44123.61</v>
      </c>
      <c r="G12" s="75" t="s">
        <v>1417</v>
      </c>
      <c r="H12" s="218"/>
      <c r="I12" s="218"/>
      <c r="J12" s="214" t="s">
        <v>1371</v>
      </c>
      <c r="K12" s="24" t="s">
        <v>1371</v>
      </c>
      <c r="L12" s="29"/>
      <c r="M12" s="363">
        <f t="shared" si="0"/>
        <v>88.247219999999999</v>
      </c>
      <c r="N12" s="301"/>
      <c r="O12" s="347" t="b">
        <f t="shared" si="1"/>
        <v>1</v>
      </c>
      <c r="P12" s="362">
        <f>LEN(B12)-LEN(SUBSTITUTE(B12,",",""))+1</f>
        <v>13</v>
      </c>
      <c r="Q12" s="363" t="str">
        <f t="shared" si="2"/>
        <v/>
      </c>
      <c r="R12" s="363" t="str">
        <f t="shared" si="3"/>
        <v/>
      </c>
      <c r="S12" s="363">
        <f t="shared" si="4"/>
        <v>88.247219999999999</v>
      </c>
      <c r="V12" s="82"/>
    </row>
    <row r="13" spans="1:26" ht="124.8">
      <c r="A13" s="35">
        <v>4</v>
      </c>
      <c r="B13" s="378" t="s">
        <v>1414</v>
      </c>
      <c r="C13" s="6" t="s">
        <v>1415</v>
      </c>
      <c r="D13" s="504" t="s">
        <v>1416</v>
      </c>
      <c r="E13" s="214">
        <v>2018</v>
      </c>
      <c r="F13" s="310">
        <v>20832.75</v>
      </c>
      <c r="G13" s="75" t="s">
        <v>1417</v>
      </c>
      <c r="H13" s="218"/>
      <c r="I13" s="218"/>
      <c r="J13" s="214" t="s">
        <v>1371</v>
      </c>
      <c r="K13" s="24" t="s">
        <v>1371</v>
      </c>
      <c r="L13" s="29"/>
      <c r="M13" s="363">
        <f t="shared" si="0"/>
        <v>41.665500000000002</v>
      </c>
      <c r="N13" s="301"/>
      <c r="O13" s="347" t="b">
        <f t="shared" si="1"/>
        <v>1</v>
      </c>
      <c r="P13" s="362">
        <f t="shared" ref="P13:P14" si="5">LEN(B13)-LEN(SUBSTITUTE(B13,",",""))+1</f>
        <v>13</v>
      </c>
      <c r="Q13" s="363" t="str">
        <f t="shared" si="2"/>
        <v/>
      </c>
      <c r="R13" s="363" t="str">
        <f t="shared" si="3"/>
        <v/>
      </c>
      <c r="S13" s="363">
        <f t="shared" si="4"/>
        <v>41.665500000000002</v>
      </c>
      <c r="V13" s="82"/>
    </row>
    <row r="14" spans="1:26">
      <c r="A14" s="35">
        <v>5</v>
      </c>
      <c r="B14" s="7"/>
      <c r="C14" s="6"/>
      <c r="D14" s="215"/>
      <c r="E14" s="214"/>
      <c r="F14" s="310"/>
      <c r="G14" s="75"/>
      <c r="H14" s="218"/>
      <c r="I14" s="218"/>
      <c r="J14" s="214"/>
      <c r="K14" s="24"/>
      <c r="L14" s="29"/>
      <c r="M14" s="363" t="str">
        <f t="shared" si="0"/>
        <v/>
      </c>
      <c r="N14" s="301"/>
      <c r="O14" s="347" t="b">
        <f t="shared" si="1"/>
        <v>0</v>
      </c>
      <c r="P14" s="362">
        <f t="shared" si="5"/>
        <v>1</v>
      </c>
      <c r="Q14" s="363" t="str">
        <f t="shared" si="2"/>
        <v/>
      </c>
      <c r="R14" s="363" t="str">
        <f t="shared" si="3"/>
        <v/>
      </c>
      <c r="S14" s="363" t="str">
        <f t="shared" si="4"/>
        <v/>
      </c>
    </row>
    <row r="15" spans="1:26">
      <c r="A15" s="35">
        <v>6</v>
      </c>
      <c r="B15" s="378"/>
      <c r="C15" s="6"/>
      <c r="D15" s="411"/>
      <c r="E15" s="412"/>
      <c r="F15" s="310"/>
      <c r="G15" s="75"/>
      <c r="H15" s="218"/>
      <c r="I15" s="218"/>
      <c r="J15" s="214"/>
      <c r="K15" s="24"/>
      <c r="L15" s="29"/>
      <c r="M15" s="363" t="str">
        <f t="shared" si="0"/>
        <v/>
      </c>
      <c r="N15" s="301"/>
      <c r="O15" s="347" t="b">
        <f t="shared" si="1"/>
        <v>0</v>
      </c>
      <c r="P15" s="362">
        <f t="shared" ref="P15:P42" si="6">LEN(B15)-LEN(SUBSTITUTE(B15,",",""))+1</f>
        <v>1</v>
      </c>
      <c r="Q15" s="363" t="str">
        <f t="shared" si="2"/>
        <v/>
      </c>
      <c r="R15" s="363" t="str">
        <f t="shared" si="3"/>
        <v/>
      </c>
      <c r="S15" s="363" t="str">
        <f t="shared" si="4"/>
        <v/>
      </c>
    </row>
    <row r="16" spans="1:26">
      <c r="A16" s="35">
        <v>7</v>
      </c>
      <c r="B16" s="6"/>
      <c r="C16" s="6"/>
      <c r="D16" s="215"/>
      <c r="E16" s="214"/>
      <c r="F16" s="310"/>
      <c r="G16" s="75"/>
      <c r="H16" s="218"/>
      <c r="I16" s="218"/>
      <c r="J16" s="214"/>
      <c r="K16" s="24"/>
      <c r="L16" s="29"/>
      <c r="M16" s="363" t="str">
        <f t="shared" si="0"/>
        <v/>
      </c>
      <c r="N16" s="301"/>
      <c r="O16" s="347" t="b">
        <f t="shared" si="1"/>
        <v>0</v>
      </c>
      <c r="P16" s="362">
        <f t="shared" si="6"/>
        <v>1</v>
      </c>
      <c r="Q16" s="363" t="str">
        <f t="shared" si="2"/>
        <v/>
      </c>
      <c r="R16" s="363" t="str">
        <f t="shared" si="3"/>
        <v/>
      </c>
      <c r="S16" s="363" t="str">
        <f t="shared" si="4"/>
        <v/>
      </c>
    </row>
    <row r="17" spans="1:19">
      <c r="A17" s="35">
        <v>8</v>
      </c>
      <c r="B17" s="6"/>
      <c r="C17" s="6"/>
      <c r="D17" s="215"/>
      <c r="E17" s="214"/>
      <c r="F17" s="310"/>
      <c r="G17" s="75"/>
      <c r="H17" s="218"/>
      <c r="I17" s="218"/>
      <c r="J17" s="214"/>
      <c r="K17" s="24"/>
      <c r="L17" s="29"/>
      <c r="M17" s="363" t="str">
        <f t="shared" si="0"/>
        <v/>
      </c>
      <c r="N17" s="301"/>
      <c r="O17" s="347" t="b">
        <f t="shared" si="1"/>
        <v>0</v>
      </c>
      <c r="P17" s="362">
        <f t="shared" si="6"/>
        <v>1</v>
      </c>
      <c r="Q17" s="363" t="str">
        <f t="shared" si="2"/>
        <v/>
      </c>
      <c r="R17" s="363" t="str">
        <f t="shared" si="3"/>
        <v/>
      </c>
      <c r="S17" s="363" t="str">
        <f t="shared" si="4"/>
        <v/>
      </c>
    </row>
    <row r="18" spans="1:19">
      <c r="A18" s="35">
        <v>9</v>
      </c>
      <c r="B18" s="6"/>
      <c r="C18" s="6"/>
      <c r="D18" s="215"/>
      <c r="E18" s="214"/>
      <c r="F18" s="310"/>
      <c r="G18" s="75"/>
      <c r="H18" s="218"/>
      <c r="I18" s="218"/>
      <c r="J18" s="214"/>
      <c r="K18" s="24"/>
      <c r="L18" s="29"/>
      <c r="M18" s="363" t="str">
        <f t="shared" si="0"/>
        <v/>
      </c>
      <c r="N18" s="301"/>
      <c r="O18" s="347" t="b">
        <f t="shared" si="1"/>
        <v>0</v>
      </c>
      <c r="P18" s="362">
        <f t="shared" si="6"/>
        <v>1</v>
      </c>
      <c r="Q18" s="363" t="str">
        <f t="shared" si="2"/>
        <v/>
      </c>
      <c r="R18" s="363" t="str">
        <f t="shared" si="3"/>
        <v/>
      </c>
      <c r="S18" s="363" t="str">
        <f t="shared" si="4"/>
        <v/>
      </c>
    </row>
    <row r="19" spans="1:19">
      <c r="A19" s="35">
        <v>10</v>
      </c>
      <c r="B19" s="6"/>
      <c r="C19" s="6"/>
      <c r="D19" s="215"/>
      <c r="E19" s="214"/>
      <c r="F19" s="310"/>
      <c r="G19" s="75"/>
      <c r="H19" s="218"/>
      <c r="I19" s="218"/>
      <c r="J19" s="214"/>
      <c r="K19" s="24"/>
      <c r="L19" s="29"/>
      <c r="M19" s="363" t="str">
        <f t="shared" si="0"/>
        <v/>
      </c>
      <c r="N19" s="301"/>
      <c r="O19" s="347" t="b">
        <f t="shared" si="1"/>
        <v>0</v>
      </c>
      <c r="P19" s="362">
        <f t="shared" si="6"/>
        <v>1</v>
      </c>
      <c r="Q19" s="363" t="str">
        <f t="shared" si="2"/>
        <v/>
      </c>
      <c r="R19" s="363" t="str">
        <f t="shared" si="3"/>
        <v/>
      </c>
      <c r="S19" s="363" t="str">
        <f t="shared" si="4"/>
        <v/>
      </c>
    </row>
    <row r="20" spans="1:19">
      <c r="A20" s="35">
        <v>11</v>
      </c>
      <c r="B20" s="6"/>
      <c r="C20" s="6"/>
      <c r="D20" s="215"/>
      <c r="E20" s="214"/>
      <c r="F20" s="310"/>
      <c r="G20" s="75"/>
      <c r="H20" s="218"/>
      <c r="I20" s="218"/>
      <c r="J20" s="214"/>
      <c r="K20" s="24"/>
      <c r="L20" s="29"/>
      <c r="M20" s="363" t="str">
        <f t="shared" si="0"/>
        <v/>
      </c>
      <c r="N20" s="301"/>
      <c r="O20" s="347" t="b">
        <f t="shared" si="1"/>
        <v>0</v>
      </c>
      <c r="P20" s="362">
        <f t="shared" si="6"/>
        <v>1</v>
      </c>
      <c r="Q20" s="363" t="str">
        <f t="shared" si="2"/>
        <v/>
      </c>
      <c r="R20" s="363" t="str">
        <f t="shared" si="3"/>
        <v/>
      </c>
      <c r="S20" s="363" t="str">
        <f t="shared" si="4"/>
        <v/>
      </c>
    </row>
    <row r="21" spans="1:19">
      <c r="A21" s="35">
        <v>12</v>
      </c>
      <c r="B21" s="6"/>
      <c r="C21" s="6"/>
      <c r="D21" s="215"/>
      <c r="E21" s="214"/>
      <c r="F21" s="310"/>
      <c r="G21" s="75"/>
      <c r="H21" s="218"/>
      <c r="I21" s="218"/>
      <c r="J21" s="214"/>
      <c r="K21" s="24"/>
      <c r="L21" s="29"/>
      <c r="M21" s="363" t="str">
        <f t="shared" si="0"/>
        <v/>
      </c>
      <c r="N21" s="301"/>
      <c r="O21" s="347" t="b">
        <f t="shared" si="1"/>
        <v>0</v>
      </c>
      <c r="P21" s="362">
        <f t="shared" si="6"/>
        <v>1</v>
      </c>
      <c r="Q21" s="363" t="str">
        <f t="shared" si="2"/>
        <v/>
      </c>
      <c r="R21" s="363" t="str">
        <f t="shared" si="3"/>
        <v/>
      </c>
      <c r="S21" s="363" t="str">
        <f t="shared" si="4"/>
        <v/>
      </c>
    </row>
    <row r="22" spans="1:19">
      <c r="A22" s="35">
        <v>13</v>
      </c>
      <c r="B22" s="6"/>
      <c r="C22" s="6"/>
      <c r="D22" s="215"/>
      <c r="E22" s="214"/>
      <c r="F22" s="310"/>
      <c r="G22" s="75"/>
      <c r="H22" s="218"/>
      <c r="I22" s="218"/>
      <c r="J22" s="214"/>
      <c r="K22" s="24"/>
      <c r="L22" s="29"/>
      <c r="M22" s="363" t="str">
        <f t="shared" si="0"/>
        <v/>
      </c>
      <c r="N22" s="301"/>
      <c r="O22" s="347" t="b">
        <f t="shared" si="1"/>
        <v>0</v>
      </c>
      <c r="P22" s="362">
        <f t="shared" si="6"/>
        <v>1</v>
      </c>
      <c r="Q22" s="363" t="str">
        <f t="shared" si="2"/>
        <v/>
      </c>
      <c r="R22" s="363" t="str">
        <f t="shared" si="3"/>
        <v/>
      </c>
      <c r="S22" s="363" t="str">
        <f t="shared" si="4"/>
        <v/>
      </c>
    </row>
    <row r="23" spans="1:19">
      <c r="A23" s="35">
        <v>14</v>
      </c>
      <c r="B23" s="6"/>
      <c r="C23" s="6"/>
      <c r="D23" s="215"/>
      <c r="E23" s="214"/>
      <c r="F23" s="310"/>
      <c r="G23" s="75"/>
      <c r="H23" s="218"/>
      <c r="I23" s="218"/>
      <c r="J23" s="214"/>
      <c r="K23" s="24"/>
      <c r="L23" s="29"/>
      <c r="M23" s="363" t="str">
        <f t="shared" si="0"/>
        <v/>
      </c>
      <c r="N23" s="301"/>
      <c r="O23" s="347" t="b">
        <f t="shared" si="1"/>
        <v>0</v>
      </c>
      <c r="P23" s="362">
        <f t="shared" si="6"/>
        <v>1</v>
      </c>
      <c r="Q23" s="363" t="str">
        <f t="shared" si="2"/>
        <v/>
      </c>
      <c r="R23" s="363" t="str">
        <f t="shared" si="3"/>
        <v/>
      </c>
      <c r="S23" s="363" t="str">
        <f t="shared" si="4"/>
        <v/>
      </c>
    </row>
    <row r="24" spans="1:19">
      <c r="A24" s="35">
        <v>15</v>
      </c>
      <c r="B24" s="6"/>
      <c r="C24" s="6"/>
      <c r="D24" s="215"/>
      <c r="E24" s="214"/>
      <c r="F24" s="310"/>
      <c r="G24" s="75"/>
      <c r="H24" s="218"/>
      <c r="I24" s="218"/>
      <c r="J24" s="214"/>
      <c r="K24" s="24"/>
      <c r="L24" s="29"/>
      <c r="M24" s="363" t="str">
        <f t="shared" si="0"/>
        <v/>
      </c>
      <c r="N24" s="301"/>
      <c r="O24" s="347" t="b">
        <f t="shared" si="1"/>
        <v>0</v>
      </c>
      <c r="P24" s="362">
        <f t="shared" si="6"/>
        <v>1</v>
      </c>
      <c r="Q24" s="363" t="str">
        <f t="shared" si="2"/>
        <v/>
      </c>
      <c r="R24" s="363" t="str">
        <f t="shared" si="3"/>
        <v/>
      </c>
      <c r="S24" s="363" t="str">
        <f t="shared" si="4"/>
        <v/>
      </c>
    </row>
    <row r="25" spans="1:19">
      <c r="A25" s="35">
        <v>16</v>
      </c>
      <c r="B25" s="6"/>
      <c r="C25" s="6"/>
      <c r="D25" s="215"/>
      <c r="E25" s="214"/>
      <c r="F25" s="310"/>
      <c r="G25" s="75"/>
      <c r="H25" s="218"/>
      <c r="I25" s="218"/>
      <c r="J25" s="214"/>
      <c r="K25" s="24"/>
      <c r="L25" s="29"/>
      <c r="M25" s="363" t="str">
        <f t="shared" si="0"/>
        <v/>
      </c>
      <c r="N25" s="301"/>
      <c r="O25" s="347" t="b">
        <f t="shared" si="1"/>
        <v>0</v>
      </c>
      <c r="P25" s="362">
        <f t="shared" si="6"/>
        <v>1</v>
      </c>
      <c r="Q25" s="363" t="str">
        <f t="shared" si="2"/>
        <v/>
      </c>
      <c r="R25" s="363" t="str">
        <f t="shared" si="3"/>
        <v/>
      </c>
      <c r="S25" s="363" t="str">
        <f t="shared" si="4"/>
        <v/>
      </c>
    </row>
    <row r="26" spans="1:19">
      <c r="A26" s="35">
        <v>17</v>
      </c>
      <c r="B26" s="6"/>
      <c r="C26" s="6"/>
      <c r="D26" s="215"/>
      <c r="E26" s="214"/>
      <c r="F26" s="310"/>
      <c r="G26" s="75"/>
      <c r="H26" s="218"/>
      <c r="I26" s="218"/>
      <c r="J26" s="214"/>
      <c r="K26" s="24"/>
      <c r="L26" s="29"/>
      <c r="M26" s="363" t="str">
        <f t="shared" si="0"/>
        <v/>
      </c>
      <c r="N26" s="301"/>
      <c r="O26" s="347" t="b">
        <f t="shared" si="1"/>
        <v>0</v>
      </c>
      <c r="P26" s="362">
        <f t="shared" si="6"/>
        <v>1</v>
      </c>
      <c r="Q26" s="363" t="str">
        <f t="shared" si="2"/>
        <v/>
      </c>
      <c r="R26" s="363" t="str">
        <f t="shared" si="3"/>
        <v/>
      </c>
      <c r="S26" s="363" t="str">
        <f t="shared" si="4"/>
        <v/>
      </c>
    </row>
    <row r="27" spans="1:19">
      <c r="A27" s="35">
        <v>18</v>
      </c>
      <c r="B27" s="6"/>
      <c r="C27" s="6"/>
      <c r="D27" s="215"/>
      <c r="E27" s="214"/>
      <c r="F27" s="310"/>
      <c r="G27" s="75"/>
      <c r="H27" s="218"/>
      <c r="I27" s="218"/>
      <c r="J27" s="214"/>
      <c r="K27" s="24"/>
      <c r="L27" s="29"/>
      <c r="M27" s="363" t="str">
        <f t="shared" si="0"/>
        <v/>
      </c>
      <c r="N27" s="301"/>
      <c r="O27" s="347" t="b">
        <f t="shared" si="1"/>
        <v>0</v>
      </c>
      <c r="P27" s="362">
        <f t="shared" si="6"/>
        <v>1</v>
      </c>
      <c r="Q27" s="363" t="str">
        <f t="shared" si="2"/>
        <v/>
      </c>
      <c r="R27" s="363" t="str">
        <f t="shared" si="3"/>
        <v/>
      </c>
      <c r="S27" s="363" t="str">
        <f t="shared" si="4"/>
        <v/>
      </c>
    </row>
    <row r="28" spans="1:19">
      <c r="A28" s="35">
        <v>19</v>
      </c>
      <c r="B28" s="6"/>
      <c r="C28" s="6"/>
      <c r="D28" s="215"/>
      <c r="E28" s="214"/>
      <c r="F28" s="310"/>
      <c r="G28" s="75"/>
      <c r="H28" s="218"/>
      <c r="I28" s="218"/>
      <c r="J28" s="214"/>
      <c r="K28" s="24"/>
      <c r="L28" s="29"/>
      <c r="M28" s="363" t="str">
        <f t="shared" si="0"/>
        <v/>
      </c>
      <c r="N28" s="301"/>
      <c r="O28" s="347" t="b">
        <f t="shared" si="1"/>
        <v>0</v>
      </c>
      <c r="P28" s="362">
        <f t="shared" si="6"/>
        <v>1</v>
      </c>
      <c r="Q28" s="363" t="str">
        <f t="shared" si="2"/>
        <v/>
      </c>
      <c r="R28" s="363" t="str">
        <f t="shared" si="3"/>
        <v/>
      </c>
      <c r="S28" s="363" t="str">
        <f t="shared" si="4"/>
        <v/>
      </c>
    </row>
    <row r="29" spans="1:19">
      <c r="A29" s="35">
        <v>20</v>
      </c>
      <c r="B29" s="6"/>
      <c r="C29" s="6"/>
      <c r="D29" s="215"/>
      <c r="E29" s="214"/>
      <c r="F29" s="310"/>
      <c r="G29" s="75"/>
      <c r="H29" s="218"/>
      <c r="I29" s="218"/>
      <c r="J29" s="214"/>
      <c r="K29" s="24"/>
      <c r="L29" s="29"/>
      <c r="M29" s="363" t="str">
        <f t="shared" si="0"/>
        <v/>
      </c>
      <c r="N29" s="301"/>
      <c r="O29" s="347" t="b">
        <f t="shared" si="1"/>
        <v>0</v>
      </c>
      <c r="P29" s="362">
        <f t="shared" si="6"/>
        <v>1</v>
      </c>
      <c r="Q29" s="363" t="str">
        <f t="shared" si="2"/>
        <v/>
      </c>
      <c r="R29" s="363" t="str">
        <f t="shared" si="3"/>
        <v/>
      </c>
      <c r="S29" s="363" t="str">
        <f t="shared" si="4"/>
        <v/>
      </c>
    </row>
    <row r="30" spans="1:19">
      <c r="A30" s="35">
        <v>21</v>
      </c>
      <c r="B30" s="6"/>
      <c r="C30" s="6"/>
      <c r="D30" s="215"/>
      <c r="E30" s="214"/>
      <c r="F30" s="310"/>
      <c r="G30" s="75"/>
      <c r="H30" s="218"/>
      <c r="I30" s="218"/>
      <c r="J30" s="214"/>
      <c r="K30" s="24"/>
      <c r="L30" s="29"/>
      <c r="M30" s="363" t="str">
        <f t="shared" si="0"/>
        <v/>
      </c>
      <c r="N30" s="301"/>
      <c r="O30" s="347" t="b">
        <f t="shared" si="1"/>
        <v>0</v>
      </c>
      <c r="P30" s="362">
        <f t="shared" si="6"/>
        <v>1</v>
      </c>
      <c r="Q30" s="363" t="str">
        <f t="shared" si="2"/>
        <v/>
      </c>
      <c r="R30" s="363" t="str">
        <f t="shared" si="3"/>
        <v/>
      </c>
      <c r="S30" s="363" t="str">
        <f t="shared" si="4"/>
        <v/>
      </c>
    </row>
    <row r="31" spans="1:19">
      <c r="A31" s="35">
        <v>22</v>
      </c>
      <c r="B31" s="6"/>
      <c r="C31" s="6"/>
      <c r="D31" s="215"/>
      <c r="E31" s="214"/>
      <c r="F31" s="310"/>
      <c r="G31" s="75"/>
      <c r="H31" s="218"/>
      <c r="I31" s="218"/>
      <c r="J31" s="214"/>
      <c r="K31" s="24"/>
      <c r="L31" s="29"/>
      <c r="M31" s="363" t="str">
        <f t="shared" si="0"/>
        <v/>
      </c>
      <c r="N31" s="301"/>
      <c r="O31" s="347" t="b">
        <f t="shared" si="1"/>
        <v>0</v>
      </c>
      <c r="P31" s="362">
        <f t="shared" si="6"/>
        <v>1</v>
      </c>
      <c r="Q31" s="363" t="str">
        <f t="shared" si="2"/>
        <v/>
      </c>
      <c r="R31" s="363" t="str">
        <f t="shared" si="3"/>
        <v/>
      </c>
      <c r="S31" s="363" t="str">
        <f t="shared" si="4"/>
        <v/>
      </c>
    </row>
    <row r="32" spans="1:19">
      <c r="A32" s="35">
        <v>23</v>
      </c>
      <c r="B32" s="6"/>
      <c r="C32" s="6"/>
      <c r="D32" s="215"/>
      <c r="E32" s="214"/>
      <c r="F32" s="310"/>
      <c r="G32" s="75"/>
      <c r="H32" s="218"/>
      <c r="I32" s="218"/>
      <c r="J32" s="214"/>
      <c r="K32" s="24"/>
      <c r="L32" s="29"/>
      <c r="M32" s="363" t="str">
        <f t="shared" si="0"/>
        <v/>
      </c>
      <c r="N32" s="301"/>
      <c r="O32" s="347" t="b">
        <f t="shared" si="1"/>
        <v>0</v>
      </c>
      <c r="P32" s="362">
        <f t="shared" si="6"/>
        <v>1</v>
      </c>
      <c r="Q32" s="363" t="str">
        <f t="shared" si="2"/>
        <v/>
      </c>
      <c r="R32" s="363" t="str">
        <f t="shared" si="3"/>
        <v/>
      </c>
      <c r="S32" s="363" t="str">
        <f t="shared" si="4"/>
        <v/>
      </c>
    </row>
    <row r="33" spans="1:19">
      <c r="A33" s="35">
        <v>24</v>
      </c>
      <c r="B33" s="6"/>
      <c r="C33" s="6"/>
      <c r="D33" s="215"/>
      <c r="E33" s="214"/>
      <c r="F33" s="310"/>
      <c r="G33" s="75"/>
      <c r="H33" s="218"/>
      <c r="I33" s="218"/>
      <c r="J33" s="214"/>
      <c r="K33" s="24"/>
      <c r="L33" s="29"/>
      <c r="M33" s="363" t="str">
        <f t="shared" si="0"/>
        <v/>
      </c>
      <c r="N33" s="301"/>
      <c r="O33" s="347" t="b">
        <f t="shared" si="1"/>
        <v>0</v>
      </c>
      <c r="P33" s="362">
        <f t="shared" si="6"/>
        <v>1</v>
      </c>
      <c r="Q33" s="363" t="str">
        <f t="shared" si="2"/>
        <v/>
      </c>
      <c r="R33" s="363" t="str">
        <f t="shared" si="3"/>
        <v/>
      </c>
      <c r="S33" s="363" t="str">
        <f t="shared" si="4"/>
        <v/>
      </c>
    </row>
    <row r="34" spans="1:19">
      <c r="A34" s="35">
        <v>25</v>
      </c>
      <c r="B34" s="6"/>
      <c r="C34" s="6"/>
      <c r="D34" s="215"/>
      <c r="E34" s="214"/>
      <c r="F34" s="310"/>
      <c r="G34" s="75"/>
      <c r="H34" s="218"/>
      <c r="I34" s="218"/>
      <c r="J34" s="214"/>
      <c r="K34" s="24"/>
      <c r="L34" s="29"/>
      <c r="M34" s="363" t="str">
        <f t="shared" si="0"/>
        <v/>
      </c>
      <c r="N34" s="301"/>
      <c r="O34" s="347" t="b">
        <f t="shared" si="1"/>
        <v>0</v>
      </c>
      <c r="P34" s="362">
        <f t="shared" si="6"/>
        <v>1</v>
      </c>
      <c r="Q34" s="363" t="str">
        <f t="shared" si="2"/>
        <v/>
      </c>
      <c r="R34" s="363" t="str">
        <f t="shared" si="3"/>
        <v/>
      </c>
      <c r="S34" s="363" t="str">
        <f t="shared" si="4"/>
        <v/>
      </c>
    </row>
    <row r="35" spans="1:19">
      <c r="A35" s="35">
        <v>26</v>
      </c>
      <c r="B35" s="6"/>
      <c r="C35" s="6"/>
      <c r="D35" s="215"/>
      <c r="E35" s="214"/>
      <c r="F35" s="310"/>
      <c r="G35" s="75"/>
      <c r="H35" s="218"/>
      <c r="I35" s="218"/>
      <c r="J35" s="214"/>
      <c r="K35" s="24"/>
      <c r="L35" s="29"/>
      <c r="M35" s="363" t="str">
        <f t="shared" si="0"/>
        <v/>
      </c>
      <c r="N35" s="301"/>
      <c r="O35" s="347" t="b">
        <f t="shared" si="1"/>
        <v>0</v>
      </c>
      <c r="P35" s="362">
        <f t="shared" si="6"/>
        <v>1</v>
      </c>
      <c r="Q35" s="363" t="str">
        <f t="shared" si="2"/>
        <v/>
      </c>
      <c r="R35" s="363" t="str">
        <f t="shared" si="3"/>
        <v/>
      </c>
      <c r="S35" s="363" t="str">
        <f t="shared" si="4"/>
        <v/>
      </c>
    </row>
    <row r="36" spans="1:19">
      <c r="A36" s="35">
        <v>27</v>
      </c>
      <c r="B36" s="6"/>
      <c r="C36" s="6"/>
      <c r="D36" s="215"/>
      <c r="E36" s="214"/>
      <c r="F36" s="310"/>
      <c r="G36" s="75"/>
      <c r="H36" s="218"/>
      <c r="I36" s="218"/>
      <c r="J36" s="214"/>
      <c r="K36" s="24"/>
      <c r="L36" s="29"/>
      <c r="M36" s="363" t="str">
        <f t="shared" si="0"/>
        <v/>
      </c>
      <c r="N36" s="301"/>
      <c r="O36" s="347" t="b">
        <f t="shared" si="1"/>
        <v>0</v>
      </c>
      <c r="P36" s="362">
        <f t="shared" si="6"/>
        <v>1</v>
      </c>
      <c r="Q36" s="363" t="str">
        <f t="shared" si="2"/>
        <v/>
      </c>
      <c r="R36" s="363" t="str">
        <f t="shared" si="3"/>
        <v/>
      </c>
      <c r="S36" s="363" t="str">
        <f t="shared" si="4"/>
        <v/>
      </c>
    </row>
    <row r="37" spans="1:19">
      <c r="A37" s="35">
        <v>28</v>
      </c>
      <c r="B37" s="6"/>
      <c r="C37" s="6"/>
      <c r="D37" s="215"/>
      <c r="E37" s="214"/>
      <c r="F37" s="310"/>
      <c r="G37" s="75"/>
      <c r="H37" s="218"/>
      <c r="I37" s="218"/>
      <c r="J37" s="214"/>
      <c r="K37" s="24"/>
      <c r="L37" s="29"/>
      <c r="M37" s="363" t="str">
        <f t="shared" si="0"/>
        <v/>
      </c>
      <c r="N37" s="301"/>
      <c r="O37" s="347" t="b">
        <f t="shared" si="1"/>
        <v>0</v>
      </c>
      <c r="P37" s="362">
        <f t="shared" si="6"/>
        <v>1</v>
      </c>
      <c r="Q37" s="363" t="str">
        <f t="shared" si="2"/>
        <v/>
      </c>
      <c r="R37" s="363" t="str">
        <f t="shared" si="3"/>
        <v/>
      </c>
      <c r="S37" s="363" t="str">
        <f t="shared" si="4"/>
        <v/>
      </c>
    </row>
    <row r="38" spans="1:19">
      <c r="A38" s="35">
        <v>29</v>
      </c>
      <c r="B38" s="6"/>
      <c r="C38" s="6"/>
      <c r="D38" s="215"/>
      <c r="E38" s="214"/>
      <c r="F38" s="310"/>
      <c r="G38" s="75"/>
      <c r="H38" s="218"/>
      <c r="I38" s="218"/>
      <c r="J38" s="214"/>
      <c r="K38" s="22"/>
      <c r="L38" s="29"/>
      <c r="M38" s="363" t="str">
        <f t="shared" si="0"/>
        <v/>
      </c>
      <c r="N38" s="301"/>
      <c r="O38" s="347" t="b">
        <f t="shared" si="1"/>
        <v>0</v>
      </c>
      <c r="P38" s="362">
        <f t="shared" si="6"/>
        <v>1</v>
      </c>
      <c r="Q38" s="363" t="str">
        <f t="shared" si="2"/>
        <v/>
      </c>
      <c r="R38" s="363" t="str">
        <f t="shared" si="3"/>
        <v/>
      </c>
      <c r="S38" s="363" t="str">
        <f t="shared" si="4"/>
        <v/>
      </c>
    </row>
    <row r="39" spans="1:19">
      <c r="A39" s="35">
        <v>30</v>
      </c>
      <c r="B39" s="6"/>
      <c r="C39" s="6"/>
      <c r="D39" s="215"/>
      <c r="E39" s="214"/>
      <c r="F39" s="310"/>
      <c r="G39" s="75"/>
      <c r="H39" s="218"/>
      <c r="I39" s="218"/>
      <c r="J39" s="214"/>
      <c r="K39" s="24"/>
      <c r="L39" s="29"/>
      <c r="M39" s="363" t="str">
        <f t="shared" si="0"/>
        <v/>
      </c>
      <c r="N39" s="301"/>
      <c r="O39" s="347" t="b">
        <f t="shared" si="1"/>
        <v>0</v>
      </c>
      <c r="P39" s="362">
        <f t="shared" si="6"/>
        <v>1</v>
      </c>
      <c r="Q39" s="363" t="str">
        <f t="shared" si="2"/>
        <v/>
      </c>
      <c r="R39" s="363" t="str">
        <f t="shared" si="3"/>
        <v/>
      </c>
      <c r="S39" s="363" t="str">
        <f t="shared" si="4"/>
        <v/>
      </c>
    </row>
    <row r="40" spans="1:19">
      <c r="A40" s="35">
        <v>31</v>
      </c>
      <c r="B40" s="6"/>
      <c r="C40" s="6"/>
      <c r="D40" s="215"/>
      <c r="E40" s="214"/>
      <c r="F40" s="310"/>
      <c r="G40" s="75"/>
      <c r="H40" s="218"/>
      <c r="I40" s="218"/>
      <c r="J40" s="214"/>
      <c r="K40" s="24"/>
      <c r="L40" s="29"/>
      <c r="M40" s="363" t="str">
        <f t="shared" si="0"/>
        <v/>
      </c>
      <c r="N40" s="301"/>
      <c r="O40" s="347" t="b">
        <f t="shared" si="1"/>
        <v>0</v>
      </c>
      <c r="P40" s="362">
        <f t="shared" si="6"/>
        <v>1</v>
      </c>
      <c r="Q40" s="363" t="str">
        <f t="shared" si="2"/>
        <v/>
      </c>
      <c r="R40" s="363" t="str">
        <f t="shared" si="3"/>
        <v/>
      </c>
      <c r="S40" s="363" t="str">
        <f t="shared" si="4"/>
        <v/>
      </c>
    </row>
    <row r="41" spans="1:19">
      <c r="A41" s="35">
        <v>32</v>
      </c>
      <c r="B41" s="6"/>
      <c r="C41" s="6"/>
      <c r="D41" s="215"/>
      <c r="E41" s="214"/>
      <c r="F41" s="310"/>
      <c r="G41" s="75"/>
      <c r="H41" s="218"/>
      <c r="I41" s="218"/>
      <c r="J41" s="214"/>
      <c r="K41" s="24"/>
      <c r="L41" s="29"/>
      <c r="M41" s="363" t="str">
        <f t="shared" si="0"/>
        <v/>
      </c>
      <c r="N41" s="301"/>
      <c r="O41" s="347" t="b">
        <f t="shared" si="1"/>
        <v>0</v>
      </c>
      <c r="P41" s="362">
        <f t="shared" si="6"/>
        <v>1</v>
      </c>
      <c r="Q41" s="363" t="str">
        <f t="shared" si="2"/>
        <v/>
      </c>
      <c r="R41" s="363" t="str">
        <f t="shared" si="3"/>
        <v/>
      </c>
      <c r="S41" s="363" t="str">
        <f t="shared" si="4"/>
        <v/>
      </c>
    </row>
    <row r="42" spans="1:19">
      <c r="A42" s="35">
        <v>33</v>
      </c>
      <c r="B42" s="6"/>
      <c r="C42" s="6"/>
      <c r="D42" s="215"/>
      <c r="E42" s="214"/>
      <c r="F42" s="310"/>
      <c r="G42" s="75"/>
      <c r="H42" s="218"/>
      <c r="I42" s="218"/>
      <c r="J42" s="214"/>
      <c r="K42" s="24"/>
      <c r="L42" s="29"/>
      <c r="M42" s="363" t="str">
        <f t="shared" si="0"/>
        <v/>
      </c>
      <c r="N42" s="301"/>
      <c r="O42" s="347" t="b">
        <f t="shared" si="1"/>
        <v>0</v>
      </c>
      <c r="P42" s="362">
        <f t="shared" si="6"/>
        <v>1</v>
      </c>
      <c r="Q42" s="363" t="str">
        <f t="shared" si="2"/>
        <v/>
      </c>
      <c r="R42" s="363" t="str">
        <f t="shared" si="3"/>
        <v/>
      </c>
      <c r="S42" s="363" t="str">
        <f t="shared" si="4"/>
        <v/>
      </c>
    </row>
    <row r="43" spans="1:19">
      <c r="A43" s="35">
        <v>34</v>
      </c>
      <c r="B43" s="6"/>
      <c r="C43" s="6"/>
      <c r="D43" s="215"/>
      <c r="E43" s="214"/>
      <c r="F43" s="310"/>
      <c r="G43" s="75"/>
      <c r="H43" s="218"/>
      <c r="I43" s="218"/>
      <c r="J43" s="214"/>
      <c r="K43" s="24"/>
      <c r="L43" s="29"/>
      <c r="M43" s="363" t="str">
        <f t="shared" si="0"/>
        <v/>
      </c>
      <c r="N43" s="301"/>
      <c r="O43" s="347" t="b">
        <f t="shared" si="1"/>
        <v>0</v>
      </c>
      <c r="P43" s="362">
        <f t="shared" ref="P43:P74" si="7">LEN(B43)-LEN(SUBSTITUTE(B43,",",""))+1</f>
        <v>1</v>
      </c>
      <c r="Q43" s="363" t="str">
        <f t="shared" si="2"/>
        <v/>
      </c>
      <c r="R43" s="363" t="str">
        <f t="shared" si="3"/>
        <v/>
      </c>
      <c r="S43" s="363" t="str">
        <f t="shared" si="4"/>
        <v/>
      </c>
    </row>
    <row r="44" spans="1:19">
      <c r="A44" s="35">
        <v>35</v>
      </c>
      <c r="B44" s="6"/>
      <c r="C44" s="6"/>
      <c r="D44" s="215"/>
      <c r="E44" s="214"/>
      <c r="F44" s="310"/>
      <c r="G44" s="75"/>
      <c r="H44" s="218"/>
      <c r="I44" s="218"/>
      <c r="J44" s="214"/>
      <c r="K44" s="24"/>
      <c r="L44" s="29"/>
      <c r="M44" s="363" t="str">
        <f t="shared" si="0"/>
        <v/>
      </c>
      <c r="N44" s="301"/>
      <c r="O44" s="347" t="b">
        <f t="shared" si="1"/>
        <v>0</v>
      </c>
      <c r="P44" s="362">
        <f t="shared" si="7"/>
        <v>1</v>
      </c>
      <c r="Q44" s="363" t="str">
        <f t="shared" si="2"/>
        <v/>
      </c>
      <c r="R44" s="363" t="str">
        <f t="shared" si="3"/>
        <v/>
      </c>
      <c r="S44" s="363" t="str">
        <f t="shared" si="4"/>
        <v/>
      </c>
    </row>
    <row r="45" spans="1:19">
      <c r="A45" s="35">
        <v>36</v>
      </c>
      <c r="B45" s="6"/>
      <c r="C45" s="6"/>
      <c r="D45" s="215"/>
      <c r="E45" s="214"/>
      <c r="F45" s="310"/>
      <c r="G45" s="75"/>
      <c r="H45" s="218"/>
      <c r="I45" s="218"/>
      <c r="J45" s="214"/>
      <c r="K45" s="24"/>
      <c r="L45" s="29"/>
      <c r="M45" s="363" t="str">
        <f t="shared" si="0"/>
        <v/>
      </c>
      <c r="N45" s="301"/>
      <c r="O45" s="347" t="b">
        <f t="shared" si="1"/>
        <v>0</v>
      </c>
      <c r="P45" s="362">
        <f t="shared" si="7"/>
        <v>1</v>
      </c>
      <c r="Q45" s="363" t="str">
        <f t="shared" si="2"/>
        <v/>
      </c>
      <c r="R45" s="363" t="str">
        <f t="shared" si="3"/>
        <v/>
      </c>
      <c r="S45" s="363" t="str">
        <f t="shared" si="4"/>
        <v/>
      </c>
    </row>
    <row r="46" spans="1:19">
      <c r="A46" s="35">
        <v>37</v>
      </c>
      <c r="B46" s="6"/>
      <c r="C46" s="6"/>
      <c r="D46" s="215"/>
      <c r="E46" s="214"/>
      <c r="F46" s="310"/>
      <c r="G46" s="75"/>
      <c r="H46" s="218"/>
      <c r="I46" s="218"/>
      <c r="J46" s="214"/>
      <c r="K46" s="24"/>
      <c r="L46" s="29"/>
      <c r="M46" s="363" t="str">
        <f t="shared" si="0"/>
        <v/>
      </c>
      <c r="N46" s="301"/>
      <c r="O46" s="347" t="b">
        <f t="shared" si="1"/>
        <v>0</v>
      </c>
      <c r="P46" s="362">
        <f t="shared" si="7"/>
        <v>1</v>
      </c>
      <c r="Q46" s="363" t="str">
        <f t="shared" si="2"/>
        <v/>
      </c>
      <c r="R46" s="363" t="str">
        <f t="shared" si="3"/>
        <v/>
      </c>
      <c r="S46" s="363" t="str">
        <f t="shared" si="4"/>
        <v/>
      </c>
    </row>
    <row r="47" spans="1:19">
      <c r="A47" s="35">
        <v>38</v>
      </c>
      <c r="B47" s="6"/>
      <c r="C47" s="6"/>
      <c r="D47" s="215"/>
      <c r="E47" s="214"/>
      <c r="F47" s="310"/>
      <c r="G47" s="75"/>
      <c r="H47" s="218"/>
      <c r="I47" s="218"/>
      <c r="J47" s="214"/>
      <c r="K47" s="24"/>
      <c r="L47" s="29"/>
      <c r="M47" s="363" t="str">
        <f t="shared" si="0"/>
        <v/>
      </c>
      <c r="N47" s="301"/>
      <c r="O47" s="347" t="b">
        <f t="shared" si="1"/>
        <v>0</v>
      </c>
      <c r="P47" s="362">
        <f t="shared" si="7"/>
        <v>1</v>
      </c>
      <c r="Q47" s="363" t="str">
        <f t="shared" si="2"/>
        <v/>
      </c>
      <c r="R47" s="363" t="str">
        <f t="shared" si="3"/>
        <v/>
      </c>
      <c r="S47" s="363" t="str">
        <f t="shared" si="4"/>
        <v/>
      </c>
    </row>
    <row r="48" spans="1:19">
      <c r="A48" s="35">
        <v>39</v>
      </c>
      <c r="B48" s="6"/>
      <c r="C48" s="6"/>
      <c r="D48" s="215"/>
      <c r="E48" s="214"/>
      <c r="F48" s="310"/>
      <c r="G48" s="75"/>
      <c r="H48" s="218"/>
      <c r="I48" s="218"/>
      <c r="J48" s="214"/>
      <c r="K48" s="24"/>
      <c r="L48" s="29"/>
      <c r="M48" s="363" t="str">
        <f t="shared" si="0"/>
        <v/>
      </c>
      <c r="N48" s="301"/>
      <c r="O48" s="347" t="b">
        <f t="shared" si="1"/>
        <v>0</v>
      </c>
      <c r="P48" s="362">
        <f t="shared" si="7"/>
        <v>1</v>
      </c>
      <c r="Q48" s="363" t="str">
        <f t="shared" si="2"/>
        <v/>
      </c>
      <c r="R48" s="363" t="str">
        <f t="shared" si="3"/>
        <v/>
      </c>
      <c r="S48" s="363" t="str">
        <f t="shared" si="4"/>
        <v/>
      </c>
    </row>
    <row r="49" spans="1:19">
      <c r="A49" s="35">
        <v>40</v>
      </c>
      <c r="B49" s="6"/>
      <c r="C49" s="6"/>
      <c r="D49" s="215"/>
      <c r="E49" s="214"/>
      <c r="F49" s="310"/>
      <c r="G49" s="75"/>
      <c r="H49" s="218"/>
      <c r="I49" s="218"/>
      <c r="J49" s="214"/>
      <c r="K49" s="24"/>
      <c r="L49" s="29"/>
      <c r="M49" s="363" t="str">
        <f t="shared" si="0"/>
        <v/>
      </c>
      <c r="N49" s="301"/>
      <c r="O49" s="347" t="b">
        <f t="shared" si="1"/>
        <v>0</v>
      </c>
      <c r="P49" s="362">
        <f t="shared" si="7"/>
        <v>1</v>
      </c>
      <c r="Q49" s="363" t="str">
        <f t="shared" si="2"/>
        <v/>
      </c>
      <c r="R49" s="363" t="str">
        <f t="shared" si="3"/>
        <v/>
      </c>
      <c r="S49" s="363" t="str">
        <f t="shared" si="4"/>
        <v/>
      </c>
    </row>
    <row r="50" spans="1:19">
      <c r="A50" s="35">
        <v>41</v>
      </c>
      <c r="B50" s="6"/>
      <c r="C50" s="6"/>
      <c r="D50" s="215"/>
      <c r="E50" s="214"/>
      <c r="F50" s="310"/>
      <c r="G50" s="75"/>
      <c r="H50" s="218"/>
      <c r="I50" s="218"/>
      <c r="J50" s="214"/>
      <c r="K50" s="24"/>
      <c r="L50" s="29"/>
      <c r="M50" s="363" t="str">
        <f t="shared" si="0"/>
        <v/>
      </c>
      <c r="N50" s="301"/>
      <c r="O50" s="347" t="b">
        <f t="shared" si="1"/>
        <v>0</v>
      </c>
      <c r="P50" s="362">
        <f t="shared" si="7"/>
        <v>1</v>
      </c>
      <c r="Q50" s="363" t="str">
        <f t="shared" si="2"/>
        <v/>
      </c>
      <c r="R50" s="363" t="str">
        <f t="shared" si="3"/>
        <v/>
      </c>
      <c r="S50" s="363" t="str">
        <f t="shared" si="4"/>
        <v/>
      </c>
    </row>
    <row r="51" spans="1:19">
      <c r="A51" s="35">
        <v>42</v>
      </c>
      <c r="B51" s="6"/>
      <c r="C51" s="6"/>
      <c r="D51" s="215"/>
      <c r="E51" s="214"/>
      <c r="F51" s="310"/>
      <c r="G51" s="75"/>
      <c r="H51" s="218"/>
      <c r="I51" s="218"/>
      <c r="J51" s="214"/>
      <c r="K51" s="24"/>
      <c r="L51" s="29"/>
      <c r="M51" s="363" t="str">
        <f t="shared" si="0"/>
        <v/>
      </c>
      <c r="N51" s="301"/>
      <c r="O51" s="347" t="b">
        <f t="shared" si="1"/>
        <v>0</v>
      </c>
      <c r="P51" s="362">
        <f t="shared" si="7"/>
        <v>1</v>
      </c>
      <c r="Q51" s="363" t="str">
        <f t="shared" si="2"/>
        <v/>
      </c>
      <c r="R51" s="363" t="str">
        <f t="shared" si="3"/>
        <v/>
      </c>
      <c r="S51" s="363" t="str">
        <f t="shared" si="4"/>
        <v/>
      </c>
    </row>
    <row r="52" spans="1:19">
      <c r="A52" s="35">
        <v>43</v>
      </c>
      <c r="B52" s="6"/>
      <c r="C52" s="6"/>
      <c r="D52" s="215"/>
      <c r="E52" s="214"/>
      <c r="F52" s="310"/>
      <c r="G52" s="75"/>
      <c r="H52" s="218"/>
      <c r="I52" s="218"/>
      <c r="J52" s="214"/>
      <c r="K52" s="24"/>
      <c r="L52" s="29"/>
      <c r="M52" s="363" t="str">
        <f t="shared" si="0"/>
        <v/>
      </c>
      <c r="N52" s="301"/>
      <c r="O52" s="347" t="b">
        <f t="shared" si="1"/>
        <v>0</v>
      </c>
      <c r="P52" s="362">
        <f t="shared" si="7"/>
        <v>1</v>
      </c>
      <c r="Q52" s="363" t="str">
        <f t="shared" si="2"/>
        <v/>
      </c>
      <c r="R52" s="363" t="str">
        <f t="shared" si="3"/>
        <v/>
      </c>
      <c r="S52" s="363" t="str">
        <f t="shared" si="4"/>
        <v/>
      </c>
    </row>
    <row r="53" spans="1:19">
      <c r="A53" s="35">
        <v>44</v>
      </c>
      <c r="B53" s="6"/>
      <c r="C53" s="6"/>
      <c r="D53" s="215"/>
      <c r="E53" s="214"/>
      <c r="F53" s="310"/>
      <c r="G53" s="75"/>
      <c r="H53" s="218"/>
      <c r="I53" s="218"/>
      <c r="J53" s="214"/>
      <c r="K53" s="24"/>
      <c r="L53" s="29"/>
      <c r="M53" s="363" t="str">
        <f t="shared" si="0"/>
        <v/>
      </c>
      <c r="N53" s="301"/>
      <c r="O53" s="347" t="b">
        <f t="shared" si="1"/>
        <v>0</v>
      </c>
      <c r="P53" s="362">
        <f t="shared" si="7"/>
        <v>1</v>
      </c>
      <c r="Q53" s="363" t="str">
        <f t="shared" si="2"/>
        <v/>
      </c>
      <c r="R53" s="363" t="str">
        <f t="shared" si="3"/>
        <v/>
      </c>
      <c r="S53" s="363" t="str">
        <f t="shared" si="4"/>
        <v/>
      </c>
    </row>
    <row r="54" spans="1:19">
      <c r="A54" s="35">
        <v>45</v>
      </c>
      <c r="B54" s="6"/>
      <c r="C54" s="6"/>
      <c r="D54" s="215"/>
      <c r="E54" s="214"/>
      <c r="F54" s="310"/>
      <c r="G54" s="75"/>
      <c r="H54" s="218"/>
      <c r="I54" s="218"/>
      <c r="J54" s="214"/>
      <c r="K54" s="24"/>
      <c r="L54" s="29"/>
      <c r="M54" s="363" t="str">
        <f t="shared" si="0"/>
        <v/>
      </c>
      <c r="N54" s="301"/>
      <c r="O54" s="347" t="b">
        <f t="shared" si="1"/>
        <v>0</v>
      </c>
      <c r="P54" s="362">
        <f t="shared" si="7"/>
        <v>1</v>
      </c>
      <c r="Q54" s="363" t="str">
        <f t="shared" si="2"/>
        <v/>
      </c>
      <c r="R54" s="363" t="str">
        <f t="shared" si="3"/>
        <v/>
      </c>
      <c r="S54" s="363" t="str">
        <f t="shared" si="4"/>
        <v/>
      </c>
    </row>
    <row r="55" spans="1:19">
      <c r="A55" s="35">
        <v>46</v>
      </c>
      <c r="B55" s="6"/>
      <c r="C55" s="6"/>
      <c r="D55" s="215"/>
      <c r="E55" s="214"/>
      <c r="F55" s="310"/>
      <c r="G55" s="75"/>
      <c r="H55" s="218"/>
      <c r="I55" s="218"/>
      <c r="J55" s="214"/>
      <c r="K55" s="24"/>
      <c r="L55" s="29"/>
      <c r="M55" s="363" t="str">
        <f t="shared" si="0"/>
        <v/>
      </c>
      <c r="N55" s="301"/>
      <c r="O55" s="347" t="b">
        <f t="shared" si="1"/>
        <v>0</v>
      </c>
      <c r="P55" s="362">
        <f t="shared" si="7"/>
        <v>1</v>
      </c>
      <c r="Q55" s="363" t="str">
        <f t="shared" si="2"/>
        <v/>
      </c>
      <c r="R55" s="363" t="str">
        <f t="shared" si="3"/>
        <v/>
      </c>
      <c r="S55" s="363" t="str">
        <f t="shared" si="4"/>
        <v/>
      </c>
    </row>
    <row r="56" spans="1:19">
      <c r="A56" s="35">
        <v>47</v>
      </c>
      <c r="B56" s="6"/>
      <c r="C56" s="6"/>
      <c r="D56" s="215"/>
      <c r="E56" s="214"/>
      <c r="F56" s="310"/>
      <c r="G56" s="75"/>
      <c r="H56" s="218"/>
      <c r="I56" s="218"/>
      <c r="J56" s="214"/>
      <c r="K56" s="24"/>
      <c r="L56" s="29"/>
      <c r="M56" s="363" t="str">
        <f t="shared" si="0"/>
        <v/>
      </c>
      <c r="N56" s="301"/>
      <c r="O56" s="347" t="b">
        <f t="shared" si="1"/>
        <v>0</v>
      </c>
      <c r="P56" s="362">
        <f t="shared" si="7"/>
        <v>1</v>
      </c>
      <c r="Q56" s="363" t="str">
        <f t="shared" si="2"/>
        <v/>
      </c>
      <c r="R56" s="363" t="str">
        <f t="shared" si="3"/>
        <v/>
      </c>
      <c r="S56" s="363" t="str">
        <f t="shared" si="4"/>
        <v/>
      </c>
    </row>
    <row r="57" spans="1:19">
      <c r="A57" s="35">
        <v>48</v>
      </c>
      <c r="B57" s="6"/>
      <c r="C57" s="6"/>
      <c r="D57" s="215"/>
      <c r="E57" s="214"/>
      <c r="F57" s="310"/>
      <c r="G57" s="75"/>
      <c r="H57" s="218"/>
      <c r="I57" s="218"/>
      <c r="J57" s="214"/>
      <c r="K57" s="24"/>
      <c r="L57" s="29"/>
      <c r="M57" s="363" t="str">
        <f t="shared" si="0"/>
        <v/>
      </c>
      <c r="N57" s="301"/>
      <c r="O57" s="347" t="b">
        <f t="shared" si="1"/>
        <v>0</v>
      </c>
      <c r="P57" s="362">
        <f t="shared" si="7"/>
        <v>1</v>
      </c>
      <c r="Q57" s="363" t="str">
        <f t="shared" si="2"/>
        <v/>
      </c>
      <c r="R57" s="363" t="str">
        <f t="shared" si="3"/>
        <v/>
      </c>
      <c r="S57" s="363" t="str">
        <f t="shared" si="4"/>
        <v/>
      </c>
    </row>
    <row r="58" spans="1:19">
      <c r="A58" s="35">
        <v>49</v>
      </c>
      <c r="B58" s="6"/>
      <c r="C58" s="6"/>
      <c r="D58" s="215"/>
      <c r="E58" s="214"/>
      <c r="F58" s="310"/>
      <c r="G58" s="75"/>
      <c r="H58" s="218"/>
      <c r="I58" s="218"/>
      <c r="J58" s="214"/>
      <c r="K58" s="24"/>
      <c r="L58" s="29"/>
      <c r="M58" s="363" t="str">
        <f t="shared" si="0"/>
        <v/>
      </c>
      <c r="N58" s="301"/>
      <c r="O58" s="347" t="b">
        <f t="shared" si="1"/>
        <v>0</v>
      </c>
      <c r="P58" s="362">
        <f t="shared" si="7"/>
        <v>1</v>
      </c>
      <c r="Q58" s="363" t="str">
        <f t="shared" si="2"/>
        <v/>
      </c>
      <c r="R58" s="363" t="str">
        <f t="shared" si="3"/>
        <v/>
      </c>
      <c r="S58" s="363" t="str">
        <f t="shared" si="4"/>
        <v/>
      </c>
    </row>
    <row r="59" spans="1:19">
      <c r="A59" s="35">
        <v>50</v>
      </c>
      <c r="B59" s="6"/>
      <c r="C59" s="6"/>
      <c r="D59" s="215"/>
      <c r="E59" s="214"/>
      <c r="F59" s="310"/>
      <c r="G59" s="75"/>
      <c r="H59" s="218"/>
      <c r="I59" s="218"/>
      <c r="J59" s="214"/>
      <c r="K59" s="24"/>
      <c r="L59" s="29"/>
      <c r="M59" s="363" t="str">
        <f t="shared" si="0"/>
        <v/>
      </c>
      <c r="N59" s="301"/>
      <c r="O59" s="347" t="b">
        <f t="shared" si="1"/>
        <v>0</v>
      </c>
      <c r="P59" s="362">
        <f t="shared" si="7"/>
        <v>1</v>
      </c>
      <c r="Q59" s="363" t="str">
        <f t="shared" si="2"/>
        <v/>
      </c>
      <c r="R59" s="363" t="str">
        <f t="shared" si="3"/>
        <v/>
      </c>
      <c r="S59" s="363" t="str">
        <f t="shared" si="4"/>
        <v/>
      </c>
    </row>
    <row r="60" spans="1:19">
      <c r="A60" s="35">
        <v>51</v>
      </c>
      <c r="B60" s="6"/>
      <c r="C60" s="6"/>
      <c r="D60" s="215"/>
      <c r="E60" s="214"/>
      <c r="F60" s="310"/>
      <c r="G60" s="75"/>
      <c r="H60" s="218"/>
      <c r="I60" s="218"/>
      <c r="J60" s="214"/>
      <c r="K60" s="24"/>
      <c r="L60" s="29"/>
      <c r="M60" s="363" t="str">
        <f t="shared" si="0"/>
        <v/>
      </c>
      <c r="N60" s="301"/>
      <c r="O60" s="347" t="b">
        <f t="shared" si="1"/>
        <v>0</v>
      </c>
      <c r="P60" s="362">
        <f t="shared" si="7"/>
        <v>1</v>
      </c>
      <c r="Q60" s="363" t="str">
        <f t="shared" si="2"/>
        <v/>
      </c>
      <c r="R60" s="363" t="str">
        <f t="shared" si="3"/>
        <v/>
      </c>
      <c r="S60" s="363" t="str">
        <f t="shared" si="4"/>
        <v/>
      </c>
    </row>
    <row r="61" spans="1:19">
      <c r="A61" s="35">
        <v>52</v>
      </c>
      <c r="B61" s="6"/>
      <c r="C61" s="6"/>
      <c r="D61" s="215"/>
      <c r="E61" s="214"/>
      <c r="F61" s="310"/>
      <c r="G61" s="75"/>
      <c r="H61" s="218"/>
      <c r="I61" s="218"/>
      <c r="J61" s="214"/>
      <c r="K61" s="24"/>
      <c r="L61" s="29"/>
      <c r="M61" s="363" t="str">
        <f t="shared" si="0"/>
        <v/>
      </c>
      <c r="N61" s="301"/>
      <c r="O61" s="347" t="b">
        <f t="shared" si="1"/>
        <v>0</v>
      </c>
      <c r="P61" s="362">
        <f t="shared" si="7"/>
        <v>1</v>
      </c>
      <c r="Q61" s="363" t="str">
        <f t="shared" si="2"/>
        <v/>
      </c>
      <c r="R61" s="363" t="str">
        <f t="shared" si="3"/>
        <v/>
      </c>
      <c r="S61" s="363" t="str">
        <f t="shared" si="4"/>
        <v/>
      </c>
    </row>
    <row r="62" spans="1:19">
      <c r="A62" s="35">
        <v>53</v>
      </c>
      <c r="B62" s="6"/>
      <c r="C62" s="6"/>
      <c r="D62" s="215"/>
      <c r="E62" s="214"/>
      <c r="F62" s="310"/>
      <c r="G62" s="75"/>
      <c r="H62" s="218"/>
      <c r="I62" s="218"/>
      <c r="J62" s="214"/>
      <c r="K62" s="24"/>
      <c r="L62" s="29"/>
      <c r="M62" s="363" t="str">
        <f t="shared" si="0"/>
        <v/>
      </c>
      <c r="N62" s="301"/>
      <c r="O62" s="347" t="b">
        <f t="shared" si="1"/>
        <v>0</v>
      </c>
      <c r="P62" s="362">
        <f t="shared" si="7"/>
        <v>1</v>
      </c>
      <c r="Q62" s="363" t="str">
        <f t="shared" si="2"/>
        <v/>
      </c>
      <c r="R62" s="363" t="str">
        <f t="shared" si="3"/>
        <v/>
      </c>
      <c r="S62" s="363" t="str">
        <f t="shared" si="4"/>
        <v/>
      </c>
    </row>
    <row r="63" spans="1:19">
      <c r="A63" s="35">
        <v>54</v>
      </c>
      <c r="B63" s="6"/>
      <c r="C63" s="6"/>
      <c r="D63" s="215"/>
      <c r="E63" s="214"/>
      <c r="F63" s="310"/>
      <c r="G63" s="75"/>
      <c r="H63" s="218"/>
      <c r="I63" s="218"/>
      <c r="J63" s="214"/>
      <c r="K63" s="24"/>
      <c r="L63" s="29"/>
      <c r="M63" s="363" t="str">
        <f t="shared" si="0"/>
        <v/>
      </c>
      <c r="N63" s="301"/>
      <c r="O63" s="347" t="b">
        <f t="shared" si="1"/>
        <v>0</v>
      </c>
      <c r="P63" s="362">
        <f t="shared" si="7"/>
        <v>1</v>
      </c>
      <c r="Q63" s="363" t="str">
        <f t="shared" si="2"/>
        <v/>
      </c>
      <c r="R63" s="363" t="str">
        <f t="shared" si="3"/>
        <v/>
      </c>
      <c r="S63" s="363" t="str">
        <f t="shared" si="4"/>
        <v/>
      </c>
    </row>
    <row r="64" spans="1:19">
      <c r="A64" s="35">
        <v>55</v>
      </c>
      <c r="B64" s="6"/>
      <c r="C64" s="6"/>
      <c r="D64" s="215"/>
      <c r="E64" s="214"/>
      <c r="F64" s="310"/>
      <c r="G64" s="75"/>
      <c r="H64" s="218"/>
      <c r="I64" s="218"/>
      <c r="J64" s="214"/>
      <c r="K64" s="24"/>
      <c r="L64" s="29"/>
      <c r="M64" s="363" t="str">
        <f t="shared" si="0"/>
        <v/>
      </c>
      <c r="N64" s="301"/>
      <c r="O64" s="347" t="b">
        <f t="shared" si="1"/>
        <v>0</v>
      </c>
      <c r="P64" s="362">
        <f t="shared" si="7"/>
        <v>1</v>
      </c>
      <c r="Q64" s="363" t="str">
        <f t="shared" si="2"/>
        <v/>
      </c>
      <c r="R64" s="363" t="str">
        <f t="shared" si="3"/>
        <v/>
      </c>
      <c r="S64" s="363" t="str">
        <f t="shared" si="4"/>
        <v/>
      </c>
    </row>
    <row r="65" spans="1:19">
      <c r="A65" s="35">
        <v>56</v>
      </c>
      <c r="B65" s="6"/>
      <c r="C65" s="6"/>
      <c r="D65" s="215"/>
      <c r="E65" s="214"/>
      <c r="F65" s="310"/>
      <c r="G65" s="75"/>
      <c r="H65" s="218"/>
      <c r="I65" s="218"/>
      <c r="J65" s="214"/>
      <c r="K65" s="24"/>
      <c r="L65" s="29"/>
      <c r="M65" s="363" t="str">
        <f t="shared" si="0"/>
        <v/>
      </c>
      <c r="N65" s="301"/>
      <c r="O65" s="347" t="b">
        <f t="shared" si="1"/>
        <v>0</v>
      </c>
      <c r="P65" s="362">
        <f t="shared" si="7"/>
        <v>1</v>
      </c>
      <c r="Q65" s="363" t="str">
        <f t="shared" si="2"/>
        <v/>
      </c>
      <c r="R65" s="363" t="str">
        <f t="shared" si="3"/>
        <v/>
      </c>
      <c r="S65" s="363" t="str">
        <f t="shared" si="4"/>
        <v/>
      </c>
    </row>
    <row r="66" spans="1:19">
      <c r="A66" s="35">
        <v>57</v>
      </c>
      <c r="B66" s="6"/>
      <c r="C66" s="6"/>
      <c r="D66" s="215"/>
      <c r="E66" s="214"/>
      <c r="F66" s="310"/>
      <c r="G66" s="75"/>
      <c r="H66" s="218"/>
      <c r="I66" s="218"/>
      <c r="J66" s="214"/>
      <c r="K66" s="24"/>
      <c r="L66" s="29"/>
      <c r="M66" s="363" t="str">
        <f t="shared" si="0"/>
        <v/>
      </c>
      <c r="N66" s="301"/>
      <c r="O66" s="347" t="b">
        <f t="shared" si="1"/>
        <v>0</v>
      </c>
      <c r="P66" s="362">
        <f t="shared" si="7"/>
        <v>1</v>
      </c>
      <c r="Q66" s="363" t="str">
        <f t="shared" si="2"/>
        <v/>
      </c>
      <c r="R66" s="363" t="str">
        <f t="shared" si="3"/>
        <v/>
      </c>
      <c r="S66" s="363" t="str">
        <f t="shared" si="4"/>
        <v/>
      </c>
    </row>
    <row r="67" spans="1:19">
      <c r="A67" s="35">
        <v>58</v>
      </c>
      <c r="B67" s="6"/>
      <c r="C67" s="6"/>
      <c r="D67" s="215"/>
      <c r="E67" s="214"/>
      <c r="F67" s="310"/>
      <c r="G67" s="75"/>
      <c r="H67" s="218"/>
      <c r="I67" s="218"/>
      <c r="J67" s="214"/>
      <c r="K67" s="24"/>
      <c r="L67" s="29"/>
      <c r="M67" s="363" t="str">
        <f t="shared" si="0"/>
        <v/>
      </c>
      <c r="N67" s="301"/>
      <c r="O67" s="347" t="b">
        <f t="shared" si="1"/>
        <v>0</v>
      </c>
      <c r="P67" s="362">
        <f t="shared" si="7"/>
        <v>1</v>
      </c>
      <c r="Q67" s="363" t="str">
        <f t="shared" si="2"/>
        <v/>
      </c>
      <c r="R67" s="363" t="str">
        <f t="shared" si="3"/>
        <v/>
      </c>
      <c r="S67" s="363" t="str">
        <f t="shared" si="4"/>
        <v/>
      </c>
    </row>
    <row r="68" spans="1:19">
      <c r="A68" s="35">
        <v>59</v>
      </c>
      <c r="B68" s="6"/>
      <c r="C68" s="6"/>
      <c r="D68" s="215"/>
      <c r="E68" s="214"/>
      <c r="F68" s="310"/>
      <c r="G68" s="75"/>
      <c r="H68" s="218"/>
      <c r="I68" s="218"/>
      <c r="J68" s="214"/>
      <c r="K68" s="24"/>
      <c r="L68" s="29"/>
      <c r="M68" s="363" t="str">
        <f t="shared" si="0"/>
        <v/>
      </c>
      <c r="N68" s="301"/>
      <c r="O68" s="347" t="b">
        <f t="shared" si="1"/>
        <v>0</v>
      </c>
      <c r="P68" s="362">
        <f t="shared" si="7"/>
        <v>1</v>
      </c>
      <c r="Q68" s="363" t="str">
        <f t="shared" si="2"/>
        <v/>
      </c>
      <c r="R68" s="363" t="str">
        <f t="shared" si="3"/>
        <v/>
      </c>
      <c r="S68" s="363" t="str">
        <f t="shared" si="4"/>
        <v/>
      </c>
    </row>
    <row r="69" spans="1:19">
      <c r="A69" s="35">
        <v>60</v>
      </c>
      <c r="B69" s="6"/>
      <c r="C69" s="6"/>
      <c r="D69" s="215"/>
      <c r="E69" s="214"/>
      <c r="F69" s="310"/>
      <c r="G69" s="75"/>
      <c r="H69" s="218"/>
      <c r="I69" s="218"/>
      <c r="J69" s="214"/>
      <c r="K69" s="24"/>
      <c r="L69" s="29"/>
      <c r="M69" s="363" t="str">
        <f t="shared" si="0"/>
        <v/>
      </c>
      <c r="N69" s="301"/>
      <c r="O69" s="347" t="b">
        <f t="shared" si="1"/>
        <v>0</v>
      </c>
      <c r="P69" s="362">
        <f t="shared" si="7"/>
        <v>1</v>
      </c>
      <c r="Q69" s="363" t="str">
        <f t="shared" si="2"/>
        <v/>
      </c>
      <c r="R69" s="363" t="str">
        <f t="shared" si="3"/>
        <v/>
      </c>
      <c r="S69" s="363" t="str">
        <f t="shared" si="4"/>
        <v/>
      </c>
    </row>
    <row r="70" spans="1:19">
      <c r="A70" s="35">
        <v>61</v>
      </c>
      <c r="B70" s="6"/>
      <c r="C70" s="6"/>
      <c r="D70" s="215"/>
      <c r="E70" s="214"/>
      <c r="F70" s="310"/>
      <c r="G70" s="75"/>
      <c r="H70" s="218"/>
      <c r="I70" s="218"/>
      <c r="J70" s="214"/>
      <c r="K70" s="24"/>
      <c r="L70" s="29"/>
      <c r="M70" s="363" t="str">
        <f t="shared" si="0"/>
        <v/>
      </c>
      <c r="N70" s="301"/>
      <c r="O70" s="347" t="b">
        <f t="shared" si="1"/>
        <v>0</v>
      </c>
      <c r="P70" s="362">
        <f t="shared" si="7"/>
        <v>1</v>
      </c>
      <c r="Q70" s="363" t="str">
        <f t="shared" si="2"/>
        <v/>
      </c>
      <c r="R70" s="363" t="str">
        <f t="shared" si="3"/>
        <v/>
      </c>
      <c r="S70" s="363" t="str">
        <f t="shared" si="4"/>
        <v/>
      </c>
    </row>
    <row r="71" spans="1:19">
      <c r="A71" s="35">
        <v>62</v>
      </c>
      <c r="B71" s="6"/>
      <c r="C71" s="6"/>
      <c r="D71" s="215"/>
      <c r="E71" s="214"/>
      <c r="F71" s="310"/>
      <c r="G71" s="75"/>
      <c r="H71" s="218"/>
      <c r="I71" s="218"/>
      <c r="J71" s="214"/>
      <c r="K71" s="24"/>
      <c r="L71" s="29"/>
      <c r="M71" s="363" t="str">
        <f t="shared" si="0"/>
        <v/>
      </c>
      <c r="N71" s="301"/>
      <c r="O71" s="347" t="b">
        <f t="shared" si="1"/>
        <v>0</v>
      </c>
      <c r="P71" s="362">
        <f t="shared" si="7"/>
        <v>1</v>
      </c>
      <c r="Q71" s="363" t="str">
        <f t="shared" si="2"/>
        <v/>
      </c>
      <c r="R71" s="363" t="str">
        <f t="shared" si="3"/>
        <v/>
      </c>
      <c r="S71" s="363" t="str">
        <f t="shared" si="4"/>
        <v/>
      </c>
    </row>
    <row r="72" spans="1:19">
      <c r="A72" s="35">
        <v>63</v>
      </c>
      <c r="B72" s="6"/>
      <c r="C72" s="6"/>
      <c r="D72" s="215"/>
      <c r="E72" s="214"/>
      <c r="F72" s="310"/>
      <c r="G72" s="75"/>
      <c r="H72" s="218"/>
      <c r="I72" s="218"/>
      <c r="J72" s="214"/>
      <c r="K72" s="24"/>
      <c r="L72" s="29"/>
      <c r="M72" s="363" t="str">
        <f t="shared" si="0"/>
        <v/>
      </c>
      <c r="N72" s="301"/>
      <c r="O72" s="347" t="b">
        <f t="shared" si="1"/>
        <v>0</v>
      </c>
      <c r="P72" s="362">
        <f t="shared" si="7"/>
        <v>1</v>
      </c>
      <c r="Q72" s="363" t="str">
        <f t="shared" si="2"/>
        <v/>
      </c>
      <c r="R72" s="363" t="str">
        <f t="shared" si="3"/>
        <v/>
      </c>
      <c r="S72" s="363" t="str">
        <f t="shared" si="4"/>
        <v/>
      </c>
    </row>
    <row r="73" spans="1:19">
      <c r="A73" s="35">
        <v>64</v>
      </c>
      <c r="B73" s="6"/>
      <c r="C73" s="6"/>
      <c r="D73" s="215"/>
      <c r="E73" s="214"/>
      <c r="F73" s="310"/>
      <c r="G73" s="75"/>
      <c r="H73" s="218"/>
      <c r="I73" s="218"/>
      <c r="J73" s="214"/>
      <c r="K73" s="24"/>
      <c r="L73" s="29"/>
      <c r="M73" s="363" t="str">
        <f t="shared" si="0"/>
        <v/>
      </c>
      <c r="N73" s="301"/>
      <c r="O73" s="347" t="b">
        <f t="shared" si="1"/>
        <v>0</v>
      </c>
      <c r="P73" s="362">
        <f t="shared" si="7"/>
        <v>1</v>
      </c>
      <c r="Q73" s="363" t="str">
        <f t="shared" si="2"/>
        <v/>
      </c>
      <c r="R73" s="363" t="str">
        <f t="shared" si="3"/>
        <v/>
      </c>
      <c r="S73" s="363" t="str">
        <f t="shared" si="4"/>
        <v/>
      </c>
    </row>
    <row r="74" spans="1:19">
      <c r="A74" s="35">
        <v>65</v>
      </c>
      <c r="B74" s="6"/>
      <c r="C74" s="6"/>
      <c r="D74" s="215"/>
      <c r="E74" s="214"/>
      <c r="F74" s="310"/>
      <c r="G74" s="75"/>
      <c r="H74" s="218"/>
      <c r="I74" s="218"/>
      <c r="J74" s="214"/>
      <c r="K74" s="24"/>
      <c r="L74" s="29"/>
      <c r="M74" s="363" t="str">
        <f t="shared" ref="M74:M137" si="8">IF(
OR(
$B74="",$C74="",$D74="",$E74="",$E74&lt;an_initial,$E74&gt;an_final,$O74=FALSE),"",IF(
$G74="","",IF(
OR(
$H74="X",$H74="x"),100*$F74/10000,IF(
OR(
$I74="X",$I74="x"),80*$F74/10000,IF(
OR(
$K74="X",$K74="x"),100*(
IF(
$P74&lt;=5,0.3,0.2))*$F74/10000,IF(
OR(
$L74="X",$L74="x"),80*(
IF(
$P74&lt;=5,0.3,0.2))*$F74/10000,""))))))</f>
        <v/>
      </c>
      <c r="N74" s="301"/>
      <c r="O74" s="347" t="b">
        <f t="shared" si="1"/>
        <v>0</v>
      </c>
      <c r="P74" s="362">
        <f t="shared" si="7"/>
        <v>1</v>
      </c>
      <c r="Q74" s="363" t="str">
        <f t="shared" ref="Q74:Q137" si="9">IF(
OR(
$B74="",$C74="",$D74="",$E74="",$E74&lt;an_initial,$E74&gt;an_final,$O74=FALSE),"",IF(
$G74="","",IF(
OR(
$H74="X",$H74="x"),100*$F74/10000,"")))</f>
        <v/>
      </c>
      <c r="R74" s="363" t="str">
        <f t="shared" ref="R74:R137" si="10">IF(
OR(
$B74="",$C74="",$D74="",$E74="",$E74&lt;an_initial,$E74&gt;an_final,$O74=FALSE),"",IF(
$G74="","",IF(
OR(
$I74="X",$I74="x"),80*$F74/10000,"")))</f>
        <v/>
      </c>
      <c r="S74" s="363" t="str">
        <f t="shared" ref="S74:S137" si="11">IF(
OR(
$B74="",$C74="",$D74="",$E74="",$E74&lt;an_initial,$E74&gt;an_final,$O74=FALSE),"",IF(
$G74="","",IF(
OR(
$K74="X",$K74="x"),100*(
IF(
$P74&lt;=5,0.3,0.2))*$F74/10000,IF(
OR(
$L74="X",$L74="x"),80*(
IF(
$P74&lt;=5,0.3,0.2))*$F74/10000,""))))</f>
        <v/>
      </c>
    </row>
    <row r="75" spans="1:19">
      <c r="A75" s="35">
        <v>66</v>
      </c>
      <c r="B75" s="6"/>
      <c r="C75" s="6"/>
      <c r="D75" s="215"/>
      <c r="E75" s="214"/>
      <c r="F75" s="310"/>
      <c r="G75" s="75"/>
      <c r="H75" s="218"/>
      <c r="I75" s="218"/>
      <c r="J75" s="214"/>
      <c r="K75" s="24"/>
      <c r="L75" s="29"/>
      <c r="M75" s="363" t="str">
        <f t="shared" si="8"/>
        <v/>
      </c>
      <c r="N75" s="301"/>
      <c r="O75" s="347" t="b">
        <f t="shared" ref="O75:O138" si="12">IF(nume_candidat="",FALSE,ISNUMBER(SEARCH(nume_candidat,$B75)))</f>
        <v>0</v>
      </c>
      <c r="P75" s="362">
        <f t="shared" ref="P75:P106" si="13">LEN(B75)-LEN(SUBSTITUTE(B75,",",""))+1</f>
        <v>1</v>
      </c>
      <c r="Q75" s="363" t="str">
        <f t="shared" si="9"/>
        <v/>
      </c>
      <c r="R75" s="363" t="str">
        <f t="shared" si="10"/>
        <v/>
      </c>
      <c r="S75" s="363" t="str">
        <f t="shared" si="11"/>
        <v/>
      </c>
    </row>
    <row r="76" spans="1:19">
      <c r="A76" s="35">
        <v>67</v>
      </c>
      <c r="B76" s="6"/>
      <c r="C76" s="6"/>
      <c r="D76" s="215"/>
      <c r="E76" s="214"/>
      <c r="F76" s="310"/>
      <c r="G76" s="75"/>
      <c r="H76" s="218"/>
      <c r="I76" s="218"/>
      <c r="J76" s="214"/>
      <c r="K76" s="24"/>
      <c r="L76" s="29"/>
      <c r="M76" s="363" t="str">
        <f t="shared" si="8"/>
        <v/>
      </c>
      <c r="N76" s="301"/>
      <c r="O76" s="347" t="b">
        <f t="shared" si="12"/>
        <v>0</v>
      </c>
      <c r="P76" s="362">
        <f t="shared" si="13"/>
        <v>1</v>
      </c>
      <c r="Q76" s="363" t="str">
        <f t="shared" si="9"/>
        <v/>
      </c>
      <c r="R76" s="363" t="str">
        <f t="shared" si="10"/>
        <v/>
      </c>
      <c r="S76" s="363" t="str">
        <f t="shared" si="11"/>
        <v/>
      </c>
    </row>
    <row r="77" spans="1:19">
      <c r="A77" s="35">
        <v>68</v>
      </c>
      <c r="B77" s="6"/>
      <c r="C77" s="6"/>
      <c r="D77" s="215"/>
      <c r="E77" s="214"/>
      <c r="F77" s="310"/>
      <c r="G77" s="75"/>
      <c r="H77" s="218"/>
      <c r="I77" s="218"/>
      <c r="J77" s="214"/>
      <c r="K77" s="24"/>
      <c r="L77" s="29"/>
      <c r="M77" s="363" t="str">
        <f t="shared" si="8"/>
        <v/>
      </c>
      <c r="N77" s="301"/>
      <c r="O77" s="347" t="b">
        <f t="shared" si="12"/>
        <v>0</v>
      </c>
      <c r="P77" s="362">
        <f t="shared" si="13"/>
        <v>1</v>
      </c>
      <c r="Q77" s="363" t="str">
        <f t="shared" si="9"/>
        <v/>
      </c>
      <c r="R77" s="363" t="str">
        <f t="shared" si="10"/>
        <v/>
      </c>
      <c r="S77" s="363" t="str">
        <f t="shared" si="11"/>
        <v/>
      </c>
    </row>
    <row r="78" spans="1:19">
      <c r="A78" s="35">
        <v>69</v>
      </c>
      <c r="B78" s="6"/>
      <c r="C78" s="6"/>
      <c r="D78" s="215"/>
      <c r="E78" s="214"/>
      <c r="F78" s="310"/>
      <c r="G78" s="75"/>
      <c r="H78" s="218"/>
      <c r="I78" s="218"/>
      <c r="J78" s="214"/>
      <c r="K78" s="24"/>
      <c r="L78" s="29"/>
      <c r="M78" s="363" t="str">
        <f t="shared" si="8"/>
        <v/>
      </c>
      <c r="N78" s="301"/>
      <c r="O78" s="347" t="b">
        <f t="shared" si="12"/>
        <v>0</v>
      </c>
      <c r="P78" s="362">
        <f t="shared" si="13"/>
        <v>1</v>
      </c>
      <c r="Q78" s="363" t="str">
        <f t="shared" si="9"/>
        <v/>
      </c>
      <c r="R78" s="363" t="str">
        <f t="shared" si="10"/>
        <v/>
      </c>
      <c r="S78" s="363" t="str">
        <f t="shared" si="11"/>
        <v/>
      </c>
    </row>
    <row r="79" spans="1:19">
      <c r="A79" s="35">
        <v>70</v>
      </c>
      <c r="B79" s="6"/>
      <c r="C79" s="6"/>
      <c r="D79" s="215"/>
      <c r="E79" s="214"/>
      <c r="F79" s="310"/>
      <c r="G79" s="75"/>
      <c r="H79" s="218"/>
      <c r="I79" s="218"/>
      <c r="J79" s="214"/>
      <c r="K79" s="24"/>
      <c r="L79" s="29"/>
      <c r="M79" s="363" t="str">
        <f t="shared" si="8"/>
        <v/>
      </c>
      <c r="N79" s="301"/>
      <c r="O79" s="347" t="b">
        <f t="shared" si="12"/>
        <v>0</v>
      </c>
      <c r="P79" s="362">
        <f t="shared" si="13"/>
        <v>1</v>
      </c>
      <c r="Q79" s="363" t="str">
        <f t="shared" si="9"/>
        <v/>
      </c>
      <c r="R79" s="363" t="str">
        <f t="shared" si="10"/>
        <v/>
      </c>
      <c r="S79" s="363" t="str">
        <f t="shared" si="11"/>
        <v/>
      </c>
    </row>
    <row r="80" spans="1:19">
      <c r="A80" s="35">
        <v>71</v>
      </c>
      <c r="B80" s="6"/>
      <c r="C80" s="6"/>
      <c r="D80" s="215"/>
      <c r="E80" s="214"/>
      <c r="F80" s="310"/>
      <c r="G80" s="75"/>
      <c r="H80" s="218"/>
      <c r="I80" s="218"/>
      <c r="J80" s="214"/>
      <c r="K80" s="24"/>
      <c r="L80" s="29"/>
      <c r="M80" s="363" t="str">
        <f t="shared" si="8"/>
        <v/>
      </c>
      <c r="N80" s="301"/>
      <c r="O80" s="347" t="b">
        <f t="shared" si="12"/>
        <v>0</v>
      </c>
      <c r="P80" s="362">
        <f t="shared" si="13"/>
        <v>1</v>
      </c>
      <c r="Q80" s="363" t="str">
        <f t="shared" si="9"/>
        <v/>
      </c>
      <c r="R80" s="363" t="str">
        <f t="shared" si="10"/>
        <v/>
      </c>
      <c r="S80" s="363" t="str">
        <f t="shared" si="11"/>
        <v/>
      </c>
    </row>
    <row r="81" spans="1:19">
      <c r="A81" s="35">
        <v>72</v>
      </c>
      <c r="B81" s="6"/>
      <c r="C81" s="6"/>
      <c r="D81" s="215"/>
      <c r="E81" s="214"/>
      <c r="F81" s="310"/>
      <c r="G81" s="75"/>
      <c r="H81" s="218"/>
      <c r="I81" s="218"/>
      <c r="J81" s="214"/>
      <c r="K81" s="24"/>
      <c r="L81" s="29"/>
      <c r="M81" s="363" t="str">
        <f t="shared" si="8"/>
        <v/>
      </c>
      <c r="N81" s="301"/>
      <c r="O81" s="347" t="b">
        <f t="shared" si="12"/>
        <v>0</v>
      </c>
      <c r="P81" s="362">
        <f t="shared" si="13"/>
        <v>1</v>
      </c>
      <c r="Q81" s="363" t="str">
        <f t="shared" si="9"/>
        <v/>
      </c>
      <c r="R81" s="363" t="str">
        <f t="shared" si="10"/>
        <v/>
      </c>
      <c r="S81" s="363" t="str">
        <f t="shared" si="11"/>
        <v/>
      </c>
    </row>
    <row r="82" spans="1:19">
      <c r="A82" s="35">
        <v>73</v>
      </c>
      <c r="B82" s="6"/>
      <c r="C82" s="6"/>
      <c r="D82" s="215"/>
      <c r="E82" s="214"/>
      <c r="F82" s="310"/>
      <c r="G82" s="75"/>
      <c r="H82" s="218"/>
      <c r="I82" s="218"/>
      <c r="J82" s="214"/>
      <c r="K82" s="24"/>
      <c r="L82" s="29"/>
      <c r="M82" s="363" t="str">
        <f t="shared" si="8"/>
        <v/>
      </c>
      <c r="N82" s="301"/>
      <c r="O82" s="347" t="b">
        <f t="shared" si="12"/>
        <v>0</v>
      </c>
      <c r="P82" s="362">
        <f t="shared" si="13"/>
        <v>1</v>
      </c>
      <c r="Q82" s="363" t="str">
        <f t="shared" si="9"/>
        <v/>
      </c>
      <c r="R82" s="363" t="str">
        <f t="shared" si="10"/>
        <v/>
      </c>
      <c r="S82" s="363" t="str">
        <f t="shared" si="11"/>
        <v/>
      </c>
    </row>
    <row r="83" spans="1:19">
      <c r="A83" s="35">
        <v>74</v>
      </c>
      <c r="B83" s="6"/>
      <c r="C83" s="6"/>
      <c r="D83" s="215"/>
      <c r="E83" s="214"/>
      <c r="F83" s="310"/>
      <c r="G83" s="75"/>
      <c r="H83" s="218"/>
      <c r="I83" s="218"/>
      <c r="J83" s="214"/>
      <c r="K83" s="24"/>
      <c r="L83" s="29"/>
      <c r="M83" s="363" t="str">
        <f t="shared" si="8"/>
        <v/>
      </c>
      <c r="N83" s="301"/>
      <c r="O83" s="347" t="b">
        <f t="shared" si="12"/>
        <v>0</v>
      </c>
      <c r="P83" s="362">
        <f t="shared" si="13"/>
        <v>1</v>
      </c>
      <c r="Q83" s="363" t="str">
        <f t="shared" si="9"/>
        <v/>
      </c>
      <c r="R83" s="363" t="str">
        <f t="shared" si="10"/>
        <v/>
      </c>
      <c r="S83" s="363" t="str">
        <f t="shared" si="11"/>
        <v/>
      </c>
    </row>
    <row r="84" spans="1:19">
      <c r="A84" s="35">
        <v>75</v>
      </c>
      <c r="B84" s="6"/>
      <c r="C84" s="6"/>
      <c r="D84" s="215"/>
      <c r="E84" s="214"/>
      <c r="F84" s="310"/>
      <c r="G84" s="75"/>
      <c r="H84" s="218"/>
      <c r="I84" s="218"/>
      <c r="J84" s="214"/>
      <c r="K84" s="24"/>
      <c r="L84" s="29"/>
      <c r="M84" s="363" t="str">
        <f t="shared" si="8"/>
        <v/>
      </c>
      <c r="N84" s="301"/>
      <c r="O84" s="347" t="b">
        <f t="shared" si="12"/>
        <v>0</v>
      </c>
      <c r="P84" s="362">
        <f t="shared" si="13"/>
        <v>1</v>
      </c>
      <c r="Q84" s="363" t="str">
        <f t="shared" si="9"/>
        <v/>
      </c>
      <c r="R84" s="363" t="str">
        <f t="shared" si="10"/>
        <v/>
      </c>
      <c r="S84" s="363" t="str">
        <f t="shared" si="11"/>
        <v/>
      </c>
    </row>
    <row r="85" spans="1:19">
      <c r="A85" s="35">
        <v>76</v>
      </c>
      <c r="B85" s="6"/>
      <c r="C85" s="6"/>
      <c r="D85" s="215"/>
      <c r="E85" s="214"/>
      <c r="F85" s="310"/>
      <c r="G85" s="75"/>
      <c r="H85" s="218"/>
      <c r="I85" s="218"/>
      <c r="J85" s="214"/>
      <c r="K85" s="24"/>
      <c r="L85" s="29"/>
      <c r="M85" s="363" t="str">
        <f t="shared" si="8"/>
        <v/>
      </c>
      <c r="N85" s="301"/>
      <c r="O85" s="347" t="b">
        <f t="shared" si="12"/>
        <v>0</v>
      </c>
      <c r="P85" s="362">
        <f t="shared" si="13"/>
        <v>1</v>
      </c>
      <c r="Q85" s="363" t="str">
        <f t="shared" si="9"/>
        <v/>
      </c>
      <c r="R85" s="363" t="str">
        <f t="shared" si="10"/>
        <v/>
      </c>
      <c r="S85" s="363" t="str">
        <f t="shared" si="11"/>
        <v/>
      </c>
    </row>
    <row r="86" spans="1:19">
      <c r="A86" s="35">
        <v>77</v>
      </c>
      <c r="B86" s="6"/>
      <c r="C86" s="6"/>
      <c r="D86" s="215"/>
      <c r="E86" s="214"/>
      <c r="F86" s="310"/>
      <c r="G86" s="75"/>
      <c r="H86" s="218"/>
      <c r="I86" s="218"/>
      <c r="J86" s="214"/>
      <c r="K86" s="24"/>
      <c r="L86" s="29"/>
      <c r="M86" s="363" t="str">
        <f t="shared" si="8"/>
        <v/>
      </c>
      <c r="N86" s="301"/>
      <c r="O86" s="347" t="b">
        <f t="shared" si="12"/>
        <v>0</v>
      </c>
      <c r="P86" s="362">
        <f t="shared" si="13"/>
        <v>1</v>
      </c>
      <c r="Q86" s="363" t="str">
        <f t="shared" si="9"/>
        <v/>
      </c>
      <c r="R86" s="363" t="str">
        <f t="shared" si="10"/>
        <v/>
      </c>
      <c r="S86" s="363" t="str">
        <f t="shared" si="11"/>
        <v/>
      </c>
    </row>
    <row r="87" spans="1:19">
      <c r="A87" s="35">
        <v>78</v>
      </c>
      <c r="B87" s="6"/>
      <c r="C87" s="6"/>
      <c r="D87" s="215"/>
      <c r="E87" s="214"/>
      <c r="F87" s="310"/>
      <c r="G87" s="75"/>
      <c r="H87" s="218"/>
      <c r="I87" s="218"/>
      <c r="J87" s="214"/>
      <c r="K87" s="24"/>
      <c r="L87" s="29"/>
      <c r="M87" s="363" t="str">
        <f t="shared" si="8"/>
        <v/>
      </c>
      <c r="N87" s="301"/>
      <c r="O87" s="347" t="b">
        <f t="shared" si="12"/>
        <v>0</v>
      </c>
      <c r="P87" s="362">
        <f t="shared" si="13"/>
        <v>1</v>
      </c>
      <c r="Q87" s="363" t="str">
        <f t="shared" si="9"/>
        <v/>
      </c>
      <c r="R87" s="363" t="str">
        <f t="shared" si="10"/>
        <v/>
      </c>
      <c r="S87" s="363" t="str">
        <f t="shared" si="11"/>
        <v/>
      </c>
    </row>
    <row r="88" spans="1:19">
      <c r="A88" s="35">
        <v>79</v>
      </c>
      <c r="B88" s="6"/>
      <c r="C88" s="6"/>
      <c r="D88" s="215"/>
      <c r="E88" s="214"/>
      <c r="F88" s="310"/>
      <c r="G88" s="75"/>
      <c r="H88" s="218"/>
      <c r="I88" s="218"/>
      <c r="J88" s="214"/>
      <c r="K88" s="24"/>
      <c r="L88" s="29"/>
      <c r="M88" s="363" t="str">
        <f t="shared" si="8"/>
        <v/>
      </c>
      <c r="N88" s="301"/>
      <c r="O88" s="347" t="b">
        <f t="shared" si="12"/>
        <v>0</v>
      </c>
      <c r="P88" s="362">
        <f t="shared" si="13"/>
        <v>1</v>
      </c>
      <c r="Q88" s="363" t="str">
        <f t="shared" si="9"/>
        <v/>
      </c>
      <c r="R88" s="363" t="str">
        <f t="shared" si="10"/>
        <v/>
      </c>
      <c r="S88" s="363" t="str">
        <f t="shared" si="11"/>
        <v/>
      </c>
    </row>
    <row r="89" spans="1:19">
      <c r="A89" s="35">
        <v>80</v>
      </c>
      <c r="B89" s="6"/>
      <c r="C89" s="6"/>
      <c r="D89" s="215"/>
      <c r="E89" s="214"/>
      <c r="F89" s="310"/>
      <c r="G89" s="75"/>
      <c r="H89" s="218"/>
      <c r="I89" s="218"/>
      <c r="J89" s="214"/>
      <c r="K89" s="24"/>
      <c r="L89" s="29"/>
      <c r="M89" s="363" t="str">
        <f t="shared" si="8"/>
        <v/>
      </c>
      <c r="N89" s="301"/>
      <c r="O89" s="347" t="b">
        <f t="shared" si="12"/>
        <v>0</v>
      </c>
      <c r="P89" s="362">
        <f t="shared" si="13"/>
        <v>1</v>
      </c>
      <c r="Q89" s="363" t="str">
        <f t="shared" si="9"/>
        <v/>
      </c>
      <c r="R89" s="363" t="str">
        <f t="shared" si="10"/>
        <v/>
      </c>
      <c r="S89" s="363" t="str">
        <f t="shared" si="11"/>
        <v/>
      </c>
    </row>
    <row r="90" spans="1:19">
      <c r="A90" s="35">
        <v>81</v>
      </c>
      <c r="B90" s="6"/>
      <c r="C90" s="6"/>
      <c r="D90" s="215"/>
      <c r="E90" s="214"/>
      <c r="F90" s="310"/>
      <c r="G90" s="75"/>
      <c r="H90" s="218"/>
      <c r="I90" s="218"/>
      <c r="J90" s="214"/>
      <c r="K90" s="24"/>
      <c r="L90" s="29"/>
      <c r="M90" s="363" t="str">
        <f t="shared" si="8"/>
        <v/>
      </c>
      <c r="N90" s="301"/>
      <c r="O90" s="347" t="b">
        <f t="shared" si="12"/>
        <v>0</v>
      </c>
      <c r="P90" s="362">
        <f t="shared" si="13"/>
        <v>1</v>
      </c>
      <c r="Q90" s="363" t="str">
        <f t="shared" si="9"/>
        <v/>
      </c>
      <c r="R90" s="363" t="str">
        <f t="shared" si="10"/>
        <v/>
      </c>
      <c r="S90" s="363" t="str">
        <f t="shared" si="11"/>
        <v/>
      </c>
    </row>
    <row r="91" spans="1:19">
      <c r="A91" s="35">
        <v>82</v>
      </c>
      <c r="B91" s="6"/>
      <c r="C91" s="6"/>
      <c r="D91" s="215"/>
      <c r="E91" s="214"/>
      <c r="F91" s="310"/>
      <c r="G91" s="75"/>
      <c r="H91" s="218"/>
      <c r="I91" s="218"/>
      <c r="J91" s="214"/>
      <c r="K91" s="24"/>
      <c r="L91" s="29"/>
      <c r="M91" s="363" t="str">
        <f t="shared" si="8"/>
        <v/>
      </c>
      <c r="N91" s="301"/>
      <c r="O91" s="347" t="b">
        <f t="shared" si="12"/>
        <v>0</v>
      </c>
      <c r="P91" s="362">
        <f t="shared" si="13"/>
        <v>1</v>
      </c>
      <c r="Q91" s="363" t="str">
        <f t="shared" si="9"/>
        <v/>
      </c>
      <c r="R91" s="363" t="str">
        <f t="shared" si="10"/>
        <v/>
      </c>
      <c r="S91" s="363" t="str">
        <f t="shared" si="11"/>
        <v/>
      </c>
    </row>
    <row r="92" spans="1:19">
      <c r="A92" s="35">
        <v>83</v>
      </c>
      <c r="B92" s="6"/>
      <c r="C92" s="6"/>
      <c r="D92" s="215"/>
      <c r="E92" s="214"/>
      <c r="F92" s="310"/>
      <c r="G92" s="75"/>
      <c r="H92" s="218"/>
      <c r="I92" s="218"/>
      <c r="J92" s="214"/>
      <c r="K92" s="24"/>
      <c r="L92" s="29"/>
      <c r="M92" s="363" t="str">
        <f t="shared" si="8"/>
        <v/>
      </c>
      <c r="N92" s="301"/>
      <c r="O92" s="347" t="b">
        <f t="shared" si="12"/>
        <v>0</v>
      </c>
      <c r="P92" s="362">
        <f t="shared" si="13"/>
        <v>1</v>
      </c>
      <c r="Q92" s="363" t="str">
        <f t="shared" si="9"/>
        <v/>
      </c>
      <c r="R92" s="363" t="str">
        <f t="shared" si="10"/>
        <v/>
      </c>
      <c r="S92" s="363" t="str">
        <f t="shared" si="11"/>
        <v/>
      </c>
    </row>
    <row r="93" spans="1:19">
      <c r="A93" s="35">
        <v>84</v>
      </c>
      <c r="B93" s="6"/>
      <c r="C93" s="6"/>
      <c r="D93" s="215"/>
      <c r="E93" s="214"/>
      <c r="F93" s="310"/>
      <c r="G93" s="75"/>
      <c r="H93" s="218"/>
      <c r="I93" s="218"/>
      <c r="J93" s="214"/>
      <c r="K93" s="24"/>
      <c r="L93" s="29"/>
      <c r="M93" s="363" t="str">
        <f t="shared" si="8"/>
        <v/>
      </c>
      <c r="N93" s="301"/>
      <c r="O93" s="347" t="b">
        <f t="shared" si="12"/>
        <v>0</v>
      </c>
      <c r="P93" s="362">
        <f t="shared" si="13"/>
        <v>1</v>
      </c>
      <c r="Q93" s="363" t="str">
        <f t="shared" si="9"/>
        <v/>
      </c>
      <c r="R93" s="363" t="str">
        <f t="shared" si="10"/>
        <v/>
      </c>
      <c r="S93" s="363" t="str">
        <f t="shared" si="11"/>
        <v/>
      </c>
    </row>
    <row r="94" spans="1:19">
      <c r="A94" s="35">
        <v>85</v>
      </c>
      <c r="B94" s="6"/>
      <c r="C94" s="6"/>
      <c r="D94" s="215"/>
      <c r="E94" s="214"/>
      <c r="F94" s="310"/>
      <c r="G94" s="75"/>
      <c r="H94" s="218"/>
      <c r="I94" s="218"/>
      <c r="J94" s="214"/>
      <c r="K94" s="24"/>
      <c r="L94" s="29"/>
      <c r="M94" s="363" t="str">
        <f t="shared" si="8"/>
        <v/>
      </c>
      <c r="N94" s="301"/>
      <c r="O94" s="347" t="b">
        <f t="shared" si="12"/>
        <v>0</v>
      </c>
      <c r="P94" s="362">
        <f t="shared" si="13"/>
        <v>1</v>
      </c>
      <c r="Q94" s="363" t="str">
        <f t="shared" si="9"/>
        <v/>
      </c>
      <c r="R94" s="363" t="str">
        <f t="shared" si="10"/>
        <v/>
      </c>
      <c r="S94" s="363" t="str">
        <f t="shared" si="11"/>
        <v/>
      </c>
    </row>
    <row r="95" spans="1:19">
      <c r="A95" s="35">
        <v>86</v>
      </c>
      <c r="B95" s="6"/>
      <c r="C95" s="6"/>
      <c r="D95" s="215"/>
      <c r="E95" s="214"/>
      <c r="F95" s="310"/>
      <c r="G95" s="75"/>
      <c r="H95" s="218"/>
      <c r="I95" s="218"/>
      <c r="J95" s="214"/>
      <c r="K95" s="24"/>
      <c r="L95" s="29"/>
      <c r="M95" s="363" t="str">
        <f t="shared" si="8"/>
        <v/>
      </c>
      <c r="N95" s="301"/>
      <c r="O95" s="347" t="b">
        <f t="shared" si="12"/>
        <v>0</v>
      </c>
      <c r="P95" s="362">
        <f t="shared" si="13"/>
        <v>1</v>
      </c>
      <c r="Q95" s="363" t="str">
        <f t="shared" si="9"/>
        <v/>
      </c>
      <c r="R95" s="363" t="str">
        <f t="shared" si="10"/>
        <v/>
      </c>
      <c r="S95" s="363" t="str">
        <f t="shared" si="11"/>
        <v/>
      </c>
    </row>
    <row r="96" spans="1:19">
      <c r="A96" s="35">
        <v>87</v>
      </c>
      <c r="B96" s="6"/>
      <c r="C96" s="6"/>
      <c r="D96" s="215"/>
      <c r="E96" s="214"/>
      <c r="F96" s="310"/>
      <c r="G96" s="75"/>
      <c r="H96" s="218"/>
      <c r="I96" s="218"/>
      <c r="J96" s="214"/>
      <c r="K96" s="24"/>
      <c r="L96" s="29"/>
      <c r="M96" s="363" t="str">
        <f t="shared" si="8"/>
        <v/>
      </c>
      <c r="N96" s="301"/>
      <c r="O96" s="347" t="b">
        <f t="shared" si="12"/>
        <v>0</v>
      </c>
      <c r="P96" s="362">
        <f t="shared" si="13"/>
        <v>1</v>
      </c>
      <c r="Q96" s="363" t="str">
        <f t="shared" si="9"/>
        <v/>
      </c>
      <c r="R96" s="363" t="str">
        <f t="shared" si="10"/>
        <v/>
      </c>
      <c r="S96" s="363" t="str">
        <f t="shared" si="11"/>
        <v/>
      </c>
    </row>
    <row r="97" spans="1:19">
      <c r="A97" s="35">
        <v>88</v>
      </c>
      <c r="B97" s="6"/>
      <c r="C97" s="6"/>
      <c r="D97" s="215"/>
      <c r="E97" s="214"/>
      <c r="F97" s="310"/>
      <c r="G97" s="75"/>
      <c r="H97" s="218"/>
      <c r="I97" s="218"/>
      <c r="J97" s="214"/>
      <c r="K97" s="24"/>
      <c r="L97" s="29"/>
      <c r="M97" s="363" t="str">
        <f t="shared" si="8"/>
        <v/>
      </c>
      <c r="N97" s="301"/>
      <c r="O97" s="347" t="b">
        <f t="shared" si="12"/>
        <v>0</v>
      </c>
      <c r="P97" s="362">
        <f t="shared" si="13"/>
        <v>1</v>
      </c>
      <c r="Q97" s="363" t="str">
        <f t="shared" si="9"/>
        <v/>
      </c>
      <c r="R97" s="363" t="str">
        <f t="shared" si="10"/>
        <v/>
      </c>
      <c r="S97" s="363" t="str">
        <f t="shared" si="11"/>
        <v/>
      </c>
    </row>
    <row r="98" spans="1:19">
      <c r="A98" s="35">
        <v>89</v>
      </c>
      <c r="B98" s="6"/>
      <c r="C98" s="6"/>
      <c r="D98" s="215"/>
      <c r="E98" s="214"/>
      <c r="F98" s="310"/>
      <c r="G98" s="75"/>
      <c r="H98" s="218"/>
      <c r="I98" s="218"/>
      <c r="J98" s="214"/>
      <c r="K98" s="24"/>
      <c r="L98" s="29"/>
      <c r="M98" s="363" t="str">
        <f t="shared" si="8"/>
        <v/>
      </c>
      <c r="N98" s="301"/>
      <c r="O98" s="347" t="b">
        <f t="shared" si="12"/>
        <v>0</v>
      </c>
      <c r="P98" s="362">
        <f t="shared" si="13"/>
        <v>1</v>
      </c>
      <c r="Q98" s="363" t="str">
        <f t="shared" si="9"/>
        <v/>
      </c>
      <c r="R98" s="363" t="str">
        <f t="shared" si="10"/>
        <v/>
      </c>
      <c r="S98" s="363" t="str">
        <f t="shared" si="11"/>
        <v/>
      </c>
    </row>
    <row r="99" spans="1:19">
      <c r="A99" s="35">
        <v>90</v>
      </c>
      <c r="B99" s="6"/>
      <c r="C99" s="6"/>
      <c r="D99" s="215"/>
      <c r="E99" s="214"/>
      <c r="F99" s="310"/>
      <c r="G99" s="75"/>
      <c r="H99" s="218"/>
      <c r="I99" s="218"/>
      <c r="J99" s="214"/>
      <c r="K99" s="24"/>
      <c r="L99" s="29"/>
      <c r="M99" s="363" t="str">
        <f t="shared" si="8"/>
        <v/>
      </c>
      <c r="N99" s="301"/>
      <c r="O99" s="347" t="b">
        <f t="shared" si="12"/>
        <v>0</v>
      </c>
      <c r="P99" s="362">
        <f t="shared" si="13"/>
        <v>1</v>
      </c>
      <c r="Q99" s="363" t="str">
        <f t="shared" si="9"/>
        <v/>
      </c>
      <c r="R99" s="363" t="str">
        <f t="shared" si="10"/>
        <v/>
      </c>
      <c r="S99" s="363" t="str">
        <f t="shared" si="11"/>
        <v/>
      </c>
    </row>
    <row r="100" spans="1:19">
      <c r="A100" s="35">
        <v>91</v>
      </c>
      <c r="B100" s="6"/>
      <c r="C100" s="6"/>
      <c r="D100" s="215"/>
      <c r="E100" s="214"/>
      <c r="F100" s="310"/>
      <c r="G100" s="75"/>
      <c r="H100" s="218"/>
      <c r="I100" s="218"/>
      <c r="J100" s="214"/>
      <c r="K100" s="24"/>
      <c r="L100" s="29"/>
      <c r="M100" s="363" t="str">
        <f t="shared" si="8"/>
        <v/>
      </c>
      <c r="N100" s="301"/>
      <c r="O100" s="347" t="b">
        <f t="shared" si="12"/>
        <v>0</v>
      </c>
      <c r="P100" s="362">
        <f t="shared" si="13"/>
        <v>1</v>
      </c>
      <c r="Q100" s="363" t="str">
        <f t="shared" si="9"/>
        <v/>
      </c>
      <c r="R100" s="363" t="str">
        <f t="shared" si="10"/>
        <v/>
      </c>
      <c r="S100" s="363" t="str">
        <f t="shared" si="11"/>
        <v/>
      </c>
    </row>
    <row r="101" spans="1:19">
      <c r="A101" s="35">
        <v>92</v>
      </c>
      <c r="B101" s="6"/>
      <c r="C101" s="6"/>
      <c r="D101" s="215"/>
      <c r="E101" s="214"/>
      <c r="F101" s="310"/>
      <c r="G101" s="75"/>
      <c r="H101" s="218"/>
      <c r="I101" s="218"/>
      <c r="J101" s="214"/>
      <c r="K101" s="24"/>
      <c r="L101" s="29"/>
      <c r="M101" s="363" t="str">
        <f t="shared" si="8"/>
        <v/>
      </c>
      <c r="N101" s="301"/>
      <c r="O101" s="347" t="b">
        <f t="shared" si="12"/>
        <v>0</v>
      </c>
      <c r="P101" s="362">
        <f t="shared" si="13"/>
        <v>1</v>
      </c>
      <c r="Q101" s="363" t="str">
        <f t="shared" si="9"/>
        <v/>
      </c>
      <c r="R101" s="363" t="str">
        <f t="shared" si="10"/>
        <v/>
      </c>
      <c r="S101" s="363" t="str">
        <f t="shared" si="11"/>
        <v/>
      </c>
    </row>
    <row r="102" spans="1:19">
      <c r="A102" s="35">
        <v>93</v>
      </c>
      <c r="B102" s="6"/>
      <c r="C102" s="6"/>
      <c r="D102" s="215"/>
      <c r="E102" s="214"/>
      <c r="F102" s="310"/>
      <c r="G102" s="75"/>
      <c r="H102" s="218"/>
      <c r="I102" s="218"/>
      <c r="J102" s="214"/>
      <c r="K102" s="24"/>
      <c r="L102" s="29"/>
      <c r="M102" s="363" t="str">
        <f t="shared" si="8"/>
        <v/>
      </c>
      <c r="N102" s="301"/>
      <c r="O102" s="347" t="b">
        <f t="shared" si="12"/>
        <v>0</v>
      </c>
      <c r="P102" s="362">
        <f t="shared" si="13"/>
        <v>1</v>
      </c>
      <c r="Q102" s="363" t="str">
        <f t="shared" si="9"/>
        <v/>
      </c>
      <c r="R102" s="363" t="str">
        <f t="shared" si="10"/>
        <v/>
      </c>
      <c r="S102" s="363" t="str">
        <f t="shared" si="11"/>
        <v/>
      </c>
    </row>
    <row r="103" spans="1:19">
      <c r="A103" s="35">
        <v>94</v>
      </c>
      <c r="B103" s="6"/>
      <c r="C103" s="6"/>
      <c r="D103" s="215"/>
      <c r="E103" s="214"/>
      <c r="F103" s="310"/>
      <c r="G103" s="75"/>
      <c r="H103" s="218"/>
      <c r="I103" s="218"/>
      <c r="J103" s="214"/>
      <c r="K103" s="24"/>
      <c r="L103" s="29"/>
      <c r="M103" s="363" t="str">
        <f t="shared" si="8"/>
        <v/>
      </c>
      <c r="N103" s="301"/>
      <c r="O103" s="347" t="b">
        <f t="shared" si="12"/>
        <v>0</v>
      </c>
      <c r="P103" s="362">
        <f t="shared" si="13"/>
        <v>1</v>
      </c>
      <c r="Q103" s="363" t="str">
        <f t="shared" si="9"/>
        <v/>
      </c>
      <c r="R103" s="363" t="str">
        <f t="shared" si="10"/>
        <v/>
      </c>
      <c r="S103" s="363" t="str">
        <f t="shared" si="11"/>
        <v/>
      </c>
    </row>
    <row r="104" spans="1:19">
      <c r="A104" s="35">
        <v>95</v>
      </c>
      <c r="B104" s="6"/>
      <c r="C104" s="6"/>
      <c r="D104" s="215"/>
      <c r="E104" s="214"/>
      <c r="F104" s="310"/>
      <c r="G104" s="75"/>
      <c r="H104" s="218"/>
      <c r="I104" s="218"/>
      <c r="J104" s="214"/>
      <c r="K104" s="24"/>
      <c r="L104" s="29"/>
      <c r="M104" s="363" t="str">
        <f t="shared" si="8"/>
        <v/>
      </c>
      <c r="N104" s="301"/>
      <c r="O104" s="347" t="b">
        <f t="shared" si="12"/>
        <v>0</v>
      </c>
      <c r="P104" s="362">
        <f t="shared" si="13"/>
        <v>1</v>
      </c>
      <c r="Q104" s="363" t="str">
        <f t="shared" si="9"/>
        <v/>
      </c>
      <c r="R104" s="363" t="str">
        <f t="shared" si="10"/>
        <v/>
      </c>
      <c r="S104" s="363" t="str">
        <f t="shared" si="11"/>
        <v/>
      </c>
    </row>
    <row r="105" spans="1:19">
      <c r="A105" s="35">
        <v>96</v>
      </c>
      <c r="B105" s="6"/>
      <c r="C105" s="6"/>
      <c r="D105" s="215"/>
      <c r="E105" s="214"/>
      <c r="F105" s="310"/>
      <c r="G105" s="75"/>
      <c r="H105" s="218"/>
      <c r="I105" s="218"/>
      <c r="J105" s="214"/>
      <c r="K105" s="24"/>
      <c r="L105" s="29"/>
      <c r="M105" s="363" t="str">
        <f t="shared" si="8"/>
        <v/>
      </c>
      <c r="N105" s="301"/>
      <c r="O105" s="347" t="b">
        <f t="shared" si="12"/>
        <v>0</v>
      </c>
      <c r="P105" s="362">
        <f t="shared" si="13"/>
        <v>1</v>
      </c>
      <c r="Q105" s="363" t="str">
        <f t="shared" si="9"/>
        <v/>
      </c>
      <c r="R105" s="363" t="str">
        <f t="shared" si="10"/>
        <v/>
      </c>
      <c r="S105" s="363" t="str">
        <f t="shared" si="11"/>
        <v/>
      </c>
    </row>
    <row r="106" spans="1:19">
      <c r="A106" s="35">
        <v>97</v>
      </c>
      <c r="B106" s="6"/>
      <c r="C106" s="6"/>
      <c r="D106" s="215"/>
      <c r="E106" s="214"/>
      <c r="F106" s="310"/>
      <c r="G106" s="75"/>
      <c r="H106" s="218"/>
      <c r="I106" s="218"/>
      <c r="J106" s="214"/>
      <c r="K106" s="24"/>
      <c r="L106" s="29"/>
      <c r="M106" s="363" t="str">
        <f t="shared" si="8"/>
        <v/>
      </c>
      <c r="N106" s="301"/>
      <c r="O106" s="347" t="b">
        <f t="shared" si="12"/>
        <v>0</v>
      </c>
      <c r="P106" s="362">
        <f t="shared" si="13"/>
        <v>1</v>
      </c>
      <c r="Q106" s="363" t="str">
        <f t="shared" si="9"/>
        <v/>
      </c>
      <c r="R106" s="363" t="str">
        <f t="shared" si="10"/>
        <v/>
      </c>
      <c r="S106" s="363" t="str">
        <f t="shared" si="11"/>
        <v/>
      </c>
    </row>
    <row r="107" spans="1:19">
      <c r="A107" s="35">
        <v>98</v>
      </c>
      <c r="B107" s="6"/>
      <c r="C107" s="6"/>
      <c r="D107" s="215"/>
      <c r="E107" s="214"/>
      <c r="F107" s="310"/>
      <c r="G107" s="75"/>
      <c r="H107" s="218"/>
      <c r="I107" s="218"/>
      <c r="J107" s="214"/>
      <c r="K107" s="24"/>
      <c r="L107" s="29"/>
      <c r="M107" s="363" t="str">
        <f t="shared" si="8"/>
        <v/>
      </c>
      <c r="N107" s="301"/>
      <c r="O107" s="347" t="b">
        <f t="shared" si="12"/>
        <v>0</v>
      </c>
      <c r="P107" s="362">
        <f t="shared" ref="P107:P138" si="14">LEN(B107)-LEN(SUBSTITUTE(B107,",",""))+1</f>
        <v>1</v>
      </c>
      <c r="Q107" s="363" t="str">
        <f t="shared" si="9"/>
        <v/>
      </c>
      <c r="R107" s="363" t="str">
        <f t="shared" si="10"/>
        <v/>
      </c>
      <c r="S107" s="363" t="str">
        <f t="shared" si="11"/>
        <v/>
      </c>
    </row>
    <row r="108" spans="1:19">
      <c r="A108" s="35">
        <v>99</v>
      </c>
      <c r="B108" s="6"/>
      <c r="C108" s="6"/>
      <c r="D108" s="215"/>
      <c r="E108" s="214"/>
      <c r="F108" s="310"/>
      <c r="G108" s="75"/>
      <c r="H108" s="218"/>
      <c r="I108" s="218"/>
      <c r="J108" s="214"/>
      <c r="K108" s="24"/>
      <c r="L108" s="29"/>
      <c r="M108" s="363" t="str">
        <f t="shared" si="8"/>
        <v/>
      </c>
      <c r="N108" s="301"/>
      <c r="O108" s="347" t="b">
        <f t="shared" si="12"/>
        <v>0</v>
      </c>
      <c r="P108" s="362">
        <f t="shared" si="14"/>
        <v>1</v>
      </c>
      <c r="Q108" s="363" t="str">
        <f t="shared" si="9"/>
        <v/>
      </c>
      <c r="R108" s="363" t="str">
        <f t="shared" si="10"/>
        <v/>
      </c>
      <c r="S108" s="363" t="str">
        <f t="shared" si="11"/>
        <v/>
      </c>
    </row>
    <row r="109" spans="1:19">
      <c r="A109" s="35">
        <v>100</v>
      </c>
      <c r="B109" s="6"/>
      <c r="C109" s="6"/>
      <c r="D109" s="215"/>
      <c r="E109" s="214"/>
      <c r="F109" s="310"/>
      <c r="G109" s="75"/>
      <c r="H109" s="218"/>
      <c r="I109" s="218"/>
      <c r="J109" s="214"/>
      <c r="K109" s="24"/>
      <c r="L109" s="29"/>
      <c r="M109" s="363" t="str">
        <f t="shared" si="8"/>
        <v/>
      </c>
      <c r="N109" s="301"/>
      <c r="O109" s="347" t="b">
        <f t="shared" si="12"/>
        <v>0</v>
      </c>
      <c r="P109" s="362">
        <f t="shared" si="14"/>
        <v>1</v>
      </c>
      <c r="Q109" s="363" t="str">
        <f t="shared" si="9"/>
        <v/>
      </c>
      <c r="R109" s="363" t="str">
        <f t="shared" si="10"/>
        <v/>
      </c>
      <c r="S109" s="363" t="str">
        <f t="shared" si="11"/>
        <v/>
      </c>
    </row>
    <row r="110" spans="1:19">
      <c r="A110" s="35">
        <v>101</v>
      </c>
      <c r="B110" s="6"/>
      <c r="C110" s="6"/>
      <c r="D110" s="215"/>
      <c r="E110" s="214"/>
      <c r="F110" s="310"/>
      <c r="G110" s="75"/>
      <c r="H110" s="218"/>
      <c r="I110" s="218"/>
      <c r="J110" s="214"/>
      <c r="K110" s="24"/>
      <c r="L110" s="29"/>
      <c r="M110" s="363" t="str">
        <f t="shared" si="8"/>
        <v/>
      </c>
      <c r="N110" s="301"/>
      <c r="O110" s="347" t="b">
        <f t="shared" si="12"/>
        <v>0</v>
      </c>
      <c r="P110" s="362">
        <f t="shared" si="14"/>
        <v>1</v>
      </c>
      <c r="Q110" s="363" t="str">
        <f t="shared" si="9"/>
        <v/>
      </c>
      <c r="R110" s="363" t="str">
        <f t="shared" si="10"/>
        <v/>
      </c>
      <c r="S110" s="363" t="str">
        <f t="shared" si="11"/>
        <v/>
      </c>
    </row>
    <row r="111" spans="1:19">
      <c r="A111" s="35">
        <v>102</v>
      </c>
      <c r="B111" s="6"/>
      <c r="C111" s="6"/>
      <c r="D111" s="215"/>
      <c r="E111" s="214"/>
      <c r="F111" s="310"/>
      <c r="G111" s="75"/>
      <c r="H111" s="218"/>
      <c r="I111" s="218"/>
      <c r="J111" s="214"/>
      <c r="K111" s="24"/>
      <c r="L111" s="29"/>
      <c r="M111" s="363" t="str">
        <f t="shared" si="8"/>
        <v/>
      </c>
      <c r="N111" s="301"/>
      <c r="O111" s="347" t="b">
        <f t="shared" si="12"/>
        <v>0</v>
      </c>
      <c r="P111" s="362">
        <f t="shared" si="14"/>
        <v>1</v>
      </c>
      <c r="Q111" s="363" t="str">
        <f t="shared" si="9"/>
        <v/>
      </c>
      <c r="R111" s="363" t="str">
        <f t="shared" si="10"/>
        <v/>
      </c>
      <c r="S111" s="363" t="str">
        <f t="shared" si="11"/>
        <v/>
      </c>
    </row>
    <row r="112" spans="1:19">
      <c r="A112" s="35">
        <v>103</v>
      </c>
      <c r="B112" s="6"/>
      <c r="C112" s="6"/>
      <c r="D112" s="215"/>
      <c r="E112" s="214"/>
      <c r="F112" s="310"/>
      <c r="G112" s="75"/>
      <c r="H112" s="218"/>
      <c r="I112" s="218"/>
      <c r="J112" s="214"/>
      <c r="K112" s="24"/>
      <c r="L112" s="29"/>
      <c r="M112" s="363" t="str">
        <f t="shared" si="8"/>
        <v/>
      </c>
      <c r="N112" s="301"/>
      <c r="O112" s="347" t="b">
        <f t="shared" si="12"/>
        <v>0</v>
      </c>
      <c r="P112" s="362">
        <f t="shared" si="14"/>
        <v>1</v>
      </c>
      <c r="Q112" s="363" t="str">
        <f t="shared" si="9"/>
        <v/>
      </c>
      <c r="R112" s="363" t="str">
        <f t="shared" si="10"/>
        <v/>
      </c>
      <c r="S112" s="363" t="str">
        <f t="shared" si="11"/>
        <v/>
      </c>
    </row>
    <row r="113" spans="1:19">
      <c r="A113" s="35">
        <v>104</v>
      </c>
      <c r="B113" s="6"/>
      <c r="C113" s="6"/>
      <c r="D113" s="215"/>
      <c r="E113" s="214"/>
      <c r="F113" s="310"/>
      <c r="G113" s="75"/>
      <c r="H113" s="218"/>
      <c r="I113" s="218"/>
      <c r="J113" s="214"/>
      <c r="K113" s="24"/>
      <c r="L113" s="29"/>
      <c r="M113" s="363" t="str">
        <f t="shared" si="8"/>
        <v/>
      </c>
      <c r="N113" s="301"/>
      <c r="O113" s="347" t="b">
        <f t="shared" si="12"/>
        <v>0</v>
      </c>
      <c r="P113" s="362">
        <f t="shared" si="14"/>
        <v>1</v>
      </c>
      <c r="Q113" s="363" t="str">
        <f t="shared" si="9"/>
        <v/>
      </c>
      <c r="R113" s="363" t="str">
        <f t="shared" si="10"/>
        <v/>
      </c>
      <c r="S113" s="363" t="str">
        <f t="shared" si="11"/>
        <v/>
      </c>
    </row>
    <row r="114" spans="1:19">
      <c r="A114" s="35">
        <v>105</v>
      </c>
      <c r="B114" s="6"/>
      <c r="C114" s="6"/>
      <c r="D114" s="215"/>
      <c r="E114" s="214"/>
      <c r="F114" s="310"/>
      <c r="G114" s="75"/>
      <c r="H114" s="218"/>
      <c r="I114" s="218"/>
      <c r="J114" s="214"/>
      <c r="K114" s="24"/>
      <c r="L114" s="29"/>
      <c r="M114" s="363" t="str">
        <f t="shared" si="8"/>
        <v/>
      </c>
      <c r="N114" s="301"/>
      <c r="O114" s="347" t="b">
        <f t="shared" si="12"/>
        <v>0</v>
      </c>
      <c r="P114" s="362">
        <f t="shared" si="14"/>
        <v>1</v>
      </c>
      <c r="Q114" s="363" t="str">
        <f t="shared" si="9"/>
        <v/>
      </c>
      <c r="R114" s="363" t="str">
        <f t="shared" si="10"/>
        <v/>
      </c>
      <c r="S114" s="363" t="str">
        <f t="shared" si="11"/>
        <v/>
      </c>
    </row>
    <row r="115" spans="1:19">
      <c r="A115" s="35">
        <v>106</v>
      </c>
      <c r="B115" s="6"/>
      <c r="C115" s="6"/>
      <c r="D115" s="215"/>
      <c r="E115" s="214"/>
      <c r="F115" s="310"/>
      <c r="G115" s="75"/>
      <c r="H115" s="218"/>
      <c r="I115" s="218"/>
      <c r="J115" s="214"/>
      <c r="K115" s="24"/>
      <c r="L115" s="29"/>
      <c r="M115" s="363" t="str">
        <f t="shared" si="8"/>
        <v/>
      </c>
      <c r="N115" s="301"/>
      <c r="O115" s="347" t="b">
        <f t="shared" si="12"/>
        <v>0</v>
      </c>
      <c r="P115" s="362">
        <f t="shared" si="14"/>
        <v>1</v>
      </c>
      <c r="Q115" s="363" t="str">
        <f t="shared" si="9"/>
        <v/>
      </c>
      <c r="R115" s="363" t="str">
        <f t="shared" si="10"/>
        <v/>
      </c>
      <c r="S115" s="363" t="str">
        <f t="shared" si="11"/>
        <v/>
      </c>
    </row>
    <row r="116" spans="1:19">
      <c r="A116" s="35">
        <v>107</v>
      </c>
      <c r="B116" s="6"/>
      <c r="C116" s="6"/>
      <c r="D116" s="215"/>
      <c r="E116" s="214"/>
      <c r="F116" s="310"/>
      <c r="G116" s="75"/>
      <c r="H116" s="218"/>
      <c r="I116" s="218"/>
      <c r="J116" s="214"/>
      <c r="K116" s="24"/>
      <c r="L116" s="29"/>
      <c r="M116" s="363" t="str">
        <f t="shared" si="8"/>
        <v/>
      </c>
      <c r="N116" s="301"/>
      <c r="O116" s="347" t="b">
        <f t="shared" si="12"/>
        <v>0</v>
      </c>
      <c r="P116" s="362">
        <f t="shared" si="14"/>
        <v>1</v>
      </c>
      <c r="Q116" s="363" t="str">
        <f t="shared" si="9"/>
        <v/>
      </c>
      <c r="R116" s="363" t="str">
        <f t="shared" si="10"/>
        <v/>
      </c>
      <c r="S116" s="363" t="str">
        <f t="shared" si="11"/>
        <v/>
      </c>
    </row>
    <row r="117" spans="1:19">
      <c r="A117" s="35">
        <v>108</v>
      </c>
      <c r="B117" s="6"/>
      <c r="C117" s="6"/>
      <c r="D117" s="215"/>
      <c r="E117" s="214"/>
      <c r="F117" s="310"/>
      <c r="G117" s="75"/>
      <c r="H117" s="218"/>
      <c r="I117" s="218"/>
      <c r="J117" s="214"/>
      <c r="K117" s="24"/>
      <c r="L117" s="29"/>
      <c r="M117" s="363" t="str">
        <f t="shared" si="8"/>
        <v/>
      </c>
      <c r="N117" s="301"/>
      <c r="O117" s="347" t="b">
        <f t="shared" si="12"/>
        <v>0</v>
      </c>
      <c r="P117" s="362">
        <f t="shared" si="14"/>
        <v>1</v>
      </c>
      <c r="Q117" s="363" t="str">
        <f t="shared" si="9"/>
        <v/>
      </c>
      <c r="R117" s="363" t="str">
        <f t="shared" si="10"/>
        <v/>
      </c>
      <c r="S117" s="363" t="str">
        <f t="shared" si="11"/>
        <v/>
      </c>
    </row>
    <row r="118" spans="1:19">
      <c r="A118" s="35">
        <v>109</v>
      </c>
      <c r="B118" s="6"/>
      <c r="C118" s="6"/>
      <c r="D118" s="215"/>
      <c r="E118" s="214"/>
      <c r="F118" s="310"/>
      <c r="G118" s="75"/>
      <c r="H118" s="218"/>
      <c r="I118" s="218"/>
      <c r="J118" s="214"/>
      <c r="K118" s="24"/>
      <c r="L118" s="29"/>
      <c r="M118" s="363" t="str">
        <f t="shared" si="8"/>
        <v/>
      </c>
      <c r="N118" s="301"/>
      <c r="O118" s="347" t="b">
        <f t="shared" si="12"/>
        <v>0</v>
      </c>
      <c r="P118" s="362">
        <f t="shared" si="14"/>
        <v>1</v>
      </c>
      <c r="Q118" s="363" t="str">
        <f t="shared" si="9"/>
        <v/>
      </c>
      <c r="R118" s="363" t="str">
        <f t="shared" si="10"/>
        <v/>
      </c>
      <c r="S118" s="363" t="str">
        <f t="shared" si="11"/>
        <v/>
      </c>
    </row>
    <row r="119" spans="1:19">
      <c r="A119" s="35">
        <v>110</v>
      </c>
      <c r="B119" s="6"/>
      <c r="C119" s="6"/>
      <c r="D119" s="215"/>
      <c r="E119" s="214"/>
      <c r="F119" s="310"/>
      <c r="G119" s="75"/>
      <c r="H119" s="218"/>
      <c r="I119" s="218"/>
      <c r="J119" s="214"/>
      <c r="K119" s="24"/>
      <c r="L119" s="29"/>
      <c r="M119" s="363" t="str">
        <f t="shared" si="8"/>
        <v/>
      </c>
      <c r="N119" s="301"/>
      <c r="O119" s="347" t="b">
        <f t="shared" si="12"/>
        <v>0</v>
      </c>
      <c r="P119" s="362">
        <f t="shared" si="14"/>
        <v>1</v>
      </c>
      <c r="Q119" s="363" t="str">
        <f t="shared" si="9"/>
        <v/>
      </c>
      <c r="R119" s="363" t="str">
        <f t="shared" si="10"/>
        <v/>
      </c>
      <c r="S119" s="363" t="str">
        <f t="shared" si="11"/>
        <v/>
      </c>
    </row>
    <row r="120" spans="1:19">
      <c r="A120" s="35">
        <v>111</v>
      </c>
      <c r="B120" s="6"/>
      <c r="C120" s="6"/>
      <c r="D120" s="215"/>
      <c r="E120" s="214"/>
      <c r="F120" s="310"/>
      <c r="G120" s="75"/>
      <c r="H120" s="218"/>
      <c r="I120" s="218"/>
      <c r="J120" s="214"/>
      <c r="K120" s="24"/>
      <c r="L120" s="29"/>
      <c r="M120" s="363" t="str">
        <f t="shared" si="8"/>
        <v/>
      </c>
      <c r="N120" s="301"/>
      <c r="O120" s="347" t="b">
        <f t="shared" si="12"/>
        <v>0</v>
      </c>
      <c r="P120" s="362">
        <f t="shared" si="14"/>
        <v>1</v>
      </c>
      <c r="Q120" s="363" t="str">
        <f t="shared" si="9"/>
        <v/>
      </c>
      <c r="R120" s="363" t="str">
        <f t="shared" si="10"/>
        <v/>
      </c>
      <c r="S120" s="363" t="str">
        <f t="shared" si="11"/>
        <v/>
      </c>
    </row>
    <row r="121" spans="1:19">
      <c r="A121" s="35">
        <v>112</v>
      </c>
      <c r="B121" s="6"/>
      <c r="C121" s="6"/>
      <c r="D121" s="215"/>
      <c r="E121" s="214"/>
      <c r="F121" s="310"/>
      <c r="G121" s="75"/>
      <c r="H121" s="218"/>
      <c r="I121" s="218"/>
      <c r="J121" s="214"/>
      <c r="K121" s="24"/>
      <c r="L121" s="29"/>
      <c r="M121" s="363" t="str">
        <f t="shared" si="8"/>
        <v/>
      </c>
      <c r="N121" s="301"/>
      <c r="O121" s="347" t="b">
        <f t="shared" si="12"/>
        <v>0</v>
      </c>
      <c r="P121" s="362">
        <f t="shared" si="14"/>
        <v>1</v>
      </c>
      <c r="Q121" s="363" t="str">
        <f t="shared" si="9"/>
        <v/>
      </c>
      <c r="R121" s="363" t="str">
        <f t="shared" si="10"/>
        <v/>
      </c>
      <c r="S121" s="363" t="str">
        <f t="shared" si="11"/>
        <v/>
      </c>
    </row>
    <row r="122" spans="1:19">
      <c r="A122" s="35">
        <v>113</v>
      </c>
      <c r="B122" s="6"/>
      <c r="C122" s="6"/>
      <c r="D122" s="215"/>
      <c r="E122" s="214"/>
      <c r="F122" s="310"/>
      <c r="G122" s="75"/>
      <c r="H122" s="218"/>
      <c r="I122" s="218"/>
      <c r="J122" s="214"/>
      <c r="K122" s="24"/>
      <c r="L122" s="29"/>
      <c r="M122" s="363" t="str">
        <f t="shared" si="8"/>
        <v/>
      </c>
      <c r="N122" s="301"/>
      <c r="O122" s="347" t="b">
        <f t="shared" si="12"/>
        <v>0</v>
      </c>
      <c r="P122" s="362">
        <f t="shared" si="14"/>
        <v>1</v>
      </c>
      <c r="Q122" s="363" t="str">
        <f t="shared" si="9"/>
        <v/>
      </c>
      <c r="R122" s="363" t="str">
        <f t="shared" si="10"/>
        <v/>
      </c>
      <c r="S122" s="363" t="str">
        <f t="shared" si="11"/>
        <v/>
      </c>
    </row>
    <row r="123" spans="1:19">
      <c r="A123" s="35">
        <v>114</v>
      </c>
      <c r="B123" s="6"/>
      <c r="C123" s="6"/>
      <c r="D123" s="215"/>
      <c r="E123" s="214"/>
      <c r="F123" s="310"/>
      <c r="G123" s="75"/>
      <c r="H123" s="218"/>
      <c r="I123" s="218"/>
      <c r="J123" s="214"/>
      <c r="K123" s="24"/>
      <c r="L123" s="29"/>
      <c r="M123" s="363" t="str">
        <f t="shared" si="8"/>
        <v/>
      </c>
      <c r="N123" s="301"/>
      <c r="O123" s="347" t="b">
        <f t="shared" si="12"/>
        <v>0</v>
      </c>
      <c r="P123" s="362">
        <f t="shared" si="14"/>
        <v>1</v>
      </c>
      <c r="Q123" s="363" t="str">
        <f t="shared" si="9"/>
        <v/>
      </c>
      <c r="R123" s="363" t="str">
        <f t="shared" si="10"/>
        <v/>
      </c>
      <c r="S123" s="363" t="str">
        <f t="shared" si="11"/>
        <v/>
      </c>
    </row>
    <row r="124" spans="1:19">
      <c r="A124" s="35">
        <v>115</v>
      </c>
      <c r="B124" s="6"/>
      <c r="C124" s="6"/>
      <c r="D124" s="215"/>
      <c r="E124" s="214"/>
      <c r="F124" s="310"/>
      <c r="G124" s="75"/>
      <c r="H124" s="218"/>
      <c r="I124" s="218"/>
      <c r="J124" s="214"/>
      <c r="K124" s="24"/>
      <c r="L124" s="29"/>
      <c r="M124" s="363" t="str">
        <f t="shared" si="8"/>
        <v/>
      </c>
      <c r="N124" s="301"/>
      <c r="O124" s="347" t="b">
        <f t="shared" si="12"/>
        <v>0</v>
      </c>
      <c r="P124" s="362">
        <f t="shared" si="14"/>
        <v>1</v>
      </c>
      <c r="Q124" s="363" t="str">
        <f t="shared" si="9"/>
        <v/>
      </c>
      <c r="R124" s="363" t="str">
        <f t="shared" si="10"/>
        <v/>
      </c>
      <c r="S124" s="363" t="str">
        <f t="shared" si="11"/>
        <v/>
      </c>
    </row>
    <row r="125" spans="1:19">
      <c r="A125" s="35">
        <v>116</v>
      </c>
      <c r="B125" s="6"/>
      <c r="C125" s="6"/>
      <c r="D125" s="215"/>
      <c r="E125" s="214"/>
      <c r="F125" s="310"/>
      <c r="G125" s="75"/>
      <c r="H125" s="218"/>
      <c r="I125" s="218"/>
      <c r="J125" s="214"/>
      <c r="K125" s="24"/>
      <c r="L125" s="29"/>
      <c r="M125" s="363" t="str">
        <f t="shared" si="8"/>
        <v/>
      </c>
      <c r="N125" s="301"/>
      <c r="O125" s="347" t="b">
        <f t="shared" si="12"/>
        <v>0</v>
      </c>
      <c r="P125" s="362">
        <f t="shared" si="14"/>
        <v>1</v>
      </c>
      <c r="Q125" s="363" t="str">
        <f t="shared" si="9"/>
        <v/>
      </c>
      <c r="R125" s="363" t="str">
        <f t="shared" si="10"/>
        <v/>
      </c>
      <c r="S125" s="363" t="str">
        <f t="shared" si="11"/>
        <v/>
      </c>
    </row>
    <row r="126" spans="1:19">
      <c r="A126" s="35">
        <v>117</v>
      </c>
      <c r="B126" s="6"/>
      <c r="C126" s="6"/>
      <c r="D126" s="215"/>
      <c r="E126" s="214"/>
      <c r="F126" s="310"/>
      <c r="G126" s="75"/>
      <c r="H126" s="218"/>
      <c r="I126" s="218"/>
      <c r="J126" s="214"/>
      <c r="K126" s="24"/>
      <c r="L126" s="29"/>
      <c r="M126" s="363" t="str">
        <f t="shared" si="8"/>
        <v/>
      </c>
      <c r="N126" s="301"/>
      <c r="O126" s="347" t="b">
        <f t="shared" si="12"/>
        <v>0</v>
      </c>
      <c r="P126" s="362">
        <f t="shared" si="14"/>
        <v>1</v>
      </c>
      <c r="Q126" s="363" t="str">
        <f t="shared" si="9"/>
        <v/>
      </c>
      <c r="R126" s="363" t="str">
        <f t="shared" si="10"/>
        <v/>
      </c>
      <c r="S126" s="363" t="str">
        <f t="shared" si="11"/>
        <v/>
      </c>
    </row>
    <row r="127" spans="1:19">
      <c r="A127" s="35">
        <v>118</v>
      </c>
      <c r="B127" s="6"/>
      <c r="C127" s="6"/>
      <c r="D127" s="215"/>
      <c r="E127" s="214"/>
      <c r="F127" s="310"/>
      <c r="G127" s="75"/>
      <c r="H127" s="218"/>
      <c r="I127" s="218"/>
      <c r="J127" s="214"/>
      <c r="K127" s="24"/>
      <c r="L127" s="29"/>
      <c r="M127" s="363" t="str">
        <f t="shared" si="8"/>
        <v/>
      </c>
      <c r="N127" s="301"/>
      <c r="O127" s="347" t="b">
        <f t="shared" si="12"/>
        <v>0</v>
      </c>
      <c r="P127" s="362">
        <f t="shared" si="14"/>
        <v>1</v>
      </c>
      <c r="Q127" s="363" t="str">
        <f t="shared" si="9"/>
        <v/>
      </c>
      <c r="R127" s="363" t="str">
        <f t="shared" si="10"/>
        <v/>
      </c>
      <c r="S127" s="363" t="str">
        <f t="shared" si="11"/>
        <v/>
      </c>
    </row>
    <row r="128" spans="1:19">
      <c r="A128" s="35">
        <v>119</v>
      </c>
      <c r="B128" s="6"/>
      <c r="C128" s="6"/>
      <c r="D128" s="215"/>
      <c r="E128" s="214"/>
      <c r="F128" s="310"/>
      <c r="G128" s="75"/>
      <c r="H128" s="218"/>
      <c r="I128" s="218"/>
      <c r="J128" s="214"/>
      <c r="K128" s="24"/>
      <c r="L128" s="29"/>
      <c r="M128" s="363" t="str">
        <f t="shared" si="8"/>
        <v/>
      </c>
      <c r="N128" s="301"/>
      <c r="O128" s="347" t="b">
        <f t="shared" si="12"/>
        <v>0</v>
      </c>
      <c r="P128" s="362">
        <f t="shared" si="14"/>
        <v>1</v>
      </c>
      <c r="Q128" s="363" t="str">
        <f t="shared" si="9"/>
        <v/>
      </c>
      <c r="R128" s="363" t="str">
        <f t="shared" si="10"/>
        <v/>
      </c>
      <c r="S128" s="363" t="str">
        <f t="shared" si="11"/>
        <v/>
      </c>
    </row>
    <row r="129" spans="1:19">
      <c r="A129" s="35">
        <v>120</v>
      </c>
      <c r="B129" s="6"/>
      <c r="C129" s="6"/>
      <c r="D129" s="215"/>
      <c r="E129" s="214"/>
      <c r="F129" s="310"/>
      <c r="G129" s="75"/>
      <c r="H129" s="218"/>
      <c r="I129" s="218"/>
      <c r="J129" s="214"/>
      <c r="K129" s="24"/>
      <c r="L129" s="29"/>
      <c r="M129" s="363" t="str">
        <f t="shared" si="8"/>
        <v/>
      </c>
      <c r="N129" s="301"/>
      <c r="O129" s="347" t="b">
        <f t="shared" si="12"/>
        <v>0</v>
      </c>
      <c r="P129" s="362">
        <f t="shared" si="14"/>
        <v>1</v>
      </c>
      <c r="Q129" s="363" t="str">
        <f t="shared" si="9"/>
        <v/>
      </c>
      <c r="R129" s="363" t="str">
        <f t="shared" si="10"/>
        <v/>
      </c>
      <c r="S129" s="363" t="str">
        <f t="shared" si="11"/>
        <v/>
      </c>
    </row>
    <row r="130" spans="1:19">
      <c r="A130" s="35">
        <v>121</v>
      </c>
      <c r="B130" s="6"/>
      <c r="C130" s="6"/>
      <c r="D130" s="215"/>
      <c r="E130" s="214"/>
      <c r="F130" s="310"/>
      <c r="G130" s="75"/>
      <c r="H130" s="218"/>
      <c r="I130" s="218"/>
      <c r="J130" s="214"/>
      <c r="K130" s="24"/>
      <c r="L130" s="29"/>
      <c r="M130" s="363" t="str">
        <f t="shared" si="8"/>
        <v/>
      </c>
      <c r="N130" s="301"/>
      <c r="O130" s="347" t="b">
        <f t="shared" si="12"/>
        <v>0</v>
      </c>
      <c r="P130" s="362">
        <f t="shared" si="14"/>
        <v>1</v>
      </c>
      <c r="Q130" s="363" t="str">
        <f t="shared" si="9"/>
        <v/>
      </c>
      <c r="R130" s="363" t="str">
        <f t="shared" si="10"/>
        <v/>
      </c>
      <c r="S130" s="363" t="str">
        <f t="shared" si="11"/>
        <v/>
      </c>
    </row>
    <row r="131" spans="1:19">
      <c r="A131" s="35">
        <v>122</v>
      </c>
      <c r="B131" s="6"/>
      <c r="C131" s="6"/>
      <c r="D131" s="215"/>
      <c r="E131" s="214"/>
      <c r="F131" s="310"/>
      <c r="G131" s="75"/>
      <c r="H131" s="218"/>
      <c r="I131" s="218"/>
      <c r="J131" s="214"/>
      <c r="K131" s="24"/>
      <c r="L131" s="29"/>
      <c r="M131" s="363" t="str">
        <f t="shared" si="8"/>
        <v/>
      </c>
      <c r="N131" s="301"/>
      <c r="O131" s="347" t="b">
        <f t="shared" si="12"/>
        <v>0</v>
      </c>
      <c r="P131" s="362">
        <f t="shared" si="14"/>
        <v>1</v>
      </c>
      <c r="Q131" s="363" t="str">
        <f t="shared" si="9"/>
        <v/>
      </c>
      <c r="R131" s="363" t="str">
        <f t="shared" si="10"/>
        <v/>
      </c>
      <c r="S131" s="363" t="str">
        <f t="shared" si="11"/>
        <v/>
      </c>
    </row>
    <row r="132" spans="1:19">
      <c r="A132" s="35">
        <v>123</v>
      </c>
      <c r="B132" s="6"/>
      <c r="C132" s="6"/>
      <c r="D132" s="215"/>
      <c r="E132" s="214"/>
      <c r="F132" s="310"/>
      <c r="G132" s="75"/>
      <c r="H132" s="218"/>
      <c r="I132" s="218"/>
      <c r="J132" s="214"/>
      <c r="K132" s="24"/>
      <c r="L132" s="29"/>
      <c r="M132" s="363" t="str">
        <f t="shared" si="8"/>
        <v/>
      </c>
      <c r="N132" s="301"/>
      <c r="O132" s="347" t="b">
        <f t="shared" si="12"/>
        <v>0</v>
      </c>
      <c r="P132" s="362">
        <f t="shared" si="14"/>
        <v>1</v>
      </c>
      <c r="Q132" s="363" t="str">
        <f t="shared" si="9"/>
        <v/>
      </c>
      <c r="R132" s="363" t="str">
        <f t="shared" si="10"/>
        <v/>
      </c>
      <c r="S132" s="363" t="str">
        <f t="shared" si="11"/>
        <v/>
      </c>
    </row>
    <row r="133" spans="1:19">
      <c r="A133" s="35">
        <v>124</v>
      </c>
      <c r="B133" s="6"/>
      <c r="C133" s="6"/>
      <c r="D133" s="215"/>
      <c r="E133" s="214"/>
      <c r="F133" s="310"/>
      <c r="G133" s="75"/>
      <c r="H133" s="218"/>
      <c r="I133" s="218"/>
      <c r="J133" s="214"/>
      <c r="K133" s="24"/>
      <c r="L133" s="29"/>
      <c r="M133" s="363" t="str">
        <f t="shared" si="8"/>
        <v/>
      </c>
      <c r="N133" s="301"/>
      <c r="O133" s="347" t="b">
        <f t="shared" si="12"/>
        <v>0</v>
      </c>
      <c r="P133" s="362">
        <f t="shared" si="14"/>
        <v>1</v>
      </c>
      <c r="Q133" s="363" t="str">
        <f t="shared" si="9"/>
        <v/>
      </c>
      <c r="R133" s="363" t="str">
        <f t="shared" si="10"/>
        <v/>
      </c>
      <c r="S133" s="363" t="str">
        <f t="shared" si="11"/>
        <v/>
      </c>
    </row>
    <row r="134" spans="1:19">
      <c r="A134" s="35">
        <v>125</v>
      </c>
      <c r="B134" s="6"/>
      <c r="C134" s="6"/>
      <c r="D134" s="215"/>
      <c r="E134" s="214"/>
      <c r="F134" s="310"/>
      <c r="G134" s="75"/>
      <c r="H134" s="218"/>
      <c r="I134" s="218"/>
      <c r="J134" s="214"/>
      <c r="K134" s="24"/>
      <c r="L134" s="29"/>
      <c r="M134" s="363" t="str">
        <f t="shared" si="8"/>
        <v/>
      </c>
      <c r="N134" s="301"/>
      <c r="O134" s="347" t="b">
        <f t="shared" si="12"/>
        <v>0</v>
      </c>
      <c r="P134" s="362">
        <f t="shared" si="14"/>
        <v>1</v>
      </c>
      <c r="Q134" s="363" t="str">
        <f t="shared" si="9"/>
        <v/>
      </c>
      <c r="R134" s="363" t="str">
        <f t="shared" si="10"/>
        <v/>
      </c>
      <c r="S134" s="363" t="str">
        <f t="shared" si="11"/>
        <v/>
      </c>
    </row>
    <row r="135" spans="1:19">
      <c r="A135" s="35">
        <v>126</v>
      </c>
      <c r="B135" s="6"/>
      <c r="C135" s="6"/>
      <c r="D135" s="215"/>
      <c r="E135" s="214"/>
      <c r="F135" s="310"/>
      <c r="G135" s="75"/>
      <c r="H135" s="218"/>
      <c r="I135" s="218"/>
      <c r="J135" s="214"/>
      <c r="K135" s="24"/>
      <c r="L135" s="29"/>
      <c r="M135" s="363" t="str">
        <f t="shared" si="8"/>
        <v/>
      </c>
      <c r="N135" s="301"/>
      <c r="O135" s="347" t="b">
        <f t="shared" si="12"/>
        <v>0</v>
      </c>
      <c r="P135" s="362">
        <f t="shared" si="14"/>
        <v>1</v>
      </c>
      <c r="Q135" s="363" t="str">
        <f t="shared" si="9"/>
        <v/>
      </c>
      <c r="R135" s="363" t="str">
        <f t="shared" si="10"/>
        <v/>
      </c>
      <c r="S135" s="363" t="str">
        <f t="shared" si="11"/>
        <v/>
      </c>
    </row>
    <row r="136" spans="1:19">
      <c r="A136" s="35">
        <v>127</v>
      </c>
      <c r="B136" s="6"/>
      <c r="C136" s="6"/>
      <c r="D136" s="215"/>
      <c r="E136" s="214"/>
      <c r="F136" s="310"/>
      <c r="G136" s="75"/>
      <c r="H136" s="218"/>
      <c r="I136" s="218"/>
      <c r="J136" s="214"/>
      <c r="K136" s="24"/>
      <c r="L136" s="29"/>
      <c r="M136" s="363" t="str">
        <f t="shared" si="8"/>
        <v/>
      </c>
      <c r="N136" s="301"/>
      <c r="O136" s="347" t="b">
        <f t="shared" si="12"/>
        <v>0</v>
      </c>
      <c r="P136" s="362">
        <f t="shared" si="14"/>
        <v>1</v>
      </c>
      <c r="Q136" s="363" t="str">
        <f t="shared" si="9"/>
        <v/>
      </c>
      <c r="R136" s="363" t="str">
        <f t="shared" si="10"/>
        <v/>
      </c>
      <c r="S136" s="363" t="str">
        <f t="shared" si="11"/>
        <v/>
      </c>
    </row>
    <row r="137" spans="1:19">
      <c r="A137" s="35">
        <v>128</v>
      </c>
      <c r="B137" s="6"/>
      <c r="C137" s="6"/>
      <c r="D137" s="215"/>
      <c r="E137" s="214"/>
      <c r="F137" s="310"/>
      <c r="G137" s="75"/>
      <c r="H137" s="218"/>
      <c r="I137" s="218"/>
      <c r="J137" s="214"/>
      <c r="K137" s="24"/>
      <c r="L137" s="29"/>
      <c r="M137" s="363" t="str">
        <f t="shared" si="8"/>
        <v/>
      </c>
      <c r="N137" s="301"/>
      <c r="O137" s="347" t="b">
        <f t="shared" si="12"/>
        <v>0</v>
      </c>
      <c r="P137" s="362">
        <f t="shared" si="14"/>
        <v>1</v>
      </c>
      <c r="Q137" s="363" t="str">
        <f t="shared" si="9"/>
        <v/>
      </c>
      <c r="R137" s="363" t="str">
        <f t="shared" si="10"/>
        <v/>
      </c>
      <c r="S137" s="363" t="str">
        <f t="shared" si="11"/>
        <v/>
      </c>
    </row>
    <row r="138" spans="1:19">
      <c r="A138" s="35">
        <v>129</v>
      </c>
      <c r="B138" s="6"/>
      <c r="C138" s="6"/>
      <c r="D138" s="215"/>
      <c r="E138" s="214"/>
      <c r="F138" s="310"/>
      <c r="G138" s="75"/>
      <c r="H138" s="218"/>
      <c r="I138" s="218"/>
      <c r="J138" s="214"/>
      <c r="K138" s="24"/>
      <c r="L138" s="29"/>
      <c r="M138" s="363" t="str">
        <f t="shared" ref="M138:M201" si="15">IF(
OR(
$B138="",$C138="",$D138="",$E138="",$E138&lt;an_initial,$E138&gt;an_final,$O138=FALSE),"",IF(
$G138="","",IF(
OR(
$H138="X",$H138="x"),100*$F138/10000,IF(
OR(
$I138="X",$I138="x"),80*$F138/10000,IF(
OR(
$K138="X",$K138="x"),100*(
IF(
$P138&lt;=5,0.3,0.2))*$F138/10000,IF(
OR(
$L138="X",$L138="x"),80*(
IF(
$P138&lt;=5,0.3,0.2))*$F138/10000,""))))))</f>
        <v/>
      </c>
      <c r="N138" s="301"/>
      <c r="O138" s="347" t="b">
        <f t="shared" si="12"/>
        <v>0</v>
      </c>
      <c r="P138" s="362">
        <f t="shared" si="14"/>
        <v>1</v>
      </c>
      <c r="Q138" s="363" t="str">
        <f t="shared" ref="Q138:Q201" si="16">IF(
OR(
$B138="",$C138="",$D138="",$E138="",$E138&lt;an_initial,$E138&gt;an_final,$O138=FALSE),"",IF(
$G138="","",IF(
OR(
$H138="X",$H138="x"),100*$F138/10000,"")))</f>
        <v/>
      </c>
      <c r="R138" s="363" t="str">
        <f t="shared" ref="R138:R201" si="17">IF(
OR(
$B138="",$C138="",$D138="",$E138="",$E138&lt;an_initial,$E138&gt;an_final,$O138=FALSE),"",IF(
$G138="","",IF(
OR(
$I138="X",$I138="x"),80*$F138/10000,"")))</f>
        <v/>
      </c>
      <c r="S138" s="363" t="str">
        <f t="shared" ref="S138:S201" si="18">IF(
OR(
$B138="",$C138="",$D138="",$E138="",$E138&lt;an_initial,$E138&gt;an_final,$O138=FALSE),"",IF(
$G138="","",IF(
OR(
$K138="X",$K138="x"),100*(
IF(
$P138&lt;=5,0.3,0.2))*$F138/10000,IF(
OR(
$L138="X",$L138="x"),80*(
IF(
$P138&lt;=5,0.3,0.2))*$F138/10000,""))))</f>
        <v/>
      </c>
    </row>
    <row r="139" spans="1:19">
      <c r="A139" s="35">
        <v>130</v>
      </c>
      <c r="B139" s="6"/>
      <c r="C139" s="6"/>
      <c r="D139" s="215"/>
      <c r="E139" s="214"/>
      <c r="F139" s="310"/>
      <c r="G139" s="75"/>
      <c r="H139" s="218"/>
      <c r="I139" s="218"/>
      <c r="J139" s="214"/>
      <c r="K139" s="24"/>
      <c r="L139" s="29"/>
      <c r="M139" s="363" t="str">
        <f t="shared" si="15"/>
        <v/>
      </c>
      <c r="N139" s="301"/>
      <c r="O139" s="347" t="b">
        <f t="shared" ref="O139:O303" si="19">IF(nume_candidat="",FALSE,ISNUMBER(SEARCH(nume_candidat,$B139)))</f>
        <v>0</v>
      </c>
      <c r="P139" s="362">
        <f t="shared" ref="P139:P271" si="20">LEN(B139)-LEN(SUBSTITUTE(B139,",",""))+1</f>
        <v>1</v>
      </c>
      <c r="Q139" s="363" t="str">
        <f t="shared" si="16"/>
        <v/>
      </c>
      <c r="R139" s="363" t="str">
        <f t="shared" si="17"/>
        <v/>
      </c>
      <c r="S139" s="363" t="str">
        <f t="shared" si="18"/>
        <v/>
      </c>
    </row>
    <row r="140" spans="1:19">
      <c r="A140" s="35">
        <v>131</v>
      </c>
      <c r="B140" s="6"/>
      <c r="C140" s="6"/>
      <c r="D140" s="215"/>
      <c r="E140" s="214"/>
      <c r="F140" s="310"/>
      <c r="G140" s="75"/>
      <c r="H140" s="218"/>
      <c r="I140" s="218"/>
      <c r="J140" s="214"/>
      <c r="K140" s="24"/>
      <c r="L140" s="29"/>
      <c r="M140" s="363" t="str">
        <f t="shared" si="15"/>
        <v/>
      </c>
      <c r="N140" s="301"/>
      <c r="O140" s="347" t="b">
        <f t="shared" si="19"/>
        <v>0</v>
      </c>
      <c r="P140" s="362">
        <f t="shared" si="20"/>
        <v>1</v>
      </c>
      <c r="Q140" s="363" t="str">
        <f t="shared" si="16"/>
        <v/>
      </c>
      <c r="R140" s="363" t="str">
        <f t="shared" si="17"/>
        <v/>
      </c>
      <c r="S140" s="363" t="str">
        <f t="shared" si="18"/>
        <v/>
      </c>
    </row>
    <row r="141" spans="1:19">
      <c r="A141" s="35">
        <v>132</v>
      </c>
      <c r="B141" s="6"/>
      <c r="C141" s="6"/>
      <c r="D141" s="215"/>
      <c r="E141" s="214"/>
      <c r="F141" s="310"/>
      <c r="G141" s="75"/>
      <c r="H141" s="218"/>
      <c r="I141" s="218"/>
      <c r="J141" s="214"/>
      <c r="K141" s="24"/>
      <c r="L141" s="29"/>
      <c r="M141" s="363" t="str">
        <f t="shared" si="15"/>
        <v/>
      </c>
      <c r="N141" s="301"/>
      <c r="O141" s="347" t="b">
        <f t="shared" si="19"/>
        <v>0</v>
      </c>
      <c r="P141" s="362">
        <f t="shared" si="20"/>
        <v>1</v>
      </c>
      <c r="Q141" s="363" t="str">
        <f t="shared" si="16"/>
        <v/>
      </c>
      <c r="R141" s="363" t="str">
        <f t="shared" si="17"/>
        <v/>
      </c>
      <c r="S141" s="363" t="str">
        <f t="shared" si="18"/>
        <v/>
      </c>
    </row>
    <row r="142" spans="1:19">
      <c r="A142" s="35">
        <v>133</v>
      </c>
      <c r="B142" s="6"/>
      <c r="C142" s="6"/>
      <c r="D142" s="215"/>
      <c r="E142" s="214"/>
      <c r="F142" s="310"/>
      <c r="G142" s="75"/>
      <c r="H142" s="218"/>
      <c r="I142" s="218"/>
      <c r="J142" s="214"/>
      <c r="K142" s="24"/>
      <c r="L142" s="29"/>
      <c r="M142" s="363" t="str">
        <f t="shared" si="15"/>
        <v/>
      </c>
      <c r="N142" s="301"/>
      <c r="O142" s="347" t="b">
        <f t="shared" si="19"/>
        <v>0</v>
      </c>
      <c r="P142" s="362">
        <f t="shared" si="20"/>
        <v>1</v>
      </c>
      <c r="Q142" s="363" t="str">
        <f t="shared" si="16"/>
        <v/>
      </c>
      <c r="R142" s="363" t="str">
        <f t="shared" si="17"/>
        <v/>
      </c>
      <c r="S142" s="363" t="str">
        <f t="shared" si="18"/>
        <v/>
      </c>
    </row>
    <row r="143" spans="1:19">
      <c r="A143" s="35">
        <v>134</v>
      </c>
      <c r="B143" s="6"/>
      <c r="C143" s="6"/>
      <c r="D143" s="215"/>
      <c r="E143" s="214"/>
      <c r="F143" s="310"/>
      <c r="G143" s="75"/>
      <c r="H143" s="218"/>
      <c r="I143" s="218"/>
      <c r="J143" s="214"/>
      <c r="K143" s="24"/>
      <c r="L143" s="29"/>
      <c r="M143" s="363" t="str">
        <f t="shared" si="15"/>
        <v/>
      </c>
      <c r="N143" s="301"/>
      <c r="O143" s="347" t="b">
        <f t="shared" si="19"/>
        <v>0</v>
      </c>
      <c r="P143" s="362">
        <f t="shared" si="20"/>
        <v>1</v>
      </c>
      <c r="Q143" s="363" t="str">
        <f t="shared" si="16"/>
        <v/>
      </c>
      <c r="R143" s="363" t="str">
        <f t="shared" si="17"/>
        <v/>
      </c>
      <c r="S143" s="363" t="str">
        <f t="shared" si="18"/>
        <v/>
      </c>
    </row>
    <row r="144" spans="1:19">
      <c r="A144" s="35">
        <v>135</v>
      </c>
      <c r="B144" s="6"/>
      <c r="C144" s="6"/>
      <c r="D144" s="215"/>
      <c r="E144" s="214"/>
      <c r="F144" s="310"/>
      <c r="G144" s="75"/>
      <c r="H144" s="218"/>
      <c r="I144" s="218"/>
      <c r="J144" s="214"/>
      <c r="K144" s="24"/>
      <c r="L144" s="29"/>
      <c r="M144" s="363" t="str">
        <f t="shared" si="15"/>
        <v/>
      </c>
      <c r="N144" s="301"/>
      <c r="O144" s="347" t="b">
        <f t="shared" si="19"/>
        <v>0</v>
      </c>
      <c r="P144" s="362">
        <f t="shared" si="20"/>
        <v>1</v>
      </c>
      <c r="Q144" s="363" t="str">
        <f t="shared" si="16"/>
        <v/>
      </c>
      <c r="R144" s="363" t="str">
        <f t="shared" si="17"/>
        <v/>
      </c>
      <c r="S144" s="363" t="str">
        <f t="shared" si="18"/>
        <v/>
      </c>
    </row>
    <row r="145" spans="1:19">
      <c r="A145" s="35">
        <v>136</v>
      </c>
      <c r="B145" s="6"/>
      <c r="C145" s="6"/>
      <c r="D145" s="215"/>
      <c r="E145" s="214"/>
      <c r="F145" s="310"/>
      <c r="G145" s="75"/>
      <c r="H145" s="218"/>
      <c r="I145" s="218"/>
      <c r="J145" s="214"/>
      <c r="K145" s="24"/>
      <c r="L145" s="29"/>
      <c r="M145" s="363" t="str">
        <f t="shared" si="15"/>
        <v/>
      </c>
      <c r="N145" s="301"/>
      <c r="O145" s="347" t="b">
        <f t="shared" si="19"/>
        <v>0</v>
      </c>
      <c r="P145" s="362">
        <f t="shared" si="20"/>
        <v>1</v>
      </c>
      <c r="Q145" s="363" t="str">
        <f t="shared" si="16"/>
        <v/>
      </c>
      <c r="R145" s="363" t="str">
        <f t="shared" si="17"/>
        <v/>
      </c>
      <c r="S145" s="363" t="str">
        <f t="shared" si="18"/>
        <v/>
      </c>
    </row>
    <row r="146" spans="1:19">
      <c r="A146" s="35">
        <v>137</v>
      </c>
      <c r="B146" s="6"/>
      <c r="C146" s="6"/>
      <c r="D146" s="215"/>
      <c r="E146" s="214"/>
      <c r="F146" s="310"/>
      <c r="G146" s="75"/>
      <c r="H146" s="218"/>
      <c r="I146" s="218"/>
      <c r="J146" s="214"/>
      <c r="K146" s="24"/>
      <c r="L146" s="29"/>
      <c r="M146" s="363" t="str">
        <f t="shared" si="15"/>
        <v/>
      </c>
      <c r="N146" s="301"/>
      <c r="O146" s="347" t="b">
        <f t="shared" si="19"/>
        <v>0</v>
      </c>
      <c r="P146" s="362">
        <f t="shared" si="20"/>
        <v>1</v>
      </c>
      <c r="Q146" s="363" t="str">
        <f t="shared" si="16"/>
        <v/>
      </c>
      <c r="R146" s="363" t="str">
        <f t="shared" si="17"/>
        <v/>
      </c>
      <c r="S146" s="363" t="str">
        <f t="shared" si="18"/>
        <v/>
      </c>
    </row>
    <row r="147" spans="1:19">
      <c r="A147" s="35">
        <v>138</v>
      </c>
      <c r="B147" s="6"/>
      <c r="C147" s="6"/>
      <c r="D147" s="215"/>
      <c r="E147" s="214"/>
      <c r="F147" s="310"/>
      <c r="G147" s="75"/>
      <c r="H147" s="218"/>
      <c r="I147" s="218"/>
      <c r="J147" s="214"/>
      <c r="K147" s="24"/>
      <c r="L147" s="29"/>
      <c r="M147" s="363" t="str">
        <f t="shared" si="15"/>
        <v/>
      </c>
      <c r="N147" s="301"/>
      <c r="O147" s="347" t="b">
        <f t="shared" si="19"/>
        <v>0</v>
      </c>
      <c r="P147" s="362">
        <f t="shared" si="20"/>
        <v>1</v>
      </c>
      <c r="Q147" s="363" t="str">
        <f t="shared" si="16"/>
        <v/>
      </c>
      <c r="R147" s="363" t="str">
        <f t="shared" si="17"/>
        <v/>
      </c>
      <c r="S147" s="363" t="str">
        <f t="shared" si="18"/>
        <v/>
      </c>
    </row>
    <row r="148" spans="1:19">
      <c r="A148" s="35">
        <v>139</v>
      </c>
      <c r="B148" s="6"/>
      <c r="C148" s="6"/>
      <c r="D148" s="215"/>
      <c r="E148" s="214"/>
      <c r="F148" s="310"/>
      <c r="G148" s="75"/>
      <c r="H148" s="218"/>
      <c r="I148" s="218"/>
      <c r="J148" s="214"/>
      <c r="K148" s="24"/>
      <c r="L148" s="29"/>
      <c r="M148" s="363" t="str">
        <f t="shared" si="15"/>
        <v/>
      </c>
      <c r="N148" s="301"/>
      <c r="O148" s="347" t="b">
        <f t="shared" si="19"/>
        <v>0</v>
      </c>
      <c r="P148" s="362">
        <f t="shared" si="20"/>
        <v>1</v>
      </c>
      <c r="Q148" s="363" t="str">
        <f t="shared" si="16"/>
        <v/>
      </c>
      <c r="R148" s="363" t="str">
        <f t="shared" si="17"/>
        <v/>
      </c>
      <c r="S148" s="363" t="str">
        <f t="shared" si="18"/>
        <v/>
      </c>
    </row>
    <row r="149" spans="1:19">
      <c r="A149" s="35">
        <v>140</v>
      </c>
      <c r="B149" s="6"/>
      <c r="C149" s="6"/>
      <c r="D149" s="215"/>
      <c r="E149" s="214"/>
      <c r="F149" s="310"/>
      <c r="G149" s="75"/>
      <c r="H149" s="218"/>
      <c r="I149" s="218"/>
      <c r="J149" s="214"/>
      <c r="K149" s="24"/>
      <c r="L149" s="29"/>
      <c r="M149" s="363" t="str">
        <f t="shared" si="15"/>
        <v/>
      </c>
      <c r="N149" s="301"/>
      <c r="O149" s="347" t="b">
        <f t="shared" si="19"/>
        <v>0</v>
      </c>
      <c r="P149" s="362">
        <f t="shared" si="20"/>
        <v>1</v>
      </c>
      <c r="Q149" s="363" t="str">
        <f t="shared" si="16"/>
        <v/>
      </c>
      <c r="R149" s="363" t="str">
        <f t="shared" si="17"/>
        <v/>
      </c>
      <c r="S149" s="363" t="str">
        <f t="shared" si="18"/>
        <v/>
      </c>
    </row>
    <row r="150" spans="1:19">
      <c r="A150" s="35">
        <v>141</v>
      </c>
      <c r="B150" s="6"/>
      <c r="C150" s="6"/>
      <c r="D150" s="215"/>
      <c r="E150" s="214"/>
      <c r="F150" s="310"/>
      <c r="G150" s="75"/>
      <c r="H150" s="218"/>
      <c r="I150" s="218"/>
      <c r="J150" s="214"/>
      <c r="K150" s="24"/>
      <c r="L150" s="29"/>
      <c r="M150" s="363" t="str">
        <f t="shared" si="15"/>
        <v/>
      </c>
      <c r="N150" s="301"/>
      <c r="O150" s="347" t="b">
        <f t="shared" si="19"/>
        <v>0</v>
      </c>
      <c r="P150" s="362">
        <f t="shared" si="20"/>
        <v>1</v>
      </c>
      <c r="Q150" s="363" t="str">
        <f t="shared" si="16"/>
        <v/>
      </c>
      <c r="R150" s="363" t="str">
        <f t="shared" si="17"/>
        <v/>
      </c>
      <c r="S150" s="363" t="str">
        <f t="shared" si="18"/>
        <v/>
      </c>
    </row>
    <row r="151" spans="1:19">
      <c r="A151" s="35">
        <v>142</v>
      </c>
      <c r="B151" s="6"/>
      <c r="C151" s="6"/>
      <c r="D151" s="215"/>
      <c r="E151" s="214"/>
      <c r="F151" s="310"/>
      <c r="G151" s="75"/>
      <c r="H151" s="218"/>
      <c r="I151" s="218"/>
      <c r="J151" s="214"/>
      <c r="K151" s="24"/>
      <c r="L151" s="29"/>
      <c r="M151" s="363" t="str">
        <f t="shared" si="15"/>
        <v/>
      </c>
      <c r="N151" s="301"/>
      <c r="O151" s="347" t="b">
        <f t="shared" si="19"/>
        <v>0</v>
      </c>
      <c r="P151" s="362">
        <f t="shared" si="20"/>
        <v>1</v>
      </c>
      <c r="Q151" s="363" t="str">
        <f t="shared" si="16"/>
        <v/>
      </c>
      <c r="R151" s="363" t="str">
        <f t="shared" si="17"/>
        <v/>
      </c>
      <c r="S151" s="363" t="str">
        <f t="shared" si="18"/>
        <v/>
      </c>
    </row>
    <row r="152" spans="1:19">
      <c r="A152" s="35">
        <v>143</v>
      </c>
      <c r="B152" s="6"/>
      <c r="C152" s="6"/>
      <c r="D152" s="215"/>
      <c r="E152" s="214"/>
      <c r="F152" s="310"/>
      <c r="G152" s="75"/>
      <c r="H152" s="218"/>
      <c r="I152" s="218"/>
      <c r="J152" s="214"/>
      <c r="K152" s="24"/>
      <c r="L152" s="29"/>
      <c r="M152" s="363" t="str">
        <f t="shared" si="15"/>
        <v/>
      </c>
      <c r="N152" s="301"/>
      <c r="O152" s="347" t="b">
        <f t="shared" si="19"/>
        <v>0</v>
      </c>
      <c r="P152" s="362">
        <f t="shared" si="20"/>
        <v>1</v>
      </c>
      <c r="Q152" s="363" t="str">
        <f t="shared" si="16"/>
        <v/>
      </c>
      <c r="R152" s="363" t="str">
        <f t="shared" si="17"/>
        <v/>
      </c>
      <c r="S152" s="363" t="str">
        <f t="shared" si="18"/>
        <v/>
      </c>
    </row>
    <row r="153" spans="1:19">
      <c r="A153" s="35">
        <v>144</v>
      </c>
      <c r="B153" s="6"/>
      <c r="C153" s="6"/>
      <c r="D153" s="215"/>
      <c r="E153" s="214"/>
      <c r="F153" s="310"/>
      <c r="G153" s="75"/>
      <c r="H153" s="218"/>
      <c r="I153" s="218"/>
      <c r="J153" s="214"/>
      <c r="K153" s="24"/>
      <c r="L153" s="29"/>
      <c r="M153" s="363" t="str">
        <f t="shared" si="15"/>
        <v/>
      </c>
      <c r="N153" s="301"/>
      <c r="O153" s="347" t="b">
        <f t="shared" si="19"/>
        <v>0</v>
      </c>
      <c r="P153" s="362">
        <f t="shared" si="20"/>
        <v>1</v>
      </c>
      <c r="Q153" s="363" t="str">
        <f t="shared" si="16"/>
        <v/>
      </c>
      <c r="R153" s="363" t="str">
        <f t="shared" si="17"/>
        <v/>
      </c>
      <c r="S153" s="363" t="str">
        <f t="shared" si="18"/>
        <v/>
      </c>
    </row>
    <row r="154" spans="1:19">
      <c r="A154" s="35">
        <v>145</v>
      </c>
      <c r="B154" s="6"/>
      <c r="C154" s="6"/>
      <c r="D154" s="215"/>
      <c r="E154" s="214"/>
      <c r="F154" s="310"/>
      <c r="G154" s="75"/>
      <c r="H154" s="218"/>
      <c r="I154" s="218"/>
      <c r="J154" s="214"/>
      <c r="K154" s="24"/>
      <c r="L154" s="29"/>
      <c r="M154" s="363" t="str">
        <f t="shared" si="15"/>
        <v/>
      </c>
      <c r="N154" s="301"/>
      <c r="O154" s="347" t="b">
        <f t="shared" si="19"/>
        <v>0</v>
      </c>
      <c r="P154" s="362">
        <f t="shared" si="20"/>
        <v>1</v>
      </c>
      <c r="Q154" s="363" t="str">
        <f t="shared" si="16"/>
        <v/>
      </c>
      <c r="R154" s="363" t="str">
        <f t="shared" si="17"/>
        <v/>
      </c>
      <c r="S154" s="363" t="str">
        <f t="shared" si="18"/>
        <v/>
      </c>
    </row>
    <row r="155" spans="1:19">
      <c r="A155" s="35">
        <v>146</v>
      </c>
      <c r="B155" s="6"/>
      <c r="C155" s="6"/>
      <c r="D155" s="215"/>
      <c r="E155" s="214"/>
      <c r="F155" s="310"/>
      <c r="G155" s="75"/>
      <c r="H155" s="218"/>
      <c r="I155" s="218"/>
      <c r="J155" s="214"/>
      <c r="K155" s="24"/>
      <c r="L155" s="29"/>
      <c r="M155" s="363" t="str">
        <f t="shared" si="15"/>
        <v/>
      </c>
      <c r="N155" s="301"/>
      <c r="O155" s="347" t="b">
        <f t="shared" si="19"/>
        <v>0</v>
      </c>
      <c r="P155" s="362">
        <f t="shared" si="20"/>
        <v>1</v>
      </c>
      <c r="Q155" s="363" t="str">
        <f t="shared" si="16"/>
        <v/>
      </c>
      <c r="R155" s="363" t="str">
        <f t="shared" si="17"/>
        <v/>
      </c>
      <c r="S155" s="363" t="str">
        <f t="shared" si="18"/>
        <v/>
      </c>
    </row>
    <row r="156" spans="1:19">
      <c r="A156" s="35">
        <v>147</v>
      </c>
      <c r="B156" s="6"/>
      <c r="C156" s="6"/>
      <c r="D156" s="215"/>
      <c r="E156" s="214"/>
      <c r="F156" s="310"/>
      <c r="G156" s="75"/>
      <c r="H156" s="218"/>
      <c r="I156" s="218"/>
      <c r="J156" s="214"/>
      <c r="K156" s="24"/>
      <c r="L156" s="29"/>
      <c r="M156" s="363" t="str">
        <f t="shared" si="15"/>
        <v/>
      </c>
      <c r="N156" s="301"/>
      <c r="O156" s="347" t="b">
        <f t="shared" si="19"/>
        <v>0</v>
      </c>
      <c r="P156" s="362">
        <f t="shared" si="20"/>
        <v>1</v>
      </c>
      <c r="Q156" s="363" t="str">
        <f t="shared" si="16"/>
        <v/>
      </c>
      <c r="R156" s="363" t="str">
        <f t="shared" si="17"/>
        <v/>
      </c>
      <c r="S156" s="363" t="str">
        <f t="shared" si="18"/>
        <v/>
      </c>
    </row>
    <row r="157" spans="1:19">
      <c r="A157" s="35">
        <v>148</v>
      </c>
      <c r="B157" s="6"/>
      <c r="C157" s="6"/>
      <c r="D157" s="215"/>
      <c r="E157" s="214"/>
      <c r="F157" s="310"/>
      <c r="G157" s="75"/>
      <c r="H157" s="218"/>
      <c r="I157" s="218"/>
      <c r="J157" s="214"/>
      <c r="K157" s="24"/>
      <c r="L157" s="29"/>
      <c r="M157" s="363" t="str">
        <f t="shared" si="15"/>
        <v/>
      </c>
      <c r="N157" s="301"/>
      <c r="O157" s="347" t="b">
        <f t="shared" si="19"/>
        <v>0</v>
      </c>
      <c r="P157" s="362">
        <f t="shared" si="20"/>
        <v>1</v>
      </c>
      <c r="Q157" s="363" t="str">
        <f t="shared" si="16"/>
        <v/>
      </c>
      <c r="R157" s="363" t="str">
        <f t="shared" si="17"/>
        <v/>
      </c>
      <c r="S157" s="363" t="str">
        <f t="shared" si="18"/>
        <v/>
      </c>
    </row>
    <row r="158" spans="1:19">
      <c r="A158" s="35">
        <v>149</v>
      </c>
      <c r="B158" s="6"/>
      <c r="C158" s="6"/>
      <c r="D158" s="215"/>
      <c r="E158" s="214"/>
      <c r="F158" s="310"/>
      <c r="G158" s="75"/>
      <c r="H158" s="218"/>
      <c r="I158" s="218"/>
      <c r="J158" s="214"/>
      <c r="K158" s="24"/>
      <c r="L158" s="29"/>
      <c r="M158" s="363" t="str">
        <f t="shared" si="15"/>
        <v/>
      </c>
      <c r="N158" s="301"/>
      <c r="O158" s="347" t="b">
        <f t="shared" si="19"/>
        <v>0</v>
      </c>
      <c r="P158" s="362">
        <f t="shared" si="20"/>
        <v>1</v>
      </c>
      <c r="Q158" s="363" t="str">
        <f t="shared" si="16"/>
        <v/>
      </c>
      <c r="R158" s="363" t="str">
        <f t="shared" si="17"/>
        <v/>
      </c>
      <c r="S158" s="363" t="str">
        <f t="shared" si="18"/>
        <v/>
      </c>
    </row>
    <row r="159" spans="1:19">
      <c r="A159" s="35">
        <v>150</v>
      </c>
      <c r="B159" s="6"/>
      <c r="C159" s="6"/>
      <c r="D159" s="215"/>
      <c r="E159" s="214"/>
      <c r="F159" s="310"/>
      <c r="G159" s="75"/>
      <c r="H159" s="218"/>
      <c r="I159" s="218"/>
      <c r="J159" s="214"/>
      <c r="K159" s="24"/>
      <c r="L159" s="29"/>
      <c r="M159" s="363" t="str">
        <f t="shared" si="15"/>
        <v/>
      </c>
      <c r="N159" s="301"/>
      <c r="O159" s="347" t="b">
        <f t="shared" si="19"/>
        <v>0</v>
      </c>
      <c r="P159" s="362">
        <f t="shared" si="20"/>
        <v>1</v>
      </c>
      <c r="Q159" s="363" t="str">
        <f t="shared" si="16"/>
        <v/>
      </c>
      <c r="R159" s="363" t="str">
        <f t="shared" si="17"/>
        <v/>
      </c>
      <c r="S159" s="363" t="str">
        <f t="shared" si="18"/>
        <v/>
      </c>
    </row>
    <row r="160" spans="1:19">
      <c r="A160" s="35">
        <v>151</v>
      </c>
      <c r="B160" s="6"/>
      <c r="C160" s="6"/>
      <c r="D160" s="424"/>
      <c r="E160" s="426"/>
      <c r="F160" s="310"/>
      <c r="G160" s="75"/>
      <c r="H160" s="427"/>
      <c r="I160" s="427"/>
      <c r="J160" s="426"/>
      <c r="K160" s="24"/>
      <c r="L160" s="29"/>
      <c r="M160" s="363" t="str">
        <f t="shared" si="15"/>
        <v/>
      </c>
      <c r="N160" s="301"/>
      <c r="O160" s="347" t="b">
        <f t="shared" si="19"/>
        <v>0</v>
      </c>
      <c r="P160" s="362">
        <f t="shared" ref="P160:P260" si="21">LEN(B160)-LEN(SUBSTITUTE(B160,",",""))+1</f>
        <v>1</v>
      </c>
      <c r="Q160" s="363" t="str">
        <f t="shared" si="16"/>
        <v/>
      </c>
      <c r="R160" s="363" t="str">
        <f t="shared" si="17"/>
        <v/>
      </c>
      <c r="S160" s="363" t="str">
        <f t="shared" si="18"/>
        <v/>
      </c>
    </row>
    <row r="161" spans="1:19">
      <c r="A161" s="35">
        <v>152</v>
      </c>
      <c r="B161" s="6"/>
      <c r="C161" s="6"/>
      <c r="D161" s="424"/>
      <c r="E161" s="426"/>
      <c r="F161" s="310"/>
      <c r="G161" s="75"/>
      <c r="H161" s="427"/>
      <c r="I161" s="427"/>
      <c r="J161" s="426"/>
      <c r="K161" s="24"/>
      <c r="L161" s="29"/>
      <c r="M161" s="363" t="str">
        <f t="shared" si="15"/>
        <v/>
      </c>
      <c r="N161" s="301"/>
      <c r="O161" s="347" t="b">
        <f t="shared" si="19"/>
        <v>0</v>
      </c>
      <c r="P161" s="362">
        <f t="shared" si="21"/>
        <v>1</v>
      </c>
      <c r="Q161" s="363" t="str">
        <f t="shared" si="16"/>
        <v/>
      </c>
      <c r="R161" s="363" t="str">
        <f t="shared" si="17"/>
        <v/>
      </c>
      <c r="S161" s="363" t="str">
        <f t="shared" si="18"/>
        <v/>
      </c>
    </row>
    <row r="162" spans="1:19">
      <c r="A162" s="35">
        <v>153</v>
      </c>
      <c r="B162" s="6"/>
      <c r="C162" s="6"/>
      <c r="D162" s="424"/>
      <c r="E162" s="426"/>
      <c r="F162" s="310"/>
      <c r="G162" s="75"/>
      <c r="H162" s="427"/>
      <c r="I162" s="427"/>
      <c r="J162" s="426"/>
      <c r="K162" s="24"/>
      <c r="L162" s="29"/>
      <c r="M162" s="363" t="str">
        <f t="shared" si="15"/>
        <v/>
      </c>
      <c r="N162" s="301"/>
      <c r="O162" s="347" t="b">
        <f t="shared" si="19"/>
        <v>0</v>
      </c>
      <c r="P162" s="362">
        <f t="shared" si="21"/>
        <v>1</v>
      </c>
      <c r="Q162" s="363" t="str">
        <f t="shared" si="16"/>
        <v/>
      </c>
      <c r="R162" s="363" t="str">
        <f t="shared" si="17"/>
        <v/>
      </c>
      <c r="S162" s="363" t="str">
        <f t="shared" si="18"/>
        <v/>
      </c>
    </row>
    <row r="163" spans="1:19">
      <c r="A163" s="35">
        <v>154</v>
      </c>
      <c r="B163" s="6"/>
      <c r="C163" s="6"/>
      <c r="D163" s="424"/>
      <c r="E163" s="426"/>
      <c r="F163" s="310"/>
      <c r="G163" s="75"/>
      <c r="H163" s="427"/>
      <c r="I163" s="427"/>
      <c r="J163" s="426"/>
      <c r="K163" s="24"/>
      <c r="L163" s="29"/>
      <c r="M163" s="363" t="str">
        <f t="shared" si="15"/>
        <v/>
      </c>
      <c r="N163" s="301"/>
      <c r="O163" s="347" t="b">
        <f t="shared" si="19"/>
        <v>0</v>
      </c>
      <c r="P163" s="362">
        <f t="shared" si="21"/>
        <v>1</v>
      </c>
      <c r="Q163" s="363" t="str">
        <f t="shared" si="16"/>
        <v/>
      </c>
      <c r="R163" s="363" t="str">
        <f t="shared" si="17"/>
        <v/>
      </c>
      <c r="S163" s="363" t="str">
        <f t="shared" si="18"/>
        <v/>
      </c>
    </row>
    <row r="164" spans="1:19">
      <c r="A164" s="35">
        <v>155</v>
      </c>
      <c r="B164" s="6"/>
      <c r="C164" s="6"/>
      <c r="D164" s="424"/>
      <c r="E164" s="426"/>
      <c r="F164" s="310"/>
      <c r="G164" s="75"/>
      <c r="H164" s="427"/>
      <c r="I164" s="427"/>
      <c r="J164" s="426"/>
      <c r="K164" s="24"/>
      <c r="L164" s="29"/>
      <c r="M164" s="363" t="str">
        <f t="shared" si="15"/>
        <v/>
      </c>
      <c r="N164" s="301"/>
      <c r="O164" s="347" t="b">
        <f t="shared" si="19"/>
        <v>0</v>
      </c>
      <c r="P164" s="362">
        <f t="shared" si="21"/>
        <v>1</v>
      </c>
      <c r="Q164" s="363" t="str">
        <f t="shared" si="16"/>
        <v/>
      </c>
      <c r="R164" s="363" t="str">
        <f t="shared" si="17"/>
        <v/>
      </c>
      <c r="S164" s="363" t="str">
        <f t="shared" si="18"/>
        <v/>
      </c>
    </row>
    <row r="165" spans="1:19">
      <c r="A165" s="35">
        <v>156</v>
      </c>
      <c r="B165" s="6"/>
      <c r="C165" s="6"/>
      <c r="D165" s="424"/>
      <c r="E165" s="426"/>
      <c r="F165" s="310"/>
      <c r="G165" s="75"/>
      <c r="H165" s="427"/>
      <c r="I165" s="427"/>
      <c r="J165" s="426"/>
      <c r="K165" s="24"/>
      <c r="L165" s="29"/>
      <c r="M165" s="363" t="str">
        <f t="shared" si="15"/>
        <v/>
      </c>
      <c r="N165" s="301"/>
      <c r="O165" s="347" t="b">
        <f t="shared" si="19"/>
        <v>0</v>
      </c>
      <c r="P165" s="362">
        <f t="shared" si="21"/>
        <v>1</v>
      </c>
      <c r="Q165" s="363" t="str">
        <f t="shared" si="16"/>
        <v/>
      </c>
      <c r="R165" s="363" t="str">
        <f t="shared" si="17"/>
        <v/>
      </c>
      <c r="S165" s="363" t="str">
        <f t="shared" si="18"/>
        <v/>
      </c>
    </row>
    <row r="166" spans="1:19">
      <c r="A166" s="35">
        <v>157</v>
      </c>
      <c r="B166" s="6"/>
      <c r="C166" s="6"/>
      <c r="D166" s="424"/>
      <c r="E166" s="426"/>
      <c r="F166" s="310"/>
      <c r="G166" s="75"/>
      <c r="H166" s="427"/>
      <c r="I166" s="427"/>
      <c r="J166" s="426"/>
      <c r="K166" s="24"/>
      <c r="L166" s="29"/>
      <c r="M166" s="363" t="str">
        <f t="shared" si="15"/>
        <v/>
      </c>
      <c r="N166" s="301"/>
      <c r="O166" s="347" t="b">
        <f t="shared" si="19"/>
        <v>0</v>
      </c>
      <c r="P166" s="362">
        <f t="shared" si="21"/>
        <v>1</v>
      </c>
      <c r="Q166" s="363" t="str">
        <f t="shared" si="16"/>
        <v/>
      </c>
      <c r="R166" s="363" t="str">
        <f t="shared" si="17"/>
        <v/>
      </c>
      <c r="S166" s="363" t="str">
        <f t="shared" si="18"/>
        <v/>
      </c>
    </row>
    <row r="167" spans="1:19">
      <c r="A167" s="35">
        <v>158</v>
      </c>
      <c r="B167" s="6"/>
      <c r="C167" s="6"/>
      <c r="D167" s="424"/>
      <c r="E167" s="426"/>
      <c r="F167" s="310"/>
      <c r="G167" s="75"/>
      <c r="H167" s="427"/>
      <c r="I167" s="427"/>
      <c r="J167" s="426"/>
      <c r="K167" s="24"/>
      <c r="L167" s="29"/>
      <c r="M167" s="363" t="str">
        <f t="shared" si="15"/>
        <v/>
      </c>
      <c r="N167" s="301"/>
      <c r="O167" s="347" t="b">
        <f t="shared" si="19"/>
        <v>0</v>
      </c>
      <c r="P167" s="362">
        <f t="shared" si="21"/>
        <v>1</v>
      </c>
      <c r="Q167" s="363" t="str">
        <f t="shared" si="16"/>
        <v/>
      </c>
      <c r="R167" s="363" t="str">
        <f t="shared" si="17"/>
        <v/>
      </c>
      <c r="S167" s="363" t="str">
        <f t="shared" si="18"/>
        <v/>
      </c>
    </row>
    <row r="168" spans="1:19">
      <c r="A168" s="35">
        <v>159</v>
      </c>
      <c r="B168" s="6"/>
      <c r="C168" s="6"/>
      <c r="D168" s="424"/>
      <c r="E168" s="426"/>
      <c r="F168" s="310"/>
      <c r="G168" s="75"/>
      <c r="H168" s="427"/>
      <c r="I168" s="427"/>
      <c r="J168" s="426"/>
      <c r="K168" s="24"/>
      <c r="L168" s="29"/>
      <c r="M168" s="363" t="str">
        <f t="shared" si="15"/>
        <v/>
      </c>
      <c r="N168" s="301"/>
      <c r="O168" s="347" t="b">
        <f t="shared" si="19"/>
        <v>0</v>
      </c>
      <c r="P168" s="362">
        <f t="shared" si="21"/>
        <v>1</v>
      </c>
      <c r="Q168" s="363" t="str">
        <f t="shared" si="16"/>
        <v/>
      </c>
      <c r="R168" s="363" t="str">
        <f t="shared" si="17"/>
        <v/>
      </c>
      <c r="S168" s="363" t="str">
        <f t="shared" si="18"/>
        <v/>
      </c>
    </row>
    <row r="169" spans="1:19">
      <c r="A169" s="35">
        <v>160</v>
      </c>
      <c r="B169" s="6"/>
      <c r="C169" s="6"/>
      <c r="D169" s="424"/>
      <c r="E169" s="426"/>
      <c r="F169" s="310"/>
      <c r="G169" s="75"/>
      <c r="H169" s="427"/>
      <c r="I169" s="427"/>
      <c r="J169" s="426"/>
      <c r="K169" s="24"/>
      <c r="L169" s="29"/>
      <c r="M169" s="363" t="str">
        <f t="shared" si="15"/>
        <v/>
      </c>
      <c r="N169" s="301"/>
      <c r="O169" s="347" t="b">
        <f t="shared" si="19"/>
        <v>0</v>
      </c>
      <c r="P169" s="362">
        <f t="shared" si="21"/>
        <v>1</v>
      </c>
      <c r="Q169" s="363" t="str">
        <f t="shared" si="16"/>
        <v/>
      </c>
      <c r="R169" s="363" t="str">
        <f t="shared" si="17"/>
        <v/>
      </c>
      <c r="S169" s="363" t="str">
        <f t="shared" si="18"/>
        <v/>
      </c>
    </row>
    <row r="170" spans="1:19">
      <c r="A170" s="35">
        <v>161</v>
      </c>
      <c r="B170" s="6"/>
      <c r="C170" s="6"/>
      <c r="D170" s="424"/>
      <c r="E170" s="426"/>
      <c r="F170" s="310"/>
      <c r="G170" s="75"/>
      <c r="H170" s="427"/>
      <c r="I170" s="427"/>
      <c r="J170" s="426"/>
      <c r="K170" s="24"/>
      <c r="L170" s="29"/>
      <c r="M170" s="363" t="str">
        <f t="shared" si="15"/>
        <v/>
      </c>
      <c r="N170" s="301"/>
      <c r="O170" s="347" t="b">
        <f t="shared" si="19"/>
        <v>0</v>
      </c>
      <c r="P170" s="362">
        <f t="shared" si="21"/>
        <v>1</v>
      </c>
      <c r="Q170" s="363" t="str">
        <f t="shared" si="16"/>
        <v/>
      </c>
      <c r="R170" s="363" t="str">
        <f t="shared" si="17"/>
        <v/>
      </c>
      <c r="S170" s="363" t="str">
        <f t="shared" si="18"/>
        <v/>
      </c>
    </row>
    <row r="171" spans="1:19">
      <c r="A171" s="35">
        <v>162</v>
      </c>
      <c r="B171" s="6"/>
      <c r="C171" s="6"/>
      <c r="D171" s="424"/>
      <c r="E171" s="426"/>
      <c r="F171" s="310"/>
      <c r="G171" s="75"/>
      <c r="H171" s="427"/>
      <c r="I171" s="427"/>
      <c r="J171" s="426"/>
      <c r="K171" s="24"/>
      <c r="L171" s="29"/>
      <c r="M171" s="363" t="str">
        <f t="shared" si="15"/>
        <v/>
      </c>
      <c r="N171" s="301"/>
      <c r="O171" s="347" t="b">
        <f t="shared" si="19"/>
        <v>0</v>
      </c>
      <c r="P171" s="362">
        <f t="shared" si="21"/>
        <v>1</v>
      </c>
      <c r="Q171" s="363" t="str">
        <f t="shared" si="16"/>
        <v/>
      </c>
      <c r="R171" s="363" t="str">
        <f t="shared" si="17"/>
        <v/>
      </c>
      <c r="S171" s="363" t="str">
        <f t="shared" si="18"/>
        <v/>
      </c>
    </row>
    <row r="172" spans="1:19">
      <c r="A172" s="35">
        <v>163</v>
      </c>
      <c r="B172" s="6"/>
      <c r="C172" s="6"/>
      <c r="D172" s="424"/>
      <c r="E172" s="426"/>
      <c r="F172" s="310"/>
      <c r="G172" s="75"/>
      <c r="H172" s="427"/>
      <c r="I172" s="427"/>
      <c r="J172" s="426"/>
      <c r="K172" s="24"/>
      <c r="L172" s="29"/>
      <c r="M172" s="363" t="str">
        <f t="shared" si="15"/>
        <v/>
      </c>
      <c r="N172" s="301"/>
      <c r="O172" s="347" t="b">
        <f t="shared" si="19"/>
        <v>0</v>
      </c>
      <c r="P172" s="362">
        <f t="shared" si="21"/>
        <v>1</v>
      </c>
      <c r="Q172" s="363" t="str">
        <f t="shared" si="16"/>
        <v/>
      </c>
      <c r="R172" s="363" t="str">
        <f t="shared" si="17"/>
        <v/>
      </c>
      <c r="S172" s="363" t="str">
        <f t="shared" si="18"/>
        <v/>
      </c>
    </row>
    <row r="173" spans="1:19">
      <c r="A173" s="35">
        <v>164</v>
      </c>
      <c r="B173" s="6"/>
      <c r="C173" s="6"/>
      <c r="D173" s="424"/>
      <c r="E173" s="426"/>
      <c r="F173" s="310"/>
      <c r="G173" s="75"/>
      <c r="H173" s="427"/>
      <c r="I173" s="427"/>
      <c r="J173" s="426"/>
      <c r="K173" s="24"/>
      <c r="L173" s="29"/>
      <c r="M173" s="363" t="str">
        <f t="shared" si="15"/>
        <v/>
      </c>
      <c r="N173" s="301"/>
      <c r="O173" s="347" t="b">
        <f t="shared" si="19"/>
        <v>0</v>
      </c>
      <c r="P173" s="362">
        <f t="shared" si="21"/>
        <v>1</v>
      </c>
      <c r="Q173" s="363" t="str">
        <f t="shared" si="16"/>
        <v/>
      </c>
      <c r="R173" s="363" t="str">
        <f t="shared" si="17"/>
        <v/>
      </c>
      <c r="S173" s="363" t="str">
        <f t="shared" si="18"/>
        <v/>
      </c>
    </row>
    <row r="174" spans="1:19">
      <c r="A174" s="35">
        <v>165</v>
      </c>
      <c r="B174" s="6"/>
      <c r="C174" s="6"/>
      <c r="D174" s="424"/>
      <c r="E174" s="426"/>
      <c r="F174" s="310"/>
      <c r="G174" s="75"/>
      <c r="H174" s="427"/>
      <c r="I174" s="427"/>
      <c r="J174" s="426"/>
      <c r="K174" s="24"/>
      <c r="L174" s="29"/>
      <c r="M174" s="363" t="str">
        <f t="shared" si="15"/>
        <v/>
      </c>
      <c r="N174" s="301"/>
      <c r="O174" s="347" t="b">
        <f t="shared" si="19"/>
        <v>0</v>
      </c>
      <c r="P174" s="362">
        <f t="shared" si="21"/>
        <v>1</v>
      </c>
      <c r="Q174" s="363" t="str">
        <f t="shared" si="16"/>
        <v/>
      </c>
      <c r="R174" s="363" t="str">
        <f t="shared" si="17"/>
        <v/>
      </c>
      <c r="S174" s="363" t="str">
        <f t="shared" si="18"/>
        <v/>
      </c>
    </row>
    <row r="175" spans="1:19">
      <c r="A175" s="35">
        <v>166</v>
      </c>
      <c r="B175" s="6"/>
      <c r="C175" s="6"/>
      <c r="D175" s="424"/>
      <c r="E175" s="426"/>
      <c r="F175" s="310"/>
      <c r="G175" s="75"/>
      <c r="H175" s="427"/>
      <c r="I175" s="427"/>
      <c r="J175" s="426"/>
      <c r="K175" s="24"/>
      <c r="L175" s="29"/>
      <c r="M175" s="363" t="str">
        <f t="shared" si="15"/>
        <v/>
      </c>
      <c r="N175" s="301"/>
      <c r="O175" s="347" t="b">
        <f t="shared" si="19"/>
        <v>0</v>
      </c>
      <c r="P175" s="362">
        <f t="shared" si="21"/>
        <v>1</v>
      </c>
      <c r="Q175" s="363" t="str">
        <f t="shared" si="16"/>
        <v/>
      </c>
      <c r="R175" s="363" t="str">
        <f t="shared" si="17"/>
        <v/>
      </c>
      <c r="S175" s="363" t="str">
        <f t="shared" si="18"/>
        <v/>
      </c>
    </row>
    <row r="176" spans="1:19">
      <c r="A176" s="35">
        <v>167</v>
      </c>
      <c r="B176" s="6"/>
      <c r="C176" s="6"/>
      <c r="D176" s="424"/>
      <c r="E176" s="426"/>
      <c r="F176" s="310"/>
      <c r="G176" s="75"/>
      <c r="H176" s="427"/>
      <c r="I176" s="427"/>
      <c r="J176" s="426"/>
      <c r="K176" s="24"/>
      <c r="L176" s="29"/>
      <c r="M176" s="363" t="str">
        <f t="shared" si="15"/>
        <v/>
      </c>
      <c r="N176" s="301"/>
      <c r="O176" s="347" t="b">
        <f t="shared" si="19"/>
        <v>0</v>
      </c>
      <c r="P176" s="362">
        <f t="shared" si="21"/>
        <v>1</v>
      </c>
      <c r="Q176" s="363" t="str">
        <f t="shared" si="16"/>
        <v/>
      </c>
      <c r="R176" s="363" t="str">
        <f t="shared" si="17"/>
        <v/>
      </c>
      <c r="S176" s="363" t="str">
        <f t="shared" si="18"/>
        <v/>
      </c>
    </row>
    <row r="177" spans="1:19">
      <c r="A177" s="35">
        <v>168</v>
      </c>
      <c r="B177" s="6"/>
      <c r="C177" s="6"/>
      <c r="D177" s="424"/>
      <c r="E177" s="426"/>
      <c r="F177" s="310"/>
      <c r="G177" s="75"/>
      <c r="H177" s="427"/>
      <c r="I177" s="427"/>
      <c r="J177" s="426"/>
      <c r="K177" s="24"/>
      <c r="L177" s="29"/>
      <c r="M177" s="363" t="str">
        <f t="shared" si="15"/>
        <v/>
      </c>
      <c r="N177" s="301"/>
      <c r="O177" s="347" t="b">
        <f t="shared" si="19"/>
        <v>0</v>
      </c>
      <c r="P177" s="362">
        <f t="shared" si="21"/>
        <v>1</v>
      </c>
      <c r="Q177" s="363" t="str">
        <f t="shared" si="16"/>
        <v/>
      </c>
      <c r="R177" s="363" t="str">
        <f t="shared" si="17"/>
        <v/>
      </c>
      <c r="S177" s="363" t="str">
        <f t="shared" si="18"/>
        <v/>
      </c>
    </row>
    <row r="178" spans="1:19">
      <c r="A178" s="35">
        <v>169</v>
      </c>
      <c r="B178" s="6"/>
      <c r="C178" s="6"/>
      <c r="D178" s="424"/>
      <c r="E178" s="426"/>
      <c r="F178" s="310"/>
      <c r="G178" s="75"/>
      <c r="H178" s="427"/>
      <c r="I178" s="427"/>
      <c r="J178" s="426"/>
      <c r="K178" s="24"/>
      <c r="L178" s="29"/>
      <c r="M178" s="363" t="str">
        <f t="shared" si="15"/>
        <v/>
      </c>
      <c r="N178" s="301"/>
      <c r="O178" s="347" t="b">
        <f t="shared" si="19"/>
        <v>0</v>
      </c>
      <c r="P178" s="362">
        <f t="shared" si="21"/>
        <v>1</v>
      </c>
      <c r="Q178" s="363" t="str">
        <f t="shared" si="16"/>
        <v/>
      </c>
      <c r="R178" s="363" t="str">
        <f t="shared" si="17"/>
        <v/>
      </c>
      <c r="S178" s="363" t="str">
        <f t="shared" si="18"/>
        <v/>
      </c>
    </row>
    <row r="179" spans="1:19">
      <c r="A179" s="35">
        <v>170</v>
      </c>
      <c r="B179" s="6"/>
      <c r="C179" s="6"/>
      <c r="D179" s="424"/>
      <c r="E179" s="426"/>
      <c r="F179" s="310"/>
      <c r="G179" s="75"/>
      <c r="H179" s="427"/>
      <c r="I179" s="427"/>
      <c r="J179" s="426"/>
      <c r="K179" s="24"/>
      <c r="L179" s="29"/>
      <c r="M179" s="363" t="str">
        <f t="shared" si="15"/>
        <v/>
      </c>
      <c r="N179" s="301"/>
      <c r="O179" s="347" t="b">
        <f t="shared" si="19"/>
        <v>0</v>
      </c>
      <c r="P179" s="362">
        <f t="shared" si="21"/>
        <v>1</v>
      </c>
      <c r="Q179" s="363" t="str">
        <f t="shared" si="16"/>
        <v/>
      </c>
      <c r="R179" s="363" t="str">
        <f t="shared" si="17"/>
        <v/>
      </c>
      <c r="S179" s="363" t="str">
        <f t="shared" si="18"/>
        <v/>
      </c>
    </row>
    <row r="180" spans="1:19">
      <c r="A180" s="35">
        <v>171</v>
      </c>
      <c r="B180" s="6"/>
      <c r="C180" s="6"/>
      <c r="D180" s="424"/>
      <c r="E180" s="426"/>
      <c r="F180" s="310"/>
      <c r="G180" s="75"/>
      <c r="H180" s="427"/>
      <c r="I180" s="427"/>
      <c r="J180" s="426"/>
      <c r="K180" s="24"/>
      <c r="L180" s="29"/>
      <c r="M180" s="363" t="str">
        <f t="shared" si="15"/>
        <v/>
      </c>
      <c r="N180" s="301"/>
      <c r="O180" s="347" t="b">
        <f t="shared" si="19"/>
        <v>0</v>
      </c>
      <c r="P180" s="362">
        <f t="shared" si="21"/>
        <v>1</v>
      </c>
      <c r="Q180" s="363" t="str">
        <f t="shared" si="16"/>
        <v/>
      </c>
      <c r="R180" s="363" t="str">
        <f t="shared" si="17"/>
        <v/>
      </c>
      <c r="S180" s="363" t="str">
        <f t="shared" si="18"/>
        <v/>
      </c>
    </row>
    <row r="181" spans="1:19">
      <c r="A181" s="35">
        <v>172</v>
      </c>
      <c r="B181" s="6"/>
      <c r="C181" s="6"/>
      <c r="D181" s="424"/>
      <c r="E181" s="426"/>
      <c r="F181" s="310"/>
      <c r="G181" s="75"/>
      <c r="H181" s="427"/>
      <c r="I181" s="427"/>
      <c r="J181" s="426"/>
      <c r="K181" s="24"/>
      <c r="L181" s="29"/>
      <c r="M181" s="363" t="str">
        <f t="shared" si="15"/>
        <v/>
      </c>
      <c r="N181" s="301"/>
      <c r="O181" s="347" t="b">
        <f t="shared" si="19"/>
        <v>0</v>
      </c>
      <c r="P181" s="362">
        <f t="shared" si="21"/>
        <v>1</v>
      </c>
      <c r="Q181" s="363" t="str">
        <f t="shared" si="16"/>
        <v/>
      </c>
      <c r="R181" s="363" t="str">
        <f t="shared" si="17"/>
        <v/>
      </c>
      <c r="S181" s="363" t="str">
        <f t="shared" si="18"/>
        <v/>
      </c>
    </row>
    <row r="182" spans="1:19">
      <c r="A182" s="35">
        <v>173</v>
      </c>
      <c r="B182" s="6"/>
      <c r="C182" s="6"/>
      <c r="D182" s="424"/>
      <c r="E182" s="426"/>
      <c r="F182" s="310"/>
      <c r="G182" s="75"/>
      <c r="H182" s="427"/>
      <c r="I182" s="427"/>
      <c r="J182" s="426"/>
      <c r="K182" s="24"/>
      <c r="L182" s="29"/>
      <c r="M182" s="363" t="str">
        <f t="shared" si="15"/>
        <v/>
      </c>
      <c r="N182" s="301"/>
      <c r="O182" s="347" t="b">
        <f t="shared" si="19"/>
        <v>0</v>
      </c>
      <c r="P182" s="362">
        <f t="shared" si="21"/>
        <v>1</v>
      </c>
      <c r="Q182" s="363" t="str">
        <f t="shared" si="16"/>
        <v/>
      </c>
      <c r="R182" s="363" t="str">
        <f t="shared" si="17"/>
        <v/>
      </c>
      <c r="S182" s="363" t="str">
        <f t="shared" si="18"/>
        <v/>
      </c>
    </row>
    <row r="183" spans="1:19">
      <c r="A183" s="35">
        <v>174</v>
      </c>
      <c r="B183" s="6"/>
      <c r="C183" s="6"/>
      <c r="D183" s="424"/>
      <c r="E183" s="426"/>
      <c r="F183" s="310"/>
      <c r="G183" s="75"/>
      <c r="H183" s="427"/>
      <c r="I183" s="427"/>
      <c r="J183" s="426"/>
      <c r="K183" s="24"/>
      <c r="L183" s="29"/>
      <c r="M183" s="363" t="str">
        <f t="shared" si="15"/>
        <v/>
      </c>
      <c r="N183" s="301"/>
      <c r="O183" s="347" t="b">
        <f t="shared" si="19"/>
        <v>0</v>
      </c>
      <c r="P183" s="362">
        <f t="shared" si="21"/>
        <v>1</v>
      </c>
      <c r="Q183" s="363" t="str">
        <f t="shared" si="16"/>
        <v/>
      </c>
      <c r="R183" s="363" t="str">
        <f t="shared" si="17"/>
        <v/>
      </c>
      <c r="S183" s="363" t="str">
        <f t="shared" si="18"/>
        <v/>
      </c>
    </row>
    <row r="184" spans="1:19">
      <c r="A184" s="35">
        <v>175</v>
      </c>
      <c r="B184" s="6"/>
      <c r="C184" s="6"/>
      <c r="D184" s="424"/>
      <c r="E184" s="426"/>
      <c r="F184" s="310"/>
      <c r="G184" s="75"/>
      <c r="H184" s="427"/>
      <c r="I184" s="427"/>
      <c r="J184" s="426"/>
      <c r="K184" s="24"/>
      <c r="L184" s="29"/>
      <c r="M184" s="363" t="str">
        <f t="shared" si="15"/>
        <v/>
      </c>
      <c r="N184" s="301"/>
      <c r="O184" s="347" t="b">
        <f t="shared" si="19"/>
        <v>0</v>
      </c>
      <c r="P184" s="362">
        <f t="shared" si="21"/>
        <v>1</v>
      </c>
      <c r="Q184" s="363" t="str">
        <f t="shared" si="16"/>
        <v/>
      </c>
      <c r="R184" s="363" t="str">
        <f t="shared" si="17"/>
        <v/>
      </c>
      <c r="S184" s="363" t="str">
        <f t="shared" si="18"/>
        <v/>
      </c>
    </row>
    <row r="185" spans="1:19">
      <c r="A185" s="35">
        <v>176</v>
      </c>
      <c r="B185" s="6"/>
      <c r="C185" s="6"/>
      <c r="D185" s="424"/>
      <c r="E185" s="426"/>
      <c r="F185" s="310"/>
      <c r="G185" s="75"/>
      <c r="H185" s="427"/>
      <c r="I185" s="427"/>
      <c r="J185" s="426"/>
      <c r="K185" s="24"/>
      <c r="L185" s="29"/>
      <c r="M185" s="363" t="str">
        <f t="shared" si="15"/>
        <v/>
      </c>
      <c r="N185" s="301"/>
      <c r="O185" s="347" t="b">
        <f t="shared" si="19"/>
        <v>0</v>
      </c>
      <c r="P185" s="362">
        <f t="shared" si="21"/>
        <v>1</v>
      </c>
      <c r="Q185" s="363" t="str">
        <f t="shared" si="16"/>
        <v/>
      </c>
      <c r="R185" s="363" t="str">
        <f t="shared" si="17"/>
        <v/>
      </c>
      <c r="S185" s="363" t="str">
        <f t="shared" si="18"/>
        <v/>
      </c>
    </row>
    <row r="186" spans="1:19">
      <c r="A186" s="35">
        <v>177</v>
      </c>
      <c r="B186" s="6"/>
      <c r="C186" s="6"/>
      <c r="D186" s="424"/>
      <c r="E186" s="426"/>
      <c r="F186" s="310"/>
      <c r="G186" s="75"/>
      <c r="H186" s="427"/>
      <c r="I186" s="427"/>
      <c r="J186" s="426"/>
      <c r="K186" s="24"/>
      <c r="L186" s="29"/>
      <c r="M186" s="363" t="str">
        <f t="shared" si="15"/>
        <v/>
      </c>
      <c r="N186" s="301"/>
      <c r="O186" s="347" t="b">
        <f t="shared" si="19"/>
        <v>0</v>
      </c>
      <c r="P186" s="362">
        <f t="shared" si="21"/>
        <v>1</v>
      </c>
      <c r="Q186" s="363" t="str">
        <f t="shared" si="16"/>
        <v/>
      </c>
      <c r="R186" s="363" t="str">
        <f t="shared" si="17"/>
        <v/>
      </c>
      <c r="S186" s="363" t="str">
        <f t="shared" si="18"/>
        <v/>
      </c>
    </row>
    <row r="187" spans="1:19">
      <c r="A187" s="35">
        <v>178</v>
      </c>
      <c r="B187" s="6"/>
      <c r="C187" s="6"/>
      <c r="D187" s="424"/>
      <c r="E187" s="426"/>
      <c r="F187" s="310"/>
      <c r="G187" s="75"/>
      <c r="H187" s="427"/>
      <c r="I187" s="427"/>
      <c r="J187" s="426"/>
      <c r="K187" s="24"/>
      <c r="L187" s="29"/>
      <c r="M187" s="363" t="str">
        <f t="shared" si="15"/>
        <v/>
      </c>
      <c r="N187" s="301"/>
      <c r="O187" s="347" t="b">
        <f t="shared" si="19"/>
        <v>0</v>
      </c>
      <c r="P187" s="362">
        <f t="shared" si="21"/>
        <v>1</v>
      </c>
      <c r="Q187" s="363" t="str">
        <f t="shared" si="16"/>
        <v/>
      </c>
      <c r="R187" s="363" t="str">
        <f t="shared" si="17"/>
        <v/>
      </c>
      <c r="S187" s="363" t="str">
        <f t="shared" si="18"/>
        <v/>
      </c>
    </row>
    <row r="188" spans="1:19">
      <c r="A188" s="35">
        <v>179</v>
      </c>
      <c r="B188" s="6"/>
      <c r="C188" s="6"/>
      <c r="D188" s="424"/>
      <c r="E188" s="426"/>
      <c r="F188" s="310"/>
      <c r="G188" s="75"/>
      <c r="H188" s="427"/>
      <c r="I188" s="427"/>
      <c r="J188" s="426"/>
      <c r="K188" s="24"/>
      <c r="L188" s="29"/>
      <c r="M188" s="363" t="str">
        <f t="shared" si="15"/>
        <v/>
      </c>
      <c r="N188" s="301"/>
      <c r="O188" s="347" t="b">
        <f t="shared" si="19"/>
        <v>0</v>
      </c>
      <c r="P188" s="362">
        <f t="shared" si="21"/>
        <v>1</v>
      </c>
      <c r="Q188" s="363" t="str">
        <f t="shared" si="16"/>
        <v/>
      </c>
      <c r="R188" s="363" t="str">
        <f t="shared" si="17"/>
        <v/>
      </c>
      <c r="S188" s="363" t="str">
        <f t="shared" si="18"/>
        <v/>
      </c>
    </row>
    <row r="189" spans="1:19">
      <c r="A189" s="35">
        <v>180</v>
      </c>
      <c r="B189" s="6"/>
      <c r="C189" s="6"/>
      <c r="D189" s="424"/>
      <c r="E189" s="426"/>
      <c r="F189" s="310"/>
      <c r="G189" s="75"/>
      <c r="H189" s="427"/>
      <c r="I189" s="427"/>
      <c r="J189" s="426"/>
      <c r="K189" s="24"/>
      <c r="L189" s="29"/>
      <c r="M189" s="363" t="str">
        <f t="shared" si="15"/>
        <v/>
      </c>
      <c r="N189" s="301"/>
      <c r="O189" s="347" t="b">
        <f t="shared" si="19"/>
        <v>0</v>
      </c>
      <c r="P189" s="362">
        <f t="shared" si="21"/>
        <v>1</v>
      </c>
      <c r="Q189" s="363" t="str">
        <f t="shared" si="16"/>
        <v/>
      </c>
      <c r="R189" s="363" t="str">
        <f t="shared" si="17"/>
        <v/>
      </c>
      <c r="S189" s="363" t="str">
        <f t="shared" si="18"/>
        <v/>
      </c>
    </row>
    <row r="190" spans="1:19">
      <c r="A190" s="35">
        <v>181</v>
      </c>
      <c r="B190" s="6"/>
      <c r="C190" s="6"/>
      <c r="D190" s="424"/>
      <c r="E190" s="426"/>
      <c r="F190" s="310"/>
      <c r="G190" s="75"/>
      <c r="H190" s="427"/>
      <c r="I190" s="427"/>
      <c r="J190" s="426"/>
      <c r="K190" s="24"/>
      <c r="L190" s="29"/>
      <c r="M190" s="363" t="str">
        <f t="shared" si="15"/>
        <v/>
      </c>
      <c r="N190" s="301"/>
      <c r="O190" s="347" t="b">
        <f t="shared" si="19"/>
        <v>0</v>
      </c>
      <c r="P190" s="362">
        <f t="shared" si="21"/>
        <v>1</v>
      </c>
      <c r="Q190" s="363" t="str">
        <f t="shared" si="16"/>
        <v/>
      </c>
      <c r="R190" s="363" t="str">
        <f t="shared" si="17"/>
        <v/>
      </c>
      <c r="S190" s="363" t="str">
        <f t="shared" si="18"/>
        <v/>
      </c>
    </row>
    <row r="191" spans="1:19">
      <c r="A191" s="35">
        <v>182</v>
      </c>
      <c r="B191" s="6"/>
      <c r="C191" s="6"/>
      <c r="D191" s="424"/>
      <c r="E191" s="426"/>
      <c r="F191" s="310"/>
      <c r="G191" s="75"/>
      <c r="H191" s="427"/>
      <c r="I191" s="427"/>
      <c r="J191" s="426"/>
      <c r="K191" s="24"/>
      <c r="L191" s="29"/>
      <c r="M191" s="363" t="str">
        <f t="shared" si="15"/>
        <v/>
      </c>
      <c r="N191" s="301"/>
      <c r="O191" s="347" t="b">
        <f t="shared" si="19"/>
        <v>0</v>
      </c>
      <c r="P191" s="362">
        <f t="shared" si="21"/>
        <v>1</v>
      </c>
      <c r="Q191" s="363" t="str">
        <f t="shared" si="16"/>
        <v/>
      </c>
      <c r="R191" s="363" t="str">
        <f t="shared" si="17"/>
        <v/>
      </c>
      <c r="S191" s="363" t="str">
        <f t="shared" si="18"/>
        <v/>
      </c>
    </row>
    <row r="192" spans="1:19">
      <c r="A192" s="35">
        <v>183</v>
      </c>
      <c r="B192" s="6"/>
      <c r="C192" s="6"/>
      <c r="D192" s="424"/>
      <c r="E192" s="426"/>
      <c r="F192" s="310"/>
      <c r="G192" s="75"/>
      <c r="H192" s="427"/>
      <c r="I192" s="427"/>
      <c r="J192" s="426"/>
      <c r="K192" s="24"/>
      <c r="L192" s="29"/>
      <c r="M192" s="363" t="str">
        <f t="shared" si="15"/>
        <v/>
      </c>
      <c r="N192" s="301"/>
      <c r="O192" s="347" t="b">
        <f t="shared" si="19"/>
        <v>0</v>
      </c>
      <c r="P192" s="362">
        <f t="shared" si="21"/>
        <v>1</v>
      </c>
      <c r="Q192" s="363" t="str">
        <f t="shared" si="16"/>
        <v/>
      </c>
      <c r="R192" s="363" t="str">
        <f t="shared" si="17"/>
        <v/>
      </c>
      <c r="S192" s="363" t="str">
        <f t="shared" si="18"/>
        <v/>
      </c>
    </row>
    <row r="193" spans="1:19">
      <c r="A193" s="35">
        <v>184</v>
      </c>
      <c r="B193" s="6"/>
      <c r="C193" s="6"/>
      <c r="D193" s="424"/>
      <c r="E193" s="426"/>
      <c r="F193" s="310"/>
      <c r="G193" s="75"/>
      <c r="H193" s="427"/>
      <c r="I193" s="427"/>
      <c r="J193" s="426"/>
      <c r="K193" s="24"/>
      <c r="L193" s="29"/>
      <c r="M193" s="363" t="str">
        <f t="shared" si="15"/>
        <v/>
      </c>
      <c r="N193" s="301"/>
      <c r="O193" s="347" t="b">
        <f t="shared" si="19"/>
        <v>0</v>
      </c>
      <c r="P193" s="362">
        <f t="shared" si="21"/>
        <v>1</v>
      </c>
      <c r="Q193" s="363" t="str">
        <f t="shared" si="16"/>
        <v/>
      </c>
      <c r="R193" s="363" t="str">
        <f t="shared" si="17"/>
        <v/>
      </c>
      <c r="S193" s="363" t="str">
        <f t="shared" si="18"/>
        <v/>
      </c>
    </row>
    <row r="194" spans="1:19">
      <c r="A194" s="35">
        <v>185</v>
      </c>
      <c r="B194" s="6"/>
      <c r="C194" s="6"/>
      <c r="D194" s="424"/>
      <c r="E194" s="426"/>
      <c r="F194" s="310"/>
      <c r="G194" s="75"/>
      <c r="H194" s="427"/>
      <c r="I194" s="427"/>
      <c r="J194" s="426"/>
      <c r="K194" s="24"/>
      <c r="L194" s="29"/>
      <c r="M194" s="363" t="str">
        <f t="shared" si="15"/>
        <v/>
      </c>
      <c r="N194" s="301"/>
      <c r="O194" s="347" t="b">
        <f t="shared" si="19"/>
        <v>0</v>
      </c>
      <c r="P194" s="362">
        <f t="shared" si="21"/>
        <v>1</v>
      </c>
      <c r="Q194" s="363" t="str">
        <f t="shared" si="16"/>
        <v/>
      </c>
      <c r="R194" s="363" t="str">
        <f t="shared" si="17"/>
        <v/>
      </c>
      <c r="S194" s="363" t="str">
        <f t="shared" si="18"/>
        <v/>
      </c>
    </row>
    <row r="195" spans="1:19">
      <c r="A195" s="35">
        <v>186</v>
      </c>
      <c r="B195" s="6"/>
      <c r="C195" s="6"/>
      <c r="D195" s="424"/>
      <c r="E195" s="426"/>
      <c r="F195" s="310"/>
      <c r="G195" s="75"/>
      <c r="H195" s="427"/>
      <c r="I195" s="427"/>
      <c r="J195" s="426"/>
      <c r="K195" s="24"/>
      <c r="L195" s="29"/>
      <c r="M195" s="363" t="str">
        <f t="shared" si="15"/>
        <v/>
      </c>
      <c r="N195" s="301"/>
      <c r="O195" s="347" t="b">
        <f t="shared" si="19"/>
        <v>0</v>
      </c>
      <c r="P195" s="362">
        <f t="shared" si="21"/>
        <v>1</v>
      </c>
      <c r="Q195" s="363" t="str">
        <f t="shared" si="16"/>
        <v/>
      </c>
      <c r="R195" s="363" t="str">
        <f t="shared" si="17"/>
        <v/>
      </c>
      <c r="S195" s="363" t="str">
        <f t="shared" si="18"/>
        <v/>
      </c>
    </row>
    <row r="196" spans="1:19">
      <c r="A196" s="35">
        <v>187</v>
      </c>
      <c r="B196" s="6"/>
      <c r="C196" s="6"/>
      <c r="D196" s="424"/>
      <c r="E196" s="426"/>
      <c r="F196" s="310"/>
      <c r="G196" s="75"/>
      <c r="H196" s="427"/>
      <c r="I196" s="427"/>
      <c r="J196" s="426"/>
      <c r="K196" s="24"/>
      <c r="L196" s="29"/>
      <c r="M196" s="363" t="str">
        <f t="shared" si="15"/>
        <v/>
      </c>
      <c r="N196" s="301"/>
      <c r="O196" s="347" t="b">
        <f t="shared" si="19"/>
        <v>0</v>
      </c>
      <c r="P196" s="362">
        <f t="shared" si="21"/>
        <v>1</v>
      </c>
      <c r="Q196" s="363" t="str">
        <f t="shared" si="16"/>
        <v/>
      </c>
      <c r="R196" s="363" t="str">
        <f t="shared" si="17"/>
        <v/>
      </c>
      <c r="S196" s="363" t="str">
        <f t="shared" si="18"/>
        <v/>
      </c>
    </row>
    <row r="197" spans="1:19">
      <c r="A197" s="35">
        <v>188</v>
      </c>
      <c r="B197" s="6"/>
      <c r="C197" s="6"/>
      <c r="D197" s="424"/>
      <c r="E197" s="426"/>
      <c r="F197" s="310"/>
      <c r="G197" s="75"/>
      <c r="H197" s="427"/>
      <c r="I197" s="427"/>
      <c r="J197" s="426"/>
      <c r="K197" s="24"/>
      <c r="L197" s="29"/>
      <c r="M197" s="363" t="str">
        <f t="shared" si="15"/>
        <v/>
      </c>
      <c r="N197" s="301"/>
      <c r="O197" s="347" t="b">
        <f t="shared" si="19"/>
        <v>0</v>
      </c>
      <c r="P197" s="362">
        <f t="shared" si="21"/>
        <v>1</v>
      </c>
      <c r="Q197" s="363" t="str">
        <f t="shared" si="16"/>
        <v/>
      </c>
      <c r="R197" s="363" t="str">
        <f t="shared" si="17"/>
        <v/>
      </c>
      <c r="S197" s="363" t="str">
        <f t="shared" si="18"/>
        <v/>
      </c>
    </row>
    <row r="198" spans="1:19">
      <c r="A198" s="35">
        <v>189</v>
      </c>
      <c r="B198" s="6"/>
      <c r="C198" s="6"/>
      <c r="D198" s="424"/>
      <c r="E198" s="426"/>
      <c r="F198" s="310"/>
      <c r="G198" s="75"/>
      <c r="H198" s="427"/>
      <c r="I198" s="427"/>
      <c r="J198" s="426"/>
      <c r="K198" s="24"/>
      <c r="L198" s="29"/>
      <c r="M198" s="363" t="str">
        <f t="shared" si="15"/>
        <v/>
      </c>
      <c r="N198" s="301"/>
      <c r="O198" s="347" t="b">
        <f t="shared" si="19"/>
        <v>0</v>
      </c>
      <c r="P198" s="362">
        <f t="shared" si="21"/>
        <v>1</v>
      </c>
      <c r="Q198" s="363" t="str">
        <f t="shared" si="16"/>
        <v/>
      </c>
      <c r="R198" s="363" t="str">
        <f t="shared" si="17"/>
        <v/>
      </c>
      <c r="S198" s="363" t="str">
        <f t="shared" si="18"/>
        <v/>
      </c>
    </row>
    <row r="199" spans="1:19">
      <c r="A199" s="35">
        <v>190</v>
      </c>
      <c r="B199" s="6"/>
      <c r="C199" s="6"/>
      <c r="D199" s="424"/>
      <c r="E199" s="426"/>
      <c r="F199" s="310"/>
      <c r="G199" s="75"/>
      <c r="H199" s="427"/>
      <c r="I199" s="427"/>
      <c r="J199" s="426"/>
      <c r="K199" s="24"/>
      <c r="L199" s="29"/>
      <c r="M199" s="363" t="str">
        <f t="shared" si="15"/>
        <v/>
      </c>
      <c r="N199" s="301"/>
      <c r="O199" s="347" t="b">
        <f t="shared" si="19"/>
        <v>0</v>
      </c>
      <c r="P199" s="362">
        <f t="shared" si="21"/>
        <v>1</v>
      </c>
      <c r="Q199" s="363" t="str">
        <f t="shared" si="16"/>
        <v/>
      </c>
      <c r="R199" s="363" t="str">
        <f t="shared" si="17"/>
        <v/>
      </c>
      <c r="S199" s="363" t="str">
        <f t="shared" si="18"/>
        <v/>
      </c>
    </row>
    <row r="200" spans="1:19">
      <c r="A200" s="35">
        <v>191</v>
      </c>
      <c r="B200" s="6"/>
      <c r="C200" s="6"/>
      <c r="D200" s="424"/>
      <c r="E200" s="426"/>
      <c r="F200" s="310"/>
      <c r="G200" s="75"/>
      <c r="H200" s="427"/>
      <c r="I200" s="427"/>
      <c r="J200" s="426"/>
      <c r="K200" s="24"/>
      <c r="L200" s="29"/>
      <c r="M200" s="363" t="str">
        <f t="shared" si="15"/>
        <v/>
      </c>
      <c r="N200" s="301"/>
      <c r="O200" s="347" t="b">
        <f t="shared" si="19"/>
        <v>0</v>
      </c>
      <c r="P200" s="362">
        <f t="shared" si="21"/>
        <v>1</v>
      </c>
      <c r="Q200" s="363" t="str">
        <f t="shared" si="16"/>
        <v/>
      </c>
      <c r="R200" s="363" t="str">
        <f t="shared" si="17"/>
        <v/>
      </c>
      <c r="S200" s="363" t="str">
        <f t="shared" si="18"/>
        <v/>
      </c>
    </row>
    <row r="201" spans="1:19">
      <c r="A201" s="35">
        <v>192</v>
      </c>
      <c r="B201" s="6"/>
      <c r="C201" s="6"/>
      <c r="D201" s="424"/>
      <c r="E201" s="426"/>
      <c r="F201" s="310"/>
      <c r="G201" s="75"/>
      <c r="H201" s="427"/>
      <c r="I201" s="427"/>
      <c r="J201" s="426"/>
      <c r="K201" s="24"/>
      <c r="L201" s="29"/>
      <c r="M201" s="363" t="str">
        <f t="shared" si="15"/>
        <v/>
      </c>
      <c r="N201" s="301"/>
      <c r="O201" s="347" t="b">
        <f t="shared" si="19"/>
        <v>0</v>
      </c>
      <c r="P201" s="362">
        <f t="shared" si="21"/>
        <v>1</v>
      </c>
      <c r="Q201" s="363" t="str">
        <f t="shared" si="16"/>
        <v/>
      </c>
      <c r="R201" s="363" t="str">
        <f t="shared" si="17"/>
        <v/>
      </c>
      <c r="S201" s="363" t="str">
        <f t="shared" si="18"/>
        <v/>
      </c>
    </row>
    <row r="202" spans="1:19">
      <c r="A202" s="35">
        <v>193</v>
      </c>
      <c r="B202" s="6"/>
      <c r="C202" s="6"/>
      <c r="D202" s="424"/>
      <c r="E202" s="426"/>
      <c r="F202" s="310"/>
      <c r="G202" s="75"/>
      <c r="H202" s="427"/>
      <c r="I202" s="427"/>
      <c r="J202" s="426"/>
      <c r="K202" s="24"/>
      <c r="L202" s="29"/>
      <c r="M202" s="363" t="str">
        <f t="shared" ref="M202:M265" si="22">IF(
OR(
$B202="",$C202="",$D202="",$E202="",$E202&lt;an_initial,$E202&gt;an_final,$O202=FALSE),"",IF(
$G202="","",IF(
OR(
$H202="X",$H202="x"),100*$F202/10000,IF(
OR(
$I202="X",$I202="x"),80*$F202/10000,IF(
OR(
$K202="X",$K202="x"),100*(
IF(
$P202&lt;=5,0.3,0.2))*$F202/10000,IF(
OR(
$L202="X",$L202="x"),80*(
IF(
$P202&lt;=5,0.3,0.2))*$F202/10000,""))))))</f>
        <v/>
      </c>
      <c r="N202" s="301"/>
      <c r="O202" s="347" t="b">
        <f t="shared" si="19"/>
        <v>0</v>
      </c>
      <c r="P202" s="362">
        <f t="shared" si="21"/>
        <v>1</v>
      </c>
      <c r="Q202" s="363" t="str">
        <f t="shared" ref="Q202:Q265" si="23">IF(
OR(
$B202="",$C202="",$D202="",$E202="",$E202&lt;an_initial,$E202&gt;an_final,$O202=FALSE),"",IF(
$G202="","",IF(
OR(
$H202="X",$H202="x"),100*$F202/10000,"")))</f>
        <v/>
      </c>
      <c r="R202" s="363" t="str">
        <f t="shared" ref="R202:R265" si="24">IF(
OR(
$B202="",$C202="",$D202="",$E202="",$E202&lt;an_initial,$E202&gt;an_final,$O202=FALSE),"",IF(
$G202="","",IF(
OR(
$I202="X",$I202="x"),80*$F202/10000,"")))</f>
        <v/>
      </c>
      <c r="S202" s="363" t="str">
        <f t="shared" ref="S202:S265" si="25">IF(
OR(
$B202="",$C202="",$D202="",$E202="",$E202&lt;an_initial,$E202&gt;an_final,$O202=FALSE),"",IF(
$G202="","",IF(
OR(
$K202="X",$K202="x"),100*(
IF(
$P202&lt;=5,0.3,0.2))*$F202/10000,IF(
OR(
$L202="X",$L202="x"),80*(
IF(
$P202&lt;=5,0.3,0.2))*$F202/10000,""))))</f>
        <v/>
      </c>
    </row>
    <row r="203" spans="1:19">
      <c r="A203" s="35">
        <v>194</v>
      </c>
      <c r="B203" s="6"/>
      <c r="C203" s="6"/>
      <c r="D203" s="424"/>
      <c r="E203" s="426"/>
      <c r="F203" s="310"/>
      <c r="G203" s="75"/>
      <c r="H203" s="427"/>
      <c r="I203" s="427"/>
      <c r="J203" s="426"/>
      <c r="K203" s="24"/>
      <c r="L203" s="29"/>
      <c r="M203" s="363" t="str">
        <f t="shared" si="22"/>
        <v/>
      </c>
      <c r="N203" s="301"/>
      <c r="O203" s="347" t="b">
        <f t="shared" si="19"/>
        <v>0</v>
      </c>
      <c r="P203" s="362">
        <f t="shared" si="21"/>
        <v>1</v>
      </c>
      <c r="Q203" s="363" t="str">
        <f t="shared" si="23"/>
        <v/>
      </c>
      <c r="R203" s="363" t="str">
        <f t="shared" si="24"/>
        <v/>
      </c>
      <c r="S203" s="363" t="str">
        <f t="shared" si="25"/>
        <v/>
      </c>
    </row>
    <row r="204" spans="1:19">
      <c r="A204" s="35">
        <v>195</v>
      </c>
      <c r="B204" s="6"/>
      <c r="C204" s="6"/>
      <c r="D204" s="424"/>
      <c r="E204" s="426"/>
      <c r="F204" s="310"/>
      <c r="G204" s="75"/>
      <c r="H204" s="427"/>
      <c r="I204" s="427"/>
      <c r="J204" s="426"/>
      <c r="K204" s="24"/>
      <c r="L204" s="29"/>
      <c r="M204" s="363" t="str">
        <f t="shared" si="22"/>
        <v/>
      </c>
      <c r="N204" s="301"/>
      <c r="O204" s="347" t="b">
        <f t="shared" si="19"/>
        <v>0</v>
      </c>
      <c r="P204" s="362">
        <f t="shared" si="21"/>
        <v>1</v>
      </c>
      <c r="Q204" s="363" t="str">
        <f t="shared" si="23"/>
        <v/>
      </c>
      <c r="R204" s="363" t="str">
        <f t="shared" si="24"/>
        <v/>
      </c>
      <c r="S204" s="363" t="str">
        <f t="shared" si="25"/>
        <v/>
      </c>
    </row>
    <row r="205" spans="1:19">
      <c r="A205" s="35">
        <v>196</v>
      </c>
      <c r="B205" s="6"/>
      <c r="C205" s="6"/>
      <c r="D205" s="424"/>
      <c r="E205" s="426"/>
      <c r="F205" s="310"/>
      <c r="G205" s="75"/>
      <c r="H205" s="427"/>
      <c r="I205" s="427"/>
      <c r="J205" s="426"/>
      <c r="K205" s="24"/>
      <c r="L205" s="29"/>
      <c r="M205" s="363" t="str">
        <f t="shared" si="22"/>
        <v/>
      </c>
      <c r="N205" s="301"/>
      <c r="O205" s="347" t="b">
        <f t="shared" si="19"/>
        <v>0</v>
      </c>
      <c r="P205" s="362">
        <f t="shared" si="21"/>
        <v>1</v>
      </c>
      <c r="Q205" s="363" t="str">
        <f t="shared" si="23"/>
        <v/>
      </c>
      <c r="R205" s="363" t="str">
        <f t="shared" si="24"/>
        <v/>
      </c>
      <c r="S205" s="363" t="str">
        <f t="shared" si="25"/>
        <v/>
      </c>
    </row>
    <row r="206" spans="1:19">
      <c r="A206" s="35">
        <v>197</v>
      </c>
      <c r="B206" s="6"/>
      <c r="C206" s="6"/>
      <c r="D206" s="424"/>
      <c r="E206" s="426"/>
      <c r="F206" s="310"/>
      <c r="G206" s="75"/>
      <c r="H206" s="427"/>
      <c r="I206" s="427"/>
      <c r="J206" s="426"/>
      <c r="K206" s="24"/>
      <c r="L206" s="29"/>
      <c r="M206" s="363" t="str">
        <f t="shared" si="22"/>
        <v/>
      </c>
      <c r="N206" s="301"/>
      <c r="O206" s="347" t="b">
        <f t="shared" si="19"/>
        <v>0</v>
      </c>
      <c r="P206" s="362">
        <f t="shared" si="21"/>
        <v>1</v>
      </c>
      <c r="Q206" s="363" t="str">
        <f t="shared" si="23"/>
        <v/>
      </c>
      <c r="R206" s="363" t="str">
        <f t="shared" si="24"/>
        <v/>
      </c>
      <c r="S206" s="363" t="str">
        <f t="shared" si="25"/>
        <v/>
      </c>
    </row>
    <row r="207" spans="1:19">
      <c r="A207" s="35">
        <v>198</v>
      </c>
      <c r="B207" s="6"/>
      <c r="C207" s="6"/>
      <c r="D207" s="424"/>
      <c r="E207" s="426"/>
      <c r="F207" s="310"/>
      <c r="G207" s="75"/>
      <c r="H207" s="427"/>
      <c r="I207" s="427"/>
      <c r="J207" s="426"/>
      <c r="K207" s="24"/>
      <c r="L207" s="29"/>
      <c r="M207" s="363" t="str">
        <f t="shared" si="22"/>
        <v/>
      </c>
      <c r="N207" s="301"/>
      <c r="O207" s="347" t="b">
        <f t="shared" si="19"/>
        <v>0</v>
      </c>
      <c r="P207" s="362">
        <f t="shared" si="21"/>
        <v>1</v>
      </c>
      <c r="Q207" s="363" t="str">
        <f t="shared" si="23"/>
        <v/>
      </c>
      <c r="R207" s="363" t="str">
        <f t="shared" si="24"/>
        <v/>
      </c>
      <c r="S207" s="363" t="str">
        <f t="shared" si="25"/>
        <v/>
      </c>
    </row>
    <row r="208" spans="1:19">
      <c r="A208" s="35">
        <v>199</v>
      </c>
      <c r="B208" s="6"/>
      <c r="C208" s="6"/>
      <c r="D208" s="424"/>
      <c r="E208" s="426"/>
      <c r="F208" s="310"/>
      <c r="G208" s="75"/>
      <c r="H208" s="427"/>
      <c r="I208" s="427"/>
      <c r="J208" s="426"/>
      <c r="K208" s="24"/>
      <c r="L208" s="29"/>
      <c r="M208" s="363" t="str">
        <f t="shared" si="22"/>
        <v/>
      </c>
      <c r="N208" s="301"/>
      <c r="O208" s="347" t="b">
        <f t="shared" si="19"/>
        <v>0</v>
      </c>
      <c r="P208" s="362">
        <f t="shared" si="21"/>
        <v>1</v>
      </c>
      <c r="Q208" s="363" t="str">
        <f t="shared" si="23"/>
        <v/>
      </c>
      <c r="R208" s="363" t="str">
        <f t="shared" si="24"/>
        <v/>
      </c>
      <c r="S208" s="363" t="str">
        <f t="shared" si="25"/>
        <v/>
      </c>
    </row>
    <row r="209" spans="1:19">
      <c r="A209" s="35">
        <v>200</v>
      </c>
      <c r="B209" s="6"/>
      <c r="C209" s="6"/>
      <c r="D209" s="424"/>
      <c r="E209" s="426"/>
      <c r="F209" s="310"/>
      <c r="G209" s="75"/>
      <c r="H209" s="427"/>
      <c r="I209" s="427"/>
      <c r="J209" s="426"/>
      <c r="K209" s="24"/>
      <c r="L209" s="29"/>
      <c r="M209" s="363" t="str">
        <f t="shared" si="22"/>
        <v/>
      </c>
      <c r="N209" s="301"/>
      <c r="O209" s="347" t="b">
        <f t="shared" si="19"/>
        <v>0</v>
      </c>
      <c r="P209" s="362">
        <f t="shared" si="21"/>
        <v>1</v>
      </c>
      <c r="Q209" s="363" t="str">
        <f t="shared" si="23"/>
        <v/>
      </c>
      <c r="R209" s="363" t="str">
        <f t="shared" si="24"/>
        <v/>
      </c>
      <c r="S209" s="363" t="str">
        <f t="shared" si="25"/>
        <v/>
      </c>
    </row>
    <row r="210" spans="1:19">
      <c r="A210" s="35">
        <v>201</v>
      </c>
      <c r="B210" s="6"/>
      <c r="C210" s="6"/>
      <c r="D210" s="424"/>
      <c r="E210" s="426"/>
      <c r="F210" s="310"/>
      <c r="G210" s="75"/>
      <c r="H210" s="427"/>
      <c r="I210" s="427"/>
      <c r="J210" s="426"/>
      <c r="K210" s="24"/>
      <c r="L210" s="29"/>
      <c r="M210" s="363" t="str">
        <f t="shared" si="22"/>
        <v/>
      </c>
      <c r="N210" s="301"/>
      <c r="O210" s="347" t="b">
        <f t="shared" si="19"/>
        <v>0</v>
      </c>
      <c r="P210" s="362">
        <f t="shared" si="21"/>
        <v>1</v>
      </c>
      <c r="Q210" s="363" t="str">
        <f t="shared" si="23"/>
        <v/>
      </c>
      <c r="R210" s="363" t="str">
        <f t="shared" si="24"/>
        <v/>
      </c>
      <c r="S210" s="363" t="str">
        <f t="shared" si="25"/>
        <v/>
      </c>
    </row>
    <row r="211" spans="1:19">
      <c r="A211" s="35">
        <v>202</v>
      </c>
      <c r="B211" s="6"/>
      <c r="C211" s="6"/>
      <c r="D211" s="424"/>
      <c r="E211" s="426"/>
      <c r="F211" s="310"/>
      <c r="G211" s="75"/>
      <c r="H211" s="427"/>
      <c r="I211" s="427"/>
      <c r="J211" s="426"/>
      <c r="K211" s="24"/>
      <c r="L211" s="29"/>
      <c r="M211" s="363" t="str">
        <f t="shared" si="22"/>
        <v/>
      </c>
      <c r="N211" s="301"/>
      <c r="O211" s="347" t="b">
        <f t="shared" si="19"/>
        <v>0</v>
      </c>
      <c r="P211" s="362">
        <f t="shared" si="21"/>
        <v>1</v>
      </c>
      <c r="Q211" s="363" t="str">
        <f t="shared" si="23"/>
        <v/>
      </c>
      <c r="R211" s="363" t="str">
        <f t="shared" si="24"/>
        <v/>
      </c>
      <c r="S211" s="363" t="str">
        <f t="shared" si="25"/>
        <v/>
      </c>
    </row>
    <row r="212" spans="1:19">
      <c r="A212" s="35">
        <v>203</v>
      </c>
      <c r="B212" s="6"/>
      <c r="C212" s="6"/>
      <c r="D212" s="424"/>
      <c r="E212" s="426"/>
      <c r="F212" s="310"/>
      <c r="G212" s="75"/>
      <c r="H212" s="427"/>
      <c r="I212" s="427"/>
      <c r="J212" s="426"/>
      <c r="K212" s="24"/>
      <c r="L212" s="29"/>
      <c r="M212" s="363" t="str">
        <f t="shared" si="22"/>
        <v/>
      </c>
      <c r="N212" s="301"/>
      <c r="O212" s="347" t="b">
        <f t="shared" si="19"/>
        <v>0</v>
      </c>
      <c r="P212" s="362">
        <f t="shared" si="21"/>
        <v>1</v>
      </c>
      <c r="Q212" s="363" t="str">
        <f t="shared" si="23"/>
        <v/>
      </c>
      <c r="R212" s="363" t="str">
        <f t="shared" si="24"/>
        <v/>
      </c>
      <c r="S212" s="363" t="str">
        <f t="shared" si="25"/>
        <v/>
      </c>
    </row>
    <row r="213" spans="1:19">
      <c r="A213" s="35">
        <v>204</v>
      </c>
      <c r="B213" s="6"/>
      <c r="C213" s="6"/>
      <c r="D213" s="424"/>
      <c r="E213" s="426"/>
      <c r="F213" s="310"/>
      <c r="G213" s="75"/>
      <c r="H213" s="427"/>
      <c r="I213" s="427"/>
      <c r="J213" s="426"/>
      <c r="K213" s="24"/>
      <c r="L213" s="29"/>
      <c r="M213" s="363" t="str">
        <f t="shared" si="22"/>
        <v/>
      </c>
      <c r="N213" s="301"/>
      <c r="O213" s="347" t="b">
        <f t="shared" si="19"/>
        <v>0</v>
      </c>
      <c r="P213" s="362">
        <f t="shared" si="21"/>
        <v>1</v>
      </c>
      <c r="Q213" s="363" t="str">
        <f t="shared" si="23"/>
        <v/>
      </c>
      <c r="R213" s="363" t="str">
        <f t="shared" si="24"/>
        <v/>
      </c>
      <c r="S213" s="363" t="str">
        <f t="shared" si="25"/>
        <v/>
      </c>
    </row>
    <row r="214" spans="1:19">
      <c r="A214" s="35">
        <v>205</v>
      </c>
      <c r="B214" s="6"/>
      <c r="C214" s="6"/>
      <c r="D214" s="424"/>
      <c r="E214" s="426"/>
      <c r="F214" s="310"/>
      <c r="G214" s="75"/>
      <c r="H214" s="427"/>
      <c r="I214" s="427"/>
      <c r="J214" s="426"/>
      <c r="K214" s="24"/>
      <c r="L214" s="29"/>
      <c r="M214" s="363" t="str">
        <f t="shared" si="22"/>
        <v/>
      </c>
      <c r="N214" s="301"/>
      <c r="O214" s="347" t="b">
        <f t="shared" si="19"/>
        <v>0</v>
      </c>
      <c r="P214" s="362">
        <f t="shared" si="21"/>
        <v>1</v>
      </c>
      <c r="Q214" s="363" t="str">
        <f t="shared" si="23"/>
        <v/>
      </c>
      <c r="R214" s="363" t="str">
        <f t="shared" si="24"/>
        <v/>
      </c>
      <c r="S214" s="363" t="str">
        <f t="shared" si="25"/>
        <v/>
      </c>
    </row>
    <row r="215" spans="1:19">
      <c r="A215" s="35">
        <v>206</v>
      </c>
      <c r="B215" s="6"/>
      <c r="C215" s="6"/>
      <c r="D215" s="424"/>
      <c r="E215" s="426"/>
      <c r="F215" s="310"/>
      <c r="G215" s="75"/>
      <c r="H215" s="427"/>
      <c r="I215" s="427"/>
      <c r="J215" s="426"/>
      <c r="K215" s="24"/>
      <c r="L215" s="29"/>
      <c r="M215" s="363" t="str">
        <f t="shared" si="22"/>
        <v/>
      </c>
      <c r="N215" s="301"/>
      <c r="O215" s="347" t="b">
        <f t="shared" si="19"/>
        <v>0</v>
      </c>
      <c r="P215" s="362">
        <f t="shared" si="21"/>
        <v>1</v>
      </c>
      <c r="Q215" s="363" t="str">
        <f t="shared" si="23"/>
        <v/>
      </c>
      <c r="R215" s="363" t="str">
        <f t="shared" si="24"/>
        <v/>
      </c>
      <c r="S215" s="363" t="str">
        <f t="shared" si="25"/>
        <v/>
      </c>
    </row>
    <row r="216" spans="1:19">
      <c r="A216" s="35">
        <v>207</v>
      </c>
      <c r="B216" s="6"/>
      <c r="C216" s="6"/>
      <c r="D216" s="424"/>
      <c r="E216" s="426"/>
      <c r="F216" s="310"/>
      <c r="G216" s="75"/>
      <c r="H216" s="427"/>
      <c r="I216" s="427"/>
      <c r="J216" s="426"/>
      <c r="K216" s="24"/>
      <c r="L216" s="29"/>
      <c r="M216" s="363" t="str">
        <f t="shared" si="22"/>
        <v/>
      </c>
      <c r="N216" s="301"/>
      <c r="O216" s="347" t="b">
        <f t="shared" si="19"/>
        <v>0</v>
      </c>
      <c r="P216" s="362">
        <f t="shared" si="21"/>
        <v>1</v>
      </c>
      <c r="Q216" s="363" t="str">
        <f t="shared" si="23"/>
        <v/>
      </c>
      <c r="R216" s="363" t="str">
        <f t="shared" si="24"/>
        <v/>
      </c>
      <c r="S216" s="363" t="str">
        <f t="shared" si="25"/>
        <v/>
      </c>
    </row>
    <row r="217" spans="1:19">
      <c r="A217" s="35">
        <v>208</v>
      </c>
      <c r="B217" s="6"/>
      <c r="C217" s="6"/>
      <c r="D217" s="424"/>
      <c r="E217" s="426"/>
      <c r="F217" s="310"/>
      <c r="G217" s="75"/>
      <c r="H217" s="427"/>
      <c r="I217" s="427"/>
      <c r="J217" s="426"/>
      <c r="K217" s="24"/>
      <c r="L217" s="29"/>
      <c r="M217" s="363" t="str">
        <f t="shared" si="22"/>
        <v/>
      </c>
      <c r="N217" s="301"/>
      <c r="O217" s="347" t="b">
        <f t="shared" si="19"/>
        <v>0</v>
      </c>
      <c r="P217" s="362">
        <f t="shared" si="21"/>
        <v>1</v>
      </c>
      <c r="Q217" s="363" t="str">
        <f t="shared" si="23"/>
        <v/>
      </c>
      <c r="R217" s="363" t="str">
        <f t="shared" si="24"/>
        <v/>
      </c>
      <c r="S217" s="363" t="str">
        <f t="shared" si="25"/>
        <v/>
      </c>
    </row>
    <row r="218" spans="1:19">
      <c r="A218" s="35">
        <v>209</v>
      </c>
      <c r="B218" s="6"/>
      <c r="C218" s="6"/>
      <c r="D218" s="424"/>
      <c r="E218" s="426"/>
      <c r="F218" s="310"/>
      <c r="G218" s="75"/>
      <c r="H218" s="427"/>
      <c r="I218" s="427"/>
      <c r="J218" s="426"/>
      <c r="K218" s="24"/>
      <c r="L218" s="29"/>
      <c r="M218" s="363" t="str">
        <f t="shared" si="22"/>
        <v/>
      </c>
      <c r="N218" s="301"/>
      <c r="O218" s="347" t="b">
        <f t="shared" si="19"/>
        <v>0</v>
      </c>
      <c r="P218" s="362">
        <f t="shared" si="21"/>
        <v>1</v>
      </c>
      <c r="Q218" s="363" t="str">
        <f t="shared" si="23"/>
        <v/>
      </c>
      <c r="R218" s="363" t="str">
        <f t="shared" si="24"/>
        <v/>
      </c>
      <c r="S218" s="363" t="str">
        <f t="shared" si="25"/>
        <v/>
      </c>
    </row>
    <row r="219" spans="1:19">
      <c r="A219" s="35">
        <v>210</v>
      </c>
      <c r="B219" s="6"/>
      <c r="C219" s="6"/>
      <c r="D219" s="424"/>
      <c r="E219" s="426"/>
      <c r="F219" s="310"/>
      <c r="G219" s="75"/>
      <c r="H219" s="427"/>
      <c r="I219" s="427"/>
      <c r="J219" s="426"/>
      <c r="K219" s="24"/>
      <c r="L219" s="29"/>
      <c r="M219" s="363" t="str">
        <f t="shared" si="22"/>
        <v/>
      </c>
      <c r="N219" s="301"/>
      <c r="O219" s="347" t="b">
        <f t="shared" si="19"/>
        <v>0</v>
      </c>
      <c r="P219" s="362">
        <f t="shared" si="21"/>
        <v>1</v>
      </c>
      <c r="Q219" s="363" t="str">
        <f t="shared" si="23"/>
        <v/>
      </c>
      <c r="R219" s="363" t="str">
        <f t="shared" si="24"/>
        <v/>
      </c>
      <c r="S219" s="363" t="str">
        <f t="shared" si="25"/>
        <v/>
      </c>
    </row>
    <row r="220" spans="1:19">
      <c r="A220" s="35">
        <v>211</v>
      </c>
      <c r="B220" s="6"/>
      <c r="C220" s="6"/>
      <c r="D220" s="424"/>
      <c r="E220" s="426"/>
      <c r="F220" s="310"/>
      <c r="G220" s="75"/>
      <c r="H220" s="427"/>
      <c r="I220" s="427"/>
      <c r="J220" s="426"/>
      <c r="K220" s="24"/>
      <c r="L220" s="29"/>
      <c r="M220" s="363" t="str">
        <f t="shared" si="22"/>
        <v/>
      </c>
      <c r="N220" s="301"/>
      <c r="O220" s="347" t="b">
        <f t="shared" si="19"/>
        <v>0</v>
      </c>
      <c r="P220" s="362">
        <f t="shared" si="21"/>
        <v>1</v>
      </c>
      <c r="Q220" s="363" t="str">
        <f t="shared" si="23"/>
        <v/>
      </c>
      <c r="R220" s="363" t="str">
        <f t="shared" si="24"/>
        <v/>
      </c>
      <c r="S220" s="363" t="str">
        <f t="shared" si="25"/>
        <v/>
      </c>
    </row>
    <row r="221" spans="1:19">
      <c r="A221" s="35">
        <v>212</v>
      </c>
      <c r="B221" s="6"/>
      <c r="C221" s="6"/>
      <c r="D221" s="424"/>
      <c r="E221" s="426"/>
      <c r="F221" s="310"/>
      <c r="G221" s="75"/>
      <c r="H221" s="427"/>
      <c r="I221" s="427"/>
      <c r="J221" s="426"/>
      <c r="K221" s="24"/>
      <c r="L221" s="29"/>
      <c r="M221" s="363" t="str">
        <f t="shared" si="22"/>
        <v/>
      </c>
      <c r="N221" s="301"/>
      <c r="O221" s="347" t="b">
        <f t="shared" si="19"/>
        <v>0</v>
      </c>
      <c r="P221" s="362">
        <f t="shared" si="21"/>
        <v>1</v>
      </c>
      <c r="Q221" s="363" t="str">
        <f t="shared" si="23"/>
        <v/>
      </c>
      <c r="R221" s="363" t="str">
        <f t="shared" si="24"/>
        <v/>
      </c>
      <c r="S221" s="363" t="str">
        <f t="shared" si="25"/>
        <v/>
      </c>
    </row>
    <row r="222" spans="1:19">
      <c r="A222" s="35">
        <v>213</v>
      </c>
      <c r="B222" s="6"/>
      <c r="C222" s="6"/>
      <c r="D222" s="424"/>
      <c r="E222" s="426"/>
      <c r="F222" s="310"/>
      <c r="G222" s="75"/>
      <c r="H222" s="427"/>
      <c r="I222" s="427"/>
      <c r="J222" s="426"/>
      <c r="K222" s="24"/>
      <c r="L222" s="29"/>
      <c r="M222" s="363" t="str">
        <f t="shared" si="22"/>
        <v/>
      </c>
      <c r="N222" s="301"/>
      <c r="O222" s="347" t="b">
        <f t="shared" si="19"/>
        <v>0</v>
      </c>
      <c r="P222" s="362">
        <f t="shared" si="21"/>
        <v>1</v>
      </c>
      <c r="Q222" s="363" t="str">
        <f t="shared" si="23"/>
        <v/>
      </c>
      <c r="R222" s="363" t="str">
        <f t="shared" si="24"/>
        <v/>
      </c>
      <c r="S222" s="363" t="str">
        <f t="shared" si="25"/>
        <v/>
      </c>
    </row>
    <row r="223" spans="1:19">
      <c r="A223" s="35">
        <v>214</v>
      </c>
      <c r="B223" s="6"/>
      <c r="C223" s="6"/>
      <c r="D223" s="424"/>
      <c r="E223" s="426"/>
      <c r="F223" s="310"/>
      <c r="G223" s="75"/>
      <c r="H223" s="427"/>
      <c r="I223" s="427"/>
      <c r="J223" s="426"/>
      <c r="K223" s="24"/>
      <c r="L223" s="29"/>
      <c r="M223" s="363" t="str">
        <f t="shared" si="22"/>
        <v/>
      </c>
      <c r="N223" s="301"/>
      <c r="O223" s="347" t="b">
        <f t="shared" si="19"/>
        <v>0</v>
      </c>
      <c r="P223" s="362">
        <f t="shared" si="21"/>
        <v>1</v>
      </c>
      <c r="Q223" s="363" t="str">
        <f t="shared" si="23"/>
        <v/>
      </c>
      <c r="R223" s="363" t="str">
        <f t="shared" si="24"/>
        <v/>
      </c>
      <c r="S223" s="363" t="str">
        <f t="shared" si="25"/>
        <v/>
      </c>
    </row>
    <row r="224" spans="1:19">
      <c r="A224" s="35">
        <v>215</v>
      </c>
      <c r="B224" s="6"/>
      <c r="C224" s="6"/>
      <c r="D224" s="424"/>
      <c r="E224" s="426"/>
      <c r="F224" s="310"/>
      <c r="G224" s="75"/>
      <c r="H224" s="427"/>
      <c r="I224" s="427"/>
      <c r="J224" s="426"/>
      <c r="K224" s="24"/>
      <c r="L224" s="29"/>
      <c r="M224" s="363" t="str">
        <f t="shared" si="22"/>
        <v/>
      </c>
      <c r="N224" s="301"/>
      <c r="O224" s="347" t="b">
        <f t="shared" si="19"/>
        <v>0</v>
      </c>
      <c r="P224" s="362">
        <f t="shared" si="21"/>
        <v>1</v>
      </c>
      <c r="Q224" s="363" t="str">
        <f t="shared" si="23"/>
        <v/>
      </c>
      <c r="R224" s="363" t="str">
        <f t="shared" si="24"/>
        <v/>
      </c>
      <c r="S224" s="363" t="str">
        <f t="shared" si="25"/>
        <v/>
      </c>
    </row>
    <row r="225" spans="1:19">
      <c r="A225" s="35">
        <v>216</v>
      </c>
      <c r="B225" s="6"/>
      <c r="C225" s="6"/>
      <c r="D225" s="424"/>
      <c r="E225" s="426"/>
      <c r="F225" s="310"/>
      <c r="G225" s="75"/>
      <c r="H225" s="427"/>
      <c r="I225" s="427"/>
      <c r="J225" s="426"/>
      <c r="K225" s="24"/>
      <c r="L225" s="29"/>
      <c r="M225" s="363" t="str">
        <f t="shared" si="22"/>
        <v/>
      </c>
      <c r="N225" s="301"/>
      <c r="O225" s="347" t="b">
        <f t="shared" si="19"/>
        <v>0</v>
      </c>
      <c r="P225" s="362">
        <f t="shared" si="21"/>
        <v>1</v>
      </c>
      <c r="Q225" s="363" t="str">
        <f t="shared" si="23"/>
        <v/>
      </c>
      <c r="R225" s="363" t="str">
        <f t="shared" si="24"/>
        <v/>
      </c>
      <c r="S225" s="363" t="str">
        <f t="shared" si="25"/>
        <v/>
      </c>
    </row>
    <row r="226" spans="1:19">
      <c r="A226" s="35">
        <v>217</v>
      </c>
      <c r="B226" s="6"/>
      <c r="C226" s="6"/>
      <c r="D226" s="424"/>
      <c r="E226" s="426"/>
      <c r="F226" s="310"/>
      <c r="G226" s="75"/>
      <c r="H226" s="427"/>
      <c r="I226" s="427"/>
      <c r="J226" s="426"/>
      <c r="K226" s="24"/>
      <c r="L226" s="29"/>
      <c r="M226" s="363" t="str">
        <f t="shared" si="22"/>
        <v/>
      </c>
      <c r="N226" s="301"/>
      <c r="O226" s="347" t="b">
        <f t="shared" si="19"/>
        <v>0</v>
      </c>
      <c r="P226" s="362">
        <f t="shared" si="21"/>
        <v>1</v>
      </c>
      <c r="Q226" s="363" t="str">
        <f t="shared" si="23"/>
        <v/>
      </c>
      <c r="R226" s="363" t="str">
        <f t="shared" si="24"/>
        <v/>
      </c>
      <c r="S226" s="363" t="str">
        <f t="shared" si="25"/>
        <v/>
      </c>
    </row>
    <row r="227" spans="1:19">
      <c r="A227" s="35">
        <v>218</v>
      </c>
      <c r="B227" s="6"/>
      <c r="C227" s="6"/>
      <c r="D227" s="424"/>
      <c r="E227" s="426"/>
      <c r="F227" s="310"/>
      <c r="G227" s="75"/>
      <c r="H227" s="427"/>
      <c r="I227" s="427"/>
      <c r="J227" s="426"/>
      <c r="K227" s="24"/>
      <c r="L227" s="29"/>
      <c r="M227" s="363" t="str">
        <f t="shared" si="22"/>
        <v/>
      </c>
      <c r="N227" s="301"/>
      <c r="O227" s="347" t="b">
        <f t="shared" si="19"/>
        <v>0</v>
      </c>
      <c r="P227" s="362">
        <f t="shared" si="21"/>
        <v>1</v>
      </c>
      <c r="Q227" s="363" t="str">
        <f t="shared" si="23"/>
        <v/>
      </c>
      <c r="R227" s="363" t="str">
        <f t="shared" si="24"/>
        <v/>
      </c>
      <c r="S227" s="363" t="str">
        <f t="shared" si="25"/>
        <v/>
      </c>
    </row>
    <row r="228" spans="1:19">
      <c r="A228" s="35">
        <v>219</v>
      </c>
      <c r="B228" s="6"/>
      <c r="C228" s="6"/>
      <c r="D228" s="424"/>
      <c r="E228" s="426"/>
      <c r="F228" s="310"/>
      <c r="G228" s="75"/>
      <c r="H228" s="427"/>
      <c r="I228" s="427"/>
      <c r="J228" s="426"/>
      <c r="K228" s="24"/>
      <c r="L228" s="29"/>
      <c r="M228" s="363" t="str">
        <f t="shared" si="22"/>
        <v/>
      </c>
      <c r="N228" s="301"/>
      <c r="O228" s="347" t="b">
        <f t="shared" si="19"/>
        <v>0</v>
      </c>
      <c r="P228" s="362">
        <f t="shared" si="21"/>
        <v>1</v>
      </c>
      <c r="Q228" s="363" t="str">
        <f t="shared" si="23"/>
        <v/>
      </c>
      <c r="R228" s="363" t="str">
        <f t="shared" si="24"/>
        <v/>
      </c>
      <c r="S228" s="363" t="str">
        <f t="shared" si="25"/>
        <v/>
      </c>
    </row>
    <row r="229" spans="1:19">
      <c r="A229" s="35">
        <v>220</v>
      </c>
      <c r="B229" s="6"/>
      <c r="C229" s="6"/>
      <c r="D229" s="424"/>
      <c r="E229" s="426"/>
      <c r="F229" s="310"/>
      <c r="G229" s="75"/>
      <c r="H229" s="427"/>
      <c r="I229" s="427"/>
      <c r="J229" s="426"/>
      <c r="K229" s="24"/>
      <c r="L229" s="29"/>
      <c r="M229" s="363" t="str">
        <f t="shared" si="22"/>
        <v/>
      </c>
      <c r="N229" s="301"/>
      <c r="O229" s="347" t="b">
        <f t="shared" si="19"/>
        <v>0</v>
      </c>
      <c r="P229" s="362">
        <f t="shared" si="21"/>
        <v>1</v>
      </c>
      <c r="Q229" s="363" t="str">
        <f t="shared" si="23"/>
        <v/>
      </c>
      <c r="R229" s="363" t="str">
        <f t="shared" si="24"/>
        <v/>
      </c>
      <c r="S229" s="363" t="str">
        <f t="shared" si="25"/>
        <v/>
      </c>
    </row>
    <row r="230" spans="1:19">
      <c r="A230" s="35">
        <v>221</v>
      </c>
      <c r="B230" s="6"/>
      <c r="C230" s="6"/>
      <c r="D230" s="424"/>
      <c r="E230" s="426"/>
      <c r="F230" s="310"/>
      <c r="G230" s="75"/>
      <c r="H230" s="427"/>
      <c r="I230" s="427"/>
      <c r="J230" s="426"/>
      <c r="K230" s="24"/>
      <c r="L230" s="29"/>
      <c r="M230" s="363" t="str">
        <f t="shared" si="22"/>
        <v/>
      </c>
      <c r="N230" s="301"/>
      <c r="O230" s="347" t="b">
        <f t="shared" si="19"/>
        <v>0</v>
      </c>
      <c r="P230" s="362">
        <f t="shared" si="21"/>
        <v>1</v>
      </c>
      <c r="Q230" s="363" t="str">
        <f t="shared" si="23"/>
        <v/>
      </c>
      <c r="R230" s="363" t="str">
        <f t="shared" si="24"/>
        <v/>
      </c>
      <c r="S230" s="363" t="str">
        <f t="shared" si="25"/>
        <v/>
      </c>
    </row>
    <row r="231" spans="1:19">
      <c r="A231" s="35">
        <v>222</v>
      </c>
      <c r="B231" s="6"/>
      <c r="C231" s="6"/>
      <c r="D231" s="424"/>
      <c r="E231" s="426"/>
      <c r="F231" s="310"/>
      <c r="G231" s="75"/>
      <c r="H231" s="427"/>
      <c r="I231" s="427"/>
      <c r="J231" s="426"/>
      <c r="K231" s="24"/>
      <c r="L231" s="29"/>
      <c r="M231" s="363" t="str">
        <f t="shared" si="22"/>
        <v/>
      </c>
      <c r="N231" s="301"/>
      <c r="O231" s="347" t="b">
        <f t="shared" si="19"/>
        <v>0</v>
      </c>
      <c r="P231" s="362">
        <f t="shared" si="21"/>
        <v>1</v>
      </c>
      <c r="Q231" s="363" t="str">
        <f t="shared" si="23"/>
        <v/>
      </c>
      <c r="R231" s="363" t="str">
        <f t="shared" si="24"/>
        <v/>
      </c>
      <c r="S231" s="363" t="str">
        <f t="shared" si="25"/>
        <v/>
      </c>
    </row>
    <row r="232" spans="1:19">
      <c r="A232" s="35">
        <v>223</v>
      </c>
      <c r="B232" s="6"/>
      <c r="C232" s="6"/>
      <c r="D232" s="424"/>
      <c r="E232" s="426"/>
      <c r="F232" s="310"/>
      <c r="G232" s="75"/>
      <c r="H232" s="427"/>
      <c r="I232" s="427"/>
      <c r="J232" s="426"/>
      <c r="K232" s="24"/>
      <c r="L232" s="29"/>
      <c r="M232" s="363" t="str">
        <f t="shared" si="22"/>
        <v/>
      </c>
      <c r="N232" s="301"/>
      <c r="O232" s="347" t="b">
        <f t="shared" si="19"/>
        <v>0</v>
      </c>
      <c r="P232" s="362">
        <f t="shared" si="21"/>
        <v>1</v>
      </c>
      <c r="Q232" s="363" t="str">
        <f t="shared" si="23"/>
        <v/>
      </c>
      <c r="R232" s="363" t="str">
        <f t="shared" si="24"/>
        <v/>
      </c>
      <c r="S232" s="363" t="str">
        <f t="shared" si="25"/>
        <v/>
      </c>
    </row>
    <row r="233" spans="1:19">
      <c r="A233" s="35">
        <v>224</v>
      </c>
      <c r="B233" s="6"/>
      <c r="C233" s="6"/>
      <c r="D233" s="424"/>
      <c r="E233" s="426"/>
      <c r="F233" s="310"/>
      <c r="G233" s="75"/>
      <c r="H233" s="427"/>
      <c r="I233" s="427"/>
      <c r="J233" s="426"/>
      <c r="K233" s="24"/>
      <c r="L233" s="29"/>
      <c r="M233" s="363" t="str">
        <f t="shared" si="22"/>
        <v/>
      </c>
      <c r="N233" s="301"/>
      <c r="O233" s="347" t="b">
        <f t="shared" si="19"/>
        <v>0</v>
      </c>
      <c r="P233" s="362">
        <f t="shared" si="21"/>
        <v>1</v>
      </c>
      <c r="Q233" s="363" t="str">
        <f t="shared" si="23"/>
        <v/>
      </c>
      <c r="R233" s="363" t="str">
        <f t="shared" si="24"/>
        <v/>
      </c>
      <c r="S233" s="363" t="str">
        <f t="shared" si="25"/>
        <v/>
      </c>
    </row>
    <row r="234" spans="1:19">
      <c r="A234" s="35">
        <v>225</v>
      </c>
      <c r="B234" s="6"/>
      <c r="C234" s="6"/>
      <c r="D234" s="424"/>
      <c r="E234" s="426"/>
      <c r="F234" s="310"/>
      <c r="G234" s="75"/>
      <c r="H234" s="427"/>
      <c r="I234" s="427"/>
      <c r="J234" s="426"/>
      <c r="K234" s="24"/>
      <c r="L234" s="29"/>
      <c r="M234" s="363" t="str">
        <f t="shared" si="22"/>
        <v/>
      </c>
      <c r="N234" s="301"/>
      <c r="O234" s="347" t="b">
        <f t="shared" si="19"/>
        <v>0</v>
      </c>
      <c r="P234" s="362">
        <f t="shared" si="21"/>
        <v>1</v>
      </c>
      <c r="Q234" s="363" t="str">
        <f t="shared" si="23"/>
        <v/>
      </c>
      <c r="R234" s="363" t="str">
        <f t="shared" si="24"/>
        <v/>
      </c>
      <c r="S234" s="363" t="str">
        <f t="shared" si="25"/>
        <v/>
      </c>
    </row>
    <row r="235" spans="1:19">
      <c r="A235" s="35">
        <v>226</v>
      </c>
      <c r="B235" s="6"/>
      <c r="C235" s="6"/>
      <c r="D235" s="424"/>
      <c r="E235" s="426"/>
      <c r="F235" s="310"/>
      <c r="G235" s="75"/>
      <c r="H235" s="427"/>
      <c r="I235" s="427"/>
      <c r="J235" s="426"/>
      <c r="K235" s="24"/>
      <c r="L235" s="29"/>
      <c r="M235" s="363" t="str">
        <f t="shared" si="22"/>
        <v/>
      </c>
      <c r="N235" s="301"/>
      <c r="O235" s="347" t="b">
        <f t="shared" si="19"/>
        <v>0</v>
      </c>
      <c r="P235" s="362">
        <f t="shared" si="21"/>
        <v>1</v>
      </c>
      <c r="Q235" s="363" t="str">
        <f t="shared" si="23"/>
        <v/>
      </c>
      <c r="R235" s="363" t="str">
        <f t="shared" si="24"/>
        <v/>
      </c>
      <c r="S235" s="363" t="str">
        <f t="shared" si="25"/>
        <v/>
      </c>
    </row>
    <row r="236" spans="1:19">
      <c r="A236" s="35">
        <v>227</v>
      </c>
      <c r="B236" s="6"/>
      <c r="C236" s="6"/>
      <c r="D236" s="424"/>
      <c r="E236" s="426"/>
      <c r="F236" s="310"/>
      <c r="G236" s="75"/>
      <c r="H236" s="427"/>
      <c r="I236" s="427"/>
      <c r="J236" s="426"/>
      <c r="K236" s="24"/>
      <c r="L236" s="29"/>
      <c r="M236" s="363" t="str">
        <f t="shared" si="22"/>
        <v/>
      </c>
      <c r="N236" s="301"/>
      <c r="O236" s="347" t="b">
        <f t="shared" si="19"/>
        <v>0</v>
      </c>
      <c r="P236" s="362">
        <f t="shared" si="21"/>
        <v>1</v>
      </c>
      <c r="Q236" s="363" t="str">
        <f t="shared" si="23"/>
        <v/>
      </c>
      <c r="R236" s="363" t="str">
        <f t="shared" si="24"/>
        <v/>
      </c>
      <c r="S236" s="363" t="str">
        <f t="shared" si="25"/>
        <v/>
      </c>
    </row>
    <row r="237" spans="1:19">
      <c r="A237" s="35">
        <v>228</v>
      </c>
      <c r="B237" s="6"/>
      <c r="C237" s="6"/>
      <c r="D237" s="424"/>
      <c r="E237" s="426"/>
      <c r="F237" s="310"/>
      <c r="G237" s="75"/>
      <c r="H237" s="427"/>
      <c r="I237" s="427"/>
      <c r="J237" s="426"/>
      <c r="K237" s="24"/>
      <c r="L237" s="29"/>
      <c r="M237" s="363" t="str">
        <f t="shared" si="22"/>
        <v/>
      </c>
      <c r="N237" s="301"/>
      <c r="O237" s="347" t="b">
        <f t="shared" si="19"/>
        <v>0</v>
      </c>
      <c r="P237" s="362">
        <f t="shared" si="21"/>
        <v>1</v>
      </c>
      <c r="Q237" s="363" t="str">
        <f t="shared" si="23"/>
        <v/>
      </c>
      <c r="R237" s="363" t="str">
        <f t="shared" si="24"/>
        <v/>
      </c>
      <c r="S237" s="363" t="str">
        <f t="shared" si="25"/>
        <v/>
      </c>
    </row>
    <row r="238" spans="1:19">
      <c r="A238" s="35">
        <v>229</v>
      </c>
      <c r="B238" s="6"/>
      <c r="C238" s="6"/>
      <c r="D238" s="424"/>
      <c r="E238" s="426"/>
      <c r="F238" s="310"/>
      <c r="G238" s="75"/>
      <c r="H238" s="427"/>
      <c r="I238" s="427"/>
      <c r="J238" s="426"/>
      <c r="K238" s="24"/>
      <c r="L238" s="29"/>
      <c r="M238" s="363" t="str">
        <f t="shared" si="22"/>
        <v/>
      </c>
      <c r="N238" s="301"/>
      <c r="O238" s="347" t="b">
        <f t="shared" si="19"/>
        <v>0</v>
      </c>
      <c r="P238" s="362">
        <f t="shared" si="21"/>
        <v>1</v>
      </c>
      <c r="Q238" s="363" t="str">
        <f t="shared" si="23"/>
        <v/>
      </c>
      <c r="R238" s="363" t="str">
        <f t="shared" si="24"/>
        <v/>
      </c>
      <c r="S238" s="363" t="str">
        <f t="shared" si="25"/>
        <v/>
      </c>
    </row>
    <row r="239" spans="1:19">
      <c r="A239" s="35">
        <v>230</v>
      </c>
      <c r="B239" s="6"/>
      <c r="C239" s="6"/>
      <c r="D239" s="424"/>
      <c r="E239" s="426"/>
      <c r="F239" s="310"/>
      <c r="G239" s="75"/>
      <c r="H239" s="427"/>
      <c r="I239" s="427"/>
      <c r="J239" s="426"/>
      <c r="K239" s="24"/>
      <c r="L239" s="29"/>
      <c r="M239" s="363" t="str">
        <f t="shared" si="22"/>
        <v/>
      </c>
      <c r="N239" s="301"/>
      <c r="O239" s="347" t="b">
        <f t="shared" si="19"/>
        <v>0</v>
      </c>
      <c r="P239" s="362">
        <f t="shared" si="21"/>
        <v>1</v>
      </c>
      <c r="Q239" s="363" t="str">
        <f t="shared" si="23"/>
        <v/>
      </c>
      <c r="R239" s="363" t="str">
        <f t="shared" si="24"/>
        <v/>
      </c>
      <c r="S239" s="363" t="str">
        <f t="shared" si="25"/>
        <v/>
      </c>
    </row>
    <row r="240" spans="1:19">
      <c r="A240" s="35">
        <v>231</v>
      </c>
      <c r="B240" s="6"/>
      <c r="C240" s="6"/>
      <c r="D240" s="424"/>
      <c r="E240" s="426"/>
      <c r="F240" s="310"/>
      <c r="G240" s="75"/>
      <c r="H240" s="427"/>
      <c r="I240" s="427"/>
      <c r="J240" s="426"/>
      <c r="K240" s="24"/>
      <c r="L240" s="29"/>
      <c r="M240" s="363" t="str">
        <f t="shared" si="22"/>
        <v/>
      </c>
      <c r="N240" s="301"/>
      <c r="O240" s="347" t="b">
        <f t="shared" si="19"/>
        <v>0</v>
      </c>
      <c r="P240" s="362">
        <f t="shared" si="21"/>
        <v>1</v>
      </c>
      <c r="Q240" s="363" t="str">
        <f t="shared" si="23"/>
        <v/>
      </c>
      <c r="R240" s="363" t="str">
        <f t="shared" si="24"/>
        <v/>
      </c>
      <c r="S240" s="363" t="str">
        <f t="shared" si="25"/>
        <v/>
      </c>
    </row>
    <row r="241" spans="1:19">
      <c r="A241" s="35">
        <v>232</v>
      </c>
      <c r="B241" s="6"/>
      <c r="C241" s="6"/>
      <c r="D241" s="424"/>
      <c r="E241" s="426"/>
      <c r="F241" s="310"/>
      <c r="G241" s="75"/>
      <c r="H241" s="427"/>
      <c r="I241" s="427"/>
      <c r="J241" s="426"/>
      <c r="K241" s="24"/>
      <c r="L241" s="29"/>
      <c r="M241" s="363" t="str">
        <f t="shared" si="22"/>
        <v/>
      </c>
      <c r="N241" s="301"/>
      <c r="O241" s="347" t="b">
        <f t="shared" si="19"/>
        <v>0</v>
      </c>
      <c r="P241" s="362">
        <f t="shared" si="21"/>
        <v>1</v>
      </c>
      <c r="Q241" s="363" t="str">
        <f t="shared" si="23"/>
        <v/>
      </c>
      <c r="R241" s="363" t="str">
        <f t="shared" si="24"/>
        <v/>
      </c>
      <c r="S241" s="363" t="str">
        <f t="shared" si="25"/>
        <v/>
      </c>
    </row>
    <row r="242" spans="1:19">
      <c r="A242" s="35">
        <v>233</v>
      </c>
      <c r="B242" s="6"/>
      <c r="C242" s="6"/>
      <c r="D242" s="424"/>
      <c r="E242" s="426"/>
      <c r="F242" s="310"/>
      <c r="G242" s="75"/>
      <c r="H242" s="427"/>
      <c r="I242" s="427"/>
      <c r="J242" s="426"/>
      <c r="K242" s="24"/>
      <c r="L242" s="29"/>
      <c r="M242" s="363" t="str">
        <f t="shared" si="22"/>
        <v/>
      </c>
      <c r="N242" s="301"/>
      <c r="O242" s="347" t="b">
        <f t="shared" si="19"/>
        <v>0</v>
      </c>
      <c r="P242" s="362">
        <f t="shared" si="21"/>
        <v>1</v>
      </c>
      <c r="Q242" s="363" t="str">
        <f t="shared" si="23"/>
        <v/>
      </c>
      <c r="R242" s="363" t="str">
        <f t="shared" si="24"/>
        <v/>
      </c>
      <c r="S242" s="363" t="str">
        <f t="shared" si="25"/>
        <v/>
      </c>
    </row>
    <row r="243" spans="1:19">
      <c r="A243" s="35">
        <v>234</v>
      </c>
      <c r="B243" s="6"/>
      <c r="C243" s="6"/>
      <c r="D243" s="424"/>
      <c r="E243" s="426"/>
      <c r="F243" s="310"/>
      <c r="G243" s="75"/>
      <c r="H243" s="427"/>
      <c r="I243" s="427"/>
      <c r="J243" s="426"/>
      <c r="K243" s="24"/>
      <c r="L243" s="29"/>
      <c r="M243" s="363" t="str">
        <f t="shared" si="22"/>
        <v/>
      </c>
      <c r="N243" s="301"/>
      <c r="O243" s="347" t="b">
        <f t="shared" si="19"/>
        <v>0</v>
      </c>
      <c r="P243" s="362">
        <f t="shared" si="21"/>
        <v>1</v>
      </c>
      <c r="Q243" s="363" t="str">
        <f t="shared" si="23"/>
        <v/>
      </c>
      <c r="R243" s="363" t="str">
        <f t="shared" si="24"/>
        <v/>
      </c>
      <c r="S243" s="363" t="str">
        <f t="shared" si="25"/>
        <v/>
      </c>
    </row>
    <row r="244" spans="1:19">
      <c r="A244" s="35">
        <v>235</v>
      </c>
      <c r="B244" s="6"/>
      <c r="C244" s="6"/>
      <c r="D244" s="424"/>
      <c r="E244" s="426"/>
      <c r="F244" s="310"/>
      <c r="G244" s="75"/>
      <c r="H244" s="427"/>
      <c r="I244" s="427"/>
      <c r="J244" s="426"/>
      <c r="K244" s="24"/>
      <c r="L244" s="29"/>
      <c r="M244" s="363" t="str">
        <f t="shared" si="22"/>
        <v/>
      </c>
      <c r="N244" s="301"/>
      <c r="O244" s="347" t="b">
        <f t="shared" si="19"/>
        <v>0</v>
      </c>
      <c r="P244" s="362">
        <f t="shared" si="21"/>
        <v>1</v>
      </c>
      <c r="Q244" s="363" t="str">
        <f t="shared" si="23"/>
        <v/>
      </c>
      <c r="R244" s="363" t="str">
        <f t="shared" si="24"/>
        <v/>
      </c>
      <c r="S244" s="363" t="str">
        <f t="shared" si="25"/>
        <v/>
      </c>
    </row>
    <row r="245" spans="1:19">
      <c r="A245" s="35">
        <v>236</v>
      </c>
      <c r="B245" s="6"/>
      <c r="C245" s="6"/>
      <c r="D245" s="424"/>
      <c r="E245" s="426"/>
      <c r="F245" s="310"/>
      <c r="G245" s="75"/>
      <c r="H245" s="427"/>
      <c r="I245" s="427"/>
      <c r="J245" s="426"/>
      <c r="K245" s="24"/>
      <c r="L245" s="29"/>
      <c r="M245" s="363" t="str">
        <f t="shared" si="22"/>
        <v/>
      </c>
      <c r="N245" s="301"/>
      <c r="O245" s="347" t="b">
        <f t="shared" si="19"/>
        <v>0</v>
      </c>
      <c r="P245" s="362">
        <f t="shared" si="21"/>
        <v>1</v>
      </c>
      <c r="Q245" s="363" t="str">
        <f t="shared" si="23"/>
        <v/>
      </c>
      <c r="R245" s="363" t="str">
        <f t="shared" si="24"/>
        <v/>
      </c>
      <c r="S245" s="363" t="str">
        <f t="shared" si="25"/>
        <v/>
      </c>
    </row>
    <row r="246" spans="1:19">
      <c r="A246" s="35">
        <v>237</v>
      </c>
      <c r="B246" s="6"/>
      <c r="C246" s="6"/>
      <c r="D246" s="424"/>
      <c r="E246" s="426"/>
      <c r="F246" s="310"/>
      <c r="G246" s="75"/>
      <c r="H246" s="427"/>
      <c r="I246" s="427"/>
      <c r="J246" s="426"/>
      <c r="K246" s="24"/>
      <c r="L246" s="29"/>
      <c r="M246" s="363" t="str">
        <f t="shared" si="22"/>
        <v/>
      </c>
      <c r="N246" s="301"/>
      <c r="O246" s="347" t="b">
        <f t="shared" si="19"/>
        <v>0</v>
      </c>
      <c r="P246" s="362">
        <f t="shared" si="21"/>
        <v>1</v>
      </c>
      <c r="Q246" s="363" t="str">
        <f t="shared" si="23"/>
        <v/>
      </c>
      <c r="R246" s="363" t="str">
        <f t="shared" si="24"/>
        <v/>
      </c>
      <c r="S246" s="363" t="str">
        <f t="shared" si="25"/>
        <v/>
      </c>
    </row>
    <row r="247" spans="1:19">
      <c r="A247" s="35">
        <v>238</v>
      </c>
      <c r="B247" s="6"/>
      <c r="C247" s="6"/>
      <c r="D247" s="424"/>
      <c r="E247" s="426"/>
      <c r="F247" s="310"/>
      <c r="G247" s="75"/>
      <c r="H247" s="427"/>
      <c r="I247" s="427"/>
      <c r="J247" s="426"/>
      <c r="K247" s="24"/>
      <c r="L247" s="29"/>
      <c r="M247" s="363" t="str">
        <f t="shared" si="22"/>
        <v/>
      </c>
      <c r="N247" s="301"/>
      <c r="O247" s="347" t="b">
        <f t="shared" si="19"/>
        <v>0</v>
      </c>
      <c r="P247" s="362">
        <f t="shared" si="21"/>
        <v>1</v>
      </c>
      <c r="Q247" s="363" t="str">
        <f t="shared" si="23"/>
        <v/>
      </c>
      <c r="R247" s="363" t="str">
        <f t="shared" si="24"/>
        <v/>
      </c>
      <c r="S247" s="363" t="str">
        <f t="shared" si="25"/>
        <v/>
      </c>
    </row>
    <row r="248" spans="1:19">
      <c r="A248" s="35">
        <v>239</v>
      </c>
      <c r="B248" s="6"/>
      <c r="C248" s="6"/>
      <c r="D248" s="424"/>
      <c r="E248" s="426"/>
      <c r="F248" s="310"/>
      <c r="G248" s="75"/>
      <c r="H248" s="427"/>
      <c r="I248" s="427"/>
      <c r="J248" s="426"/>
      <c r="K248" s="24"/>
      <c r="L248" s="29"/>
      <c r="M248" s="363" t="str">
        <f t="shared" si="22"/>
        <v/>
      </c>
      <c r="N248" s="301"/>
      <c r="O248" s="347" t="b">
        <f t="shared" si="19"/>
        <v>0</v>
      </c>
      <c r="P248" s="362">
        <f t="shared" si="21"/>
        <v>1</v>
      </c>
      <c r="Q248" s="363" t="str">
        <f t="shared" si="23"/>
        <v/>
      </c>
      <c r="R248" s="363" t="str">
        <f t="shared" si="24"/>
        <v/>
      </c>
      <c r="S248" s="363" t="str">
        <f t="shared" si="25"/>
        <v/>
      </c>
    </row>
    <row r="249" spans="1:19">
      <c r="A249" s="35">
        <v>240</v>
      </c>
      <c r="B249" s="6"/>
      <c r="C249" s="6"/>
      <c r="D249" s="424"/>
      <c r="E249" s="426"/>
      <c r="F249" s="310"/>
      <c r="G249" s="75"/>
      <c r="H249" s="427"/>
      <c r="I249" s="427"/>
      <c r="J249" s="426"/>
      <c r="K249" s="24"/>
      <c r="L249" s="29"/>
      <c r="M249" s="363" t="str">
        <f t="shared" si="22"/>
        <v/>
      </c>
      <c r="N249" s="301"/>
      <c r="O249" s="347" t="b">
        <f t="shared" si="19"/>
        <v>0</v>
      </c>
      <c r="P249" s="362">
        <f t="shared" si="21"/>
        <v>1</v>
      </c>
      <c r="Q249" s="363" t="str">
        <f t="shared" si="23"/>
        <v/>
      </c>
      <c r="R249" s="363" t="str">
        <f t="shared" si="24"/>
        <v/>
      </c>
      <c r="S249" s="363" t="str">
        <f t="shared" si="25"/>
        <v/>
      </c>
    </row>
    <row r="250" spans="1:19">
      <c r="A250" s="35">
        <v>241</v>
      </c>
      <c r="B250" s="6"/>
      <c r="C250" s="6"/>
      <c r="D250" s="424"/>
      <c r="E250" s="426"/>
      <c r="F250" s="310"/>
      <c r="G250" s="75"/>
      <c r="H250" s="427"/>
      <c r="I250" s="427"/>
      <c r="J250" s="426"/>
      <c r="K250" s="24"/>
      <c r="L250" s="29"/>
      <c r="M250" s="363" t="str">
        <f t="shared" si="22"/>
        <v/>
      </c>
      <c r="N250" s="301"/>
      <c r="O250" s="347" t="b">
        <f t="shared" si="19"/>
        <v>0</v>
      </c>
      <c r="P250" s="362">
        <f t="shared" si="21"/>
        <v>1</v>
      </c>
      <c r="Q250" s="363" t="str">
        <f t="shared" si="23"/>
        <v/>
      </c>
      <c r="R250" s="363" t="str">
        <f t="shared" si="24"/>
        <v/>
      </c>
      <c r="S250" s="363" t="str">
        <f t="shared" si="25"/>
        <v/>
      </c>
    </row>
    <row r="251" spans="1:19">
      <c r="A251" s="35">
        <v>242</v>
      </c>
      <c r="B251" s="6"/>
      <c r="C251" s="6"/>
      <c r="D251" s="424"/>
      <c r="E251" s="426"/>
      <c r="F251" s="310"/>
      <c r="G251" s="75"/>
      <c r="H251" s="427"/>
      <c r="I251" s="427"/>
      <c r="J251" s="426"/>
      <c r="K251" s="24"/>
      <c r="L251" s="29"/>
      <c r="M251" s="363" t="str">
        <f t="shared" si="22"/>
        <v/>
      </c>
      <c r="N251" s="301"/>
      <c r="O251" s="347" t="b">
        <f t="shared" si="19"/>
        <v>0</v>
      </c>
      <c r="P251" s="362">
        <f t="shared" si="21"/>
        <v>1</v>
      </c>
      <c r="Q251" s="363" t="str">
        <f t="shared" si="23"/>
        <v/>
      </c>
      <c r="R251" s="363" t="str">
        <f t="shared" si="24"/>
        <v/>
      </c>
      <c r="S251" s="363" t="str">
        <f t="shared" si="25"/>
        <v/>
      </c>
    </row>
    <row r="252" spans="1:19">
      <c r="A252" s="35">
        <v>243</v>
      </c>
      <c r="B252" s="6"/>
      <c r="C252" s="6"/>
      <c r="D252" s="424"/>
      <c r="E252" s="426"/>
      <c r="F252" s="310"/>
      <c r="G252" s="75"/>
      <c r="H252" s="427"/>
      <c r="I252" s="427"/>
      <c r="J252" s="426"/>
      <c r="K252" s="24"/>
      <c r="L252" s="29"/>
      <c r="M252" s="363" t="str">
        <f t="shared" si="22"/>
        <v/>
      </c>
      <c r="N252" s="301"/>
      <c r="O252" s="347" t="b">
        <f t="shared" si="19"/>
        <v>0</v>
      </c>
      <c r="P252" s="362">
        <f t="shared" si="21"/>
        <v>1</v>
      </c>
      <c r="Q252" s="363" t="str">
        <f t="shared" si="23"/>
        <v/>
      </c>
      <c r="R252" s="363" t="str">
        <f t="shared" si="24"/>
        <v/>
      </c>
      <c r="S252" s="363" t="str">
        <f t="shared" si="25"/>
        <v/>
      </c>
    </row>
    <row r="253" spans="1:19">
      <c r="A253" s="35">
        <v>244</v>
      </c>
      <c r="B253" s="6"/>
      <c r="C253" s="6"/>
      <c r="D253" s="424"/>
      <c r="E253" s="426"/>
      <c r="F253" s="310"/>
      <c r="G253" s="75"/>
      <c r="H253" s="427"/>
      <c r="I253" s="427"/>
      <c r="J253" s="426"/>
      <c r="K253" s="24"/>
      <c r="L253" s="29"/>
      <c r="M253" s="363" t="str">
        <f t="shared" si="22"/>
        <v/>
      </c>
      <c r="N253" s="301"/>
      <c r="O253" s="347" t="b">
        <f t="shared" si="19"/>
        <v>0</v>
      </c>
      <c r="P253" s="362">
        <f t="shared" si="21"/>
        <v>1</v>
      </c>
      <c r="Q253" s="363" t="str">
        <f t="shared" si="23"/>
        <v/>
      </c>
      <c r="R253" s="363" t="str">
        <f t="shared" si="24"/>
        <v/>
      </c>
      <c r="S253" s="363" t="str">
        <f t="shared" si="25"/>
        <v/>
      </c>
    </row>
    <row r="254" spans="1:19">
      <c r="A254" s="35">
        <v>245</v>
      </c>
      <c r="B254" s="6"/>
      <c r="C254" s="6"/>
      <c r="D254" s="424"/>
      <c r="E254" s="426"/>
      <c r="F254" s="310"/>
      <c r="G254" s="75"/>
      <c r="H254" s="427"/>
      <c r="I254" s="427"/>
      <c r="J254" s="426"/>
      <c r="K254" s="24"/>
      <c r="L254" s="29"/>
      <c r="M254" s="363" t="str">
        <f t="shared" si="22"/>
        <v/>
      </c>
      <c r="N254" s="301"/>
      <c r="O254" s="347" t="b">
        <f t="shared" si="19"/>
        <v>0</v>
      </c>
      <c r="P254" s="362">
        <f t="shared" si="21"/>
        <v>1</v>
      </c>
      <c r="Q254" s="363" t="str">
        <f t="shared" si="23"/>
        <v/>
      </c>
      <c r="R254" s="363" t="str">
        <f t="shared" si="24"/>
        <v/>
      </c>
      <c r="S254" s="363" t="str">
        <f t="shared" si="25"/>
        <v/>
      </c>
    </row>
    <row r="255" spans="1:19">
      <c r="A255" s="35">
        <v>246</v>
      </c>
      <c r="B255" s="6"/>
      <c r="C255" s="6"/>
      <c r="D255" s="424"/>
      <c r="E255" s="426"/>
      <c r="F255" s="310"/>
      <c r="G255" s="75"/>
      <c r="H255" s="427"/>
      <c r="I255" s="427"/>
      <c r="J255" s="426"/>
      <c r="K255" s="24"/>
      <c r="L255" s="29"/>
      <c r="M255" s="363" t="str">
        <f t="shared" si="22"/>
        <v/>
      </c>
      <c r="N255" s="301"/>
      <c r="O255" s="347" t="b">
        <f t="shared" si="19"/>
        <v>0</v>
      </c>
      <c r="P255" s="362">
        <f t="shared" si="21"/>
        <v>1</v>
      </c>
      <c r="Q255" s="363" t="str">
        <f t="shared" si="23"/>
        <v/>
      </c>
      <c r="R255" s="363" t="str">
        <f t="shared" si="24"/>
        <v/>
      </c>
      <c r="S255" s="363" t="str">
        <f t="shared" si="25"/>
        <v/>
      </c>
    </row>
    <row r="256" spans="1:19">
      <c r="A256" s="35">
        <v>247</v>
      </c>
      <c r="B256" s="6"/>
      <c r="C256" s="6"/>
      <c r="D256" s="424"/>
      <c r="E256" s="426"/>
      <c r="F256" s="310"/>
      <c r="G256" s="75"/>
      <c r="H256" s="427"/>
      <c r="I256" s="427"/>
      <c r="J256" s="426"/>
      <c r="K256" s="24"/>
      <c r="L256" s="29"/>
      <c r="M256" s="363" t="str">
        <f t="shared" si="22"/>
        <v/>
      </c>
      <c r="N256" s="301"/>
      <c r="O256" s="347" t="b">
        <f t="shared" si="19"/>
        <v>0</v>
      </c>
      <c r="P256" s="362">
        <f t="shared" si="21"/>
        <v>1</v>
      </c>
      <c r="Q256" s="363" t="str">
        <f t="shared" si="23"/>
        <v/>
      </c>
      <c r="R256" s="363" t="str">
        <f t="shared" si="24"/>
        <v/>
      </c>
      <c r="S256" s="363" t="str">
        <f t="shared" si="25"/>
        <v/>
      </c>
    </row>
    <row r="257" spans="1:19">
      <c r="A257" s="35">
        <v>248</v>
      </c>
      <c r="B257" s="6"/>
      <c r="C257" s="6"/>
      <c r="D257" s="424"/>
      <c r="E257" s="426"/>
      <c r="F257" s="310"/>
      <c r="G257" s="75"/>
      <c r="H257" s="427"/>
      <c r="I257" s="427"/>
      <c r="J257" s="426"/>
      <c r="K257" s="24"/>
      <c r="L257" s="29"/>
      <c r="M257" s="363" t="str">
        <f t="shared" si="22"/>
        <v/>
      </c>
      <c r="N257" s="301"/>
      <c r="O257" s="347" t="b">
        <f t="shared" si="19"/>
        <v>0</v>
      </c>
      <c r="P257" s="362">
        <f t="shared" si="21"/>
        <v>1</v>
      </c>
      <c r="Q257" s="363" t="str">
        <f t="shared" si="23"/>
        <v/>
      </c>
      <c r="R257" s="363" t="str">
        <f t="shared" si="24"/>
        <v/>
      </c>
      <c r="S257" s="363" t="str">
        <f t="shared" si="25"/>
        <v/>
      </c>
    </row>
    <row r="258" spans="1:19">
      <c r="A258" s="35">
        <v>249</v>
      </c>
      <c r="B258" s="6"/>
      <c r="C258" s="6"/>
      <c r="D258" s="424"/>
      <c r="E258" s="426"/>
      <c r="F258" s="310"/>
      <c r="G258" s="75"/>
      <c r="H258" s="427"/>
      <c r="I258" s="427"/>
      <c r="J258" s="426"/>
      <c r="K258" s="24"/>
      <c r="L258" s="29"/>
      <c r="M258" s="363" t="str">
        <f t="shared" si="22"/>
        <v/>
      </c>
      <c r="N258" s="301"/>
      <c r="O258" s="347" t="b">
        <f t="shared" si="19"/>
        <v>0</v>
      </c>
      <c r="P258" s="362">
        <f t="shared" si="21"/>
        <v>1</v>
      </c>
      <c r="Q258" s="363" t="str">
        <f t="shared" si="23"/>
        <v/>
      </c>
      <c r="R258" s="363" t="str">
        <f t="shared" si="24"/>
        <v/>
      </c>
      <c r="S258" s="363" t="str">
        <f t="shared" si="25"/>
        <v/>
      </c>
    </row>
    <row r="259" spans="1:19">
      <c r="A259" s="35">
        <v>250</v>
      </c>
      <c r="B259" s="6"/>
      <c r="C259" s="6"/>
      <c r="D259" s="424"/>
      <c r="E259" s="426"/>
      <c r="F259" s="310"/>
      <c r="G259" s="75"/>
      <c r="H259" s="427"/>
      <c r="I259" s="427"/>
      <c r="J259" s="426"/>
      <c r="K259" s="24"/>
      <c r="L259" s="29"/>
      <c r="M259" s="363" t="str">
        <f t="shared" si="22"/>
        <v/>
      </c>
      <c r="N259" s="301"/>
      <c r="O259" s="347" t="b">
        <f t="shared" si="19"/>
        <v>0</v>
      </c>
      <c r="P259" s="362">
        <f t="shared" si="21"/>
        <v>1</v>
      </c>
      <c r="Q259" s="363" t="str">
        <f t="shared" si="23"/>
        <v/>
      </c>
      <c r="R259" s="363" t="str">
        <f t="shared" si="24"/>
        <v/>
      </c>
      <c r="S259" s="363" t="str">
        <f t="shared" si="25"/>
        <v/>
      </c>
    </row>
    <row r="260" spans="1:19">
      <c r="A260" s="35">
        <v>251</v>
      </c>
      <c r="B260" s="6"/>
      <c r="C260" s="6"/>
      <c r="D260" s="424"/>
      <c r="E260" s="426"/>
      <c r="F260" s="310"/>
      <c r="G260" s="75"/>
      <c r="H260" s="427"/>
      <c r="I260" s="427"/>
      <c r="J260" s="426"/>
      <c r="K260" s="409"/>
      <c r="L260" s="403"/>
      <c r="M260" s="363" t="str">
        <f t="shared" si="22"/>
        <v/>
      </c>
      <c r="N260" s="301"/>
      <c r="O260" s="347" t="b">
        <f t="shared" si="19"/>
        <v>0</v>
      </c>
      <c r="P260" s="362">
        <f t="shared" si="21"/>
        <v>1</v>
      </c>
      <c r="Q260" s="363" t="str">
        <f t="shared" si="23"/>
        <v/>
      </c>
      <c r="R260" s="363" t="str">
        <f t="shared" si="24"/>
        <v/>
      </c>
      <c r="S260" s="363" t="str">
        <f t="shared" si="25"/>
        <v/>
      </c>
    </row>
    <row r="261" spans="1:19">
      <c r="A261" s="35">
        <v>252</v>
      </c>
      <c r="B261" s="6"/>
      <c r="C261" s="6"/>
      <c r="D261" s="215"/>
      <c r="E261" s="214"/>
      <c r="F261" s="310"/>
      <c r="G261" s="75"/>
      <c r="H261" s="218"/>
      <c r="I261" s="218"/>
      <c r="J261" s="214"/>
      <c r="K261" s="24"/>
      <c r="L261" s="29"/>
      <c r="M261" s="363" t="str">
        <f t="shared" si="22"/>
        <v/>
      </c>
      <c r="N261" s="301"/>
      <c r="O261" s="347" t="b">
        <f t="shared" si="19"/>
        <v>0</v>
      </c>
      <c r="P261" s="362">
        <f t="shared" si="20"/>
        <v>1</v>
      </c>
      <c r="Q261" s="363" t="str">
        <f t="shared" si="23"/>
        <v/>
      </c>
      <c r="R261" s="363" t="str">
        <f t="shared" si="24"/>
        <v/>
      </c>
      <c r="S261" s="363" t="str">
        <f t="shared" si="25"/>
        <v/>
      </c>
    </row>
    <row r="262" spans="1:19">
      <c r="A262" s="35">
        <v>253</v>
      </c>
      <c r="B262" s="6"/>
      <c r="C262" s="6"/>
      <c r="D262" s="215"/>
      <c r="E262" s="214"/>
      <c r="F262" s="310"/>
      <c r="G262" s="75"/>
      <c r="H262" s="218"/>
      <c r="I262" s="218"/>
      <c r="J262" s="214"/>
      <c r="K262" s="24"/>
      <c r="L262" s="29"/>
      <c r="M262" s="363" t="str">
        <f t="shared" si="22"/>
        <v/>
      </c>
      <c r="N262" s="301"/>
      <c r="O262" s="347" t="b">
        <f t="shared" si="19"/>
        <v>0</v>
      </c>
      <c r="P262" s="362">
        <f t="shared" si="20"/>
        <v>1</v>
      </c>
      <c r="Q262" s="363" t="str">
        <f t="shared" si="23"/>
        <v/>
      </c>
      <c r="R262" s="363" t="str">
        <f t="shared" si="24"/>
        <v/>
      </c>
      <c r="S262" s="363" t="str">
        <f t="shared" si="25"/>
        <v/>
      </c>
    </row>
    <row r="263" spans="1:19">
      <c r="A263" s="35">
        <v>254</v>
      </c>
      <c r="B263" s="6"/>
      <c r="C263" s="6"/>
      <c r="D263" s="215"/>
      <c r="E263" s="214"/>
      <c r="F263" s="310"/>
      <c r="G263" s="75"/>
      <c r="H263" s="218"/>
      <c r="I263" s="218"/>
      <c r="J263" s="214"/>
      <c r="K263" s="24"/>
      <c r="L263" s="29"/>
      <c r="M263" s="363" t="str">
        <f t="shared" si="22"/>
        <v/>
      </c>
      <c r="N263" s="301"/>
      <c r="O263" s="347" t="b">
        <f t="shared" si="19"/>
        <v>0</v>
      </c>
      <c r="P263" s="362">
        <f t="shared" si="20"/>
        <v>1</v>
      </c>
      <c r="Q263" s="363" t="str">
        <f t="shared" si="23"/>
        <v/>
      </c>
      <c r="R263" s="363" t="str">
        <f t="shared" si="24"/>
        <v/>
      </c>
      <c r="S263" s="363" t="str">
        <f t="shared" si="25"/>
        <v/>
      </c>
    </row>
    <row r="264" spans="1:19">
      <c r="A264" s="35">
        <v>255</v>
      </c>
      <c r="B264" s="6"/>
      <c r="C264" s="6"/>
      <c r="D264" s="215"/>
      <c r="E264" s="214"/>
      <c r="F264" s="310"/>
      <c r="G264" s="75"/>
      <c r="H264" s="218"/>
      <c r="I264" s="218"/>
      <c r="J264" s="214"/>
      <c r="K264" s="24"/>
      <c r="L264" s="29"/>
      <c r="M264" s="363" t="str">
        <f t="shared" si="22"/>
        <v/>
      </c>
      <c r="N264" s="301"/>
      <c r="O264" s="347" t="b">
        <f t="shared" si="19"/>
        <v>0</v>
      </c>
      <c r="P264" s="362">
        <f t="shared" si="20"/>
        <v>1</v>
      </c>
      <c r="Q264" s="363" t="str">
        <f t="shared" si="23"/>
        <v/>
      </c>
      <c r="R264" s="363" t="str">
        <f t="shared" si="24"/>
        <v/>
      </c>
      <c r="S264" s="363" t="str">
        <f t="shared" si="25"/>
        <v/>
      </c>
    </row>
    <row r="265" spans="1:19">
      <c r="A265" s="35">
        <v>256</v>
      </c>
      <c r="B265" s="6"/>
      <c r="C265" s="6"/>
      <c r="D265" s="215"/>
      <c r="E265" s="214"/>
      <c r="F265" s="310"/>
      <c r="G265" s="75"/>
      <c r="H265" s="218"/>
      <c r="I265" s="218"/>
      <c r="J265" s="214"/>
      <c r="K265" s="24"/>
      <c r="L265" s="29"/>
      <c r="M265" s="363" t="str">
        <f t="shared" si="22"/>
        <v/>
      </c>
      <c r="N265" s="301"/>
      <c r="O265" s="347" t="b">
        <f t="shared" si="19"/>
        <v>0</v>
      </c>
      <c r="P265" s="362">
        <f t="shared" si="20"/>
        <v>1</v>
      </c>
      <c r="Q265" s="363" t="str">
        <f t="shared" si="23"/>
        <v/>
      </c>
      <c r="R265" s="363" t="str">
        <f t="shared" si="24"/>
        <v/>
      </c>
      <c r="S265" s="363" t="str">
        <f t="shared" si="25"/>
        <v/>
      </c>
    </row>
    <row r="266" spans="1:19">
      <c r="A266" s="35">
        <v>257</v>
      </c>
      <c r="B266" s="6"/>
      <c r="C266" s="6"/>
      <c r="D266" s="215"/>
      <c r="E266" s="214"/>
      <c r="F266" s="310"/>
      <c r="G266" s="75"/>
      <c r="H266" s="218"/>
      <c r="I266" s="218"/>
      <c r="J266" s="214"/>
      <c r="K266" s="24"/>
      <c r="L266" s="29"/>
      <c r="M266" s="363" t="str">
        <f t="shared" ref="M266:M309" si="26">IF(
OR(
$B266="",$C266="",$D266="",$E266="",$E266&lt;an_initial,$E266&gt;an_final,$O266=FALSE),"",IF(
$G266="","",IF(
OR(
$H266="X",$H266="x"),100*$F266/10000,IF(
OR(
$I266="X",$I266="x"),80*$F266/10000,IF(
OR(
$K266="X",$K266="x"),100*(
IF(
$P266&lt;=5,0.3,0.2))*$F266/10000,IF(
OR(
$L266="X",$L266="x"),80*(
IF(
$P266&lt;=5,0.3,0.2))*$F266/10000,""))))))</f>
        <v/>
      </c>
      <c r="N266" s="301"/>
      <c r="O266" s="347" t="b">
        <f t="shared" si="19"/>
        <v>0</v>
      </c>
      <c r="P266" s="362">
        <f t="shared" si="20"/>
        <v>1</v>
      </c>
      <c r="Q266" s="363" t="str">
        <f t="shared" ref="Q266:Q309" si="27">IF(
OR(
$B266="",$C266="",$D266="",$E266="",$E266&lt;an_initial,$E266&gt;an_final,$O266=FALSE),"",IF(
$G266="","",IF(
OR(
$H266="X",$H266="x"),100*$F266/10000,"")))</f>
        <v/>
      </c>
      <c r="R266" s="363" t="str">
        <f t="shared" ref="R266:R309" si="28">IF(
OR(
$B266="",$C266="",$D266="",$E266="",$E266&lt;an_initial,$E266&gt;an_final,$O266=FALSE),"",IF(
$G266="","",IF(
OR(
$I266="X",$I266="x"),80*$F266/10000,"")))</f>
        <v/>
      </c>
      <c r="S266" s="363" t="str">
        <f t="shared" ref="S266:S309" si="29">IF(
OR(
$B266="",$C266="",$D266="",$E266="",$E266&lt;an_initial,$E266&gt;an_final,$O266=FALSE),"",IF(
$G266="","",IF(
OR(
$K266="X",$K266="x"),100*(
IF(
$P266&lt;=5,0.3,0.2))*$F266/10000,IF(
OR(
$L266="X",$L266="x"),80*(
IF(
$P266&lt;=5,0.3,0.2))*$F266/10000,""))))</f>
        <v/>
      </c>
    </row>
    <row r="267" spans="1:19">
      <c r="A267" s="35">
        <v>258</v>
      </c>
      <c r="B267" s="6"/>
      <c r="C267" s="6"/>
      <c r="D267" s="215"/>
      <c r="E267" s="214"/>
      <c r="F267" s="310"/>
      <c r="G267" s="75"/>
      <c r="H267" s="218"/>
      <c r="I267" s="218"/>
      <c r="J267" s="214"/>
      <c r="K267" s="24"/>
      <c r="L267" s="29"/>
      <c r="M267" s="363" t="str">
        <f t="shared" si="26"/>
        <v/>
      </c>
      <c r="N267" s="301"/>
      <c r="O267" s="347" t="b">
        <f t="shared" si="19"/>
        <v>0</v>
      </c>
      <c r="P267" s="362">
        <f t="shared" si="20"/>
        <v>1</v>
      </c>
      <c r="Q267" s="363" t="str">
        <f t="shared" si="27"/>
        <v/>
      </c>
      <c r="R267" s="363" t="str">
        <f t="shared" si="28"/>
        <v/>
      </c>
      <c r="S267" s="363" t="str">
        <f t="shared" si="29"/>
        <v/>
      </c>
    </row>
    <row r="268" spans="1:19">
      <c r="A268" s="35">
        <v>259</v>
      </c>
      <c r="B268" s="6"/>
      <c r="C268" s="6"/>
      <c r="D268" s="215"/>
      <c r="E268" s="214"/>
      <c r="F268" s="310"/>
      <c r="G268" s="75"/>
      <c r="H268" s="218"/>
      <c r="I268" s="218"/>
      <c r="J268" s="214"/>
      <c r="K268" s="24"/>
      <c r="L268" s="29"/>
      <c r="M268" s="363" t="str">
        <f t="shared" si="26"/>
        <v/>
      </c>
      <c r="N268" s="301"/>
      <c r="O268" s="347" t="b">
        <f t="shared" si="19"/>
        <v>0</v>
      </c>
      <c r="P268" s="362">
        <f t="shared" si="20"/>
        <v>1</v>
      </c>
      <c r="Q268" s="363" t="str">
        <f t="shared" si="27"/>
        <v/>
      </c>
      <c r="R268" s="363" t="str">
        <f t="shared" si="28"/>
        <v/>
      </c>
      <c r="S268" s="363" t="str">
        <f t="shared" si="29"/>
        <v/>
      </c>
    </row>
    <row r="269" spans="1:19">
      <c r="A269" s="35">
        <v>260</v>
      </c>
      <c r="B269" s="6"/>
      <c r="C269" s="6"/>
      <c r="D269" s="215"/>
      <c r="E269" s="214"/>
      <c r="F269" s="310"/>
      <c r="G269" s="75"/>
      <c r="H269" s="218"/>
      <c r="I269" s="218"/>
      <c r="J269" s="214"/>
      <c r="K269" s="24"/>
      <c r="L269" s="29"/>
      <c r="M269" s="363" t="str">
        <f t="shared" si="26"/>
        <v/>
      </c>
      <c r="N269" s="301"/>
      <c r="O269" s="347" t="b">
        <f t="shared" si="19"/>
        <v>0</v>
      </c>
      <c r="P269" s="362">
        <f t="shared" si="20"/>
        <v>1</v>
      </c>
      <c r="Q269" s="363" t="str">
        <f t="shared" si="27"/>
        <v/>
      </c>
      <c r="R269" s="363" t="str">
        <f t="shared" si="28"/>
        <v/>
      </c>
      <c r="S269" s="363" t="str">
        <f t="shared" si="29"/>
        <v/>
      </c>
    </row>
    <row r="270" spans="1:19">
      <c r="A270" s="35">
        <v>261</v>
      </c>
      <c r="B270" s="6"/>
      <c r="C270" s="6"/>
      <c r="D270" s="215"/>
      <c r="E270" s="214"/>
      <c r="F270" s="310"/>
      <c r="G270" s="75"/>
      <c r="H270" s="218"/>
      <c r="I270" s="218"/>
      <c r="J270" s="214"/>
      <c r="K270" s="24"/>
      <c r="L270" s="29"/>
      <c r="M270" s="363" t="str">
        <f t="shared" si="26"/>
        <v/>
      </c>
      <c r="N270" s="301"/>
      <c r="O270" s="347" t="b">
        <f t="shared" si="19"/>
        <v>0</v>
      </c>
      <c r="P270" s="362">
        <f t="shared" si="20"/>
        <v>1</v>
      </c>
      <c r="Q270" s="363" t="str">
        <f t="shared" si="27"/>
        <v/>
      </c>
      <c r="R270" s="363" t="str">
        <f t="shared" si="28"/>
        <v/>
      </c>
      <c r="S270" s="363" t="str">
        <f t="shared" si="29"/>
        <v/>
      </c>
    </row>
    <row r="271" spans="1:19">
      <c r="A271" s="35">
        <v>262</v>
      </c>
      <c r="B271" s="6"/>
      <c r="C271" s="6"/>
      <c r="D271" s="215"/>
      <c r="E271" s="214"/>
      <c r="F271" s="310"/>
      <c r="G271" s="75"/>
      <c r="H271" s="218"/>
      <c r="I271" s="218"/>
      <c r="J271" s="214"/>
      <c r="K271" s="24"/>
      <c r="L271" s="29"/>
      <c r="M271" s="363" t="str">
        <f t="shared" si="26"/>
        <v/>
      </c>
      <c r="N271" s="301"/>
      <c r="O271" s="347" t="b">
        <f t="shared" si="19"/>
        <v>0</v>
      </c>
      <c r="P271" s="362">
        <f t="shared" si="20"/>
        <v>1</v>
      </c>
      <c r="Q271" s="363" t="str">
        <f t="shared" si="27"/>
        <v/>
      </c>
      <c r="R271" s="363" t="str">
        <f t="shared" si="28"/>
        <v/>
      </c>
      <c r="S271" s="363" t="str">
        <f t="shared" si="29"/>
        <v/>
      </c>
    </row>
    <row r="272" spans="1:19">
      <c r="A272" s="35">
        <v>263</v>
      </c>
      <c r="B272" s="6"/>
      <c r="C272" s="6"/>
      <c r="D272" s="215"/>
      <c r="E272" s="214"/>
      <c r="F272" s="310"/>
      <c r="G272" s="75"/>
      <c r="H272" s="218"/>
      <c r="I272" s="218"/>
      <c r="J272" s="214"/>
      <c r="K272" s="24"/>
      <c r="L272" s="29"/>
      <c r="M272" s="363" t="str">
        <f t="shared" si="26"/>
        <v/>
      </c>
      <c r="N272" s="301"/>
      <c r="O272" s="347" t="b">
        <f t="shared" si="19"/>
        <v>0</v>
      </c>
      <c r="P272" s="362">
        <f t="shared" ref="P272:P304" si="30">LEN(B272)-LEN(SUBSTITUTE(B272,",",""))+1</f>
        <v>1</v>
      </c>
      <c r="Q272" s="363" t="str">
        <f t="shared" si="27"/>
        <v/>
      </c>
      <c r="R272" s="363" t="str">
        <f t="shared" si="28"/>
        <v/>
      </c>
      <c r="S272" s="363" t="str">
        <f t="shared" si="29"/>
        <v/>
      </c>
    </row>
    <row r="273" spans="1:19">
      <c r="A273" s="35">
        <v>264</v>
      </c>
      <c r="B273" s="6"/>
      <c r="C273" s="6"/>
      <c r="D273" s="215"/>
      <c r="E273" s="214"/>
      <c r="F273" s="310"/>
      <c r="G273" s="75"/>
      <c r="H273" s="218"/>
      <c r="I273" s="218"/>
      <c r="J273" s="214"/>
      <c r="K273" s="24"/>
      <c r="L273" s="29"/>
      <c r="M273" s="363" t="str">
        <f t="shared" si="26"/>
        <v/>
      </c>
      <c r="N273" s="301"/>
      <c r="O273" s="347" t="b">
        <f t="shared" si="19"/>
        <v>0</v>
      </c>
      <c r="P273" s="362">
        <f t="shared" si="30"/>
        <v>1</v>
      </c>
      <c r="Q273" s="363" t="str">
        <f t="shared" si="27"/>
        <v/>
      </c>
      <c r="R273" s="363" t="str">
        <f t="shared" si="28"/>
        <v/>
      </c>
      <c r="S273" s="363" t="str">
        <f t="shared" si="29"/>
        <v/>
      </c>
    </row>
    <row r="274" spans="1:19">
      <c r="A274" s="35">
        <v>265</v>
      </c>
      <c r="B274" s="6"/>
      <c r="C274" s="6"/>
      <c r="D274" s="215"/>
      <c r="E274" s="214"/>
      <c r="F274" s="310"/>
      <c r="G274" s="75"/>
      <c r="H274" s="218"/>
      <c r="I274" s="218"/>
      <c r="J274" s="214"/>
      <c r="K274" s="24"/>
      <c r="L274" s="29"/>
      <c r="M274" s="363" t="str">
        <f t="shared" si="26"/>
        <v/>
      </c>
      <c r="N274" s="301"/>
      <c r="O274" s="347" t="b">
        <f t="shared" si="19"/>
        <v>0</v>
      </c>
      <c r="P274" s="362">
        <f t="shared" si="30"/>
        <v>1</v>
      </c>
      <c r="Q274" s="363" t="str">
        <f t="shared" si="27"/>
        <v/>
      </c>
      <c r="R274" s="363" t="str">
        <f t="shared" si="28"/>
        <v/>
      </c>
      <c r="S274" s="363" t="str">
        <f t="shared" si="29"/>
        <v/>
      </c>
    </row>
    <row r="275" spans="1:19">
      <c r="A275" s="35">
        <v>266</v>
      </c>
      <c r="B275" s="6"/>
      <c r="C275" s="6"/>
      <c r="D275" s="215"/>
      <c r="E275" s="214"/>
      <c r="F275" s="310"/>
      <c r="G275" s="75"/>
      <c r="H275" s="218"/>
      <c r="I275" s="218"/>
      <c r="J275" s="214"/>
      <c r="K275" s="24"/>
      <c r="L275" s="29"/>
      <c r="M275" s="363" t="str">
        <f t="shared" si="26"/>
        <v/>
      </c>
      <c r="N275" s="301"/>
      <c r="O275" s="347" t="b">
        <f t="shared" si="19"/>
        <v>0</v>
      </c>
      <c r="P275" s="362">
        <f t="shared" si="30"/>
        <v>1</v>
      </c>
      <c r="Q275" s="363" t="str">
        <f t="shared" si="27"/>
        <v/>
      </c>
      <c r="R275" s="363" t="str">
        <f t="shared" si="28"/>
        <v/>
      </c>
      <c r="S275" s="363" t="str">
        <f t="shared" si="29"/>
        <v/>
      </c>
    </row>
    <row r="276" spans="1:19">
      <c r="A276" s="35">
        <v>267</v>
      </c>
      <c r="B276" s="6"/>
      <c r="C276" s="6"/>
      <c r="D276" s="215"/>
      <c r="E276" s="214"/>
      <c r="F276" s="310"/>
      <c r="G276" s="75"/>
      <c r="H276" s="218"/>
      <c r="I276" s="218"/>
      <c r="J276" s="214"/>
      <c r="K276" s="24"/>
      <c r="L276" s="29"/>
      <c r="M276" s="363" t="str">
        <f t="shared" si="26"/>
        <v/>
      </c>
      <c r="N276" s="301"/>
      <c r="O276" s="347" t="b">
        <f t="shared" si="19"/>
        <v>0</v>
      </c>
      <c r="P276" s="362">
        <f t="shared" si="30"/>
        <v>1</v>
      </c>
      <c r="Q276" s="363" t="str">
        <f t="shared" si="27"/>
        <v/>
      </c>
      <c r="R276" s="363" t="str">
        <f t="shared" si="28"/>
        <v/>
      </c>
      <c r="S276" s="363" t="str">
        <f t="shared" si="29"/>
        <v/>
      </c>
    </row>
    <row r="277" spans="1:19">
      <c r="A277" s="35">
        <v>268</v>
      </c>
      <c r="B277" s="6"/>
      <c r="C277" s="6"/>
      <c r="D277" s="215"/>
      <c r="E277" s="214"/>
      <c r="F277" s="310"/>
      <c r="G277" s="75"/>
      <c r="H277" s="218"/>
      <c r="I277" s="218"/>
      <c r="J277" s="214"/>
      <c r="K277" s="24"/>
      <c r="L277" s="29"/>
      <c r="M277" s="363" t="str">
        <f t="shared" si="26"/>
        <v/>
      </c>
      <c r="N277" s="301"/>
      <c r="O277" s="347" t="b">
        <f t="shared" si="19"/>
        <v>0</v>
      </c>
      <c r="P277" s="362">
        <f t="shared" si="30"/>
        <v>1</v>
      </c>
      <c r="Q277" s="363" t="str">
        <f t="shared" si="27"/>
        <v/>
      </c>
      <c r="R277" s="363" t="str">
        <f t="shared" si="28"/>
        <v/>
      </c>
      <c r="S277" s="363" t="str">
        <f t="shared" si="29"/>
        <v/>
      </c>
    </row>
    <row r="278" spans="1:19">
      <c r="A278" s="35">
        <v>269</v>
      </c>
      <c r="B278" s="6"/>
      <c r="C278" s="6"/>
      <c r="D278" s="215"/>
      <c r="E278" s="214"/>
      <c r="F278" s="310"/>
      <c r="G278" s="75"/>
      <c r="H278" s="218"/>
      <c r="I278" s="218"/>
      <c r="J278" s="214"/>
      <c r="K278" s="24"/>
      <c r="L278" s="29"/>
      <c r="M278" s="363" t="str">
        <f t="shared" si="26"/>
        <v/>
      </c>
      <c r="N278" s="301"/>
      <c r="O278" s="347" t="b">
        <f t="shared" si="19"/>
        <v>0</v>
      </c>
      <c r="P278" s="362">
        <f t="shared" si="30"/>
        <v>1</v>
      </c>
      <c r="Q278" s="363" t="str">
        <f t="shared" si="27"/>
        <v/>
      </c>
      <c r="R278" s="363" t="str">
        <f t="shared" si="28"/>
        <v/>
      </c>
      <c r="S278" s="363" t="str">
        <f t="shared" si="29"/>
        <v/>
      </c>
    </row>
    <row r="279" spans="1:19">
      <c r="A279" s="35">
        <v>270</v>
      </c>
      <c r="B279" s="6"/>
      <c r="C279" s="6"/>
      <c r="D279" s="215"/>
      <c r="E279" s="214"/>
      <c r="F279" s="310"/>
      <c r="G279" s="75"/>
      <c r="H279" s="218"/>
      <c r="I279" s="218"/>
      <c r="J279" s="214"/>
      <c r="K279" s="24"/>
      <c r="L279" s="29"/>
      <c r="M279" s="363" t="str">
        <f t="shared" si="26"/>
        <v/>
      </c>
      <c r="N279" s="301"/>
      <c r="O279" s="347" t="b">
        <f t="shared" si="19"/>
        <v>0</v>
      </c>
      <c r="P279" s="362">
        <f t="shared" si="30"/>
        <v>1</v>
      </c>
      <c r="Q279" s="363" t="str">
        <f t="shared" si="27"/>
        <v/>
      </c>
      <c r="R279" s="363" t="str">
        <f t="shared" si="28"/>
        <v/>
      </c>
      <c r="S279" s="363" t="str">
        <f t="shared" si="29"/>
        <v/>
      </c>
    </row>
    <row r="280" spans="1:19">
      <c r="A280" s="35">
        <v>271</v>
      </c>
      <c r="B280" s="6"/>
      <c r="C280" s="6"/>
      <c r="D280" s="215"/>
      <c r="E280" s="214"/>
      <c r="F280" s="310"/>
      <c r="G280" s="75"/>
      <c r="H280" s="218"/>
      <c r="I280" s="218"/>
      <c r="J280" s="214"/>
      <c r="K280" s="24"/>
      <c r="L280" s="29"/>
      <c r="M280" s="363" t="str">
        <f t="shared" si="26"/>
        <v/>
      </c>
      <c r="N280" s="301"/>
      <c r="O280" s="347" t="b">
        <f t="shared" si="19"/>
        <v>0</v>
      </c>
      <c r="P280" s="362">
        <f t="shared" si="30"/>
        <v>1</v>
      </c>
      <c r="Q280" s="363" t="str">
        <f t="shared" si="27"/>
        <v/>
      </c>
      <c r="R280" s="363" t="str">
        <f t="shared" si="28"/>
        <v/>
      </c>
      <c r="S280" s="363" t="str">
        <f t="shared" si="29"/>
        <v/>
      </c>
    </row>
    <row r="281" spans="1:19">
      <c r="A281" s="35">
        <v>272</v>
      </c>
      <c r="B281" s="6"/>
      <c r="C281" s="6"/>
      <c r="D281" s="215"/>
      <c r="E281" s="214"/>
      <c r="F281" s="310"/>
      <c r="G281" s="75"/>
      <c r="H281" s="218"/>
      <c r="I281" s="218"/>
      <c r="J281" s="214"/>
      <c r="K281" s="24"/>
      <c r="L281" s="29"/>
      <c r="M281" s="363" t="str">
        <f t="shared" si="26"/>
        <v/>
      </c>
      <c r="N281" s="301"/>
      <c r="O281" s="347" t="b">
        <f t="shared" si="19"/>
        <v>0</v>
      </c>
      <c r="P281" s="362">
        <f t="shared" si="30"/>
        <v>1</v>
      </c>
      <c r="Q281" s="363" t="str">
        <f t="shared" si="27"/>
        <v/>
      </c>
      <c r="R281" s="363" t="str">
        <f t="shared" si="28"/>
        <v/>
      </c>
      <c r="S281" s="363" t="str">
        <f t="shared" si="29"/>
        <v/>
      </c>
    </row>
    <row r="282" spans="1:19">
      <c r="A282" s="35">
        <v>273</v>
      </c>
      <c r="B282" s="6"/>
      <c r="C282" s="6"/>
      <c r="D282" s="215"/>
      <c r="E282" s="214"/>
      <c r="F282" s="310"/>
      <c r="G282" s="75"/>
      <c r="H282" s="218"/>
      <c r="I282" s="218"/>
      <c r="J282" s="214"/>
      <c r="K282" s="24"/>
      <c r="L282" s="29"/>
      <c r="M282" s="363" t="str">
        <f t="shared" si="26"/>
        <v/>
      </c>
      <c r="N282" s="301"/>
      <c r="O282" s="347" t="b">
        <f t="shared" si="19"/>
        <v>0</v>
      </c>
      <c r="P282" s="362">
        <f t="shared" si="30"/>
        <v>1</v>
      </c>
      <c r="Q282" s="363" t="str">
        <f t="shared" si="27"/>
        <v/>
      </c>
      <c r="R282" s="363" t="str">
        <f t="shared" si="28"/>
        <v/>
      </c>
      <c r="S282" s="363" t="str">
        <f t="shared" si="29"/>
        <v/>
      </c>
    </row>
    <row r="283" spans="1:19">
      <c r="A283" s="35">
        <v>274</v>
      </c>
      <c r="B283" s="6"/>
      <c r="C283" s="6"/>
      <c r="D283" s="215"/>
      <c r="E283" s="214"/>
      <c r="F283" s="310"/>
      <c r="G283" s="75"/>
      <c r="H283" s="218"/>
      <c r="I283" s="218"/>
      <c r="J283" s="214"/>
      <c r="K283" s="24"/>
      <c r="L283" s="29"/>
      <c r="M283" s="363" t="str">
        <f t="shared" si="26"/>
        <v/>
      </c>
      <c r="N283" s="301"/>
      <c r="O283" s="347" t="b">
        <f t="shared" si="19"/>
        <v>0</v>
      </c>
      <c r="P283" s="362">
        <f t="shared" si="30"/>
        <v>1</v>
      </c>
      <c r="Q283" s="363" t="str">
        <f t="shared" si="27"/>
        <v/>
      </c>
      <c r="R283" s="363" t="str">
        <f t="shared" si="28"/>
        <v/>
      </c>
      <c r="S283" s="363" t="str">
        <f t="shared" si="29"/>
        <v/>
      </c>
    </row>
    <row r="284" spans="1:19">
      <c r="A284" s="35">
        <v>275</v>
      </c>
      <c r="B284" s="6"/>
      <c r="C284" s="6"/>
      <c r="D284" s="215"/>
      <c r="E284" s="214"/>
      <c r="F284" s="310"/>
      <c r="G284" s="75"/>
      <c r="H284" s="218"/>
      <c r="I284" s="218"/>
      <c r="J284" s="214"/>
      <c r="K284" s="24"/>
      <c r="L284" s="29"/>
      <c r="M284" s="363" t="str">
        <f t="shared" si="26"/>
        <v/>
      </c>
      <c r="N284" s="301"/>
      <c r="O284" s="347" t="b">
        <f t="shared" si="19"/>
        <v>0</v>
      </c>
      <c r="P284" s="362">
        <f t="shared" si="30"/>
        <v>1</v>
      </c>
      <c r="Q284" s="363" t="str">
        <f t="shared" si="27"/>
        <v/>
      </c>
      <c r="R284" s="363" t="str">
        <f t="shared" si="28"/>
        <v/>
      </c>
      <c r="S284" s="363" t="str">
        <f t="shared" si="29"/>
        <v/>
      </c>
    </row>
    <row r="285" spans="1:19">
      <c r="A285" s="35">
        <v>276</v>
      </c>
      <c r="B285" s="6"/>
      <c r="C285" s="6"/>
      <c r="D285" s="215"/>
      <c r="E285" s="214"/>
      <c r="F285" s="310"/>
      <c r="G285" s="75"/>
      <c r="H285" s="218"/>
      <c r="I285" s="218"/>
      <c r="J285" s="214"/>
      <c r="K285" s="24"/>
      <c r="L285" s="29"/>
      <c r="M285" s="363" t="str">
        <f t="shared" si="26"/>
        <v/>
      </c>
      <c r="N285" s="301"/>
      <c r="O285" s="347" t="b">
        <f t="shared" si="19"/>
        <v>0</v>
      </c>
      <c r="P285" s="362">
        <f t="shared" si="30"/>
        <v>1</v>
      </c>
      <c r="Q285" s="363" t="str">
        <f t="shared" si="27"/>
        <v/>
      </c>
      <c r="R285" s="363" t="str">
        <f t="shared" si="28"/>
        <v/>
      </c>
      <c r="S285" s="363" t="str">
        <f t="shared" si="29"/>
        <v/>
      </c>
    </row>
    <row r="286" spans="1:19">
      <c r="A286" s="35">
        <v>277</v>
      </c>
      <c r="B286" s="6"/>
      <c r="C286" s="6"/>
      <c r="D286" s="215"/>
      <c r="E286" s="214"/>
      <c r="F286" s="310"/>
      <c r="G286" s="75"/>
      <c r="H286" s="218"/>
      <c r="I286" s="218"/>
      <c r="J286" s="214"/>
      <c r="K286" s="24"/>
      <c r="L286" s="29"/>
      <c r="M286" s="363" t="str">
        <f t="shared" si="26"/>
        <v/>
      </c>
      <c r="N286" s="301"/>
      <c r="O286" s="347" t="b">
        <f t="shared" si="19"/>
        <v>0</v>
      </c>
      <c r="P286" s="362">
        <f t="shared" si="30"/>
        <v>1</v>
      </c>
      <c r="Q286" s="363" t="str">
        <f t="shared" si="27"/>
        <v/>
      </c>
      <c r="R286" s="363" t="str">
        <f t="shared" si="28"/>
        <v/>
      </c>
      <c r="S286" s="363" t="str">
        <f t="shared" si="29"/>
        <v/>
      </c>
    </row>
    <row r="287" spans="1:19">
      <c r="A287" s="35">
        <v>278</v>
      </c>
      <c r="B287" s="6"/>
      <c r="C287" s="6"/>
      <c r="D287" s="215"/>
      <c r="E287" s="214"/>
      <c r="F287" s="310"/>
      <c r="G287" s="75"/>
      <c r="H287" s="218"/>
      <c r="I287" s="218"/>
      <c r="J287" s="214"/>
      <c r="K287" s="24"/>
      <c r="L287" s="29"/>
      <c r="M287" s="363" t="str">
        <f t="shared" si="26"/>
        <v/>
      </c>
      <c r="N287" s="301"/>
      <c r="O287" s="347" t="b">
        <f t="shared" si="19"/>
        <v>0</v>
      </c>
      <c r="P287" s="362">
        <f t="shared" si="30"/>
        <v>1</v>
      </c>
      <c r="Q287" s="363" t="str">
        <f t="shared" si="27"/>
        <v/>
      </c>
      <c r="R287" s="363" t="str">
        <f t="shared" si="28"/>
        <v/>
      </c>
      <c r="S287" s="363" t="str">
        <f t="shared" si="29"/>
        <v/>
      </c>
    </row>
    <row r="288" spans="1:19">
      <c r="A288" s="35">
        <v>279</v>
      </c>
      <c r="B288" s="6"/>
      <c r="C288" s="6"/>
      <c r="D288" s="215"/>
      <c r="E288" s="214"/>
      <c r="F288" s="310"/>
      <c r="G288" s="75"/>
      <c r="H288" s="218"/>
      <c r="I288" s="218"/>
      <c r="J288" s="214"/>
      <c r="K288" s="24"/>
      <c r="L288" s="29"/>
      <c r="M288" s="363" t="str">
        <f t="shared" si="26"/>
        <v/>
      </c>
      <c r="N288" s="301"/>
      <c r="O288" s="347" t="b">
        <f t="shared" si="19"/>
        <v>0</v>
      </c>
      <c r="P288" s="362">
        <f t="shared" si="30"/>
        <v>1</v>
      </c>
      <c r="Q288" s="363" t="str">
        <f t="shared" si="27"/>
        <v/>
      </c>
      <c r="R288" s="363" t="str">
        <f t="shared" si="28"/>
        <v/>
      </c>
      <c r="S288" s="363" t="str">
        <f t="shared" si="29"/>
        <v/>
      </c>
    </row>
    <row r="289" spans="1:19">
      <c r="A289" s="35">
        <v>280</v>
      </c>
      <c r="B289" s="6"/>
      <c r="C289" s="6"/>
      <c r="D289" s="215"/>
      <c r="E289" s="214"/>
      <c r="F289" s="310"/>
      <c r="G289" s="75"/>
      <c r="H289" s="218"/>
      <c r="I289" s="218"/>
      <c r="J289" s="214"/>
      <c r="K289" s="24"/>
      <c r="L289" s="29"/>
      <c r="M289" s="363" t="str">
        <f t="shared" si="26"/>
        <v/>
      </c>
      <c r="N289" s="301"/>
      <c r="O289" s="347" t="b">
        <f t="shared" si="19"/>
        <v>0</v>
      </c>
      <c r="P289" s="362">
        <f t="shared" si="30"/>
        <v>1</v>
      </c>
      <c r="Q289" s="363" t="str">
        <f t="shared" si="27"/>
        <v/>
      </c>
      <c r="R289" s="363" t="str">
        <f t="shared" si="28"/>
        <v/>
      </c>
      <c r="S289" s="363" t="str">
        <f t="shared" si="29"/>
        <v/>
      </c>
    </row>
    <row r="290" spans="1:19">
      <c r="A290" s="35">
        <v>281</v>
      </c>
      <c r="B290" s="6"/>
      <c r="C290" s="6"/>
      <c r="D290" s="215"/>
      <c r="E290" s="214"/>
      <c r="F290" s="310"/>
      <c r="G290" s="75"/>
      <c r="H290" s="218"/>
      <c r="I290" s="218"/>
      <c r="J290" s="214"/>
      <c r="K290" s="24"/>
      <c r="L290" s="29"/>
      <c r="M290" s="363" t="str">
        <f t="shared" si="26"/>
        <v/>
      </c>
      <c r="N290" s="301"/>
      <c r="O290" s="347" t="b">
        <f t="shared" si="19"/>
        <v>0</v>
      </c>
      <c r="P290" s="362">
        <f t="shared" si="30"/>
        <v>1</v>
      </c>
      <c r="Q290" s="363" t="str">
        <f t="shared" si="27"/>
        <v/>
      </c>
      <c r="R290" s="363" t="str">
        <f t="shared" si="28"/>
        <v/>
      </c>
      <c r="S290" s="363" t="str">
        <f t="shared" si="29"/>
        <v/>
      </c>
    </row>
    <row r="291" spans="1:19">
      <c r="A291" s="35">
        <v>282</v>
      </c>
      <c r="B291" s="6"/>
      <c r="C291" s="6"/>
      <c r="D291" s="215"/>
      <c r="E291" s="214"/>
      <c r="F291" s="310"/>
      <c r="G291" s="75"/>
      <c r="H291" s="218"/>
      <c r="I291" s="218"/>
      <c r="J291" s="214"/>
      <c r="K291" s="24"/>
      <c r="L291" s="29"/>
      <c r="M291" s="363" t="str">
        <f t="shared" si="26"/>
        <v/>
      </c>
      <c r="N291" s="301"/>
      <c r="O291" s="347" t="b">
        <f t="shared" si="19"/>
        <v>0</v>
      </c>
      <c r="P291" s="362">
        <f t="shared" si="30"/>
        <v>1</v>
      </c>
      <c r="Q291" s="363" t="str">
        <f t="shared" si="27"/>
        <v/>
      </c>
      <c r="R291" s="363" t="str">
        <f t="shared" si="28"/>
        <v/>
      </c>
      <c r="S291" s="363" t="str">
        <f t="shared" si="29"/>
        <v/>
      </c>
    </row>
    <row r="292" spans="1:19">
      <c r="A292" s="35">
        <v>283</v>
      </c>
      <c r="B292" s="6"/>
      <c r="C292" s="6"/>
      <c r="D292" s="215"/>
      <c r="E292" s="214"/>
      <c r="F292" s="310"/>
      <c r="G292" s="75"/>
      <c r="H292" s="218"/>
      <c r="I292" s="218"/>
      <c r="J292" s="214"/>
      <c r="K292" s="24"/>
      <c r="L292" s="29"/>
      <c r="M292" s="363" t="str">
        <f t="shared" si="26"/>
        <v/>
      </c>
      <c r="N292" s="301"/>
      <c r="O292" s="347" t="b">
        <f t="shared" si="19"/>
        <v>0</v>
      </c>
      <c r="P292" s="362">
        <f t="shared" si="30"/>
        <v>1</v>
      </c>
      <c r="Q292" s="363" t="str">
        <f t="shared" si="27"/>
        <v/>
      </c>
      <c r="R292" s="363" t="str">
        <f t="shared" si="28"/>
        <v/>
      </c>
      <c r="S292" s="363" t="str">
        <f t="shared" si="29"/>
        <v/>
      </c>
    </row>
    <row r="293" spans="1:19">
      <c r="A293" s="35">
        <v>284</v>
      </c>
      <c r="B293" s="6"/>
      <c r="C293" s="6"/>
      <c r="D293" s="215"/>
      <c r="E293" s="214"/>
      <c r="F293" s="310"/>
      <c r="G293" s="75"/>
      <c r="H293" s="218"/>
      <c r="I293" s="218"/>
      <c r="J293" s="214"/>
      <c r="K293" s="24"/>
      <c r="L293" s="29"/>
      <c r="M293" s="363" t="str">
        <f t="shared" si="26"/>
        <v/>
      </c>
      <c r="N293" s="301"/>
      <c r="O293" s="347" t="b">
        <f t="shared" si="19"/>
        <v>0</v>
      </c>
      <c r="P293" s="362">
        <f t="shared" si="30"/>
        <v>1</v>
      </c>
      <c r="Q293" s="363" t="str">
        <f t="shared" si="27"/>
        <v/>
      </c>
      <c r="R293" s="363" t="str">
        <f t="shared" si="28"/>
        <v/>
      </c>
      <c r="S293" s="363" t="str">
        <f t="shared" si="29"/>
        <v/>
      </c>
    </row>
    <row r="294" spans="1:19">
      <c r="A294" s="35">
        <v>285</v>
      </c>
      <c r="B294" s="6"/>
      <c r="C294" s="6"/>
      <c r="D294" s="215"/>
      <c r="E294" s="214"/>
      <c r="F294" s="310"/>
      <c r="G294" s="75"/>
      <c r="H294" s="218"/>
      <c r="I294" s="218"/>
      <c r="J294" s="214"/>
      <c r="K294" s="24"/>
      <c r="L294" s="29"/>
      <c r="M294" s="363" t="str">
        <f t="shared" si="26"/>
        <v/>
      </c>
      <c r="N294" s="301"/>
      <c r="O294" s="347" t="b">
        <f t="shared" si="19"/>
        <v>0</v>
      </c>
      <c r="P294" s="362">
        <f t="shared" si="30"/>
        <v>1</v>
      </c>
      <c r="Q294" s="363" t="str">
        <f t="shared" si="27"/>
        <v/>
      </c>
      <c r="R294" s="363" t="str">
        <f t="shared" si="28"/>
        <v/>
      </c>
      <c r="S294" s="363" t="str">
        <f t="shared" si="29"/>
        <v/>
      </c>
    </row>
    <row r="295" spans="1:19">
      <c r="A295" s="35">
        <v>286</v>
      </c>
      <c r="B295" s="6"/>
      <c r="C295" s="6"/>
      <c r="D295" s="215"/>
      <c r="E295" s="214"/>
      <c r="F295" s="310"/>
      <c r="G295" s="75"/>
      <c r="H295" s="218"/>
      <c r="I295" s="218"/>
      <c r="J295" s="214"/>
      <c r="K295" s="24"/>
      <c r="L295" s="29"/>
      <c r="M295" s="363" t="str">
        <f t="shared" si="26"/>
        <v/>
      </c>
      <c r="N295" s="301"/>
      <c r="O295" s="347" t="b">
        <f t="shared" si="19"/>
        <v>0</v>
      </c>
      <c r="P295" s="362">
        <f t="shared" si="30"/>
        <v>1</v>
      </c>
      <c r="Q295" s="363" t="str">
        <f t="shared" si="27"/>
        <v/>
      </c>
      <c r="R295" s="363" t="str">
        <f t="shared" si="28"/>
        <v/>
      </c>
      <c r="S295" s="363" t="str">
        <f t="shared" si="29"/>
        <v/>
      </c>
    </row>
    <row r="296" spans="1:19">
      <c r="A296" s="35">
        <v>287</v>
      </c>
      <c r="B296" s="6"/>
      <c r="C296" s="6"/>
      <c r="D296" s="215"/>
      <c r="E296" s="214"/>
      <c r="F296" s="310"/>
      <c r="G296" s="75"/>
      <c r="H296" s="218"/>
      <c r="I296" s="218"/>
      <c r="J296" s="214"/>
      <c r="K296" s="24"/>
      <c r="L296" s="29"/>
      <c r="M296" s="363" t="str">
        <f t="shared" si="26"/>
        <v/>
      </c>
      <c r="N296" s="301"/>
      <c r="O296" s="347" t="b">
        <f t="shared" si="19"/>
        <v>0</v>
      </c>
      <c r="P296" s="362">
        <f t="shared" si="30"/>
        <v>1</v>
      </c>
      <c r="Q296" s="363" t="str">
        <f t="shared" si="27"/>
        <v/>
      </c>
      <c r="R296" s="363" t="str">
        <f t="shared" si="28"/>
        <v/>
      </c>
      <c r="S296" s="363" t="str">
        <f t="shared" si="29"/>
        <v/>
      </c>
    </row>
    <row r="297" spans="1:19">
      <c r="A297" s="35">
        <v>288</v>
      </c>
      <c r="B297" s="6"/>
      <c r="C297" s="6"/>
      <c r="D297" s="215"/>
      <c r="E297" s="214"/>
      <c r="F297" s="310"/>
      <c r="G297" s="75"/>
      <c r="H297" s="218"/>
      <c r="I297" s="218"/>
      <c r="J297" s="214"/>
      <c r="K297" s="24"/>
      <c r="L297" s="29"/>
      <c r="M297" s="363" t="str">
        <f t="shared" si="26"/>
        <v/>
      </c>
      <c r="N297" s="301"/>
      <c r="O297" s="347" t="b">
        <f t="shared" si="19"/>
        <v>0</v>
      </c>
      <c r="P297" s="362">
        <f t="shared" si="30"/>
        <v>1</v>
      </c>
      <c r="Q297" s="363" t="str">
        <f t="shared" si="27"/>
        <v/>
      </c>
      <c r="R297" s="363" t="str">
        <f t="shared" si="28"/>
        <v/>
      </c>
      <c r="S297" s="363" t="str">
        <f t="shared" si="29"/>
        <v/>
      </c>
    </row>
    <row r="298" spans="1:19">
      <c r="A298" s="35">
        <v>289</v>
      </c>
      <c r="B298" s="6"/>
      <c r="C298" s="6"/>
      <c r="D298" s="215"/>
      <c r="E298" s="214"/>
      <c r="F298" s="310"/>
      <c r="G298" s="75"/>
      <c r="H298" s="218"/>
      <c r="I298" s="218"/>
      <c r="J298" s="214"/>
      <c r="K298" s="24"/>
      <c r="L298" s="29"/>
      <c r="M298" s="363" t="str">
        <f t="shared" si="26"/>
        <v/>
      </c>
      <c r="N298" s="301"/>
      <c r="O298" s="347" t="b">
        <f t="shared" si="19"/>
        <v>0</v>
      </c>
      <c r="P298" s="362">
        <f t="shared" si="30"/>
        <v>1</v>
      </c>
      <c r="Q298" s="363" t="str">
        <f t="shared" si="27"/>
        <v/>
      </c>
      <c r="R298" s="363" t="str">
        <f t="shared" si="28"/>
        <v/>
      </c>
      <c r="S298" s="363" t="str">
        <f t="shared" si="29"/>
        <v/>
      </c>
    </row>
    <row r="299" spans="1:19">
      <c r="A299" s="35">
        <v>290</v>
      </c>
      <c r="B299" s="6"/>
      <c r="C299" s="6"/>
      <c r="D299" s="215"/>
      <c r="E299" s="214"/>
      <c r="F299" s="310"/>
      <c r="G299" s="75"/>
      <c r="H299" s="218"/>
      <c r="I299" s="218"/>
      <c r="J299" s="214"/>
      <c r="K299" s="24"/>
      <c r="L299" s="29"/>
      <c r="M299" s="363" t="str">
        <f t="shared" si="26"/>
        <v/>
      </c>
      <c r="N299" s="301"/>
      <c r="O299" s="347" t="b">
        <f t="shared" si="19"/>
        <v>0</v>
      </c>
      <c r="P299" s="362">
        <f t="shared" si="30"/>
        <v>1</v>
      </c>
      <c r="Q299" s="363" t="str">
        <f t="shared" si="27"/>
        <v/>
      </c>
      <c r="R299" s="363" t="str">
        <f t="shared" si="28"/>
        <v/>
      </c>
      <c r="S299" s="363" t="str">
        <f t="shared" si="29"/>
        <v/>
      </c>
    </row>
    <row r="300" spans="1:19">
      <c r="A300" s="35">
        <v>291</v>
      </c>
      <c r="B300" s="6"/>
      <c r="C300" s="6"/>
      <c r="D300" s="215"/>
      <c r="E300" s="214"/>
      <c r="F300" s="310"/>
      <c r="G300" s="75"/>
      <c r="H300" s="218"/>
      <c r="I300" s="218"/>
      <c r="J300" s="214"/>
      <c r="K300" s="24"/>
      <c r="L300" s="29"/>
      <c r="M300" s="363" t="str">
        <f t="shared" si="26"/>
        <v/>
      </c>
      <c r="N300" s="301"/>
      <c r="O300" s="347" t="b">
        <f t="shared" si="19"/>
        <v>0</v>
      </c>
      <c r="P300" s="362">
        <f t="shared" si="30"/>
        <v>1</v>
      </c>
      <c r="Q300" s="363" t="str">
        <f t="shared" si="27"/>
        <v/>
      </c>
      <c r="R300" s="363" t="str">
        <f t="shared" si="28"/>
        <v/>
      </c>
      <c r="S300" s="363" t="str">
        <f t="shared" si="29"/>
        <v/>
      </c>
    </row>
    <row r="301" spans="1:19">
      <c r="A301" s="35">
        <v>292</v>
      </c>
      <c r="B301" s="6"/>
      <c r="C301" s="6"/>
      <c r="D301" s="215"/>
      <c r="E301" s="214"/>
      <c r="F301" s="310"/>
      <c r="G301" s="75"/>
      <c r="H301" s="218"/>
      <c r="I301" s="218"/>
      <c r="J301" s="214"/>
      <c r="K301" s="24"/>
      <c r="L301" s="29"/>
      <c r="M301" s="363" t="str">
        <f t="shared" si="26"/>
        <v/>
      </c>
      <c r="N301" s="301"/>
      <c r="O301" s="347" t="b">
        <f t="shared" si="19"/>
        <v>0</v>
      </c>
      <c r="P301" s="362">
        <f t="shared" si="30"/>
        <v>1</v>
      </c>
      <c r="Q301" s="363" t="str">
        <f t="shared" si="27"/>
        <v/>
      </c>
      <c r="R301" s="363" t="str">
        <f t="shared" si="28"/>
        <v/>
      </c>
      <c r="S301" s="363" t="str">
        <f t="shared" si="29"/>
        <v/>
      </c>
    </row>
    <row r="302" spans="1:19">
      <c r="A302" s="35">
        <v>293</v>
      </c>
      <c r="B302" s="6"/>
      <c r="C302" s="6"/>
      <c r="D302" s="215"/>
      <c r="E302" s="214"/>
      <c r="F302" s="310"/>
      <c r="G302" s="75"/>
      <c r="H302" s="218"/>
      <c r="I302" s="218"/>
      <c r="J302" s="214"/>
      <c r="K302" s="24"/>
      <c r="L302" s="29"/>
      <c r="M302" s="363" t="str">
        <f t="shared" si="26"/>
        <v/>
      </c>
      <c r="N302" s="301"/>
      <c r="O302" s="347" t="b">
        <f t="shared" si="19"/>
        <v>0</v>
      </c>
      <c r="P302" s="362">
        <f t="shared" si="30"/>
        <v>1</v>
      </c>
      <c r="Q302" s="363" t="str">
        <f t="shared" si="27"/>
        <v/>
      </c>
      <c r="R302" s="363" t="str">
        <f t="shared" si="28"/>
        <v/>
      </c>
      <c r="S302" s="363" t="str">
        <f t="shared" si="29"/>
        <v/>
      </c>
    </row>
    <row r="303" spans="1:19">
      <c r="A303" s="35">
        <v>294</v>
      </c>
      <c r="B303" s="6"/>
      <c r="C303" s="6"/>
      <c r="D303" s="215"/>
      <c r="E303" s="214"/>
      <c r="F303" s="310"/>
      <c r="G303" s="75"/>
      <c r="H303" s="218"/>
      <c r="I303" s="218"/>
      <c r="J303" s="214"/>
      <c r="K303" s="24"/>
      <c r="L303" s="29"/>
      <c r="M303" s="363" t="str">
        <f t="shared" si="26"/>
        <v/>
      </c>
      <c r="N303" s="301"/>
      <c r="O303" s="347" t="b">
        <f t="shared" si="19"/>
        <v>0</v>
      </c>
      <c r="P303" s="362">
        <f t="shared" si="30"/>
        <v>1</v>
      </c>
      <c r="Q303" s="363" t="str">
        <f t="shared" si="27"/>
        <v/>
      </c>
      <c r="R303" s="363" t="str">
        <f t="shared" si="28"/>
        <v/>
      </c>
      <c r="S303" s="363" t="str">
        <f t="shared" si="29"/>
        <v/>
      </c>
    </row>
    <row r="304" spans="1:19">
      <c r="A304" s="35">
        <v>295</v>
      </c>
      <c r="B304" s="6"/>
      <c r="C304" s="6"/>
      <c r="D304" s="215"/>
      <c r="E304" s="214"/>
      <c r="F304" s="310"/>
      <c r="G304" s="75"/>
      <c r="H304" s="218"/>
      <c r="I304" s="218"/>
      <c r="J304" s="214"/>
      <c r="K304" s="24"/>
      <c r="L304" s="29"/>
      <c r="M304" s="363" t="str">
        <f t="shared" si="26"/>
        <v/>
      </c>
      <c r="N304" s="301"/>
      <c r="O304" s="347" t="b">
        <f t="shared" ref="O304:O309" si="31">IF(nume_candidat="",FALSE,ISNUMBER(SEARCH(nume_candidat,$B304)))</f>
        <v>0</v>
      </c>
      <c r="P304" s="362">
        <f t="shared" si="30"/>
        <v>1</v>
      </c>
      <c r="Q304" s="363" t="str">
        <f t="shared" si="27"/>
        <v/>
      </c>
      <c r="R304" s="363" t="str">
        <f t="shared" si="28"/>
        <v/>
      </c>
      <c r="S304" s="363" t="str">
        <f t="shared" si="29"/>
        <v/>
      </c>
    </row>
    <row r="305" spans="1:19">
      <c r="A305" s="35">
        <v>296</v>
      </c>
      <c r="B305" s="6"/>
      <c r="C305" s="6"/>
      <c r="D305" s="215"/>
      <c r="E305" s="214"/>
      <c r="F305" s="310"/>
      <c r="G305" s="75"/>
      <c r="H305" s="218"/>
      <c r="I305" s="218"/>
      <c r="J305" s="214"/>
      <c r="K305" s="24"/>
      <c r="L305" s="29"/>
      <c r="M305" s="363" t="str">
        <f t="shared" si="26"/>
        <v/>
      </c>
      <c r="N305" s="301"/>
      <c r="O305" s="347" t="b">
        <f t="shared" si="31"/>
        <v>0</v>
      </c>
      <c r="P305" s="362">
        <f t="shared" ref="P305:P309" si="32">LEN(B305)-LEN(SUBSTITUTE(B305,",",""))+1</f>
        <v>1</v>
      </c>
      <c r="Q305" s="363" t="str">
        <f t="shared" si="27"/>
        <v/>
      </c>
      <c r="R305" s="363" t="str">
        <f t="shared" si="28"/>
        <v/>
      </c>
      <c r="S305" s="363" t="str">
        <f t="shared" si="29"/>
        <v/>
      </c>
    </row>
    <row r="306" spans="1:19">
      <c r="A306" s="35">
        <v>297</v>
      </c>
      <c r="B306" s="6"/>
      <c r="C306" s="6"/>
      <c r="D306" s="215"/>
      <c r="E306" s="214"/>
      <c r="F306" s="310"/>
      <c r="G306" s="75"/>
      <c r="H306" s="218"/>
      <c r="I306" s="218"/>
      <c r="J306" s="214"/>
      <c r="K306" s="24"/>
      <c r="L306" s="29"/>
      <c r="M306" s="363" t="str">
        <f t="shared" si="26"/>
        <v/>
      </c>
      <c r="N306" s="301"/>
      <c r="O306" s="347" t="b">
        <f t="shared" si="31"/>
        <v>0</v>
      </c>
      <c r="P306" s="362">
        <f t="shared" si="32"/>
        <v>1</v>
      </c>
      <c r="Q306" s="363" t="str">
        <f t="shared" si="27"/>
        <v/>
      </c>
      <c r="R306" s="363" t="str">
        <f t="shared" si="28"/>
        <v/>
      </c>
      <c r="S306" s="363" t="str">
        <f t="shared" si="29"/>
        <v/>
      </c>
    </row>
    <row r="307" spans="1:19">
      <c r="A307" s="35">
        <v>298</v>
      </c>
      <c r="B307" s="6"/>
      <c r="C307" s="6"/>
      <c r="D307" s="215"/>
      <c r="E307" s="214"/>
      <c r="F307" s="310"/>
      <c r="G307" s="75"/>
      <c r="H307" s="218"/>
      <c r="I307" s="218"/>
      <c r="J307" s="214"/>
      <c r="K307" s="24"/>
      <c r="L307" s="29"/>
      <c r="M307" s="363" t="str">
        <f t="shared" si="26"/>
        <v/>
      </c>
      <c r="N307" s="301"/>
      <c r="O307" s="347" t="b">
        <f t="shared" si="31"/>
        <v>0</v>
      </c>
      <c r="P307" s="362">
        <f t="shared" si="32"/>
        <v>1</v>
      </c>
      <c r="Q307" s="363" t="str">
        <f t="shared" si="27"/>
        <v/>
      </c>
      <c r="R307" s="363" t="str">
        <f t="shared" si="28"/>
        <v/>
      </c>
      <c r="S307" s="363" t="str">
        <f t="shared" si="29"/>
        <v/>
      </c>
    </row>
    <row r="308" spans="1:19">
      <c r="A308" s="35">
        <v>299</v>
      </c>
      <c r="B308" s="6"/>
      <c r="C308" s="6"/>
      <c r="D308" s="215"/>
      <c r="E308" s="214"/>
      <c r="F308" s="310"/>
      <c r="G308" s="75"/>
      <c r="H308" s="218"/>
      <c r="I308" s="218"/>
      <c r="J308" s="214"/>
      <c r="K308" s="24"/>
      <c r="L308" s="29"/>
      <c r="M308" s="363" t="str">
        <f t="shared" si="26"/>
        <v/>
      </c>
      <c r="N308" s="301"/>
      <c r="O308" s="347" t="b">
        <f t="shared" si="31"/>
        <v>0</v>
      </c>
      <c r="P308" s="362">
        <f t="shared" si="32"/>
        <v>1</v>
      </c>
      <c r="Q308" s="363" t="str">
        <f t="shared" si="27"/>
        <v/>
      </c>
      <c r="R308" s="363" t="str">
        <f t="shared" si="28"/>
        <v/>
      </c>
      <c r="S308" s="363" t="str">
        <f t="shared" si="29"/>
        <v/>
      </c>
    </row>
    <row r="309" spans="1:19">
      <c r="A309" s="35">
        <v>300</v>
      </c>
      <c r="B309" s="6"/>
      <c r="C309" s="6"/>
      <c r="D309" s="215"/>
      <c r="E309" s="214"/>
      <c r="F309" s="310"/>
      <c r="G309" s="75"/>
      <c r="H309" s="218"/>
      <c r="I309" s="218"/>
      <c r="J309" s="214"/>
      <c r="K309" s="24"/>
      <c r="L309" s="29"/>
      <c r="M309" s="363" t="str">
        <f t="shared" si="26"/>
        <v/>
      </c>
      <c r="N309" s="301"/>
      <c r="O309" s="347" t="b">
        <f t="shared" si="31"/>
        <v>0</v>
      </c>
      <c r="P309" s="362">
        <f t="shared" si="32"/>
        <v>1</v>
      </c>
      <c r="Q309" s="363" t="str">
        <f t="shared" si="27"/>
        <v/>
      </c>
      <c r="R309" s="363" t="str">
        <f t="shared" si="28"/>
        <v/>
      </c>
      <c r="S309" s="363"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7"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topLeftCell="A32" zoomScale="80" zoomScaleNormal="80" zoomScalePageLayoutView="68" workbookViewId="0">
      <selection activeCell="W39" sqref="W39"/>
    </sheetView>
  </sheetViews>
  <sheetFormatPr defaultColWidth="9.109375" defaultRowHeight="15.6"/>
  <cols>
    <col min="1" max="1" width="5.6640625" style="84" customWidth="1"/>
    <col min="2" max="2" width="38" style="62" customWidth="1"/>
    <col min="3" max="3" width="35.6640625" style="62" customWidth="1"/>
    <col min="4" max="4" width="15.33203125" style="288" customWidth="1"/>
    <col min="5" max="5" width="14.88671875" style="288" customWidth="1"/>
    <col min="6" max="6" width="9.6640625" style="85" customWidth="1"/>
    <col min="7" max="7" width="12.6640625" style="76" customWidth="1"/>
    <col min="8" max="10" width="8.6640625" style="85" customWidth="1"/>
    <col min="11" max="12" width="5.6640625" style="85" customWidth="1"/>
    <col min="13" max="13" width="13.6640625" style="312" customWidth="1"/>
    <col min="14" max="14" width="26" style="288" customWidth="1"/>
    <col min="15" max="15" width="12.88671875" style="311" hidden="1" customWidth="1"/>
    <col min="16" max="16" width="10.6640625" style="81" hidden="1" customWidth="1"/>
    <col min="17" max="17" width="9.109375" style="62" hidden="1" customWidth="1"/>
    <col min="18" max="20" width="13.6640625" style="428" hidden="1" customWidth="1"/>
    <col min="21" max="24" width="9.109375" style="62" customWidth="1"/>
    <col min="25" max="16384" width="9.109375" style="62"/>
  </cols>
  <sheetData>
    <row r="1" spans="1:22" s="58" customFormat="1">
      <c r="A1" s="57" t="s">
        <v>481</v>
      </c>
      <c r="E1" s="59"/>
      <c r="F1" s="59"/>
      <c r="J1" s="287"/>
      <c r="K1" s="287"/>
      <c r="L1" s="287"/>
      <c r="M1" s="287"/>
      <c r="R1" s="287"/>
      <c r="S1" s="287"/>
      <c r="T1" s="287"/>
    </row>
    <row r="2" spans="1:22" s="58" customFormat="1">
      <c r="A2" s="344" t="str">
        <f>IF(ISBLANK(facultate), IF(ISBLANK(departament),"","Departament " &amp; departament), "Facultatea " &amp; facultate)</f>
        <v>Facultatea Construcții</v>
      </c>
      <c r="E2" s="59"/>
      <c r="F2" s="59"/>
      <c r="J2" s="287"/>
      <c r="K2" s="287"/>
      <c r="L2" s="287"/>
      <c r="M2" s="287"/>
      <c r="R2" s="287"/>
      <c r="S2" s="287"/>
      <c r="T2" s="287"/>
    </row>
    <row r="3" spans="1:22" s="58" customFormat="1">
      <c r="A3" s="344" t="str">
        <f>IF(ISBLANK(departament),"","Departamentul " &amp; departament)</f>
        <v>Departamentul Căi de Comunicație Terestre, Fundații și Cadastru</v>
      </c>
      <c r="E3" s="59"/>
      <c r="F3" s="59"/>
      <c r="J3" s="287"/>
      <c r="K3" s="287"/>
      <c r="L3" s="287"/>
      <c r="M3" s="287"/>
      <c r="R3" s="287"/>
      <c r="S3" s="287"/>
      <c r="T3" s="287"/>
    </row>
    <row r="4" spans="1:22">
      <c r="A4" s="531" t="s">
        <v>901</v>
      </c>
      <c r="B4" s="531"/>
      <c r="C4" s="531"/>
      <c r="D4" s="531"/>
      <c r="E4" s="531"/>
      <c r="F4" s="531"/>
      <c r="G4" s="531"/>
      <c r="H4" s="531"/>
      <c r="I4" s="531"/>
      <c r="J4" s="531"/>
      <c r="K4" s="531"/>
      <c r="L4" s="531"/>
      <c r="M4" s="531"/>
      <c r="N4" s="531"/>
      <c r="P4" s="304"/>
      <c r="R4" s="62"/>
      <c r="S4" s="62"/>
      <c r="T4" s="62"/>
    </row>
    <row r="5" spans="1:22" ht="44.25" customHeight="1">
      <c r="A5" s="537" t="s">
        <v>1015</v>
      </c>
      <c r="B5" s="537"/>
      <c r="C5" s="537"/>
      <c r="D5" s="537"/>
      <c r="E5" s="537"/>
      <c r="F5" s="537"/>
      <c r="G5" s="537"/>
      <c r="H5" s="537"/>
      <c r="I5" s="537"/>
      <c r="J5" s="537"/>
      <c r="K5" s="537"/>
      <c r="L5" s="537"/>
      <c r="M5" s="537"/>
      <c r="N5" s="537"/>
      <c r="O5" s="31"/>
      <c r="P5" s="31"/>
      <c r="Q5" s="31"/>
      <c r="R5" s="31"/>
      <c r="S5" s="31"/>
      <c r="T5" s="31"/>
      <c r="U5" s="31"/>
      <c r="V5" s="31"/>
    </row>
    <row r="6" spans="1:22" ht="16.2" thickBot="1">
      <c r="N6" s="345" t="str">
        <f>CONCATENATE(functie," ",nume_candidat)</f>
        <v>Șef de lucrări Halbac-Cotoara-Zamfir Rares</v>
      </c>
    </row>
    <row r="7" spans="1:22" ht="15.75" customHeight="1">
      <c r="A7" s="575" t="s">
        <v>336</v>
      </c>
      <c r="B7" s="528" t="s">
        <v>540</v>
      </c>
      <c r="C7" s="569" t="s">
        <v>62</v>
      </c>
      <c r="D7" s="577" t="s">
        <v>61</v>
      </c>
      <c r="E7" s="569" t="s">
        <v>37</v>
      </c>
      <c r="F7" s="571" t="s">
        <v>2</v>
      </c>
      <c r="G7" s="582" t="s">
        <v>1071</v>
      </c>
      <c r="H7" s="579" t="s">
        <v>1059</v>
      </c>
      <c r="I7" s="580"/>
      <c r="J7" s="581"/>
      <c r="K7" s="565" t="s">
        <v>1060</v>
      </c>
      <c r="L7" s="566"/>
      <c r="M7" s="567" t="s">
        <v>542</v>
      </c>
      <c r="N7" s="528" t="s">
        <v>38</v>
      </c>
      <c r="O7" s="573" t="s">
        <v>39</v>
      </c>
      <c r="P7" s="535" t="s">
        <v>539</v>
      </c>
      <c r="Q7" s="538" t="s">
        <v>549</v>
      </c>
      <c r="R7" s="567" t="s">
        <v>542</v>
      </c>
      <c r="S7" s="567" t="s">
        <v>542</v>
      </c>
      <c r="T7" s="567" t="s">
        <v>542</v>
      </c>
    </row>
    <row r="8" spans="1:22" s="314" customFormat="1" ht="236.25" customHeight="1" thickBot="1">
      <c r="A8" s="576"/>
      <c r="B8" s="528"/>
      <c r="C8" s="570"/>
      <c r="D8" s="578"/>
      <c r="E8" s="570"/>
      <c r="F8" s="572"/>
      <c r="G8" s="583"/>
      <c r="H8" s="404" t="s">
        <v>1061</v>
      </c>
      <c r="I8" s="405" t="s">
        <v>1062</v>
      </c>
      <c r="J8" s="313" t="s">
        <v>332</v>
      </c>
      <c r="K8" s="313" t="s">
        <v>1063</v>
      </c>
      <c r="L8" s="414" t="s">
        <v>1069</v>
      </c>
      <c r="M8" s="568"/>
      <c r="N8" s="528"/>
      <c r="O8" s="574"/>
      <c r="P8" s="535"/>
      <c r="Q8" s="538"/>
      <c r="R8" s="568"/>
      <c r="S8" s="568"/>
      <c r="T8" s="568"/>
    </row>
    <row r="9" spans="1:22" ht="16.2" thickBot="1">
      <c r="A9" s="315"/>
      <c r="B9" s="316"/>
      <c r="C9" s="317"/>
      <c r="D9" s="318"/>
      <c r="E9" s="315"/>
      <c r="F9" s="319"/>
      <c r="G9" s="320"/>
      <c r="H9" s="321"/>
      <c r="I9" s="319"/>
      <c r="J9" s="322"/>
      <c r="K9" s="319"/>
      <c r="L9" s="319"/>
      <c r="M9" s="360">
        <f>SUMIF(M10:M1010,"&gt;0")</f>
        <v>2105.5311836589431</v>
      </c>
      <c r="N9" s="323"/>
      <c r="O9" s="356">
        <f>SUMIF(O10:O1310,"&gt;0")</f>
        <v>1582539.4905376015</v>
      </c>
      <c r="P9" s="324"/>
      <c r="Q9" s="4">
        <f>SUM(Q10:Q1310)</f>
        <v>370</v>
      </c>
      <c r="R9" s="360">
        <f>SUM(R10:R1310)</f>
        <v>240.51773385068043</v>
      </c>
      <c r="S9" s="360">
        <f>SUM(S10:S1310)</f>
        <v>0</v>
      </c>
      <c r="T9" s="360">
        <f>SUM(T10:T1310)</f>
        <v>1865.0134498082625</v>
      </c>
    </row>
    <row r="10" spans="1:22" s="83" customFormat="1" ht="63" thickBot="1">
      <c r="A10" s="27">
        <v>1</v>
      </c>
      <c r="B10" s="150" t="s">
        <v>1367</v>
      </c>
      <c r="C10" s="151" t="s">
        <v>1368</v>
      </c>
      <c r="D10" s="160" t="s">
        <v>1369</v>
      </c>
      <c r="E10" s="402" t="s">
        <v>1370</v>
      </c>
      <c r="F10" s="401">
        <v>2016</v>
      </c>
      <c r="G10" s="325">
        <v>35125.74</v>
      </c>
      <c r="H10" s="24" t="s">
        <v>1371</v>
      </c>
      <c r="I10" s="400"/>
      <c r="J10" s="25"/>
      <c r="K10" s="408"/>
      <c r="L10" s="29"/>
      <c r="M10" s="361">
        <f t="shared" ref="M10:M73" si="0">IF(
OR(
$B10="",$C10="",$E10="",$F10="",$F10&lt;an_initial,$F10&gt;an_final,$P10=FALSE),"",IF(
$G10="","",IF(
OR(
$H10="X",$H10="x"),60*$O10/10000,IF(
OR(
$I10="X",$I10="x"),40*$O10/10000,IF(
OR(
$K10="X",$K10="x"),60*(
IF(
$Q10&lt;=5,0.3,0.2))*$O10/10000,IF(
OR(
$L10="X",$L10="x"),40*(
IF(
$Q10&lt;=5,0.3,0.2))*$O10/10000,""))))))</f>
        <v>46.930266322258838</v>
      </c>
      <c r="N10" s="326"/>
      <c r="O10" s="357">
        <f>IF(OR($B10="",$C10="",$D10="",$E10="",$F10=""),"",$G10/VLOOKUP($F10,Euro!$A:$C,3,FALSE))</f>
        <v>7821.711053709806</v>
      </c>
      <c r="P10" s="358" t="b">
        <f t="shared" ref="P10:P74" si="1">IF(nume_candidat="",FALSE,ISNUMBER(SEARCH(nume_candidat,$B10)))</f>
        <v>1</v>
      </c>
      <c r="Q10" s="359">
        <f t="shared" ref="Q10:Q41" si="2">LEN(B10)-LEN(SUBSTITUTE(B10,",",""))+1</f>
        <v>2</v>
      </c>
      <c r="R10" s="361">
        <f t="shared" ref="R10:R73" si="3">IF(
OR(
$B10="",$C10="",$E10="",$F10="",$F10&lt;an_initial,$F10&gt;an_final,$P10=FALSE),"",IF(
$G10="","",IF(
OR(
$H10="X",$H10="x"),60*$O10/10000,"")))</f>
        <v>46.930266322258838</v>
      </c>
      <c r="S10" s="361" t="str">
        <f t="shared" ref="S10:S73" si="4">IF(
OR(
$B10="",$C10="",$E10="",$F10="",$F10&lt;an_initial,$F10&gt;an_final,$P10=FALSE),"",IF(
$G10="","",IF(
OR(
$I10="X",$I10="x"),40*$O10/10000,"")))</f>
        <v/>
      </c>
      <c r="T10" s="361" t="str">
        <f t="shared" ref="T10:T73" si="5">IF(
OR(
$B10="",$C10="",$E10="",$F10="",$F10&lt;an_initial,$F10&gt;an_final,$P10=FALSE),"",IF(
$G10="","",IF(
OR(
$K10="X",$K10="x"),60*(
IF(
$Q10&lt;=5,0.3,0.2))*$O10/10000,IF(
OR(
$L10="X",$L10="x"),40*(
IF(
$Q10&lt;=5,0.3,0.2))*$O10/10000,""))))</f>
        <v/>
      </c>
    </row>
    <row r="11" spans="1:22" s="83" customFormat="1" ht="94.2" thickBot="1">
      <c r="A11" s="27" t="s">
        <v>24</v>
      </c>
      <c r="B11" s="150" t="s">
        <v>1367</v>
      </c>
      <c r="C11" s="151" t="s">
        <v>1372</v>
      </c>
      <c r="D11" s="160" t="s">
        <v>1369</v>
      </c>
      <c r="E11" s="402" t="s">
        <v>1373</v>
      </c>
      <c r="F11" s="406">
        <v>2016</v>
      </c>
      <c r="G11" s="325">
        <v>18013.2</v>
      </c>
      <c r="H11" s="24" t="s">
        <v>1371</v>
      </c>
      <c r="I11" s="400"/>
      <c r="J11" s="25"/>
      <c r="K11" s="24"/>
      <c r="L11" s="29"/>
      <c r="M11" s="361">
        <f t="shared" si="0"/>
        <v>24.066803242184022</v>
      </c>
      <c r="N11" s="326"/>
      <c r="O11" s="357">
        <f>IF(OR($B11="",$C11="",$D11="",$E11="",$F11=""),"",$G11/VLOOKUP($F11,Euro!$A:$C,3,FALSE))</f>
        <v>4011.1338736973366</v>
      </c>
      <c r="P11" s="358" t="b">
        <f t="shared" si="1"/>
        <v>1</v>
      </c>
      <c r="Q11" s="359">
        <f t="shared" si="2"/>
        <v>2</v>
      </c>
      <c r="R11" s="361">
        <f t="shared" si="3"/>
        <v>24.066803242184022</v>
      </c>
      <c r="S11" s="361" t="str">
        <f t="shared" si="4"/>
        <v/>
      </c>
      <c r="T11" s="361" t="str">
        <f t="shared" si="5"/>
        <v/>
      </c>
    </row>
    <row r="12" spans="1:22" s="83" customFormat="1" ht="47.4" thickBot="1">
      <c r="A12" s="27" t="s">
        <v>25</v>
      </c>
      <c r="B12" s="150" t="s">
        <v>1235</v>
      </c>
      <c r="C12" s="17" t="s">
        <v>1374</v>
      </c>
      <c r="D12" s="160" t="s">
        <v>1369</v>
      </c>
      <c r="E12" s="18" t="s">
        <v>1375</v>
      </c>
      <c r="F12" s="401">
        <v>2017</v>
      </c>
      <c r="G12" s="325">
        <v>8901</v>
      </c>
      <c r="H12" s="22" t="s">
        <v>1371</v>
      </c>
      <c r="I12" s="399"/>
      <c r="J12" s="23"/>
      <c r="K12" s="24"/>
      <c r="L12" s="29"/>
      <c r="M12" s="361">
        <f t="shared" si="0"/>
        <v>11.691075064030997</v>
      </c>
      <c r="N12" s="327"/>
      <c r="O12" s="357">
        <f>IF(OR($B12="",$C12="",$D12="",$E12="",$F12=""),"",$G12/VLOOKUP($F12,Euro!$A:$C,3,FALSE))</f>
        <v>1948.5125106718328</v>
      </c>
      <c r="P12" s="358" t="b">
        <f t="shared" si="1"/>
        <v>1</v>
      </c>
      <c r="Q12" s="359">
        <f t="shared" si="2"/>
        <v>1</v>
      </c>
      <c r="R12" s="361">
        <f t="shared" si="3"/>
        <v>11.691075064030997</v>
      </c>
      <c r="S12" s="361" t="str">
        <f t="shared" si="4"/>
        <v/>
      </c>
      <c r="T12" s="361" t="str">
        <f t="shared" si="5"/>
        <v/>
      </c>
    </row>
    <row r="13" spans="1:22" s="83" customFormat="1" ht="47.4" thickBot="1">
      <c r="A13" s="27" t="s">
        <v>26</v>
      </c>
      <c r="B13" s="150" t="s">
        <v>1376</v>
      </c>
      <c r="C13" s="17" t="s">
        <v>1377</v>
      </c>
      <c r="D13" s="160" t="s">
        <v>1369</v>
      </c>
      <c r="E13" s="18" t="s">
        <v>1378</v>
      </c>
      <c r="F13" s="401">
        <v>2017</v>
      </c>
      <c r="G13" s="325">
        <v>27149.63</v>
      </c>
      <c r="H13" s="22" t="s">
        <v>1371</v>
      </c>
      <c r="I13" s="399"/>
      <c r="J13" s="23"/>
      <c r="K13" s="24"/>
      <c r="L13" s="29"/>
      <c r="M13" s="361">
        <f t="shared" si="0"/>
        <v>35.659854206343994</v>
      </c>
      <c r="N13" s="327"/>
      <c r="O13" s="357">
        <f>IF(OR($B13="",$C13="",$D13="",$E13="",$F13=""),"",$G13/VLOOKUP($F13,Euro!$A:$C,3,FALSE))</f>
        <v>5943.3090343906651</v>
      </c>
      <c r="P13" s="358" t="b">
        <f t="shared" si="1"/>
        <v>1</v>
      </c>
      <c r="Q13" s="359">
        <f t="shared" si="2"/>
        <v>3</v>
      </c>
      <c r="R13" s="361">
        <f t="shared" si="3"/>
        <v>35.659854206343994</v>
      </c>
      <c r="S13" s="361" t="str">
        <f t="shared" si="4"/>
        <v/>
      </c>
      <c r="T13" s="361" t="str">
        <f t="shared" si="5"/>
        <v/>
      </c>
    </row>
    <row r="14" spans="1:22" s="83" customFormat="1" ht="47.4" thickBot="1">
      <c r="A14" s="27">
        <v>4</v>
      </c>
      <c r="B14" s="150" t="s">
        <v>1379</v>
      </c>
      <c r="C14" s="17" t="s">
        <v>1380</v>
      </c>
      <c r="D14" s="160" t="s">
        <v>1369</v>
      </c>
      <c r="E14" s="18" t="s">
        <v>1381</v>
      </c>
      <c r="F14" s="401">
        <v>2017</v>
      </c>
      <c r="G14" s="325">
        <v>27610.63</v>
      </c>
      <c r="H14" s="22"/>
      <c r="I14" s="399"/>
      <c r="J14" s="23"/>
      <c r="K14" s="24" t="s">
        <v>1371</v>
      </c>
      <c r="L14" s="29"/>
      <c r="M14" s="361">
        <f t="shared" si="0"/>
        <v>10.879607276548237</v>
      </c>
      <c r="N14" s="327"/>
      <c r="O14" s="357">
        <f>IF(OR($B14="",$C14="",$D14="",$E14="",$F14=""),"",$G14/VLOOKUP($F14,Euro!$A:$C,3,FALSE))</f>
        <v>6044.2262647490206</v>
      </c>
      <c r="P14" s="358" t="b">
        <f t="shared" si="1"/>
        <v>1</v>
      </c>
      <c r="Q14" s="359">
        <f t="shared" si="2"/>
        <v>2</v>
      </c>
      <c r="R14" s="361" t="str">
        <f t="shared" si="3"/>
        <v/>
      </c>
      <c r="S14" s="361" t="str">
        <f t="shared" si="4"/>
        <v/>
      </c>
      <c r="T14" s="361">
        <f t="shared" si="5"/>
        <v>10.879607276548237</v>
      </c>
    </row>
    <row r="15" spans="1:22" s="83" customFormat="1" ht="62.4">
      <c r="A15" s="27">
        <v>5</v>
      </c>
      <c r="B15" s="150" t="s">
        <v>1235</v>
      </c>
      <c r="C15" s="17" t="s">
        <v>1382</v>
      </c>
      <c r="D15" s="160" t="s">
        <v>1369</v>
      </c>
      <c r="E15" s="18" t="s">
        <v>1386</v>
      </c>
      <c r="F15" s="406">
        <v>2017</v>
      </c>
      <c r="G15" s="325">
        <v>8190.91</v>
      </c>
      <c r="H15" s="22" t="s">
        <v>1371</v>
      </c>
      <c r="I15" s="415"/>
      <c r="J15" s="23"/>
      <c r="K15" s="24"/>
      <c r="L15" s="29"/>
      <c r="M15" s="361">
        <f t="shared" si="0"/>
        <v>10.758402837065736</v>
      </c>
      <c r="N15" s="327"/>
      <c r="O15" s="357">
        <f>IF(OR($B15="",$C15="",$D15="",$E15="",$F15=""),"",$G15/VLOOKUP($F15,Euro!$A:$C,3,FALSE))</f>
        <v>1793.0671395109562</v>
      </c>
      <c r="P15" s="358" t="b">
        <f t="shared" si="1"/>
        <v>1</v>
      </c>
      <c r="Q15" s="359">
        <f t="shared" si="2"/>
        <v>1</v>
      </c>
      <c r="R15" s="361">
        <f t="shared" si="3"/>
        <v>10.758402837065736</v>
      </c>
      <c r="S15" s="361" t="str">
        <f t="shared" si="4"/>
        <v/>
      </c>
      <c r="T15" s="361" t="str">
        <f t="shared" si="5"/>
        <v/>
      </c>
    </row>
    <row r="16" spans="1:22" s="83" customFormat="1" ht="46.8">
      <c r="A16" s="27">
        <v>6</v>
      </c>
      <c r="B16" s="19" t="s">
        <v>1367</v>
      </c>
      <c r="C16" s="19" t="s">
        <v>1383</v>
      </c>
      <c r="D16" s="160" t="s">
        <v>1369</v>
      </c>
      <c r="E16" s="18" t="s">
        <v>1387</v>
      </c>
      <c r="F16" s="29">
        <v>2017</v>
      </c>
      <c r="G16" s="325">
        <v>14441.28</v>
      </c>
      <c r="H16" s="24" t="s">
        <v>1371</v>
      </c>
      <c r="I16" s="218"/>
      <c r="J16" s="25"/>
      <c r="K16" s="24"/>
      <c r="L16" s="29"/>
      <c r="M16" s="361">
        <f t="shared" si="0"/>
        <v>18.967991068496747</v>
      </c>
      <c r="N16" s="327"/>
      <c r="O16" s="357">
        <f>IF(OR($B16="",$C16="",$D16="",$E16="",$F16=""),"",$G16/VLOOKUP($F16,Euro!$A:$C,3,FALSE))</f>
        <v>3161.331844749458</v>
      </c>
      <c r="P16" s="358" t="b">
        <f t="shared" si="1"/>
        <v>1</v>
      </c>
      <c r="Q16" s="359">
        <f t="shared" si="2"/>
        <v>2</v>
      </c>
      <c r="R16" s="361">
        <f t="shared" si="3"/>
        <v>18.967991068496747</v>
      </c>
      <c r="S16" s="361" t="str">
        <f t="shared" si="4"/>
        <v/>
      </c>
      <c r="T16" s="361" t="str">
        <f t="shared" si="5"/>
        <v/>
      </c>
    </row>
    <row r="17" spans="1:20" s="83" customFormat="1" ht="62.4">
      <c r="A17" s="27">
        <v>7</v>
      </c>
      <c r="B17" s="19" t="s">
        <v>1385</v>
      </c>
      <c r="C17" s="19" t="s">
        <v>1384</v>
      </c>
      <c r="D17" s="160" t="s">
        <v>1369</v>
      </c>
      <c r="E17" s="18" t="s">
        <v>1388</v>
      </c>
      <c r="F17" s="28">
        <v>2017</v>
      </c>
      <c r="G17" s="325">
        <v>33928.33</v>
      </c>
      <c r="H17" s="22"/>
      <c r="I17" s="214"/>
      <c r="J17" s="23"/>
      <c r="K17" s="24" t="s">
        <v>1371</v>
      </c>
      <c r="L17" s="29"/>
      <c r="M17" s="361">
        <f t="shared" si="0"/>
        <v>13.369014251001511</v>
      </c>
      <c r="N17" s="327"/>
      <c r="O17" s="357">
        <f>IF(OR($B17="",$C17="",$D17="",$E17="",$F17=""),"",$G17/VLOOKUP($F17,Euro!$A:$C,3,FALSE))</f>
        <v>7427.2301394452834</v>
      </c>
      <c r="P17" s="358" t="b">
        <f t="shared" si="1"/>
        <v>1</v>
      </c>
      <c r="Q17" s="359">
        <f t="shared" si="2"/>
        <v>2</v>
      </c>
      <c r="R17" s="361" t="str">
        <f t="shared" si="3"/>
        <v/>
      </c>
      <c r="S17" s="361" t="str">
        <f t="shared" si="4"/>
        <v/>
      </c>
      <c r="T17" s="361">
        <f t="shared" si="5"/>
        <v>13.369014251001511</v>
      </c>
    </row>
    <row r="18" spans="1:20" s="83" customFormat="1" ht="46.8">
      <c r="A18" s="27">
        <v>8</v>
      </c>
      <c r="B18" s="19" t="s">
        <v>1379</v>
      </c>
      <c r="C18" s="19" t="s">
        <v>1389</v>
      </c>
      <c r="D18" s="160" t="s">
        <v>1390</v>
      </c>
      <c r="E18" s="18" t="s">
        <v>1391</v>
      </c>
      <c r="F18" s="28">
        <v>2017</v>
      </c>
      <c r="G18" s="325">
        <v>45580</v>
      </c>
      <c r="H18" s="22"/>
      <c r="I18" s="214"/>
      <c r="J18" s="23"/>
      <c r="K18" s="24" t="s">
        <v>1371</v>
      </c>
      <c r="L18" s="29"/>
      <c r="M18" s="361">
        <f t="shared" si="0"/>
        <v>17.960202272279503</v>
      </c>
      <c r="N18" s="327"/>
      <c r="O18" s="357">
        <f>IF(OR($B18="",$C18="",$D18="",$E18="",$F18=""),"",$G18/VLOOKUP($F18,Euro!$A:$C,3,FALSE))</f>
        <v>9977.8901512663906</v>
      </c>
      <c r="P18" s="358" t="b">
        <f t="shared" si="1"/>
        <v>1</v>
      </c>
      <c r="Q18" s="359">
        <f t="shared" si="2"/>
        <v>2</v>
      </c>
      <c r="R18" s="361" t="str">
        <f t="shared" si="3"/>
        <v/>
      </c>
      <c r="S18" s="361" t="str">
        <f t="shared" si="4"/>
        <v/>
      </c>
      <c r="T18" s="361">
        <f t="shared" si="5"/>
        <v>17.960202272279503</v>
      </c>
    </row>
    <row r="19" spans="1:20" s="83" customFormat="1" ht="46.8">
      <c r="A19" s="27">
        <v>9</v>
      </c>
      <c r="B19" s="19" t="s">
        <v>1235</v>
      </c>
      <c r="C19" s="19" t="s">
        <v>1393</v>
      </c>
      <c r="D19" s="160" t="s">
        <v>1394</v>
      </c>
      <c r="E19" s="18" t="s">
        <v>1395</v>
      </c>
      <c r="F19" s="28">
        <v>2018</v>
      </c>
      <c r="G19" s="325">
        <v>5593.8</v>
      </c>
      <c r="H19" s="22" t="s">
        <v>1371</v>
      </c>
      <c r="I19" s="214"/>
      <c r="J19" s="23"/>
      <c r="K19" s="24"/>
      <c r="L19" s="29"/>
      <c r="M19" s="361">
        <f t="shared" si="0"/>
        <v>7.2123777801654683</v>
      </c>
      <c r="N19" s="327"/>
      <c r="O19" s="357">
        <f>IF(OR($B19="",$C19="",$D19="",$E19="",$F19=""),"",$G19/VLOOKUP($F19,Euro!$A:$C,3,FALSE))</f>
        <v>1202.0629633609112</v>
      </c>
      <c r="P19" s="358" t="b">
        <f t="shared" si="1"/>
        <v>1</v>
      </c>
      <c r="Q19" s="359">
        <f t="shared" si="2"/>
        <v>1</v>
      </c>
      <c r="R19" s="361">
        <f t="shared" si="3"/>
        <v>7.2123777801654683</v>
      </c>
      <c r="S19" s="361" t="str">
        <f t="shared" si="4"/>
        <v/>
      </c>
      <c r="T19" s="361" t="str">
        <f t="shared" si="5"/>
        <v/>
      </c>
    </row>
    <row r="20" spans="1:20" s="83" customFormat="1" ht="46.8">
      <c r="A20" s="27">
        <v>10</v>
      </c>
      <c r="B20" s="19" t="s">
        <v>1235</v>
      </c>
      <c r="C20" s="19" t="s">
        <v>1400</v>
      </c>
      <c r="D20" s="160" t="s">
        <v>1399</v>
      </c>
      <c r="E20" s="18" t="s">
        <v>1398</v>
      </c>
      <c r="F20" s="28">
        <v>2018</v>
      </c>
      <c r="G20" s="325">
        <v>4856.8999999999996</v>
      </c>
      <c r="H20" s="22" t="s">
        <v>1371</v>
      </c>
      <c r="I20" s="214"/>
      <c r="J20" s="23"/>
      <c r="K20" s="24"/>
      <c r="L20" s="29"/>
      <c r="M20" s="361">
        <f t="shared" si="0"/>
        <v>6.2622542172558289</v>
      </c>
      <c r="N20" s="327"/>
      <c r="O20" s="357">
        <f>IF(OR($B20="",$C20="",$D20="",$E20="",$F20=""),"",$G20/VLOOKUP($F20,Euro!$A:$C,3,FALSE))</f>
        <v>1043.7090362093047</v>
      </c>
      <c r="P20" s="358" t="b">
        <f t="shared" si="1"/>
        <v>1</v>
      </c>
      <c r="Q20" s="359">
        <f t="shared" si="2"/>
        <v>1</v>
      </c>
      <c r="R20" s="361">
        <f t="shared" si="3"/>
        <v>6.2622542172558289</v>
      </c>
      <c r="S20" s="361" t="str">
        <f t="shared" si="4"/>
        <v/>
      </c>
      <c r="T20" s="361" t="str">
        <f t="shared" si="5"/>
        <v/>
      </c>
    </row>
    <row r="21" spans="1:20" s="83" customFormat="1" ht="31.2">
      <c r="A21" s="27">
        <v>11</v>
      </c>
      <c r="B21" s="19" t="s">
        <v>1235</v>
      </c>
      <c r="C21" s="19" t="s">
        <v>1401</v>
      </c>
      <c r="D21" s="160" t="s">
        <v>1402</v>
      </c>
      <c r="E21" s="18">
        <v>471</v>
      </c>
      <c r="F21" s="28">
        <v>2018</v>
      </c>
      <c r="G21" s="325">
        <v>5883.85</v>
      </c>
      <c r="H21" s="22" t="s">
        <v>1371</v>
      </c>
      <c r="I21" s="214"/>
      <c r="J21" s="23"/>
      <c r="K21" s="24"/>
      <c r="L21" s="29"/>
      <c r="M21" s="361">
        <f t="shared" si="0"/>
        <v>7.5863543569356393</v>
      </c>
      <c r="N21" s="327"/>
      <c r="O21" s="357">
        <f>IF(OR($B21="",$C21="",$D21="",$E21="",$F21=""),"",$G21/VLOOKUP($F21,Euro!$A:$C,3,FALSE))</f>
        <v>1264.3923928226066</v>
      </c>
      <c r="P21" s="358" t="b">
        <f t="shared" si="1"/>
        <v>1</v>
      </c>
      <c r="Q21" s="359">
        <f t="shared" si="2"/>
        <v>1</v>
      </c>
      <c r="R21" s="361">
        <f t="shared" si="3"/>
        <v>7.5863543569356393</v>
      </c>
      <c r="S21" s="361" t="str">
        <f t="shared" si="4"/>
        <v/>
      </c>
      <c r="T21" s="361" t="str">
        <f t="shared" si="5"/>
        <v/>
      </c>
    </row>
    <row r="22" spans="1:20" s="83" customFormat="1" ht="31.2">
      <c r="A22" s="27">
        <v>12</v>
      </c>
      <c r="B22" s="19" t="s">
        <v>1235</v>
      </c>
      <c r="C22" s="19" t="s">
        <v>1401</v>
      </c>
      <c r="D22" s="160" t="s">
        <v>1402</v>
      </c>
      <c r="E22" s="18">
        <v>794</v>
      </c>
      <c r="F22" s="28">
        <v>2018</v>
      </c>
      <c r="G22" s="325">
        <v>3640.3</v>
      </c>
      <c r="H22" s="22" t="s">
        <v>1371</v>
      </c>
      <c r="I22" s="214"/>
      <c r="J22" s="23"/>
      <c r="K22" s="24"/>
      <c r="L22" s="29"/>
      <c r="M22" s="361">
        <f t="shared" si="0"/>
        <v>4.6936284517030193</v>
      </c>
      <c r="N22" s="327"/>
      <c r="O22" s="357">
        <f>IF(OR($B22="",$C22="",$D22="",$E22="",$F22=""),"",$G22/VLOOKUP($F22,Euro!$A:$C,3,FALSE))</f>
        <v>782.27140861716987</v>
      </c>
      <c r="P22" s="358" t="b">
        <f t="shared" si="1"/>
        <v>1</v>
      </c>
      <c r="Q22" s="359">
        <f t="shared" si="2"/>
        <v>1</v>
      </c>
      <c r="R22" s="361">
        <f t="shared" si="3"/>
        <v>4.6936284517030193</v>
      </c>
      <c r="S22" s="361" t="str">
        <f t="shared" si="4"/>
        <v/>
      </c>
      <c r="T22" s="361" t="str">
        <f t="shared" si="5"/>
        <v/>
      </c>
    </row>
    <row r="23" spans="1:20" s="83" customFormat="1" ht="31.2">
      <c r="A23" s="27">
        <v>13</v>
      </c>
      <c r="B23" s="19" t="s">
        <v>1235</v>
      </c>
      <c r="C23" s="19" t="s">
        <v>1401</v>
      </c>
      <c r="D23" s="160" t="s">
        <v>1402</v>
      </c>
      <c r="E23" s="20">
        <v>1223</v>
      </c>
      <c r="F23" s="30">
        <v>2018</v>
      </c>
      <c r="G23" s="325">
        <v>5544.5</v>
      </c>
      <c r="H23" s="26" t="s">
        <v>1371</v>
      </c>
      <c r="I23" s="217"/>
      <c r="J23" s="23"/>
      <c r="K23" s="24"/>
      <c r="L23" s="29"/>
      <c r="M23" s="361">
        <f t="shared" si="0"/>
        <v>7.148812721607392</v>
      </c>
      <c r="N23" s="327"/>
      <c r="O23" s="357">
        <f>IF(OR($B23="",$C23="",$D23="",$E23="",$F23=""),"",$G23/VLOOKUP($F23,Euro!$A:$C,3,FALSE))</f>
        <v>1191.4687869345653</v>
      </c>
      <c r="P23" s="358" t="b">
        <f t="shared" si="1"/>
        <v>1</v>
      </c>
      <c r="Q23" s="359">
        <f t="shared" si="2"/>
        <v>1</v>
      </c>
      <c r="R23" s="361">
        <f t="shared" si="3"/>
        <v>7.148812721607392</v>
      </c>
      <c r="S23" s="361" t="str">
        <f t="shared" si="4"/>
        <v/>
      </c>
      <c r="T23" s="361" t="str">
        <f t="shared" si="5"/>
        <v/>
      </c>
    </row>
    <row r="24" spans="1:20" s="83" customFormat="1" ht="31.2">
      <c r="A24" s="27">
        <v>14</v>
      </c>
      <c r="B24" s="19" t="s">
        <v>1235</v>
      </c>
      <c r="C24" s="19" t="s">
        <v>1401</v>
      </c>
      <c r="D24" s="160" t="s">
        <v>1403</v>
      </c>
      <c r="E24" s="18">
        <v>360</v>
      </c>
      <c r="F24" s="28">
        <v>2018</v>
      </c>
      <c r="G24" s="325">
        <v>10580.74</v>
      </c>
      <c r="H24" s="22" t="s">
        <v>1371</v>
      </c>
      <c r="I24" s="214"/>
      <c r="J24" s="23"/>
      <c r="K24" s="24"/>
      <c r="L24" s="29"/>
      <c r="M24" s="361">
        <f t="shared" si="0"/>
        <v>13.642299344579349</v>
      </c>
      <c r="N24" s="327"/>
      <c r="O24" s="357">
        <f>IF(OR($B24="",$C24="",$D24="",$E24="",$F24=""),"",$G24/VLOOKUP($F24,Euro!$A:$C,3,FALSE))</f>
        <v>2273.7165574298915</v>
      </c>
      <c r="P24" s="358" t="b">
        <f t="shared" si="1"/>
        <v>1</v>
      </c>
      <c r="Q24" s="359">
        <f t="shared" si="2"/>
        <v>1</v>
      </c>
      <c r="R24" s="361">
        <f t="shared" si="3"/>
        <v>13.642299344579349</v>
      </c>
      <c r="S24" s="361" t="str">
        <f t="shared" si="4"/>
        <v/>
      </c>
      <c r="T24" s="361" t="str">
        <f t="shared" si="5"/>
        <v/>
      </c>
    </row>
    <row r="25" spans="1:20" s="83" customFormat="1" ht="31.2">
      <c r="A25" s="27">
        <v>15</v>
      </c>
      <c r="B25" s="19" t="s">
        <v>1235</v>
      </c>
      <c r="C25" s="19" t="s">
        <v>1401</v>
      </c>
      <c r="D25" s="160" t="s">
        <v>1403</v>
      </c>
      <c r="E25" s="21">
        <v>419</v>
      </c>
      <c r="F25" s="28">
        <v>2018</v>
      </c>
      <c r="G25" s="325">
        <v>9500</v>
      </c>
      <c r="H25" s="22" t="s">
        <v>1371</v>
      </c>
      <c r="I25" s="214"/>
      <c r="J25" s="23"/>
      <c r="K25" s="24"/>
      <c r="L25" s="29"/>
      <c r="M25" s="361">
        <f t="shared" si="0"/>
        <v>12.248844955409906</v>
      </c>
      <c r="N25" s="327"/>
      <c r="O25" s="357">
        <f>IF(OR($B25="",$C25="",$D25="",$E25="",$F25=""),"",$G25/VLOOKUP($F25,Euro!$A:$C,3,FALSE))</f>
        <v>2041.4741592349844</v>
      </c>
      <c r="P25" s="358" t="b">
        <f t="shared" si="1"/>
        <v>1</v>
      </c>
      <c r="Q25" s="359">
        <f t="shared" si="2"/>
        <v>1</v>
      </c>
      <c r="R25" s="361">
        <f t="shared" si="3"/>
        <v>12.248844955409906</v>
      </c>
      <c r="S25" s="361" t="str">
        <f t="shared" si="4"/>
        <v/>
      </c>
      <c r="T25" s="361" t="str">
        <f t="shared" si="5"/>
        <v/>
      </c>
    </row>
    <row r="26" spans="1:20" s="83" customFormat="1" ht="46.8">
      <c r="A26" s="27">
        <v>16</v>
      </c>
      <c r="B26" s="19" t="s">
        <v>1235</v>
      </c>
      <c r="C26" s="19" t="s">
        <v>1405</v>
      </c>
      <c r="D26" s="160" t="s">
        <v>1406</v>
      </c>
      <c r="E26" s="18" t="s">
        <v>1407</v>
      </c>
      <c r="F26" s="28">
        <v>2019</v>
      </c>
      <c r="G26" s="325">
        <v>6999.17</v>
      </c>
      <c r="H26" s="22" t="s">
        <v>1371</v>
      </c>
      <c r="I26" s="214"/>
      <c r="J26" s="23"/>
      <c r="K26" s="24"/>
      <c r="L26" s="29"/>
      <c r="M26" s="361">
        <f t="shared" si="0"/>
        <v>8.8500000000000014</v>
      </c>
      <c r="N26" s="327"/>
      <c r="O26" s="357">
        <f>IF(OR($B26="",$C26="",$D26="",$E26="",$F26=""),"",$G26/VLOOKUP($F26,Euro!$A:$C,3,FALSE))</f>
        <v>1475.0000000000002</v>
      </c>
      <c r="P26" s="358" t="b">
        <f t="shared" si="1"/>
        <v>1</v>
      </c>
      <c r="Q26" s="359">
        <f t="shared" si="2"/>
        <v>1</v>
      </c>
      <c r="R26" s="361">
        <f t="shared" si="3"/>
        <v>8.8500000000000014</v>
      </c>
      <c r="S26" s="361" t="str">
        <f t="shared" si="4"/>
        <v/>
      </c>
      <c r="T26" s="361" t="str">
        <f t="shared" si="5"/>
        <v/>
      </c>
    </row>
    <row r="27" spans="1:20" s="83" customFormat="1" ht="31.2">
      <c r="A27" s="27">
        <v>17</v>
      </c>
      <c r="B27" s="19" t="s">
        <v>1235</v>
      </c>
      <c r="C27" s="19" t="s">
        <v>1401</v>
      </c>
      <c r="D27" s="160" t="s">
        <v>1404</v>
      </c>
      <c r="E27" s="18">
        <v>315</v>
      </c>
      <c r="F27" s="28">
        <v>2019</v>
      </c>
      <c r="G27" s="325">
        <v>13934</v>
      </c>
      <c r="H27" s="22" t="s">
        <v>1371</v>
      </c>
      <c r="I27" s="214"/>
      <c r="J27" s="23"/>
      <c r="K27" s="24"/>
      <c r="L27" s="29"/>
      <c r="M27" s="361">
        <f t="shared" si="0"/>
        <v>17.618646210907865</v>
      </c>
      <c r="N27" s="327"/>
      <c r="O27" s="357">
        <f>IF(OR($B27="",$C27="",$D27="",$E27="",$F27=""),"",$G27/VLOOKUP($F27,Euro!$A:$C,3,FALSE))</f>
        <v>2936.4410351513111</v>
      </c>
      <c r="P27" s="358" t="b">
        <f t="shared" si="1"/>
        <v>1</v>
      </c>
      <c r="Q27" s="359">
        <f t="shared" si="2"/>
        <v>1</v>
      </c>
      <c r="R27" s="361">
        <f t="shared" si="3"/>
        <v>17.618646210907865</v>
      </c>
      <c r="S27" s="361" t="str">
        <f t="shared" si="4"/>
        <v/>
      </c>
      <c r="T27" s="361" t="str">
        <f t="shared" si="5"/>
        <v/>
      </c>
    </row>
    <row r="28" spans="1:20" s="83" customFormat="1" ht="31.2">
      <c r="A28" s="27">
        <v>18</v>
      </c>
      <c r="B28" s="19" t="s">
        <v>1235</v>
      </c>
      <c r="C28" s="19" t="s">
        <v>1393</v>
      </c>
      <c r="D28" s="160" t="s">
        <v>1408</v>
      </c>
      <c r="E28" s="18" t="s">
        <v>1409</v>
      </c>
      <c r="F28" s="28">
        <v>2019</v>
      </c>
      <c r="G28" s="325">
        <v>5678.52</v>
      </c>
      <c r="H28" s="22" t="s">
        <v>1371</v>
      </c>
      <c r="I28" s="214"/>
      <c r="J28" s="23"/>
      <c r="K28" s="24"/>
      <c r="L28" s="29"/>
      <c r="M28" s="361">
        <f t="shared" si="0"/>
        <v>7.1801230717356503</v>
      </c>
      <c r="N28" s="327"/>
      <c r="O28" s="357">
        <f>IF(OR($B28="",$C28="",$D28="",$E28="",$F28=""),"",$G28/VLOOKUP($F28,Euro!$A:$C,3,FALSE))</f>
        <v>1196.6871786226084</v>
      </c>
      <c r="P28" s="358" t="b">
        <f t="shared" si="1"/>
        <v>1</v>
      </c>
      <c r="Q28" s="359">
        <f t="shared" si="2"/>
        <v>1</v>
      </c>
      <c r="R28" s="361">
        <f t="shared" si="3"/>
        <v>7.1801230717356503</v>
      </c>
      <c r="S28" s="361" t="str">
        <f t="shared" si="4"/>
        <v/>
      </c>
      <c r="T28" s="361" t="str">
        <f t="shared" si="5"/>
        <v/>
      </c>
    </row>
    <row r="29" spans="1:20" s="83" customFormat="1" ht="374.4">
      <c r="A29" s="27">
        <v>19</v>
      </c>
      <c r="B29" s="19" t="s">
        <v>1413</v>
      </c>
      <c r="C29" s="19" t="s">
        <v>1410</v>
      </c>
      <c r="D29" s="160" t="s">
        <v>1411</v>
      </c>
      <c r="E29" s="18" t="s">
        <v>1412</v>
      </c>
      <c r="F29" s="28">
        <v>2018</v>
      </c>
      <c r="G29" s="325">
        <v>122100</v>
      </c>
      <c r="H29" s="22"/>
      <c r="I29" s="214"/>
      <c r="J29" s="23"/>
      <c r="K29" s="24" t="s">
        <v>1371</v>
      </c>
      <c r="L29" s="29"/>
      <c r="M29" s="361">
        <f t="shared" si="0"/>
        <v>31.485978295906307</v>
      </c>
      <c r="N29" s="327"/>
      <c r="O29" s="357">
        <f>IF(OR($B29="",$C29="",$D29="",$E29="",$F29=""),"",$G29/VLOOKUP($F29,Euro!$A:$C,3,FALSE))</f>
        <v>26238.315246588587</v>
      </c>
      <c r="P29" s="358" t="b">
        <f t="shared" si="1"/>
        <v>1</v>
      </c>
      <c r="Q29" s="359">
        <f t="shared" si="2"/>
        <v>19</v>
      </c>
      <c r="R29" s="361" t="str">
        <f t="shared" si="3"/>
        <v/>
      </c>
      <c r="S29" s="361" t="str">
        <f t="shared" si="4"/>
        <v/>
      </c>
      <c r="T29" s="361">
        <f t="shared" si="5"/>
        <v>31.485978295906307</v>
      </c>
    </row>
    <row r="30" spans="1:20" s="83" customFormat="1" ht="374.4">
      <c r="A30" s="27">
        <v>20</v>
      </c>
      <c r="B30" s="19" t="s">
        <v>1413</v>
      </c>
      <c r="C30" s="19" t="s">
        <v>1410</v>
      </c>
      <c r="D30" s="160" t="s">
        <v>1411</v>
      </c>
      <c r="E30" s="20" t="s">
        <v>1412</v>
      </c>
      <c r="F30" s="30">
        <v>2019</v>
      </c>
      <c r="G30" s="325">
        <v>3197454</v>
      </c>
      <c r="H30" s="26"/>
      <c r="I30" s="217"/>
      <c r="J30" s="23"/>
      <c r="K30" s="24" t="s">
        <v>1371</v>
      </c>
      <c r="L30" s="29"/>
      <c r="M30" s="361">
        <f t="shared" si="0"/>
        <v>808.59495911658109</v>
      </c>
      <c r="N30" s="327"/>
      <c r="O30" s="357">
        <f>IF(OR($B30="",$C30="",$D30="",$E30="",$F30=""),"",$G30/VLOOKUP($F30,Euro!$A:$C,3,FALSE))</f>
        <v>673829.13259715086</v>
      </c>
      <c r="P30" s="358" t="b">
        <f t="shared" si="1"/>
        <v>1</v>
      </c>
      <c r="Q30" s="359">
        <f t="shared" si="2"/>
        <v>19</v>
      </c>
      <c r="R30" s="361" t="str">
        <f t="shared" si="3"/>
        <v/>
      </c>
      <c r="S30" s="361" t="str">
        <f t="shared" si="4"/>
        <v/>
      </c>
      <c r="T30" s="361">
        <f t="shared" si="5"/>
        <v>808.59495911658109</v>
      </c>
    </row>
    <row r="31" spans="1:20" s="83" customFormat="1" ht="374.4">
      <c r="A31" s="27">
        <v>21</v>
      </c>
      <c r="B31" s="19" t="s">
        <v>1413</v>
      </c>
      <c r="C31" s="19" t="s">
        <v>1410</v>
      </c>
      <c r="D31" s="160" t="s">
        <v>1411</v>
      </c>
      <c r="E31" s="18" t="s">
        <v>1412</v>
      </c>
      <c r="F31" s="28">
        <v>2020</v>
      </c>
      <c r="G31" s="325">
        <v>1987000</v>
      </c>
      <c r="H31" s="22"/>
      <c r="I31" s="214"/>
      <c r="J31" s="23"/>
      <c r="K31" s="24" t="s">
        <v>1371</v>
      </c>
      <c r="L31" s="29"/>
      <c r="M31" s="361">
        <f t="shared" si="0"/>
        <v>494.21713717199361</v>
      </c>
      <c r="N31" s="327"/>
      <c r="O31" s="357">
        <f>IF(OR($B31="",$C31="",$D31="",$E31="",$F31=""),"",$G31/VLOOKUP($F31,Euro!$A:$C,3,FALSE))</f>
        <v>411847.61430999462</v>
      </c>
      <c r="P31" s="358" t="b">
        <f t="shared" si="1"/>
        <v>1</v>
      </c>
      <c r="Q31" s="359">
        <f t="shared" si="2"/>
        <v>19</v>
      </c>
      <c r="R31" s="361" t="str">
        <f t="shared" si="3"/>
        <v/>
      </c>
      <c r="S31" s="361" t="str">
        <f t="shared" si="4"/>
        <v/>
      </c>
      <c r="T31" s="361">
        <f t="shared" si="5"/>
        <v>494.21713717199361</v>
      </c>
    </row>
    <row r="32" spans="1:20" s="83" customFormat="1" ht="202.8">
      <c r="A32" s="27">
        <v>22</v>
      </c>
      <c r="B32" s="19" t="s">
        <v>1452</v>
      </c>
      <c r="C32" s="19" t="s">
        <v>1459</v>
      </c>
      <c r="D32" s="160" t="s">
        <v>1460</v>
      </c>
      <c r="E32" s="18">
        <v>1</v>
      </c>
      <c r="F32" s="28">
        <v>2020</v>
      </c>
      <c r="G32" s="325">
        <v>1964040.59</v>
      </c>
      <c r="H32" s="22"/>
      <c r="I32" s="214"/>
      <c r="J32" s="23"/>
      <c r="K32" s="24" t="s">
        <v>1371</v>
      </c>
      <c r="L32" s="29"/>
      <c r="M32" s="361">
        <f t="shared" si="0"/>
        <v>488.50655142395226</v>
      </c>
      <c r="N32" s="327"/>
      <c r="O32" s="357">
        <f>IF(OR($B32="",$C32="",$D32="",$E32="",$F32=""),"",$G32/VLOOKUP($F32,Euro!$A:$C,3,FALSE))</f>
        <v>407088.79285329353</v>
      </c>
      <c r="P32" s="358" t="b">
        <f t="shared" si="1"/>
        <v>1</v>
      </c>
      <c r="Q32" s="359">
        <f t="shared" si="2"/>
        <v>8</v>
      </c>
      <c r="R32" s="361" t="str">
        <f t="shared" si="3"/>
        <v/>
      </c>
      <c r="S32" s="361" t="str">
        <f t="shared" si="4"/>
        <v/>
      </c>
      <c r="T32" s="361">
        <f t="shared" si="5"/>
        <v>488.50655142395226</v>
      </c>
    </row>
    <row r="33" spans="1:20" s="83" customFormat="1">
      <c r="A33" s="27">
        <v>23</v>
      </c>
      <c r="B33" s="19"/>
      <c r="C33" s="19"/>
      <c r="D33" s="160"/>
      <c r="E33" s="18"/>
      <c r="F33" s="28"/>
      <c r="G33" s="325"/>
      <c r="H33" s="22"/>
      <c r="I33" s="214"/>
      <c r="J33" s="23"/>
      <c r="K33" s="24"/>
      <c r="L33" s="29"/>
      <c r="M33" s="361" t="str">
        <f t="shared" si="0"/>
        <v/>
      </c>
      <c r="N33" s="327"/>
      <c r="O33" s="357" t="str">
        <f>IF(OR($B33="",$C33="",$D33="",$E33="",$F33=""),"",$G33/VLOOKUP($F33,Euro!$A:$C,3,FALSE))</f>
        <v/>
      </c>
      <c r="P33" s="358" t="b">
        <f t="shared" si="1"/>
        <v>0</v>
      </c>
      <c r="Q33" s="359">
        <f t="shared" si="2"/>
        <v>1</v>
      </c>
      <c r="R33" s="361" t="str">
        <f t="shared" si="3"/>
        <v/>
      </c>
      <c r="S33" s="361" t="str">
        <f t="shared" si="4"/>
        <v/>
      </c>
      <c r="T33" s="361" t="str">
        <f t="shared" si="5"/>
        <v/>
      </c>
    </row>
    <row r="34" spans="1:20" s="83" customFormat="1">
      <c r="A34" s="27">
        <v>24</v>
      </c>
      <c r="B34" s="19"/>
      <c r="C34" s="19"/>
      <c r="D34" s="160"/>
      <c r="E34" s="18"/>
      <c r="F34" s="28"/>
      <c r="G34" s="325"/>
      <c r="H34" s="22"/>
      <c r="I34" s="214"/>
      <c r="J34" s="23"/>
      <c r="K34" s="24"/>
      <c r="L34" s="29"/>
      <c r="M34" s="361" t="str">
        <f t="shared" si="0"/>
        <v/>
      </c>
      <c r="N34" s="327"/>
      <c r="O34" s="357" t="str">
        <f>IF(OR($B34="",$C34="",$D34="",$E34="",$F34=""),"",$G34/VLOOKUP($F34,Euro!$A:$C,3,FALSE))</f>
        <v/>
      </c>
      <c r="P34" s="358" t="b">
        <f t="shared" si="1"/>
        <v>0</v>
      </c>
      <c r="Q34" s="359">
        <f t="shared" si="2"/>
        <v>1</v>
      </c>
      <c r="R34" s="361" t="str">
        <f t="shared" si="3"/>
        <v/>
      </c>
      <c r="S34" s="361" t="str">
        <f t="shared" si="4"/>
        <v/>
      </c>
      <c r="T34" s="361" t="str">
        <f t="shared" si="5"/>
        <v/>
      </c>
    </row>
    <row r="35" spans="1:20" s="83" customFormat="1">
      <c r="A35" s="27">
        <v>25</v>
      </c>
      <c r="B35" s="19"/>
      <c r="C35" s="19"/>
      <c r="D35" s="160"/>
      <c r="E35" s="18"/>
      <c r="F35" s="28"/>
      <c r="G35" s="325"/>
      <c r="H35" s="22"/>
      <c r="I35" s="214"/>
      <c r="J35" s="23"/>
      <c r="K35" s="24"/>
      <c r="L35" s="29"/>
      <c r="M35" s="361" t="str">
        <f t="shared" si="0"/>
        <v/>
      </c>
      <c r="N35" s="327"/>
      <c r="O35" s="357" t="str">
        <f>IF(OR($B35="",$C35="",$D35="",$E35="",$F35=""),"",$G35/VLOOKUP($F35,Euro!$A:$C,3,FALSE))</f>
        <v/>
      </c>
      <c r="P35" s="358" t="b">
        <f t="shared" si="1"/>
        <v>0</v>
      </c>
      <c r="Q35" s="359">
        <f t="shared" si="2"/>
        <v>1</v>
      </c>
      <c r="R35" s="361" t="str">
        <f t="shared" si="3"/>
        <v/>
      </c>
      <c r="S35" s="361" t="str">
        <f t="shared" si="4"/>
        <v/>
      </c>
      <c r="T35" s="361" t="str">
        <f t="shared" si="5"/>
        <v/>
      </c>
    </row>
    <row r="36" spans="1:20" s="83" customFormat="1">
      <c r="A36" s="27">
        <v>26</v>
      </c>
      <c r="B36" s="19"/>
      <c r="C36" s="19"/>
      <c r="D36" s="160"/>
      <c r="E36" s="18"/>
      <c r="F36" s="28"/>
      <c r="G36" s="325"/>
      <c r="H36" s="22"/>
      <c r="I36" s="214"/>
      <c r="J36" s="23"/>
      <c r="K36" s="24"/>
      <c r="L36" s="29"/>
      <c r="M36" s="361" t="str">
        <f t="shared" si="0"/>
        <v/>
      </c>
      <c r="N36" s="327"/>
      <c r="O36" s="357" t="str">
        <f>IF(OR($B36="",$C36="",$D36="",$E36="",$F36=""),"",$G36/VLOOKUP($F36,Euro!$A:$C,3,FALSE))</f>
        <v/>
      </c>
      <c r="P36" s="358" t="b">
        <f t="shared" si="1"/>
        <v>0</v>
      </c>
      <c r="Q36" s="359">
        <f t="shared" si="2"/>
        <v>1</v>
      </c>
      <c r="R36" s="361" t="str">
        <f t="shared" si="3"/>
        <v/>
      </c>
      <c r="S36" s="361" t="str">
        <f t="shared" si="4"/>
        <v/>
      </c>
      <c r="T36" s="361" t="str">
        <f t="shared" si="5"/>
        <v/>
      </c>
    </row>
    <row r="37" spans="1:20" s="83" customFormat="1">
      <c r="A37" s="27">
        <v>27</v>
      </c>
      <c r="B37" s="19"/>
      <c r="C37" s="19"/>
      <c r="D37" s="160"/>
      <c r="E37" s="18"/>
      <c r="F37" s="28"/>
      <c r="G37" s="325"/>
      <c r="H37" s="22"/>
      <c r="I37" s="214"/>
      <c r="J37" s="23"/>
      <c r="K37" s="24"/>
      <c r="L37" s="29"/>
      <c r="M37" s="361" t="str">
        <f t="shared" si="0"/>
        <v/>
      </c>
      <c r="N37" s="327"/>
      <c r="O37" s="357" t="str">
        <f>IF(OR($B37="",$C37="",$D37="",$E37="",$F37=""),"",$G37/VLOOKUP($F37,Euro!$A:$C,3,FALSE))</f>
        <v/>
      </c>
      <c r="P37" s="358" t="b">
        <f t="shared" si="1"/>
        <v>0</v>
      </c>
      <c r="Q37" s="359">
        <f t="shared" si="2"/>
        <v>1</v>
      </c>
      <c r="R37" s="361" t="str">
        <f t="shared" si="3"/>
        <v/>
      </c>
      <c r="S37" s="361" t="str">
        <f t="shared" si="4"/>
        <v/>
      </c>
      <c r="T37" s="361" t="str">
        <f t="shared" si="5"/>
        <v/>
      </c>
    </row>
    <row r="38" spans="1:20" s="83" customFormat="1">
      <c r="A38" s="27">
        <v>28</v>
      </c>
      <c r="B38" s="19"/>
      <c r="C38" s="19"/>
      <c r="D38" s="160"/>
      <c r="E38" s="18"/>
      <c r="F38" s="28"/>
      <c r="G38" s="325"/>
      <c r="H38" s="22"/>
      <c r="I38" s="214"/>
      <c r="J38" s="23"/>
      <c r="K38" s="22"/>
      <c r="L38" s="29"/>
      <c r="M38" s="361" t="str">
        <f t="shared" si="0"/>
        <v/>
      </c>
      <c r="N38" s="327"/>
      <c r="O38" s="357" t="str">
        <f>IF(OR($B38="",$C38="",$D38="",$E38="",$F38=""),"",$G38/VLOOKUP($F38,Euro!$A:$C,3,FALSE))</f>
        <v/>
      </c>
      <c r="P38" s="358" t="b">
        <f t="shared" si="1"/>
        <v>0</v>
      </c>
      <c r="Q38" s="359">
        <f t="shared" si="2"/>
        <v>1</v>
      </c>
      <c r="R38" s="361" t="str">
        <f t="shared" si="3"/>
        <v/>
      </c>
      <c r="S38" s="361" t="str">
        <f t="shared" si="4"/>
        <v/>
      </c>
      <c r="T38" s="361" t="str">
        <f t="shared" si="5"/>
        <v/>
      </c>
    </row>
    <row r="39" spans="1:20" s="83" customFormat="1">
      <c r="A39" s="27">
        <v>29</v>
      </c>
      <c r="B39" s="19"/>
      <c r="C39" s="19"/>
      <c r="D39" s="160"/>
      <c r="E39" s="18"/>
      <c r="F39" s="28"/>
      <c r="G39" s="325"/>
      <c r="H39" s="22"/>
      <c r="I39" s="214"/>
      <c r="J39" s="23"/>
      <c r="K39" s="24"/>
      <c r="L39" s="29"/>
      <c r="M39" s="361" t="str">
        <f t="shared" si="0"/>
        <v/>
      </c>
      <c r="N39" s="327"/>
      <c r="O39" s="357" t="str">
        <f>IF(OR($B39="",$C39="",$D39="",$E39="",$F39=""),"",$G39/VLOOKUP($F39,Euro!$A:$C,3,FALSE))</f>
        <v/>
      </c>
      <c r="P39" s="358" t="b">
        <f t="shared" si="1"/>
        <v>0</v>
      </c>
      <c r="Q39" s="359">
        <f t="shared" si="2"/>
        <v>1</v>
      </c>
      <c r="R39" s="361" t="str">
        <f t="shared" si="3"/>
        <v/>
      </c>
      <c r="S39" s="361" t="str">
        <f t="shared" si="4"/>
        <v/>
      </c>
      <c r="T39" s="361" t="str">
        <f t="shared" si="5"/>
        <v/>
      </c>
    </row>
    <row r="40" spans="1:20" s="83" customFormat="1">
      <c r="A40" s="27">
        <v>30</v>
      </c>
      <c r="B40" s="19"/>
      <c r="C40" s="19"/>
      <c r="D40" s="160"/>
      <c r="E40" s="18"/>
      <c r="F40" s="28"/>
      <c r="G40" s="325"/>
      <c r="H40" s="22"/>
      <c r="I40" s="214"/>
      <c r="J40" s="23"/>
      <c r="K40" s="24"/>
      <c r="L40" s="29"/>
      <c r="M40" s="361" t="str">
        <f t="shared" si="0"/>
        <v/>
      </c>
      <c r="N40" s="327"/>
      <c r="O40" s="357" t="str">
        <f>IF(OR($B40="",$C40="",$D40="",$E40="",$F40=""),"",$G40/VLOOKUP($F40,Euro!$A:$C,3,FALSE))</f>
        <v/>
      </c>
      <c r="P40" s="358" t="b">
        <f t="shared" si="1"/>
        <v>0</v>
      </c>
      <c r="Q40" s="359">
        <f t="shared" si="2"/>
        <v>1</v>
      </c>
      <c r="R40" s="361" t="str">
        <f t="shared" si="3"/>
        <v/>
      </c>
      <c r="S40" s="361" t="str">
        <f t="shared" si="4"/>
        <v/>
      </c>
      <c r="T40" s="361" t="str">
        <f t="shared" si="5"/>
        <v/>
      </c>
    </row>
    <row r="41" spans="1:20" s="83" customFormat="1">
      <c r="A41" s="27">
        <v>31</v>
      </c>
      <c r="B41" s="19"/>
      <c r="C41" s="19"/>
      <c r="D41" s="160"/>
      <c r="E41" s="18"/>
      <c r="F41" s="28"/>
      <c r="G41" s="325"/>
      <c r="H41" s="22"/>
      <c r="I41" s="214"/>
      <c r="J41" s="23"/>
      <c r="K41" s="24"/>
      <c r="L41" s="29"/>
      <c r="M41" s="361" t="str">
        <f t="shared" si="0"/>
        <v/>
      </c>
      <c r="N41" s="327"/>
      <c r="O41" s="357" t="str">
        <f>IF(OR($B41="",$C41="",$D41="",$E41="",$F41=""),"",$G41/VLOOKUP($F41,Euro!$A:$C,3,FALSE))</f>
        <v/>
      </c>
      <c r="P41" s="358" t="b">
        <f t="shared" si="1"/>
        <v>0</v>
      </c>
      <c r="Q41" s="359">
        <f t="shared" si="2"/>
        <v>1</v>
      </c>
      <c r="R41" s="361" t="str">
        <f t="shared" si="3"/>
        <v/>
      </c>
      <c r="S41" s="361" t="str">
        <f t="shared" si="4"/>
        <v/>
      </c>
      <c r="T41" s="361" t="str">
        <f t="shared" si="5"/>
        <v/>
      </c>
    </row>
    <row r="42" spans="1:20" s="83" customFormat="1">
      <c r="A42" s="27">
        <v>32</v>
      </c>
      <c r="B42" s="19"/>
      <c r="C42" s="19"/>
      <c r="D42" s="160"/>
      <c r="E42" s="18"/>
      <c r="F42" s="28"/>
      <c r="G42" s="325"/>
      <c r="H42" s="22"/>
      <c r="I42" s="214"/>
      <c r="J42" s="23"/>
      <c r="K42" s="24"/>
      <c r="L42" s="29"/>
      <c r="M42" s="361" t="str">
        <f t="shared" si="0"/>
        <v/>
      </c>
      <c r="N42" s="327"/>
      <c r="O42" s="357" t="str">
        <f>IF(OR($B42="",$C42="",$D42="",$E42="",$F42=""),"",$G42/VLOOKUP($F42,Euro!$A:$C,3,FALSE))</f>
        <v/>
      </c>
      <c r="P42" s="358" t="b">
        <f t="shared" si="1"/>
        <v>0</v>
      </c>
      <c r="Q42" s="359">
        <f t="shared" ref="Q42:Q73" si="6">LEN(B42)-LEN(SUBSTITUTE(B42,",",""))+1</f>
        <v>1</v>
      </c>
      <c r="R42" s="361" t="str">
        <f t="shared" si="3"/>
        <v/>
      </c>
      <c r="S42" s="361" t="str">
        <f t="shared" si="4"/>
        <v/>
      </c>
      <c r="T42" s="361" t="str">
        <f t="shared" si="5"/>
        <v/>
      </c>
    </row>
    <row r="43" spans="1:20" s="83" customFormat="1">
      <c r="A43" s="27">
        <v>33</v>
      </c>
      <c r="B43" s="19"/>
      <c r="C43" s="19"/>
      <c r="D43" s="160"/>
      <c r="E43" s="18"/>
      <c r="F43" s="28"/>
      <c r="G43" s="325"/>
      <c r="H43" s="22"/>
      <c r="I43" s="214"/>
      <c r="J43" s="23"/>
      <c r="K43" s="24"/>
      <c r="L43" s="29"/>
      <c r="M43" s="361" t="str">
        <f t="shared" si="0"/>
        <v/>
      </c>
      <c r="N43" s="327"/>
      <c r="O43" s="357" t="str">
        <f>IF(OR($B43="",$C43="",$D43="",$E43="",$F43=""),"",$G43/VLOOKUP($F43,Euro!$A:$C,3,FALSE))</f>
        <v/>
      </c>
      <c r="P43" s="358" t="b">
        <f t="shared" si="1"/>
        <v>0</v>
      </c>
      <c r="Q43" s="359">
        <f t="shared" si="6"/>
        <v>1</v>
      </c>
      <c r="R43" s="361" t="str">
        <f t="shared" si="3"/>
        <v/>
      </c>
      <c r="S43" s="361" t="str">
        <f t="shared" si="4"/>
        <v/>
      </c>
      <c r="T43" s="361" t="str">
        <f t="shared" si="5"/>
        <v/>
      </c>
    </row>
    <row r="44" spans="1:20" s="83" customFormat="1">
      <c r="A44" s="27">
        <v>34</v>
      </c>
      <c r="B44" s="19"/>
      <c r="C44" s="19"/>
      <c r="D44" s="160"/>
      <c r="E44" s="18"/>
      <c r="F44" s="28"/>
      <c r="G44" s="325"/>
      <c r="H44" s="22"/>
      <c r="I44" s="214"/>
      <c r="J44" s="23"/>
      <c r="K44" s="24"/>
      <c r="L44" s="29"/>
      <c r="M44" s="361" t="str">
        <f t="shared" si="0"/>
        <v/>
      </c>
      <c r="N44" s="327"/>
      <c r="O44" s="357" t="str">
        <f>IF(OR($B44="",$C44="",$D44="",$E44="",$F44=""),"",$G44/VLOOKUP($F44,Euro!$A:$C,3,FALSE))</f>
        <v/>
      </c>
      <c r="P44" s="358" t="b">
        <f t="shared" si="1"/>
        <v>0</v>
      </c>
      <c r="Q44" s="359">
        <f t="shared" si="6"/>
        <v>1</v>
      </c>
      <c r="R44" s="361" t="str">
        <f t="shared" si="3"/>
        <v/>
      </c>
      <c r="S44" s="361" t="str">
        <f t="shared" si="4"/>
        <v/>
      </c>
      <c r="T44" s="361" t="str">
        <f t="shared" si="5"/>
        <v/>
      </c>
    </row>
    <row r="45" spans="1:20" s="83" customFormat="1">
      <c r="A45" s="27">
        <v>35</v>
      </c>
      <c r="B45" s="19"/>
      <c r="C45" s="19"/>
      <c r="D45" s="160"/>
      <c r="E45" s="18"/>
      <c r="F45" s="28"/>
      <c r="G45" s="325"/>
      <c r="H45" s="22"/>
      <c r="I45" s="214"/>
      <c r="J45" s="23"/>
      <c r="K45" s="24"/>
      <c r="L45" s="29"/>
      <c r="M45" s="361" t="str">
        <f t="shared" si="0"/>
        <v/>
      </c>
      <c r="N45" s="327"/>
      <c r="O45" s="357" t="str">
        <f>IF(OR($B45="",$C45="",$D45="",$E45="",$F45=""),"",$G45/VLOOKUP($F45,Euro!$A:$C,3,FALSE))</f>
        <v/>
      </c>
      <c r="P45" s="358" t="b">
        <f t="shared" si="1"/>
        <v>0</v>
      </c>
      <c r="Q45" s="359">
        <f t="shared" si="6"/>
        <v>1</v>
      </c>
      <c r="R45" s="361" t="str">
        <f t="shared" si="3"/>
        <v/>
      </c>
      <c r="S45" s="361" t="str">
        <f t="shared" si="4"/>
        <v/>
      </c>
      <c r="T45" s="361" t="str">
        <f t="shared" si="5"/>
        <v/>
      </c>
    </row>
    <row r="46" spans="1:20" s="83" customFormat="1">
      <c r="A46" s="27">
        <v>36</v>
      </c>
      <c r="B46" s="19"/>
      <c r="C46" s="19"/>
      <c r="D46" s="160"/>
      <c r="E46" s="18"/>
      <c r="F46" s="28"/>
      <c r="G46" s="325"/>
      <c r="H46" s="22"/>
      <c r="I46" s="214"/>
      <c r="J46" s="23"/>
      <c r="K46" s="24"/>
      <c r="L46" s="29"/>
      <c r="M46" s="361" t="str">
        <f t="shared" si="0"/>
        <v/>
      </c>
      <c r="N46" s="327"/>
      <c r="O46" s="357" t="str">
        <f>IF(OR($B46="",$C46="",$D46="",$E46="",$F46=""),"",$G46/VLOOKUP($F46,Euro!$A:$C,3,FALSE))</f>
        <v/>
      </c>
      <c r="P46" s="358" t="b">
        <f t="shared" si="1"/>
        <v>0</v>
      </c>
      <c r="Q46" s="359">
        <f t="shared" si="6"/>
        <v>1</v>
      </c>
      <c r="R46" s="361" t="str">
        <f t="shared" si="3"/>
        <v/>
      </c>
      <c r="S46" s="361" t="str">
        <f t="shared" si="4"/>
        <v/>
      </c>
      <c r="T46" s="361" t="str">
        <f t="shared" si="5"/>
        <v/>
      </c>
    </row>
    <row r="47" spans="1:20" s="83" customFormat="1">
      <c r="A47" s="27">
        <v>37</v>
      </c>
      <c r="B47" s="19"/>
      <c r="C47" s="19"/>
      <c r="D47" s="160"/>
      <c r="E47" s="18"/>
      <c r="F47" s="28"/>
      <c r="G47" s="325"/>
      <c r="H47" s="22"/>
      <c r="I47" s="214"/>
      <c r="J47" s="23"/>
      <c r="K47" s="24"/>
      <c r="L47" s="29"/>
      <c r="M47" s="361" t="str">
        <f t="shared" si="0"/>
        <v/>
      </c>
      <c r="N47" s="327"/>
      <c r="O47" s="357" t="str">
        <f>IF(OR($B47="",$C47="",$D47="",$E47="",$F47=""),"",$G47/VLOOKUP($F47,Euro!$A:$C,3,FALSE))</f>
        <v/>
      </c>
      <c r="P47" s="358" t="b">
        <f t="shared" si="1"/>
        <v>0</v>
      </c>
      <c r="Q47" s="359">
        <f t="shared" si="6"/>
        <v>1</v>
      </c>
      <c r="R47" s="361" t="str">
        <f t="shared" si="3"/>
        <v/>
      </c>
      <c r="S47" s="361" t="str">
        <f t="shared" si="4"/>
        <v/>
      </c>
      <c r="T47" s="361" t="str">
        <f t="shared" si="5"/>
        <v/>
      </c>
    </row>
    <row r="48" spans="1:20" s="83" customFormat="1">
      <c r="A48" s="27">
        <v>38</v>
      </c>
      <c r="B48" s="19"/>
      <c r="C48" s="19"/>
      <c r="D48" s="160"/>
      <c r="E48" s="18"/>
      <c r="F48" s="28"/>
      <c r="G48" s="325"/>
      <c r="H48" s="22"/>
      <c r="I48" s="214"/>
      <c r="J48" s="23"/>
      <c r="K48" s="24"/>
      <c r="L48" s="29"/>
      <c r="M48" s="361" t="str">
        <f t="shared" si="0"/>
        <v/>
      </c>
      <c r="N48" s="327"/>
      <c r="O48" s="357" t="str">
        <f>IF(OR($B48="",$C48="",$D48="",$E48="",$F48=""),"",$G48/VLOOKUP($F48,Euro!$A:$C,3,FALSE))</f>
        <v/>
      </c>
      <c r="P48" s="358" t="b">
        <f t="shared" si="1"/>
        <v>0</v>
      </c>
      <c r="Q48" s="359">
        <f t="shared" si="6"/>
        <v>1</v>
      </c>
      <c r="R48" s="361" t="str">
        <f t="shared" si="3"/>
        <v/>
      </c>
      <c r="S48" s="361" t="str">
        <f t="shared" si="4"/>
        <v/>
      </c>
      <c r="T48" s="361" t="str">
        <f t="shared" si="5"/>
        <v/>
      </c>
    </row>
    <row r="49" spans="1:20" s="83" customFormat="1">
      <c r="A49" s="27">
        <v>39</v>
      </c>
      <c r="B49" s="19"/>
      <c r="C49" s="19"/>
      <c r="D49" s="160"/>
      <c r="E49" s="18"/>
      <c r="F49" s="28"/>
      <c r="G49" s="325"/>
      <c r="H49" s="22"/>
      <c r="I49" s="214"/>
      <c r="J49" s="23"/>
      <c r="K49" s="24"/>
      <c r="L49" s="29"/>
      <c r="M49" s="361" t="str">
        <f t="shared" si="0"/>
        <v/>
      </c>
      <c r="N49" s="327"/>
      <c r="O49" s="357" t="str">
        <f>IF(OR($B49="",$C49="",$D49="",$E49="",$F49=""),"",$G49/VLOOKUP($F49,Euro!$A:$C,3,FALSE))</f>
        <v/>
      </c>
      <c r="P49" s="358" t="b">
        <f t="shared" si="1"/>
        <v>0</v>
      </c>
      <c r="Q49" s="359">
        <f t="shared" si="6"/>
        <v>1</v>
      </c>
      <c r="R49" s="361" t="str">
        <f t="shared" si="3"/>
        <v/>
      </c>
      <c r="S49" s="361" t="str">
        <f t="shared" si="4"/>
        <v/>
      </c>
      <c r="T49" s="361" t="str">
        <f t="shared" si="5"/>
        <v/>
      </c>
    </row>
    <row r="50" spans="1:20" s="83" customFormat="1">
      <c r="A50" s="27">
        <v>40</v>
      </c>
      <c r="B50" s="19"/>
      <c r="C50" s="19"/>
      <c r="D50" s="160"/>
      <c r="E50" s="18"/>
      <c r="F50" s="28"/>
      <c r="G50" s="325"/>
      <c r="H50" s="22"/>
      <c r="I50" s="214"/>
      <c r="J50" s="23"/>
      <c r="K50" s="24"/>
      <c r="L50" s="29"/>
      <c r="M50" s="361" t="str">
        <f t="shared" si="0"/>
        <v/>
      </c>
      <c r="N50" s="327"/>
      <c r="O50" s="357" t="str">
        <f>IF(OR($B50="",$C50="",$D50="",$E50="",$F50=""),"",$G50/VLOOKUP($F50,Euro!$A:$C,3,FALSE))</f>
        <v/>
      </c>
      <c r="P50" s="358" t="b">
        <f t="shared" si="1"/>
        <v>0</v>
      </c>
      <c r="Q50" s="359">
        <f t="shared" si="6"/>
        <v>1</v>
      </c>
      <c r="R50" s="361" t="str">
        <f t="shared" si="3"/>
        <v/>
      </c>
      <c r="S50" s="361" t="str">
        <f t="shared" si="4"/>
        <v/>
      </c>
      <c r="T50" s="361" t="str">
        <f t="shared" si="5"/>
        <v/>
      </c>
    </row>
    <row r="51" spans="1:20" s="83" customFormat="1">
      <c r="A51" s="27">
        <v>41</v>
      </c>
      <c r="B51" s="19"/>
      <c r="C51" s="19"/>
      <c r="D51" s="160"/>
      <c r="E51" s="18"/>
      <c r="F51" s="28"/>
      <c r="G51" s="325"/>
      <c r="H51" s="22"/>
      <c r="I51" s="214"/>
      <c r="J51" s="23"/>
      <c r="K51" s="24"/>
      <c r="L51" s="29"/>
      <c r="M51" s="361" t="str">
        <f t="shared" si="0"/>
        <v/>
      </c>
      <c r="N51" s="327"/>
      <c r="O51" s="357" t="str">
        <f>IF(OR($B51="",$C51="",$D51="",$E51="",$F51=""),"",$G51/VLOOKUP($F51,Euro!$A:$C,3,FALSE))</f>
        <v/>
      </c>
      <c r="P51" s="358" t="b">
        <f t="shared" si="1"/>
        <v>0</v>
      </c>
      <c r="Q51" s="359">
        <f t="shared" si="6"/>
        <v>1</v>
      </c>
      <c r="R51" s="361" t="str">
        <f t="shared" si="3"/>
        <v/>
      </c>
      <c r="S51" s="361" t="str">
        <f t="shared" si="4"/>
        <v/>
      </c>
      <c r="T51" s="361" t="str">
        <f t="shared" si="5"/>
        <v/>
      </c>
    </row>
    <row r="52" spans="1:20" s="83" customFormat="1">
      <c r="A52" s="27">
        <v>42</v>
      </c>
      <c r="B52" s="19"/>
      <c r="C52" s="19"/>
      <c r="D52" s="160"/>
      <c r="E52" s="18"/>
      <c r="F52" s="28"/>
      <c r="G52" s="325"/>
      <c r="H52" s="22"/>
      <c r="I52" s="214"/>
      <c r="J52" s="23"/>
      <c r="K52" s="24"/>
      <c r="L52" s="29"/>
      <c r="M52" s="361" t="str">
        <f t="shared" si="0"/>
        <v/>
      </c>
      <c r="N52" s="327"/>
      <c r="O52" s="357" t="str">
        <f>IF(OR($B52="",$C52="",$D52="",$E52="",$F52=""),"",$G52/VLOOKUP($F52,Euro!$A:$C,3,FALSE))</f>
        <v/>
      </c>
      <c r="P52" s="358" t="b">
        <f t="shared" si="1"/>
        <v>0</v>
      </c>
      <c r="Q52" s="359">
        <f t="shared" si="6"/>
        <v>1</v>
      </c>
      <c r="R52" s="361" t="str">
        <f t="shared" si="3"/>
        <v/>
      </c>
      <c r="S52" s="361" t="str">
        <f t="shared" si="4"/>
        <v/>
      </c>
      <c r="T52" s="361" t="str">
        <f t="shared" si="5"/>
        <v/>
      </c>
    </row>
    <row r="53" spans="1:20" s="83" customFormat="1">
      <c r="A53" s="27">
        <v>43</v>
      </c>
      <c r="B53" s="19"/>
      <c r="C53" s="19"/>
      <c r="D53" s="160"/>
      <c r="E53" s="18"/>
      <c r="F53" s="28"/>
      <c r="G53" s="325"/>
      <c r="H53" s="22"/>
      <c r="I53" s="214"/>
      <c r="J53" s="23"/>
      <c r="K53" s="24"/>
      <c r="L53" s="29"/>
      <c r="M53" s="361" t="str">
        <f t="shared" si="0"/>
        <v/>
      </c>
      <c r="N53" s="327"/>
      <c r="O53" s="357" t="str">
        <f>IF(OR($B53="",$C53="",$D53="",$E53="",$F53=""),"",$G53/VLOOKUP($F53,Euro!$A:$C,3,FALSE))</f>
        <v/>
      </c>
      <c r="P53" s="358" t="b">
        <f t="shared" si="1"/>
        <v>0</v>
      </c>
      <c r="Q53" s="359">
        <f t="shared" si="6"/>
        <v>1</v>
      </c>
      <c r="R53" s="361" t="str">
        <f t="shared" si="3"/>
        <v/>
      </c>
      <c r="S53" s="361" t="str">
        <f t="shared" si="4"/>
        <v/>
      </c>
      <c r="T53" s="361" t="str">
        <f t="shared" si="5"/>
        <v/>
      </c>
    </row>
    <row r="54" spans="1:20" s="83" customFormat="1">
      <c r="A54" s="27">
        <v>44</v>
      </c>
      <c r="B54" s="19"/>
      <c r="C54" s="19"/>
      <c r="D54" s="160"/>
      <c r="E54" s="18"/>
      <c r="F54" s="28"/>
      <c r="G54" s="325"/>
      <c r="H54" s="22"/>
      <c r="I54" s="214"/>
      <c r="J54" s="23"/>
      <c r="K54" s="24"/>
      <c r="L54" s="29"/>
      <c r="M54" s="361" t="str">
        <f t="shared" si="0"/>
        <v/>
      </c>
      <c r="N54" s="327"/>
      <c r="O54" s="357" t="str">
        <f>IF(OR($B54="",$C54="",$D54="",$E54="",$F54=""),"",$G54/VLOOKUP($F54,Euro!$A:$C,3,FALSE))</f>
        <v/>
      </c>
      <c r="P54" s="358" t="b">
        <f t="shared" si="1"/>
        <v>0</v>
      </c>
      <c r="Q54" s="359">
        <f t="shared" si="6"/>
        <v>1</v>
      </c>
      <c r="R54" s="361" t="str">
        <f t="shared" si="3"/>
        <v/>
      </c>
      <c r="S54" s="361" t="str">
        <f t="shared" si="4"/>
        <v/>
      </c>
      <c r="T54" s="361" t="str">
        <f t="shared" si="5"/>
        <v/>
      </c>
    </row>
    <row r="55" spans="1:20" s="83" customFormat="1">
      <c r="A55" s="27">
        <v>45</v>
      </c>
      <c r="B55" s="19"/>
      <c r="C55" s="19"/>
      <c r="D55" s="160"/>
      <c r="E55" s="18"/>
      <c r="F55" s="28"/>
      <c r="G55" s="325"/>
      <c r="H55" s="22"/>
      <c r="I55" s="214"/>
      <c r="J55" s="23"/>
      <c r="K55" s="24"/>
      <c r="L55" s="29"/>
      <c r="M55" s="361" t="str">
        <f t="shared" si="0"/>
        <v/>
      </c>
      <c r="N55" s="327"/>
      <c r="O55" s="357" t="str">
        <f>IF(OR($B55="",$C55="",$D55="",$E55="",$F55=""),"",$G55/VLOOKUP($F55,Euro!$A:$C,3,FALSE))</f>
        <v/>
      </c>
      <c r="P55" s="358" t="b">
        <f t="shared" si="1"/>
        <v>0</v>
      </c>
      <c r="Q55" s="359">
        <f t="shared" si="6"/>
        <v>1</v>
      </c>
      <c r="R55" s="361" t="str">
        <f t="shared" si="3"/>
        <v/>
      </c>
      <c r="S55" s="361" t="str">
        <f t="shared" si="4"/>
        <v/>
      </c>
      <c r="T55" s="361" t="str">
        <f t="shared" si="5"/>
        <v/>
      </c>
    </row>
    <row r="56" spans="1:20">
      <c r="A56" s="27">
        <v>46</v>
      </c>
      <c r="B56" s="17"/>
      <c r="C56" s="17"/>
      <c r="D56" s="160"/>
      <c r="E56" s="18"/>
      <c r="F56" s="28"/>
      <c r="G56" s="325"/>
      <c r="H56" s="22"/>
      <c r="I56" s="214"/>
      <c r="J56" s="23"/>
      <c r="K56" s="24"/>
      <c r="L56" s="29"/>
      <c r="M56" s="361" t="str">
        <f t="shared" si="0"/>
        <v/>
      </c>
      <c r="N56" s="327"/>
      <c r="O56" s="357" t="str">
        <f>IF(OR($B56="",$C56="",$D56="",$E56="",$F56=""),"",$G56/VLOOKUP($F56,Euro!$A:$C,3,FALSE))</f>
        <v/>
      </c>
      <c r="P56" s="358" t="b">
        <f t="shared" si="1"/>
        <v>0</v>
      </c>
      <c r="Q56" s="359">
        <f t="shared" si="6"/>
        <v>1</v>
      </c>
      <c r="R56" s="361" t="str">
        <f t="shared" si="3"/>
        <v/>
      </c>
      <c r="S56" s="361" t="str">
        <f t="shared" si="4"/>
        <v/>
      </c>
      <c r="T56" s="361" t="str">
        <f t="shared" si="5"/>
        <v/>
      </c>
    </row>
    <row r="57" spans="1:20">
      <c r="A57" s="27">
        <v>47</v>
      </c>
      <c r="B57" s="17"/>
      <c r="C57" s="17"/>
      <c r="D57" s="160"/>
      <c r="E57" s="18"/>
      <c r="F57" s="28"/>
      <c r="G57" s="325"/>
      <c r="H57" s="22"/>
      <c r="I57" s="214"/>
      <c r="J57" s="23"/>
      <c r="K57" s="24"/>
      <c r="L57" s="29"/>
      <c r="M57" s="361" t="str">
        <f t="shared" si="0"/>
        <v/>
      </c>
      <c r="N57" s="327"/>
      <c r="O57" s="357" t="str">
        <f>IF(OR($B57="",$C57="",$D57="",$E57="",$F57=""),"",$G57/VLOOKUP($F57,Euro!$A:$C,3,FALSE))</f>
        <v/>
      </c>
      <c r="P57" s="358" t="b">
        <f t="shared" si="1"/>
        <v>0</v>
      </c>
      <c r="Q57" s="359">
        <f t="shared" si="6"/>
        <v>1</v>
      </c>
      <c r="R57" s="361" t="str">
        <f t="shared" si="3"/>
        <v/>
      </c>
      <c r="S57" s="361" t="str">
        <f t="shared" si="4"/>
        <v/>
      </c>
      <c r="T57" s="361" t="str">
        <f t="shared" si="5"/>
        <v/>
      </c>
    </row>
    <row r="58" spans="1:20">
      <c r="A58" s="27">
        <v>48</v>
      </c>
      <c r="B58" s="17"/>
      <c r="C58" s="17"/>
      <c r="D58" s="160"/>
      <c r="E58" s="18"/>
      <c r="F58" s="28"/>
      <c r="G58" s="325"/>
      <c r="H58" s="22"/>
      <c r="I58" s="214"/>
      <c r="J58" s="23"/>
      <c r="K58" s="24"/>
      <c r="L58" s="29"/>
      <c r="M58" s="361" t="str">
        <f t="shared" si="0"/>
        <v/>
      </c>
      <c r="N58" s="327"/>
      <c r="O58" s="357" t="str">
        <f>IF(OR($B58="",$C58="",$D58="",$E58="",$F58=""),"",$G58/VLOOKUP($F58,Euro!$A:$C,3,FALSE))</f>
        <v/>
      </c>
      <c r="P58" s="358" t="b">
        <f t="shared" si="1"/>
        <v>0</v>
      </c>
      <c r="Q58" s="359">
        <f t="shared" si="6"/>
        <v>1</v>
      </c>
      <c r="R58" s="361" t="str">
        <f t="shared" si="3"/>
        <v/>
      </c>
      <c r="S58" s="361" t="str">
        <f t="shared" si="4"/>
        <v/>
      </c>
      <c r="T58" s="361" t="str">
        <f t="shared" si="5"/>
        <v/>
      </c>
    </row>
    <row r="59" spans="1:20">
      <c r="A59" s="27">
        <v>49</v>
      </c>
      <c r="B59" s="17"/>
      <c r="C59" s="17"/>
      <c r="D59" s="160"/>
      <c r="E59" s="18"/>
      <c r="F59" s="28"/>
      <c r="G59" s="325"/>
      <c r="H59" s="22"/>
      <c r="I59" s="214"/>
      <c r="J59" s="23"/>
      <c r="K59" s="24"/>
      <c r="L59" s="29"/>
      <c r="M59" s="361" t="str">
        <f t="shared" si="0"/>
        <v/>
      </c>
      <c r="N59" s="327"/>
      <c r="O59" s="357" t="str">
        <f>IF(OR($B59="",$C59="",$D59="",$E59="",$F59=""),"",$G59/VLOOKUP($F59,Euro!$A:$C,3,FALSE))</f>
        <v/>
      </c>
      <c r="P59" s="358" t="b">
        <f t="shared" si="1"/>
        <v>0</v>
      </c>
      <c r="Q59" s="359">
        <f t="shared" si="6"/>
        <v>1</v>
      </c>
      <c r="R59" s="361" t="str">
        <f t="shared" si="3"/>
        <v/>
      </c>
      <c r="S59" s="361" t="str">
        <f t="shared" si="4"/>
        <v/>
      </c>
      <c r="T59" s="361" t="str">
        <f t="shared" si="5"/>
        <v/>
      </c>
    </row>
    <row r="60" spans="1:20">
      <c r="A60" s="27">
        <v>50</v>
      </c>
      <c r="B60" s="17"/>
      <c r="C60" s="17"/>
      <c r="D60" s="160"/>
      <c r="E60" s="18"/>
      <c r="F60" s="28"/>
      <c r="G60" s="325"/>
      <c r="H60" s="22"/>
      <c r="I60" s="214"/>
      <c r="J60" s="23"/>
      <c r="K60" s="24"/>
      <c r="L60" s="29"/>
      <c r="M60" s="361" t="str">
        <f t="shared" si="0"/>
        <v/>
      </c>
      <c r="N60" s="327"/>
      <c r="O60" s="357" t="str">
        <f>IF(OR($B60="",$C60="",$D60="",$E60="",$F60=""),"",$G60/VLOOKUP($F60,Euro!$A:$C,3,FALSE))</f>
        <v/>
      </c>
      <c r="P60" s="358" t="b">
        <f t="shared" si="1"/>
        <v>0</v>
      </c>
      <c r="Q60" s="359">
        <f t="shared" si="6"/>
        <v>1</v>
      </c>
      <c r="R60" s="361" t="str">
        <f t="shared" si="3"/>
        <v/>
      </c>
      <c r="S60" s="361" t="str">
        <f t="shared" si="4"/>
        <v/>
      </c>
      <c r="T60" s="361" t="str">
        <f t="shared" si="5"/>
        <v/>
      </c>
    </row>
    <row r="61" spans="1:20">
      <c r="A61" s="27">
        <v>51</v>
      </c>
      <c r="B61" s="17"/>
      <c r="C61" s="17"/>
      <c r="D61" s="160"/>
      <c r="E61" s="18"/>
      <c r="F61" s="28"/>
      <c r="G61" s="325"/>
      <c r="H61" s="22"/>
      <c r="I61" s="214"/>
      <c r="J61" s="23"/>
      <c r="K61" s="24"/>
      <c r="L61" s="29"/>
      <c r="M61" s="361" t="str">
        <f t="shared" si="0"/>
        <v/>
      </c>
      <c r="N61" s="327"/>
      <c r="O61" s="357" t="str">
        <f>IF(OR($B61="",$C61="",$D61="",$E61="",$F61=""),"",$G61/VLOOKUP($F61,Euro!$A:$C,3,FALSE))</f>
        <v/>
      </c>
      <c r="P61" s="358" t="b">
        <f t="shared" si="1"/>
        <v>0</v>
      </c>
      <c r="Q61" s="359">
        <f t="shared" si="6"/>
        <v>1</v>
      </c>
      <c r="R61" s="361" t="str">
        <f t="shared" si="3"/>
        <v/>
      </c>
      <c r="S61" s="361" t="str">
        <f t="shared" si="4"/>
        <v/>
      </c>
      <c r="T61" s="361" t="str">
        <f t="shared" si="5"/>
        <v/>
      </c>
    </row>
    <row r="62" spans="1:20">
      <c r="A62" s="27">
        <v>52</v>
      </c>
      <c r="B62" s="17"/>
      <c r="C62" s="17"/>
      <c r="D62" s="160"/>
      <c r="E62" s="18"/>
      <c r="F62" s="28"/>
      <c r="G62" s="325"/>
      <c r="H62" s="22"/>
      <c r="I62" s="214"/>
      <c r="J62" s="23"/>
      <c r="K62" s="24"/>
      <c r="L62" s="29"/>
      <c r="M62" s="361" t="str">
        <f t="shared" si="0"/>
        <v/>
      </c>
      <c r="N62" s="327"/>
      <c r="O62" s="357" t="str">
        <f>IF(OR($B62="",$C62="",$D62="",$E62="",$F62=""),"",$G62/VLOOKUP($F62,Euro!$A:$C,3,FALSE))</f>
        <v/>
      </c>
      <c r="P62" s="358" t="b">
        <f t="shared" si="1"/>
        <v>0</v>
      </c>
      <c r="Q62" s="359">
        <f t="shared" si="6"/>
        <v>1</v>
      </c>
      <c r="R62" s="361" t="str">
        <f t="shared" si="3"/>
        <v/>
      </c>
      <c r="S62" s="361" t="str">
        <f t="shared" si="4"/>
        <v/>
      </c>
      <c r="T62" s="361" t="str">
        <f t="shared" si="5"/>
        <v/>
      </c>
    </row>
    <row r="63" spans="1:20">
      <c r="A63" s="27">
        <v>53</v>
      </c>
      <c r="B63" s="17"/>
      <c r="C63" s="17"/>
      <c r="D63" s="160"/>
      <c r="E63" s="18"/>
      <c r="F63" s="28"/>
      <c r="G63" s="325"/>
      <c r="H63" s="22"/>
      <c r="I63" s="214"/>
      <c r="J63" s="23"/>
      <c r="K63" s="24"/>
      <c r="L63" s="29"/>
      <c r="M63" s="361" t="str">
        <f t="shared" si="0"/>
        <v/>
      </c>
      <c r="N63" s="327"/>
      <c r="O63" s="357" t="str">
        <f>IF(OR($B63="",$C63="",$D63="",$E63="",$F63=""),"",$G63/VLOOKUP($F63,Euro!$A:$C,3,FALSE))</f>
        <v/>
      </c>
      <c r="P63" s="358" t="b">
        <f t="shared" si="1"/>
        <v>0</v>
      </c>
      <c r="Q63" s="359">
        <f t="shared" si="6"/>
        <v>1</v>
      </c>
      <c r="R63" s="361" t="str">
        <f t="shared" si="3"/>
        <v/>
      </c>
      <c r="S63" s="361" t="str">
        <f t="shared" si="4"/>
        <v/>
      </c>
      <c r="T63" s="361" t="str">
        <f t="shared" si="5"/>
        <v/>
      </c>
    </row>
    <row r="64" spans="1:20">
      <c r="A64" s="27">
        <v>54</v>
      </c>
      <c r="B64" s="17"/>
      <c r="C64" s="17"/>
      <c r="D64" s="160"/>
      <c r="E64" s="18"/>
      <c r="F64" s="28"/>
      <c r="G64" s="325"/>
      <c r="H64" s="22"/>
      <c r="I64" s="214"/>
      <c r="J64" s="23"/>
      <c r="K64" s="24"/>
      <c r="L64" s="29"/>
      <c r="M64" s="361" t="str">
        <f t="shared" si="0"/>
        <v/>
      </c>
      <c r="N64" s="327"/>
      <c r="O64" s="357" t="str">
        <f>IF(OR($B64="",$C64="",$D64="",$E64="",$F64=""),"",$G64/VLOOKUP($F64,Euro!$A:$C,3,FALSE))</f>
        <v/>
      </c>
      <c r="P64" s="358" t="b">
        <f t="shared" si="1"/>
        <v>0</v>
      </c>
      <c r="Q64" s="359">
        <f t="shared" si="6"/>
        <v>1</v>
      </c>
      <c r="R64" s="361" t="str">
        <f t="shared" si="3"/>
        <v/>
      </c>
      <c r="S64" s="361" t="str">
        <f t="shared" si="4"/>
        <v/>
      </c>
      <c r="T64" s="361" t="str">
        <f t="shared" si="5"/>
        <v/>
      </c>
    </row>
    <row r="65" spans="1:20">
      <c r="A65" s="27">
        <v>55</v>
      </c>
      <c r="B65" s="17"/>
      <c r="C65" s="17"/>
      <c r="D65" s="160"/>
      <c r="E65" s="18"/>
      <c r="F65" s="28"/>
      <c r="G65" s="325"/>
      <c r="H65" s="22"/>
      <c r="I65" s="214"/>
      <c r="J65" s="23"/>
      <c r="K65" s="24"/>
      <c r="L65" s="29"/>
      <c r="M65" s="361" t="str">
        <f t="shared" si="0"/>
        <v/>
      </c>
      <c r="N65" s="327"/>
      <c r="O65" s="357" t="str">
        <f>IF(OR($B65="",$C65="",$D65="",$E65="",$F65=""),"",$G65/VLOOKUP($F65,Euro!$A:$C,3,FALSE))</f>
        <v/>
      </c>
      <c r="P65" s="358" t="b">
        <f t="shared" si="1"/>
        <v>0</v>
      </c>
      <c r="Q65" s="359">
        <f t="shared" si="6"/>
        <v>1</v>
      </c>
      <c r="R65" s="361" t="str">
        <f t="shared" si="3"/>
        <v/>
      </c>
      <c r="S65" s="361" t="str">
        <f t="shared" si="4"/>
        <v/>
      </c>
      <c r="T65" s="361" t="str">
        <f t="shared" si="5"/>
        <v/>
      </c>
    </row>
    <row r="66" spans="1:20">
      <c r="A66" s="27">
        <v>56</v>
      </c>
      <c r="B66" s="17"/>
      <c r="C66" s="17"/>
      <c r="D66" s="160"/>
      <c r="E66" s="18"/>
      <c r="F66" s="28"/>
      <c r="G66" s="325"/>
      <c r="H66" s="22"/>
      <c r="I66" s="214"/>
      <c r="J66" s="23"/>
      <c r="K66" s="24"/>
      <c r="L66" s="29"/>
      <c r="M66" s="361" t="str">
        <f t="shared" si="0"/>
        <v/>
      </c>
      <c r="N66" s="327"/>
      <c r="O66" s="357" t="str">
        <f>IF(OR($B66="",$C66="",$D66="",$E66="",$F66=""),"",$G66/VLOOKUP($F66,Euro!$A:$C,3,FALSE))</f>
        <v/>
      </c>
      <c r="P66" s="358" t="b">
        <f t="shared" si="1"/>
        <v>0</v>
      </c>
      <c r="Q66" s="359">
        <f t="shared" si="6"/>
        <v>1</v>
      </c>
      <c r="R66" s="361" t="str">
        <f t="shared" si="3"/>
        <v/>
      </c>
      <c r="S66" s="361" t="str">
        <f t="shared" si="4"/>
        <v/>
      </c>
      <c r="T66" s="361" t="str">
        <f t="shared" si="5"/>
        <v/>
      </c>
    </row>
    <row r="67" spans="1:20">
      <c r="A67" s="27">
        <v>57</v>
      </c>
      <c r="B67" s="17"/>
      <c r="C67" s="17"/>
      <c r="D67" s="160"/>
      <c r="E67" s="18"/>
      <c r="F67" s="28"/>
      <c r="G67" s="325"/>
      <c r="H67" s="22"/>
      <c r="I67" s="214"/>
      <c r="J67" s="23"/>
      <c r="K67" s="24"/>
      <c r="L67" s="29"/>
      <c r="M67" s="361" t="str">
        <f t="shared" si="0"/>
        <v/>
      </c>
      <c r="N67" s="327"/>
      <c r="O67" s="357" t="str">
        <f>IF(OR($B67="",$C67="",$D67="",$E67="",$F67=""),"",$G67/VLOOKUP($F67,Euro!$A:$C,3,FALSE))</f>
        <v/>
      </c>
      <c r="P67" s="358" t="b">
        <f t="shared" si="1"/>
        <v>0</v>
      </c>
      <c r="Q67" s="359">
        <f t="shared" si="6"/>
        <v>1</v>
      </c>
      <c r="R67" s="361" t="str">
        <f t="shared" si="3"/>
        <v/>
      </c>
      <c r="S67" s="361" t="str">
        <f t="shared" si="4"/>
        <v/>
      </c>
      <c r="T67" s="361" t="str">
        <f t="shared" si="5"/>
        <v/>
      </c>
    </row>
    <row r="68" spans="1:20">
      <c r="A68" s="27">
        <v>58</v>
      </c>
      <c r="B68" s="17"/>
      <c r="C68" s="17"/>
      <c r="D68" s="160"/>
      <c r="E68" s="18"/>
      <c r="F68" s="28"/>
      <c r="G68" s="325"/>
      <c r="H68" s="22"/>
      <c r="I68" s="214"/>
      <c r="J68" s="23"/>
      <c r="K68" s="24"/>
      <c r="L68" s="29"/>
      <c r="M68" s="361" t="str">
        <f t="shared" si="0"/>
        <v/>
      </c>
      <c r="N68" s="327"/>
      <c r="O68" s="357" t="str">
        <f>IF(OR($B68="",$C68="",$D68="",$E68="",$F68=""),"",$G68/VLOOKUP($F68,Euro!$A:$C,3,FALSE))</f>
        <v/>
      </c>
      <c r="P68" s="358" t="b">
        <f t="shared" si="1"/>
        <v>0</v>
      </c>
      <c r="Q68" s="359">
        <f t="shared" si="6"/>
        <v>1</v>
      </c>
      <c r="R68" s="361" t="str">
        <f t="shared" si="3"/>
        <v/>
      </c>
      <c r="S68" s="361" t="str">
        <f t="shared" si="4"/>
        <v/>
      </c>
      <c r="T68" s="361" t="str">
        <f t="shared" si="5"/>
        <v/>
      </c>
    </row>
    <row r="69" spans="1:20">
      <c r="A69" s="27">
        <v>59</v>
      </c>
      <c r="B69" s="17"/>
      <c r="C69" s="17"/>
      <c r="D69" s="160"/>
      <c r="E69" s="18"/>
      <c r="F69" s="28"/>
      <c r="G69" s="325"/>
      <c r="H69" s="22"/>
      <c r="I69" s="214"/>
      <c r="J69" s="23"/>
      <c r="K69" s="24"/>
      <c r="L69" s="29"/>
      <c r="M69" s="361" t="str">
        <f t="shared" si="0"/>
        <v/>
      </c>
      <c r="N69" s="327"/>
      <c r="O69" s="357" t="str">
        <f>IF(OR($B69="",$C69="",$D69="",$E69="",$F69=""),"",$G69/VLOOKUP($F69,Euro!$A:$C,3,FALSE))</f>
        <v/>
      </c>
      <c r="P69" s="358" t="b">
        <f t="shared" si="1"/>
        <v>0</v>
      </c>
      <c r="Q69" s="359">
        <f t="shared" si="6"/>
        <v>1</v>
      </c>
      <c r="R69" s="361" t="str">
        <f t="shared" si="3"/>
        <v/>
      </c>
      <c r="S69" s="361" t="str">
        <f t="shared" si="4"/>
        <v/>
      </c>
      <c r="T69" s="361" t="str">
        <f t="shared" si="5"/>
        <v/>
      </c>
    </row>
    <row r="70" spans="1:20">
      <c r="A70" s="27">
        <v>60</v>
      </c>
      <c r="B70" s="17"/>
      <c r="C70" s="17"/>
      <c r="D70" s="160"/>
      <c r="E70" s="18"/>
      <c r="F70" s="28"/>
      <c r="G70" s="325"/>
      <c r="H70" s="22"/>
      <c r="I70" s="214"/>
      <c r="J70" s="23"/>
      <c r="K70" s="24"/>
      <c r="L70" s="29"/>
      <c r="M70" s="361" t="str">
        <f t="shared" si="0"/>
        <v/>
      </c>
      <c r="N70" s="327"/>
      <c r="O70" s="357" t="str">
        <f>IF(OR($B70="",$C70="",$D70="",$E70="",$F70=""),"",$G70/VLOOKUP($F70,Euro!$A:$C,3,FALSE))</f>
        <v/>
      </c>
      <c r="P70" s="358" t="b">
        <f t="shared" si="1"/>
        <v>0</v>
      </c>
      <c r="Q70" s="359">
        <f t="shared" si="6"/>
        <v>1</v>
      </c>
      <c r="R70" s="361" t="str">
        <f t="shared" si="3"/>
        <v/>
      </c>
      <c r="S70" s="361" t="str">
        <f t="shared" si="4"/>
        <v/>
      </c>
      <c r="T70" s="361" t="str">
        <f t="shared" si="5"/>
        <v/>
      </c>
    </row>
    <row r="71" spans="1:20">
      <c r="A71" s="27">
        <v>61</v>
      </c>
      <c r="B71" s="17"/>
      <c r="C71" s="17"/>
      <c r="D71" s="160"/>
      <c r="E71" s="18"/>
      <c r="F71" s="28"/>
      <c r="G71" s="325"/>
      <c r="H71" s="22"/>
      <c r="I71" s="214"/>
      <c r="J71" s="23"/>
      <c r="K71" s="24"/>
      <c r="L71" s="29"/>
      <c r="M71" s="361" t="str">
        <f t="shared" si="0"/>
        <v/>
      </c>
      <c r="N71" s="327"/>
      <c r="O71" s="357" t="str">
        <f>IF(OR($B71="",$C71="",$D71="",$E71="",$F71=""),"",$G71/VLOOKUP($F71,Euro!$A:$C,3,FALSE))</f>
        <v/>
      </c>
      <c r="P71" s="358" t="b">
        <f t="shared" si="1"/>
        <v>0</v>
      </c>
      <c r="Q71" s="359">
        <f t="shared" si="6"/>
        <v>1</v>
      </c>
      <c r="R71" s="361" t="str">
        <f t="shared" si="3"/>
        <v/>
      </c>
      <c r="S71" s="361" t="str">
        <f t="shared" si="4"/>
        <v/>
      </c>
      <c r="T71" s="361" t="str">
        <f t="shared" si="5"/>
        <v/>
      </c>
    </row>
    <row r="72" spans="1:20">
      <c r="A72" s="27">
        <v>62</v>
      </c>
      <c r="B72" s="17"/>
      <c r="C72" s="17"/>
      <c r="D72" s="160"/>
      <c r="E72" s="18"/>
      <c r="F72" s="28"/>
      <c r="G72" s="325"/>
      <c r="H72" s="22"/>
      <c r="I72" s="214"/>
      <c r="J72" s="23"/>
      <c r="K72" s="24"/>
      <c r="L72" s="29"/>
      <c r="M72" s="361" t="str">
        <f t="shared" si="0"/>
        <v/>
      </c>
      <c r="N72" s="327"/>
      <c r="O72" s="357" t="str">
        <f>IF(OR($B72="",$C72="",$D72="",$E72="",$F72=""),"",$G72/VLOOKUP($F72,Euro!$A:$C,3,FALSE))</f>
        <v/>
      </c>
      <c r="P72" s="358" t="b">
        <f t="shared" si="1"/>
        <v>0</v>
      </c>
      <c r="Q72" s="359">
        <f t="shared" si="6"/>
        <v>1</v>
      </c>
      <c r="R72" s="361" t="str">
        <f t="shared" si="3"/>
        <v/>
      </c>
      <c r="S72" s="361" t="str">
        <f t="shared" si="4"/>
        <v/>
      </c>
      <c r="T72" s="361" t="str">
        <f t="shared" si="5"/>
        <v/>
      </c>
    </row>
    <row r="73" spans="1:20">
      <c r="A73" s="27">
        <v>63</v>
      </c>
      <c r="B73" s="17"/>
      <c r="C73" s="17"/>
      <c r="D73" s="160"/>
      <c r="E73" s="18"/>
      <c r="F73" s="28"/>
      <c r="G73" s="325"/>
      <c r="H73" s="22"/>
      <c r="I73" s="214"/>
      <c r="J73" s="23"/>
      <c r="K73" s="24"/>
      <c r="L73" s="29"/>
      <c r="M73" s="361" t="str">
        <f t="shared" si="0"/>
        <v/>
      </c>
      <c r="N73" s="327"/>
      <c r="O73" s="357" t="str">
        <f>IF(OR($B73="",$C73="",$D73="",$E73="",$F73=""),"",$G73/VLOOKUP($F73,Euro!$A:$C,3,FALSE))</f>
        <v/>
      </c>
      <c r="P73" s="358" t="b">
        <f t="shared" si="1"/>
        <v>0</v>
      </c>
      <c r="Q73" s="359">
        <f t="shared" si="6"/>
        <v>1</v>
      </c>
      <c r="R73" s="361" t="str">
        <f t="shared" si="3"/>
        <v/>
      </c>
      <c r="S73" s="361" t="str">
        <f t="shared" si="4"/>
        <v/>
      </c>
      <c r="T73" s="361" t="str">
        <f t="shared" si="5"/>
        <v/>
      </c>
    </row>
    <row r="74" spans="1:20">
      <c r="A74" s="27">
        <v>64</v>
      </c>
      <c r="B74" s="17"/>
      <c r="C74" s="17"/>
      <c r="D74" s="160"/>
      <c r="E74" s="18"/>
      <c r="F74" s="28"/>
      <c r="G74" s="325"/>
      <c r="H74" s="22"/>
      <c r="I74" s="214"/>
      <c r="J74" s="23"/>
      <c r="K74" s="24"/>
      <c r="L74" s="29"/>
      <c r="M74" s="361" t="str">
        <f t="shared" ref="M74:M137" si="7">IF(
OR(
$B74="",$C74="",$E74="",$F74="",$F74&lt;an_initial,$F74&gt;an_final,$P74=FALSE),"",IF(
$G74="","",IF(
OR(
$H74="X",$H74="x"),60*$O74/10000,IF(
OR(
$I74="X",$I74="x"),40*$O74/10000,IF(
OR(
$K74="X",$K74="x"),60*(
IF(
$Q74&lt;=5,0.3,0.2))*$O74/10000,IF(
OR(
$L74="X",$L74="x"),40*(
IF(
$Q74&lt;=5,0.3,0.2))*$O74/10000,""))))))</f>
        <v/>
      </c>
      <c r="N74" s="327"/>
      <c r="O74" s="357" t="str">
        <f>IF(OR($B74="",$C74="",$D74="",$E74="",$F74=""),"",$G74/VLOOKUP($F74,Euro!$A:$C,3,FALSE))</f>
        <v/>
      </c>
      <c r="P74" s="358" t="b">
        <f t="shared" si="1"/>
        <v>0</v>
      </c>
      <c r="Q74" s="359">
        <f t="shared" ref="Q74:Q105" si="8">LEN(B74)-LEN(SUBSTITUTE(B74,",",""))+1</f>
        <v>1</v>
      </c>
      <c r="R74" s="361" t="str">
        <f t="shared" ref="R74:R137" si="9">IF(
OR(
$B74="",$C74="",$E74="",$F74="",$F74&lt;an_initial,$F74&gt;an_final,$P74=FALSE),"",IF(
$G74="","",IF(
OR(
$H74="X",$H74="x"),60*$O74/10000,"")))</f>
        <v/>
      </c>
      <c r="S74" s="361" t="str">
        <f t="shared" ref="S74:S137" si="10">IF(
OR(
$B74="",$C74="",$E74="",$F74="",$F74&lt;an_initial,$F74&gt;an_final,$P74=FALSE),"",IF(
$G74="","",IF(
OR(
$I74="X",$I74="x"),40*$O74/10000,"")))</f>
        <v/>
      </c>
      <c r="T74" s="361" t="str">
        <f t="shared" ref="T74:T137" si="11">IF(
OR(
$B74="",$C74="",$E74="",$F74="",$F74&lt;an_initial,$F74&gt;an_final,$P74=FALSE),"",IF(
$G74="","",IF(
OR(
$K74="X",$K74="x"),60*(
IF(
$Q74&lt;=5,0.3,0.2))*$O74/10000,IF(
OR(
$L74="X",$L74="x"),40*(
IF(
$Q74&lt;=5,0.3,0.2))*$O74/10000,""))))</f>
        <v/>
      </c>
    </row>
    <row r="75" spans="1:20">
      <c r="A75" s="27">
        <v>65</v>
      </c>
      <c r="B75" s="17"/>
      <c r="C75" s="17"/>
      <c r="D75" s="160"/>
      <c r="E75" s="18"/>
      <c r="F75" s="28"/>
      <c r="G75" s="325"/>
      <c r="H75" s="22"/>
      <c r="I75" s="214"/>
      <c r="J75" s="23"/>
      <c r="K75" s="24"/>
      <c r="L75" s="29"/>
      <c r="M75" s="361" t="str">
        <f t="shared" si="7"/>
        <v/>
      </c>
      <c r="N75" s="327"/>
      <c r="O75" s="357" t="str">
        <f>IF(OR($B75="",$C75="",$D75="",$E75="",$F75=""),"",$G75/VLOOKUP($F75,Euro!$A:$C,3,FALSE))</f>
        <v/>
      </c>
      <c r="P75" s="358" t="b">
        <f t="shared" ref="P75:P138" si="12">IF(nume_candidat="",FALSE,ISNUMBER(SEARCH(nume_candidat,$B75)))</f>
        <v>0</v>
      </c>
      <c r="Q75" s="359">
        <f t="shared" si="8"/>
        <v>1</v>
      </c>
      <c r="R75" s="361" t="str">
        <f t="shared" si="9"/>
        <v/>
      </c>
      <c r="S75" s="361" t="str">
        <f t="shared" si="10"/>
        <v/>
      </c>
      <c r="T75" s="361" t="str">
        <f t="shared" si="11"/>
        <v/>
      </c>
    </row>
    <row r="76" spans="1:20">
      <c r="A76" s="27">
        <v>66</v>
      </c>
      <c r="B76" s="17"/>
      <c r="C76" s="17"/>
      <c r="D76" s="160"/>
      <c r="E76" s="18"/>
      <c r="F76" s="28"/>
      <c r="G76" s="325"/>
      <c r="H76" s="22"/>
      <c r="I76" s="214"/>
      <c r="J76" s="23"/>
      <c r="K76" s="24"/>
      <c r="L76" s="29"/>
      <c r="M76" s="361" t="str">
        <f t="shared" si="7"/>
        <v/>
      </c>
      <c r="N76" s="327"/>
      <c r="O76" s="357" t="str">
        <f>IF(OR($B76="",$C76="",$D76="",$E76="",$F76=""),"",$G76/VLOOKUP($F76,Euro!$A:$C,3,FALSE))</f>
        <v/>
      </c>
      <c r="P76" s="358" t="b">
        <f t="shared" si="12"/>
        <v>0</v>
      </c>
      <c r="Q76" s="359">
        <f t="shared" si="8"/>
        <v>1</v>
      </c>
      <c r="R76" s="361" t="str">
        <f t="shared" si="9"/>
        <v/>
      </c>
      <c r="S76" s="361" t="str">
        <f t="shared" si="10"/>
        <v/>
      </c>
      <c r="T76" s="361" t="str">
        <f t="shared" si="11"/>
        <v/>
      </c>
    </row>
    <row r="77" spans="1:20">
      <c r="A77" s="27">
        <v>67</v>
      </c>
      <c r="B77" s="17"/>
      <c r="C77" s="17"/>
      <c r="D77" s="160"/>
      <c r="E77" s="18"/>
      <c r="F77" s="28"/>
      <c r="G77" s="325"/>
      <c r="H77" s="22"/>
      <c r="I77" s="214"/>
      <c r="J77" s="23"/>
      <c r="K77" s="24"/>
      <c r="L77" s="29"/>
      <c r="M77" s="361" t="str">
        <f t="shared" si="7"/>
        <v/>
      </c>
      <c r="N77" s="327"/>
      <c r="O77" s="357" t="str">
        <f>IF(OR($B77="",$C77="",$D77="",$E77="",$F77=""),"",$G77/VLOOKUP($F77,Euro!$A:$C,3,FALSE))</f>
        <v/>
      </c>
      <c r="P77" s="358" t="b">
        <f t="shared" si="12"/>
        <v>0</v>
      </c>
      <c r="Q77" s="359">
        <f t="shared" si="8"/>
        <v>1</v>
      </c>
      <c r="R77" s="361" t="str">
        <f t="shared" si="9"/>
        <v/>
      </c>
      <c r="S77" s="361" t="str">
        <f t="shared" si="10"/>
        <v/>
      </c>
      <c r="T77" s="361" t="str">
        <f t="shared" si="11"/>
        <v/>
      </c>
    </row>
    <row r="78" spans="1:20">
      <c r="A78" s="27">
        <v>68</v>
      </c>
      <c r="B78" s="17"/>
      <c r="C78" s="17"/>
      <c r="D78" s="160"/>
      <c r="E78" s="18"/>
      <c r="F78" s="28"/>
      <c r="G78" s="325"/>
      <c r="H78" s="22"/>
      <c r="I78" s="214"/>
      <c r="J78" s="23"/>
      <c r="K78" s="24"/>
      <c r="L78" s="29"/>
      <c r="M78" s="361" t="str">
        <f t="shared" si="7"/>
        <v/>
      </c>
      <c r="N78" s="327"/>
      <c r="O78" s="357" t="str">
        <f>IF(OR($B78="",$C78="",$D78="",$E78="",$F78=""),"",$G78/VLOOKUP($F78,Euro!$A:$C,3,FALSE))</f>
        <v/>
      </c>
      <c r="P78" s="358" t="b">
        <f t="shared" si="12"/>
        <v>0</v>
      </c>
      <c r="Q78" s="359">
        <f t="shared" si="8"/>
        <v>1</v>
      </c>
      <c r="R78" s="361" t="str">
        <f t="shared" si="9"/>
        <v/>
      </c>
      <c r="S78" s="361" t="str">
        <f t="shared" si="10"/>
        <v/>
      </c>
      <c r="T78" s="361" t="str">
        <f t="shared" si="11"/>
        <v/>
      </c>
    </row>
    <row r="79" spans="1:20">
      <c r="A79" s="27">
        <v>69</v>
      </c>
      <c r="B79" s="17"/>
      <c r="C79" s="17"/>
      <c r="D79" s="160"/>
      <c r="E79" s="18"/>
      <c r="F79" s="28"/>
      <c r="G79" s="325"/>
      <c r="H79" s="22"/>
      <c r="I79" s="214"/>
      <c r="J79" s="23"/>
      <c r="K79" s="24"/>
      <c r="L79" s="29"/>
      <c r="M79" s="361" t="str">
        <f t="shared" si="7"/>
        <v/>
      </c>
      <c r="N79" s="327"/>
      <c r="O79" s="357" t="str">
        <f>IF(OR($B79="",$C79="",$D79="",$E79="",$F79=""),"",$G79/VLOOKUP($F79,Euro!$A:$C,3,FALSE))</f>
        <v/>
      </c>
      <c r="P79" s="358" t="b">
        <f t="shared" si="12"/>
        <v>0</v>
      </c>
      <c r="Q79" s="359">
        <f t="shared" si="8"/>
        <v>1</v>
      </c>
      <c r="R79" s="361" t="str">
        <f t="shared" si="9"/>
        <v/>
      </c>
      <c r="S79" s="361" t="str">
        <f t="shared" si="10"/>
        <v/>
      </c>
      <c r="T79" s="361" t="str">
        <f t="shared" si="11"/>
        <v/>
      </c>
    </row>
    <row r="80" spans="1:20">
      <c r="A80" s="27">
        <v>70</v>
      </c>
      <c r="B80" s="17"/>
      <c r="C80" s="17"/>
      <c r="D80" s="160"/>
      <c r="E80" s="18"/>
      <c r="F80" s="28"/>
      <c r="G80" s="325"/>
      <c r="H80" s="22"/>
      <c r="I80" s="214"/>
      <c r="J80" s="23"/>
      <c r="K80" s="24"/>
      <c r="L80" s="29"/>
      <c r="M80" s="361" t="str">
        <f t="shared" si="7"/>
        <v/>
      </c>
      <c r="N80" s="327"/>
      <c r="O80" s="357" t="str">
        <f>IF(OR($B80="",$C80="",$D80="",$E80="",$F80=""),"",$G80/VLOOKUP($F80,Euro!$A:$C,3,FALSE))</f>
        <v/>
      </c>
      <c r="P80" s="358" t="b">
        <f t="shared" si="12"/>
        <v>0</v>
      </c>
      <c r="Q80" s="359">
        <f t="shared" si="8"/>
        <v>1</v>
      </c>
      <c r="R80" s="361" t="str">
        <f t="shared" si="9"/>
        <v/>
      </c>
      <c r="S80" s="361" t="str">
        <f t="shared" si="10"/>
        <v/>
      </c>
      <c r="T80" s="361" t="str">
        <f t="shared" si="11"/>
        <v/>
      </c>
    </row>
    <row r="81" spans="1:20">
      <c r="A81" s="27">
        <v>71</v>
      </c>
      <c r="B81" s="17"/>
      <c r="C81" s="17"/>
      <c r="D81" s="160"/>
      <c r="E81" s="18"/>
      <c r="F81" s="28"/>
      <c r="G81" s="325"/>
      <c r="H81" s="22"/>
      <c r="I81" s="214"/>
      <c r="J81" s="23"/>
      <c r="K81" s="24"/>
      <c r="L81" s="29"/>
      <c r="M81" s="361" t="str">
        <f t="shared" si="7"/>
        <v/>
      </c>
      <c r="N81" s="327"/>
      <c r="O81" s="357" t="str">
        <f>IF(OR($B81="",$C81="",$D81="",$E81="",$F81=""),"",$G81/VLOOKUP($F81,Euro!$A:$C,3,FALSE))</f>
        <v/>
      </c>
      <c r="P81" s="358" t="b">
        <f t="shared" si="12"/>
        <v>0</v>
      </c>
      <c r="Q81" s="359">
        <f t="shared" si="8"/>
        <v>1</v>
      </c>
      <c r="R81" s="361" t="str">
        <f t="shared" si="9"/>
        <v/>
      </c>
      <c r="S81" s="361" t="str">
        <f t="shared" si="10"/>
        <v/>
      </c>
      <c r="T81" s="361" t="str">
        <f t="shared" si="11"/>
        <v/>
      </c>
    </row>
    <row r="82" spans="1:20">
      <c r="A82" s="27">
        <v>72</v>
      </c>
      <c r="B82" s="17"/>
      <c r="C82" s="17"/>
      <c r="D82" s="160"/>
      <c r="E82" s="18"/>
      <c r="F82" s="28"/>
      <c r="G82" s="325"/>
      <c r="H82" s="22"/>
      <c r="I82" s="214"/>
      <c r="J82" s="23"/>
      <c r="K82" s="24"/>
      <c r="L82" s="29"/>
      <c r="M82" s="361" t="str">
        <f t="shared" si="7"/>
        <v/>
      </c>
      <c r="N82" s="327"/>
      <c r="O82" s="357" t="str">
        <f>IF(OR($B82="",$C82="",$D82="",$E82="",$F82=""),"",$G82/VLOOKUP($F82,Euro!$A:$C,3,FALSE))</f>
        <v/>
      </c>
      <c r="P82" s="358" t="b">
        <f t="shared" si="12"/>
        <v>0</v>
      </c>
      <c r="Q82" s="359">
        <f t="shared" si="8"/>
        <v>1</v>
      </c>
      <c r="R82" s="361" t="str">
        <f t="shared" si="9"/>
        <v/>
      </c>
      <c r="S82" s="361" t="str">
        <f t="shared" si="10"/>
        <v/>
      </c>
      <c r="T82" s="361" t="str">
        <f t="shared" si="11"/>
        <v/>
      </c>
    </row>
    <row r="83" spans="1:20">
      <c r="A83" s="27">
        <v>73</v>
      </c>
      <c r="B83" s="17"/>
      <c r="C83" s="17"/>
      <c r="D83" s="160"/>
      <c r="E83" s="18"/>
      <c r="F83" s="28"/>
      <c r="G83" s="325"/>
      <c r="H83" s="22"/>
      <c r="I83" s="214"/>
      <c r="J83" s="23"/>
      <c r="K83" s="24"/>
      <c r="L83" s="29"/>
      <c r="M83" s="361" t="str">
        <f t="shared" si="7"/>
        <v/>
      </c>
      <c r="N83" s="327"/>
      <c r="O83" s="357" t="str">
        <f>IF(OR($B83="",$C83="",$D83="",$E83="",$F83=""),"",$G83/VLOOKUP($F83,Euro!$A:$C,3,FALSE))</f>
        <v/>
      </c>
      <c r="P83" s="358" t="b">
        <f t="shared" si="12"/>
        <v>0</v>
      </c>
      <c r="Q83" s="359">
        <f t="shared" si="8"/>
        <v>1</v>
      </c>
      <c r="R83" s="361" t="str">
        <f t="shared" si="9"/>
        <v/>
      </c>
      <c r="S83" s="361" t="str">
        <f t="shared" si="10"/>
        <v/>
      </c>
      <c r="T83" s="361" t="str">
        <f t="shared" si="11"/>
        <v/>
      </c>
    </row>
    <row r="84" spans="1:20">
      <c r="A84" s="27">
        <v>74</v>
      </c>
      <c r="B84" s="17"/>
      <c r="C84" s="17"/>
      <c r="D84" s="160"/>
      <c r="E84" s="18"/>
      <c r="F84" s="28"/>
      <c r="G84" s="325"/>
      <c r="H84" s="22"/>
      <c r="I84" s="214"/>
      <c r="J84" s="23"/>
      <c r="K84" s="24"/>
      <c r="L84" s="29"/>
      <c r="M84" s="361" t="str">
        <f t="shared" si="7"/>
        <v/>
      </c>
      <c r="N84" s="327"/>
      <c r="O84" s="357" t="str">
        <f>IF(OR($B84="",$C84="",$D84="",$E84="",$F84=""),"",$G84/VLOOKUP($F84,Euro!$A:$C,3,FALSE))</f>
        <v/>
      </c>
      <c r="P84" s="358" t="b">
        <f t="shared" si="12"/>
        <v>0</v>
      </c>
      <c r="Q84" s="359">
        <f t="shared" si="8"/>
        <v>1</v>
      </c>
      <c r="R84" s="361" t="str">
        <f t="shared" si="9"/>
        <v/>
      </c>
      <c r="S84" s="361" t="str">
        <f t="shared" si="10"/>
        <v/>
      </c>
      <c r="T84" s="361" t="str">
        <f t="shared" si="11"/>
        <v/>
      </c>
    </row>
    <row r="85" spans="1:20">
      <c r="A85" s="27">
        <v>75</v>
      </c>
      <c r="B85" s="17"/>
      <c r="C85" s="17"/>
      <c r="D85" s="160"/>
      <c r="E85" s="18"/>
      <c r="F85" s="28"/>
      <c r="G85" s="325"/>
      <c r="H85" s="22"/>
      <c r="I85" s="214"/>
      <c r="J85" s="23"/>
      <c r="K85" s="24"/>
      <c r="L85" s="29"/>
      <c r="M85" s="361" t="str">
        <f t="shared" si="7"/>
        <v/>
      </c>
      <c r="N85" s="327"/>
      <c r="O85" s="357" t="str">
        <f>IF(OR($B85="",$C85="",$D85="",$E85="",$F85=""),"",$G85/VLOOKUP($F85,Euro!$A:$C,3,FALSE))</f>
        <v/>
      </c>
      <c r="P85" s="358" t="b">
        <f t="shared" si="12"/>
        <v>0</v>
      </c>
      <c r="Q85" s="359">
        <f t="shared" si="8"/>
        <v>1</v>
      </c>
      <c r="R85" s="361" t="str">
        <f t="shared" si="9"/>
        <v/>
      </c>
      <c r="S85" s="361" t="str">
        <f t="shared" si="10"/>
        <v/>
      </c>
      <c r="T85" s="361" t="str">
        <f t="shared" si="11"/>
        <v/>
      </c>
    </row>
    <row r="86" spans="1:20">
      <c r="A86" s="27">
        <v>76</v>
      </c>
      <c r="B86" s="17"/>
      <c r="C86" s="17"/>
      <c r="D86" s="160"/>
      <c r="E86" s="18"/>
      <c r="F86" s="28"/>
      <c r="G86" s="325"/>
      <c r="H86" s="22"/>
      <c r="I86" s="214"/>
      <c r="J86" s="23"/>
      <c r="K86" s="24"/>
      <c r="L86" s="29"/>
      <c r="M86" s="361" t="str">
        <f t="shared" si="7"/>
        <v/>
      </c>
      <c r="N86" s="327"/>
      <c r="O86" s="357" t="str">
        <f>IF(OR($B86="",$C86="",$D86="",$E86="",$F86=""),"",$G86/VLOOKUP($F86,Euro!$A:$C,3,FALSE))</f>
        <v/>
      </c>
      <c r="P86" s="358" t="b">
        <f t="shared" si="12"/>
        <v>0</v>
      </c>
      <c r="Q86" s="359">
        <f t="shared" si="8"/>
        <v>1</v>
      </c>
      <c r="R86" s="361" t="str">
        <f t="shared" si="9"/>
        <v/>
      </c>
      <c r="S86" s="361" t="str">
        <f t="shared" si="10"/>
        <v/>
      </c>
      <c r="T86" s="361" t="str">
        <f t="shared" si="11"/>
        <v/>
      </c>
    </row>
    <row r="87" spans="1:20">
      <c r="A87" s="27">
        <v>77</v>
      </c>
      <c r="B87" s="17"/>
      <c r="C87" s="17"/>
      <c r="D87" s="160"/>
      <c r="E87" s="18"/>
      <c r="F87" s="28"/>
      <c r="G87" s="325"/>
      <c r="H87" s="22"/>
      <c r="I87" s="214"/>
      <c r="J87" s="23"/>
      <c r="K87" s="24"/>
      <c r="L87" s="29"/>
      <c r="M87" s="361" t="str">
        <f t="shared" si="7"/>
        <v/>
      </c>
      <c r="N87" s="327"/>
      <c r="O87" s="357" t="str">
        <f>IF(OR($B87="",$C87="",$D87="",$E87="",$F87=""),"",$G87/VLOOKUP($F87,Euro!$A:$C,3,FALSE))</f>
        <v/>
      </c>
      <c r="P87" s="358" t="b">
        <f t="shared" si="12"/>
        <v>0</v>
      </c>
      <c r="Q87" s="359">
        <f t="shared" si="8"/>
        <v>1</v>
      </c>
      <c r="R87" s="361" t="str">
        <f t="shared" si="9"/>
        <v/>
      </c>
      <c r="S87" s="361" t="str">
        <f t="shared" si="10"/>
        <v/>
      </c>
      <c r="T87" s="361" t="str">
        <f t="shared" si="11"/>
        <v/>
      </c>
    </row>
    <row r="88" spans="1:20">
      <c r="A88" s="27">
        <v>78</v>
      </c>
      <c r="B88" s="17"/>
      <c r="C88" s="17"/>
      <c r="D88" s="160"/>
      <c r="E88" s="18"/>
      <c r="F88" s="28"/>
      <c r="G88" s="325"/>
      <c r="H88" s="22"/>
      <c r="I88" s="214"/>
      <c r="J88" s="23"/>
      <c r="K88" s="24"/>
      <c r="L88" s="29"/>
      <c r="M88" s="361" t="str">
        <f t="shared" si="7"/>
        <v/>
      </c>
      <c r="N88" s="327"/>
      <c r="O88" s="357" t="str">
        <f>IF(OR($B88="",$C88="",$D88="",$E88="",$F88=""),"",$G88/VLOOKUP($F88,Euro!$A:$C,3,FALSE))</f>
        <v/>
      </c>
      <c r="P88" s="358" t="b">
        <f t="shared" si="12"/>
        <v>0</v>
      </c>
      <c r="Q88" s="359">
        <f t="shared" si="8"/>
        <v>1</v>
      </c>
      <c r="R88" s="361" t="str">
        <f t="shared" si="9"/>
        <v/>
      </c>
      <c r="S88" s="361" t="str">
        <f t="shared" si="10"/>
        <v/>
      </c>
      <c r="T88" s="361" t="str">
        <f t="shared" si="11"/>
        <v/>
      </c>
    </row>
    <row r="89" spans="1:20">
      <c r="A89" s="27">
        <v>79</v>
      </c>
      <c r="B89" s="17"/>
      <c r="C89" s="17"/>
      <c r="D89" s="160"/>
      <c r="E89" s="18"/>
      <c r="F89" s="28"/>
      <c r="G89" s="325"/>
      <c r="H89" s="22"/>
      <c r="I89" s="214"/>
      <c r="J89" s="23"/>
      <c r="K89" s="24"/>
      <c r="L89" s="29"/>
      <c r="M89" s="361" t="str">
        <f t="shared" si="7"/>
        <v/>
      </c>
      <c r="N89" s="327"/>
      <c r="O89" s="357" t="str">
        <f>IF(OR($B89="",$C89="",$D89="",$E89="",$F89=""),"",$G89/VLOOKUP($F89,Euro!$A:$C,3,FALSE))</f>
        <v/>
      </c>
      <c r="P89" s="358" t="b">
        <f t="shared" si="12"/>
        <v>0</v>
      </c>
      <c r="Q89" s="359">
        <f t="shared" si="8"/>
        <v>1</v>
      </c>
      <c r="R89" s="361" t="str">
        <f t="shared" si="9"/>
        <v/>
      </c>
      <c r="S89" s="361" t="str">
        <f t="shared" si="10"/>
        <v/>
      </c>
      <c r="T89" s="361" t="str">
        <f t="shared" si="11"/>
        <v/>
      </c>
    </row>
    <row r="90" spans="1:20">
      <c r="A90" s="27">
        <v>80</v>
      </c>
      <c r="B90" s="17"/>
      <c r="C90" s="17"/>
      <c r="D90" s="160"/>
      <c r="E90" s="18"/>
      <c r="F90" s="28"/>
      <c r="G90" s="325"/>
      <c r="H90" s="22"/>
      <c r="I90" s="214"/>
      <c r="J90" s="23"/>
      <c r="K90" s="24"/>
      <c r="L90" s="29"/>
      <c r="M90" s="361" t="str">
        <f t="shared" si="7"/>
        <v/>
      </c>
      <c r="N90" s="327"/>
      <c r="O90" s="357" t="str">
        <f>IF(OR($B90="",$C90="",$D90="",$E90="",$F90=""),"",$G90/VLOOKUP($F90,Euro!$A:$C,3,FALSE))</f>
        <v/>
      </c>
      <c r="P90" s="358" t="b">
        <f t="shared" si="12"/>
        <v>0</v>
      </c>
      <c r="Q90" s="359">
        <f t="shared" si="8"/>
        <v>1</v>
      </c>
      <c r="R90" s="361" t="str">
        <f t="shared" si="9"/>
        <v/>
      </c>
      <c r="S90" s="361" t="str">
        <f t="shared" si="10"/>
        <v/>
      </c>
      <c r="T90" s="361" t="str">
        <f t="shared" si="11"/>
        <v/>
      </c>
    </row>
    <row r="91" spans="1:20">
      <c r="A91" s="27">
        <v>81</v>
      </c>
      <c r="B91" s="17"/>
      <c r="C91" s="17"/>
      <c r="D91" s="160"/>
      <c r="E91" s="18"/>
      <c r="F91" s="28"/>
      <c r="G91" s="325"/>
      <c r="H91" s="22"/>
      <c r="I91" s="214"/>
      <c r="J91" s="23"/>
      <c r="K91" s="24"/>
      <c r="L91" s="29"/>
      <c r="M91" s="361" t="str">
        <f t="shared" si="7"/>
        <v/>
      </c>
      <c r="N91" s="327"/>
      <c r="O91" s="357" t="str">
        <f>IF(OR($B91="",$C91="",$D91="",$E91="",$F91=""),"",$G91/VLOOKUP($F91,Euro!$A:$C,3,FALSE))</f>
        <v/>
      </c>
      <c r="P91" s="358" t="b">
        <f t="shared" si="12"/>
        <v>0</v>
      </c>
      <c r="Q91" s="359">
        <f t="shared" si="8"/>
        <v>1</v>
      </c>
      <c r="R91" s="361" t="str">
        <f t="shared" si="9"/>
        <v/>
      </c>
      <c r="S91" s="361" t="str">
        <f t="shared" si="10"/>
        <v/>
      </c>
      <c r="T91" s="361" t="str">
        <f t="shared" si="11"/>
        <v/>
      </c>
    </row>
    <row r="92" spans="1:20">
      <c r="A92" s="27">
        <v>82</v>
      </c>
      <c r="B92" s="17"/>
      <c r="C92" s="17"/>
      <c r="D92" s="160"/>
      <c r="E92" s="18"/>
      <c r="F92" s="28"/>
      <c r="G92" s="325"/>
      <c r="H92" s="22"/>
      <c r="I92" s="214"/>
      <c r="J92" s="23"/>
      <c r="K92" s="24"/>
      <c r="L92" s="29"/>
      <c r="M92" s="361" t="str">
        <f t="shared" si="7"/>
        <v/>
      </c>
      <c r="N92" s="327"/>
      <c r="O92" s="357" t="str">
        <f>IF(OR($B92="",$C92="",$D92="",$E92="",$F92=""),"",$G92/VLOOKUP($F92,Euro!$A:$C,3,FALSE))</f>
        <v/>
      </c>
      <c r="P92" s="358" t="b">
        <f t="shared" si="12"/>
        <v>0</v>
      </c>
      <c r="Q92" s="359">
        <f t="shared" si="8"/>
        <v>1</v>
      </c>
      <c r="R92" s="361" t="str">
        <f t="shared" si="9"/>
        <v/>
      </c>
      <c r="S92" s="361" t="str">
        <f t="shared" si="10"/>
        <v/>
      </c>
      <c r="T92" s="361" t="str">
        <f t="shared" si="11"/>
        <v/>
      </c>
    </row>
    <row r="93" spans="1:20">
      <c r="A93" s="27">
        <v>83</v>
      </c>
      <c r="B93" s="17"/>
      <c r="C93" s="17"/>
      <c r="D93" s="160"/>
      <c r="E93" s="18"/>
      <c r="F93" s="28"/>
      <c r="G93" s="325"/>
      <c r="H93" s="22"/>
      <c r="I93" s="214"/>
      <c r="J93" s="23"/>
      <c r="K93" s="24"/>
      <c r="L93" s="29"/>
      <c r="M93" s="361" t="str">
        <f t="shared" si="7"/>
        <v/>
      </c>
      <c r="N93" s="327"/>
      <c r="O93" s="357" t="str">
        <f>IF(OR($B93="",$C93="",$D93="",$E93="",$F93=""),"",$G93/VLOOKUP($F93,Euro!$A:$C,3,FALSE))</f>
        <v/>
      </c>
      <c r="P93" s="358" t="b">
        <f t="shared" si="12"/>
        <v>0</v>
      </c>
      <c r="Q93" s="359">
        <f t="shared" si="8"/>
        <v>1</v>
      </c>
      <c r="R93" s="361" t="str">
        <f t="shared" si="9"/>
        <v/>
      </c>
      <c r="S93" s="361" t="str">
        <f t="shared" si="10"/>
        <v/>
      </c>
      <c r="T93" s="361" t="str">
        <f t="shared" si="11"/>
        <v/>
      </c>
    </row>
    <row r="94" spans="1:20">
      <c r="A94" s="27">
        <v>84</v>
      </c>
      <c r="B94" s="17"/>
      <c r="C94" s="17"/>
      <c r="D94" s="160"/>
      <c r="E94" s="18"/>
      <c r="F94" s="28"/>
      <c r="G94" s="325"/>
      <c r="H94" s="22"/>
      <c r="I94" s="214"/>
      <c r="J94" s="23"/>
      <c r="K94" s="24"/>
      <c r="L94" s="29"/>
      <c r="M94" s="361" t="str">
        <f t="shared" si="7"/>
        <v/>
      </c>
      <c r="N94" s="327"/>
      <c r="O94" s="357" t="str">
        <f>IF(OR($B94="",$C94="",$D94="",$E94="",$F94=""),"",$G94/VLOOKUP($F94,Euro!$A:$C,3,FALSE))</f>
        <v/>
      </c>
      <c r="P94" s="358" t="b">
        <f t="shared" si="12"/>
        <v>0</v>
      </c>
      <c r="Q94" s="359">
        <f t="shared" si="8"/>
        <v>1</v>
      </c>
      <c r="R94" s="361" t="str">
        <f t="shared" si="9"/>
        <v/>
      </c>
      <c r="S94" s="361" t="str">
        <f t="shared" si="10"/>
        <v/>
      </c>
      <c r="T94" s="361" t="str">
        <f t="shared" si="11"/>
        <v/>
      </c>
    </row>
    <row r="95" spans="1:20">
      <c r="A95" s="27">
        <v>85</v>
      </c>
      <c r="B95" s="17"/>
      <c r="C95" s="17"/>
      <c r="D95" s="160"/>
      <c r="E95" s="18"/>
      <c r="F95" s="28"/>
      <c r="G95" s="325"/>
      <c r="H95" s="22"/>
      <c r="I95" s="214"/>
      <c r="J95" s="23"/>
      <c r="K95" s="24"/>
      <c r="L95" s="29"/>
      <c r="M95" s="361" t="str">
        <f t="shared" si="7"/>
        <v/>
      </c>
      <c r="N95" s="327"/>
      <c r="O95" s="357" t="str">
        <f>IF(OR($B95="",$C95="",$D95="",$E95="",$F95=""),"",$G95/VLOOKUP($F95,Euro!$A:$C,3,FALSE))</f>
        <v/>
      </c>
      <c r="P95" s="358" t="b">
        <f t="shared" si="12"/>
        <v>0</v>
      </c>
      <c r="Q95" s="359">
        <f t="shared" si="8"/>
        <v>1</v>
      </c>
      <c r="R95" s="361" t="str">
        <f t="shared" si="9"/>
        <v/>
      </c>
      <c r="S95" s="361" t="str">
        <f t="shared" si="10"/>
        <v/>
      </c>
      <c r="T95" s="361" t="str">
        <f t="shared" si="11"/>
        <v/>
      </c>
    </row>
    <row r="96" spans="1:20">
      <c r="A96" s="27">
        <v>86</v>
      </c>
      <c r="B96" s="17"/>
      <c r="C96" s="17"/>
      <c r="D96" s="160"/>
      <c r="E96" s="18"/>
      <c r="F96" s="28"/>
      <c r="G96" s="325"/>
      <c r="H96" s="22"/>
      <c r="I96" s="214"/>
      <c r="J96" s="23"/>
      <c r="K96" s="24"/>
      <c r="L96" s="29"/>
      <c r="M96" s="361" t="str">
        <f t="shared" si="7"/>
        <v/>
      </c>
      <c r="N96" s="327"/>
      <c r="O96" s="357" t="str">
        <f>IF(OR($B96="",$C96="",$D96="",$E96="",$F96=""),"",$G96/VLOOKUP($F96,Euro!$A:$C,3,FALSE))</f>
        <v/>
      </c>
      <c r="P96" s="358" t="b">
        <f t="shared" si="12"/>
        <v>0</v>
      </c>
      <c r="Q96" s="359">
        <f t="shared" si="8"/>
        <v>1</v>
      </c>
      <c r="R96" s="361" t="str">
        <f t="shared" si="9"/>
        <v/>
      </c>
      <c r="S96" s="361" t="str">
        <f t="shared" si="10"/>
        <v/>
      </c>
      <c r="T96" s="361" t="str">
        <f t="shared" si="11"/>
        <v/>
      </c>
    </row>
    <row r="97" spans="1:20">
      <c r="A97" s="27">
        <v>87</v>
      </c>
      <c r="B97" s="17"/>
      <c r="C97" s="17"/>
      <c r="D97" s="160"/>
      <c r="E97" s="18"/>
      <c r="F97" s="28"/>
      <c r="G97" s="325"/>
      <c r="H97" s="22"/>
      <c r="I97" s="214"/>
      <c r="J97" s="23"/>
      <c r="K97" s="24"/>
      <c r="L97" s="29"/>
      <c r="M97" s="361" t="str">
        <f t="shared" si="7"/>
        <v/>
      </c>
      <c r="N97" s="327"/>
      <c r="O97" s="357" t="str">
        <f>IF(OR($B97="",$C97="",$D97="",$E97="",$F97=""),"",$G97/VLOOKUP($F97,Euro!$A:$C,3,FALSE))</f>
        <v/>
      </c>
      <c r="P97" s="358" t="b">
        <f t="shared" si="12"/>
        <v>0</v>
      </c>
      <c r="Q97" s="359">
        <f t="shared" si="8"/>
        <v>1</v>
      </c>
      <c r="R97" s="361" t="str">
        <f t="shared" si="9"/>
        <v/>
      </c>
      <c r="S97" s="361" t="str">
        <f t="shared" si="10"/>
        <v/>
      </c>
      <c r="T97" s="361" t="str">
        <f t="shared" si="11"/>
        <v/>
      </c>
    </row>
    <row r="98" spans="1:20">
      <c r="A98" s="27">
        <v>88</v>
      </c>
      <c r="B98" s="17"/>
      <c r="C98" s="17"/>
      <c r="D98" s="160"/>
      <c r="E98" s="18"/>
      <c r="F98" s="28"/>
      <c r="G98" s="325"/>
      <c r="H98" s="22"/>
      <c r="I98" s="214"/>
      <c r="J98" s="23"/>
      <c r="K98" s="24"/>
      <c r="L98" s="29"/>
      <c r="M98" s="361" t="str">
        <f t="shared" si="7"/>
        <v/>
      </c>
      <c r="N98" s="327"/>
      <c r="O98" s="357" t="str">
        <f>IF(OR($B98="",$C98="",$D98="",$E98="",$F98=""),"",$G98/VLOOKUP($F98,Euro!$A:$C,3,FALSE))</f>
        <v/>
      </c>
      <c r="P98" s="358" t="b">
        <f t="shared" si="12"/>
        <v>0</v>
      </c>
      <c r="Q98" s="359">
        <f t="shared" si="8"/>
        <v>1</v>
      </c>
      <c r="R98" s="361" t="str">
        <f t="shared" si="9"/>
        <v/>
      </c>
      <c r="S98" s="361" t="str">
        <f t="shared" si="10"/>
        <v/>
      </c>
      <c r="T98" s="361" t="str">
        <f t="shared" si="11"/>
        <v/>
      </c>
    </row>
    <row r="99" spans="1:20">
      <c r="A99" s="27">
        <v>89</v>
      </c>
      <c r="B99" s="17"/>
      <c r="C99" s="17"/>
      <c r="D99" s="160"/>
      <c r="E99" s="18"/>
      <c r="F99" s="28"/>
      <c r="G99" s="325"/>
      <c r="H99" s="22"/>
      <c r="I99" s="214"/>
      <c r="J99" s="23"/>
      <c r="K99" s="24"/>
      <c r="L99" s="29"/>
      <c r="M99" s="361" t="str">
        <f t="shared" si="7"/>
        <v/>
      </c>
      <c r="N99" s="327"/>
      <c r="O99" s="357" t="str">
        <f>IF(OR($B99="",$C99="",$D99="",$E99="",$F99=""),"",$G99/VLOOKUP($F99,Euro!$A:$C,3,FALSE))</f>
        <v/>
      </c>
      <c r="P99" s="358" t="b">
        <f t="shared" si="12"/>
        <v>0</v>
      </c>
      <c r="Q99" s="359">
        <f t="shared" si="8"/>
        <v>1</v>
      </c>
      <c r="R99" s="361" t="str">
        <f t="shared" si="9"/>
        <v/>
      </c>
      <c r="S99" s="361" t="str">
        <f t="shared" si="10"/>
        <v/>
      </c>
      <c r="T99" s="361" t="str">
        <f t="shared" si="11"/>
        <v/>
      </c>
    </row>
    <row r="100" spans="1:20">
      <c r="A100" s="27">
        <v>90</v>
      </c>
      <c r="B100" s="17"/>
      <c r="C100" s="17"/>
      <c r="D100" s="160"/>
      <c r="E100" s="18"/>
      <c r="F100" s="28"/>
      <c r="G100" s="325"/>
      <c r="H100" s="22"/>
      <c r="I100" s="214"/>
      <c r="J100" s="23"/>
      <c r="K100" s="24"/>
      <c r="L100" s="29"/>
      <c r="M100" s="361" t="str">
        <f t="shared" si="7"/>
        <v/>
      </c>
      <c r="N100" s="327"/>
      <c r="O100" s="357" t="str">
        <f>IF(OR($B100="",$C100="",$D100="",$E100="",$F100=""),"",$G100/VLOOKUP($F100,Euro!$A:$C,3,FALSE))</f>
        <v/>
      </c>
      <c r="P100" s="358" t="b">
        <f t="shared" si="12"/>
        <v>0</v>
      </c>
      <c r="Q100" s="359">
        <f t="shared" si="8"/>
        <v>1</v>
      </c>
      <c r="R100" s="361" t="str">
        <f t="shared" si="9"/>
        <v/>
      </c>
      <c r="S100" s="361" t="str">
        <f t="shared" si="10"/>
        <v/>
      </c>
      <c r="T100" s="361" t="str">
        <f t="shared" si="11"/>
        <v/>
      </c>
    </row>
    <row r="101" spans="1:20">
      <c r="A101" s="27">
        <v>91</v>
      </c>
      <c r="B101" s="17"/>
      <c r="C101" s="17"/>
      <c r="D101" s="160"/>
      <c r="E101" s="18"/>
      <c r="F101" s="28"/>
      <c r="G101" s="325"/>
      <c r="H101" s="22"/>
      <c r="I101" s="214"/>
      <c r="J101" s="23"/>
      <c r="K101" s="24"/>
      <c r="L101" s="29"/>
      <c r="M101" s="361" t="str">
        <f t="shared" si="7"/>
        <v/>
      </c>
      <c r="N101" s="327"/>
      <c r="O101" s="357" t="str">
        <f>IF(OR($B101="",$C101="",$D101="",$E101="",$F101=""),"",$G101/VLOOKUP($F101,Euro!$A:$C,3,FALSE))</f>
        <v/>
      </c>
      <c r="P101" s="358" t="b">
        <f t="shared" si="12"/>
        <v>0</v>
      </c>
      <c r="Q101" s="359">
        <f t="shared" si="8"/>
        <v>1</v>
      </c>
      <c r="R101" s="361" t="str">
        <f t="shared" si="9"/>
        <v/>
      </c>
      <c r="S101" s="361" t="str">
        <f t="shared" si="10"/>
        <v/>
      </c>
      <c r="T101" s="361" t="str">
        <f t="shared" si="11"/>
        <v/>
      </c>
    </row>
    <row r="102" spans="1:20">
      <c r="A102" s="27">
        <v>92</v>
      </c>
      <c r="B102" s="17"/>
      <c r="C102" s="17"/>
      <c r="D102" s="160"/>
      <c r="E102" s="18"/>
      <c r="F102" s="28"/>
      <c r="G102" s="325"/>
      <c r="H102" s="22"/>
      <c r="I102" s="214"/>
      <c r="J102" s="23"/>
      <c r="K102" s="24"/>
      <c r="L102" s="29"/>
      <c r="M102" s="361" t="str">
        <f t="shared" si="7"/>
        <v/>
      </c>
      <c r="N102" s="327"/>
      <c r="O102" s="357" t="str">
        <f>IF(OR($B102="",$C102="",$D102="",$E102="",$F102=""),"",$G102/VLOOKUP($F102,Euro!$A:$C,3,FALSE))</f>
        <v/>
      </c>
      <c r="P102" s="358" t="b">
        <f t="shared" si="12"/>
        <v>0</v>
      </c>
      <c r="Q102" s="359">
        <f t="shared" si="8"/>
        <v>1</v>
      </c>
      <c r="R102" s="361" t="str">
        <f t="shared" si="9"/>
        <v/>
      </c>
      <c r="S102" s="361" t="str">
        <f t="shared" si="10"/>
        <v/>
      </c>
      <c r="T102" s="361" t="str">
        <f t="shared" si="11"/>
        <v/>
      </c>
    </row>
    <row r="103" spans="1:20">
      <c r="A103" s="27">
        <v>93</v>
      </c>
      <c r="B103" s="17"/>
      <c r="C103" s="17"/>
      <c r="D103" s="160"/>
      <c r="E103" s="18"/>
      <c r="F103" s="28"/>
      <c r="G103" s="325"/>
      <c r="H103" s="22"/>
      <c r="I103" s="214"/>
      <c r="J103" s="23"/>
      <c r="K103" s="24"/>
      <c r="L103" s="29"/>
      <c r="M103" s="361" t="str">
        <f t="shared" si="7"/>
        <v/>
      </c>
      <c r="N103" s="327"/>
      <c r="O103" s="357" t="str">
        <f>IF(OR($B103="",$C103="",$D103="",$E103="",$F103=""),"",$G103/VLOOKUP($F103,Euro!$A:$C,3,FALSE))</f>
        <v/>
      </c>
      <c r="P103" s="358" t="b">
        <f t="shared" si="12"/>
        <v>0</v>
      </c>
      <c r="Q103" s="359">
        <f t="shared" si="8"/>
        <v>1</v>
      </c>
      <c r="R103" s="361" t="str">
        <f t="shared" si="9"/>
        <v/>
      </c>
      <c r="S103" s="361" t="str">
        <f t="shared" si="10"/>
        <v/>
      </c>
      <c r="T103" s="361" t="str">
        <f t="shared" si="11"/>
        <v/>
      </c>
    </row>
    <row r="104" spans="1:20">
      <c r="A104" s="27">
        <v>94</v>
      </c>
      <c r="B104" s="17"/>
      <c r="C104" s="17"/>
      <c r="D104" s="160"/>
      <c r="E104" s="18"/>
      <c r="F104" s="28"/>
      <c r="G104" s="325"/>
      <c r="H104" s="22"/>
      <c r="I104" s="214"/>
      <c r="J104" s="23"/>
      <c r="K104" s="24"/>
      <c r="L104" s="29"/>
      <c r="M104" s="361" t="str">
        <f t="shared" si="7"/>
        <v/>
      </c>
      <c r="N104" s="327"/>
      <c r="O104" s="357" t="str">
        <f>IF(OR($B104="",$C104="",$D104="",$E104="",$F104=""),"",$G104/VLOOKUP($F104,Euro!$A:$C,3,FALSE))</f>
        <v/>
      </c>
      <c r="P104" s="358" t="b">
        <f t="shared" si="12"/>
        <v>0</v>
      </c>
      <c r="Q104" s="359">
        <f t="shared" si="8"/>
        <v>1</v>
      </c>
      <c r="R104" s="361" t="str">
        <f t="shared" si="9"/>
        <v/>
      </c>
      <c r="S104" s="361" t="str">
        <f t="shared" si="10"/>
        <v/>
      </c>
      <c r="T104" s="361" t="str">
        <f t="shared" si="11"/>
        <v/>
      </c>
    </row>
    <row r="105" spans="1:20">
      <c r="A105" s="27">
        <v>95</v>
      </c>
      <c r="B105" s="17"/>
      <c r="C105" s="17"/>
      <c r="D105" s="160"/>
      <c r="E105" s="18"/>
      <c r="F105" s="28"/>
      <c r="G105" s="325"/>
      <c r="H105" s="22"/>
      <c r="I105" s="214"/>
      <c r="J105" s="23"/>
      <c r="K105" s="24"/>
      <c r="L105" s="29"/>
      <c r="M105" s="361" t="str">
        <f t="shared" si="7"/>
        <v/>
      </c>
      <c r="N105" s="327"/>
      <c r="O105" s="357" t="str">
        <f>IF(OR($B105="",$C105="",$D105="",$E105="",$F105=""),"",$G105/VLOOKUP($F105,Euro!$A:$C,3,FALSE))</f>
        <v/>
      </c>
      <c r="P105" s="358" t="b">
        <f t="shared" si="12"/>
        <v>0</v>
      </c>
      <c r="Q105" s="359">
        <f t="shared" si="8"/>
        <v>1</v>
      </c>
      <c r="R105" s="361" t="str">
        <f t="shared" si="9"/>
        <v/>
      </c>
      <c r="S105" s="361" t="str">
        <f t="shared" si="10"/>
        <v/>
      </c>
      <c r="T105" s="361" t="str">
        <f t="shared" si="11"/>
        <v/>
      </c>
    </row>
    <row r="106" spans="1:20">
      <c r="A106" s="27">
        <v>96</v>
      </c>
      <c r="B106" s="17"/>
      <c r="C106" s="17"/>
      <c r="D106" s="160"/>
      <c r="E106" s="18"/>
      <c r="F106" s="28"/>
      <c r="G106" s="325"/>
      <c r="H106" s="22"/>
      <c r="I106" s="214"/>
      <c r="J106" s="23"/>
      <c r="K106" s="24"/>
      <c r="L106" s="29"/>
      <c r="M106" s="361" t="str">
        <f t="shared" si="7"/>
        <v/>
      </c>
      <c r="N106" s="327"/>
      <c r="O106" s="357" t="str">
        <f>IF(OR($B106="",$C106="",$D106="",$E106="",$F106=""),"",$G106/VLOOKUP($F106,Euro!$A:$C,3,FALSE))</f>
        <v/>
      </c>
      <c r="P106" s="358" t="b">
        <f t="shared" si="12"/>
        <v>0</v>
      </c>
      <c r="Q106" s="359">
        <f t="shared" ref="Q106:Q137" si="13">LEN(B106)-LEN(SUBSTITUTE(B106,",",""))+1</f>
        <v>1</v>
      </c>
      <c r="R106" s="361" t="str">
        <f t="shared" si="9"/>
        <v/>
      </c>
      <c r="S106" s="361" t="str">
        <f t="shared" si="10"/>
        <v/>
      </c>
      <c r="T106" s="361" t="str">
        <f t="shared" si="11"/>
        <v/>
      </c>
    </row>
    <row r="107" spans="1:20">
      <c r="A107" s="27">
        <v>97</v>
      </c>
      <c r="B107" s="17"/>
      <c r="C107" s="17"/>
      <c r="D107" s="160"/>
      <c r="E107" s="18"/>
      <c r="F107" s="28"/>
      <c r="G107" s="325"/>
      <c r="H107" s="22"/>
      <c r="I107" s="214"/>
      <c r="J107" s="23"/>
      <c r="K107" s="24"/>
      <c r="L107" s="29"/>
      <c r="M107" s="361" t="str">
        <f t="shared" si="7"/>
        <v/>
      </c>
      <c r="N107" s="327"/>
      <c r="O107" s="357" t="str">
        <f>IF(OR($B107="",$C107="",$D107="",$E107="",$F107=""),"",$G107/VLOOKUP($F107,Euro!$A:$C,3,FALSE))</f>
        <v/>
      </c>
      <c r="P107" s="358" t="b">
        <f t="shared" si="12"/>
        <v>0</v>
      </c>
      <c r="Q107" s="359">
        <f t="shared" si="13"/>
        <v>1</v>
      </c>
      <c r="R107" s="361" t="str">
        <f t="shared" si="9"/>
        <v/>
      </c>
      <c r="S107" s="361" t="str">
        <f t="shared" si="10"/>
        <v/>
      </c>
      <c r="T107" s="361" t="str">
        <f t="shared" si="11"/>
        <v/>
      </c>
    </row>
    <row r="108" spans="1:20">
      <c r="A108" s="27">
        <v>98</v>
      </c>
      <c r="B108" s="17"/>
      <c r="C108" s="17"/>
      <c r="D108" s="160"/>
      <c r="E108" s="18"/>
      <c r="F108" s="28"/>
      <c r="G108" s="325"/>
      <c r="H108" s="22"/>
      <c r="I108" s="214"/>
      <c r="J108" s="23"/>
      <c r="K108" s="24"/>
      <c r="L108" s="29"/>
      <c r="M108" s="361" t="str">
        <f t="shared" si="7"/>
        <v/>
      </c>
      <c r="N108" s="327"/>
      <c r="O108" s="357" t="str">
        <f>IF(OR($B108="",$C108="",$D108="",$E108="",$F108=""),"",$G108/VLOOKUP($F108,Euro!$A:$C,3,FALSE))</f>
        <v/>
      </c>
      <c r="P108" s="358" t="b">
        <f t="shared" si="12"/>
        <v>0</v>
      </c>
      <c r="Q108" s="359">
        <f t="shared" si="13"/>
        <v>1</v>
      </c>
      <c r="R108" s="361" t="str">
        <f t="shared" si="9"/>
        <v/>
      </c>
      <c r="S108" s="361" t="str">
        <f t="shared" si="10"/>
        <v/>
      </c>
      <c r="T108" s="361" t="str">
        <f t="shared" si="11"/>
        <v/>
      </c>
    </row>
    <row r="109" spans="1:20">
      <c r="A109" s="27">
        <v>99</v>
      </c>
      <c r="B109" s="17"/>
      <c r="C109" s="17"/>
      <c r="D109" s="160"/>
      <c r="E109" s="18"/>
      <c r="F109" s="28"/>
      <c r="G109" s="325"/>
      <c r="H109" s="22"/>
      <c r="I109" s="214"/>
      <c r="J109" s="23"/>
      <c r="K109" s="24"/>
      <c r="L109" s="29"/>
      <c r="M109" s="361" t="str">
        <f t="shared" si="7"/>
        <v/>
      </c>
      <c r="N109" s="327"/>
      <c r="O109" s="357" t="str">
        <f>IF(OR($B109="",$C109="",$D109="",$E109="",$F109=""),"",$G109/VLOOKUP($F109,Euro!$A:$C,3,FALSE))</f>
        <v/>
      </c>
      <c r="P109" s="358" t="b">
        <f t="shared" si="12"/>
        <v>0</v>
      </c>
      <c r="Q109" s="359">
        <f t="shared" si="13"/>
        <v>1</v>
      </c>
      <c r="R109" s="361" t="str">
        <f t="shared" si="9"/>
        <v/>
      </c>
      <c r="S109" s="361" t="str">
        <f t="shared" si="10"/>
        <v/>
      </c>
      <c r="T109" s="361" t="str">
        <f t="shared" si="11"/>
        <v/>
      </c>
    </row>
    <row r="110" spans="1:20">
      <c r="A110" s="27">
        <v>100</v>
      </c>
      <c r="B110" s="17"/>
      <c r="C110" s="17"/>
      <c r="D110" s="160"/>
      <c r="E110" s="18"/>
      <c r="F110" s="28"/>
      <c r="G110" s="325"/>
      <c r="H110" s="22"/>
      <c r="I110" s="214"/>
      <c r="J110" s="23"/>
      <c r="K110" s="24"/>
      <c r="L110" s="29"/>
      <c r="M110" s="361" t="str">
        <f t="shared" si="7"/>
        <v/>
      </c>
      <c r="N110" s="327"/>
      <c r="O110" s="357" t="str">
        <f>IF(OR($B110="",$C110="",$D110="",$E110="",$F110=""),"",$G110/VLOOKUP($F110,Euro!$A:$C,3,FALSE))</f>
        <v/>
      </c>
      <c r="P110" s="358" t="b">
        <f t="shared" si="12"/>
        <v>0</v>
      </c>
      <c r="Q110" s="359">
        <f t="shared" si="13"/>
        <v>1</v>
      </c>
      <c r="R110" s="361" t="str">
        <f t="shared" si="9"/>
        <v/>
      </c>
      <c r="S110" s="361" t="str">
        <f t="shared" si="10"/>
        <v/>
      </c>
      <c r="T110" s="361" t="str">
        <f t="shared" si="11"/>
        <v/>
      </c>
    </row>
    <row r="111" spans="1:20">
      <c r="A111" s="27">
        <v>101</v>
      </c>
      <c r="B111" s="17"/>
      <c r="C111" s="17"/>
      <c r="D111" s="160"/>
      <c r="E111" s="18"/>
      <c r="F111" s="28"/>
      <c r="G111" s="325"/>
      <c r="H111" s="22"/>
      <c r="I111" s="214"/>
      <c r="J111" s="23"/>
      <c r="K111" s="24"/>
      <c r="L111" s="29"/>
      <c r="M111" s="361" t="str">
        <f t="shared" si="7"/>
        <v/>
      </c>
      <c r="N111" s="327"/>
      <c r="O111" s="357" t="str">
        <f>IF(OR($B111="",$C111="",$D111="",$E111="",$F111=""),"",$G111/VLOOKUP($F111,Euro!$A:$C,3,FALSE))</f>
        <v/>
      </c>
      <c r="P111" s="358" t="b">
        <f t="shared" si="12"/>
        <v>0</v>
      </c>
      <c r="Q111" s="359">
        <f t="shared" si="13"/>
        <v>1</v>
      </c>
      <c r="R111" s="361" t="str">
        <f t="shared" si="9"/>
        <v/>
      </c>
      <c r="S111" s="361" t="str">
        <f t="shared" si="10"/>
        <v/>
      </c>
      <c r="T111" s="361" t="str">
        <f t="shared" si="11"/>
        <v/>
      </c>
    </row>
    <row r="112" spans="1:20">
      <c r="A112" s="27">
        <v>102</v>
      </c>
      <c r="B112" s="17"/>
      <c r="C112" s="17"/>
      <c r="D112" s="160"/>
      <c r="E112" s="18"/>
      <c r="F112" s="28"/>
      <c r="G112" s="325"/>
      <c r="H112" s="22"/>
      <c r="I112" s="214"/>
      <c r="J112" s="23"/>
      <c r="K112" s="24"/>
      <c r="L112" s="29"/>
      <c r="M112" s="361" t="str">
        <f t="shared" si="7"/>
        <v/>
      </c>
      <c r="N112" s="327"/>
      <c r="O112" s="357" t="str">
        <f>IF(OR($B112="",$C112="",$D112="",$E112="",$F112=""),"",$G112/VLOOKUP($F112,Euro!$A:$C,3,FALSE))</f>
        <v/>
      </c>
      <c r="P112" s="358" t="b">
        <f t="shared" si="12"/>
        <v>0</v>
      </c>
      <c r="Q112" s="359">
        <f t="shared" si="13"/>
        <v>1</v>
      </c>
      <c r="R112" s="361" t="str">
        <f t="shared" si="9"/>
        <v/>
      </c>
      <c r="S112" s="361" t="str">
        <f t="shared" si="10"/>
        <v/>
      </c>
      <c r="T112" s="361" t="str">
        <f t="shared" si="11"/>
        <v/>
      </c>
    </row>
    <row r="113" spans="1:20">
      <c r="A113" s="27">
        <v>103</v>
      </c>
      <c r="B113" s="17"/>
      <c r="C113" s="17"/>
      <c r="D113" s="160"/>
      <c r="E113" s="18"/>
      <c r="F113" s="28"/>
      <c r="G113" s="325"/>
      <c r="H113" s="22"/>
      <c r="I113" s="214"/>
      <c r="J113" s="23"/>
      <c r="K113" s="24"/>
      <c r="L113" s="29"/>
      <c r="M113" s="361" t="str">
        <f t="shared" si="7"/>
        <v/>
      </c>
      <c r="N113" s="327"/>
      <c r="O113" s="357" t="str">
        <f>IF(OR($B113="",$C113="",$D113="",$E113="",$F113=""),"",$G113/VLOOKUP($F113,Euro!$A:$C,3,FALSE))</f>
        <v/>
      </c>
      <c r="P113" s="358" t="b">
        <f t="shared" si="12"/>
        <v>0</v>
      </c>
      <c r="Q113" s="359">
        <f t="shared" si="13"/>
        <v>1</v>
      </c>
      <c r="R113" s="361" t="str">
        <f t="shared" si="9"/>
        <v/>
      </c>
      <c r="S113" s="361" t="str">
        <f t="shared" si="10"/>
        <v/>
      </c>
      <c r="T113" s="361" t="str">
        <f t="shared" si="11"/>
        <v/>
      </c>
    </row>
    <row r="114" spans="1:20">
      <c r="A114" s="27">
        <v>104</v>
      </c>
      <c r="B114" s="17"/>
      <c r="C114" s="17"/>
      <c r="D114" s="160"/>
      <c r="E114" s="18"/>
      <c r="F114" s="28"/>
      <c r="G114" s="325"/>
      <c r="H114" s="22"/>
      <c r="I114" s="214"/>
      <c r="J114" s="23"/>
      <c r="K114" s="24"/>
      <c r="L114" s="29"/>
      <c r="M114" s="361" t="str">
        <f t="shared" si="7"/>
        <v/>
      </c>
      <c r="N114" s="327"/>
      <c r="O114" s="357" t="str">
        <f>IF(OR($B114="",$C114="",$D114="",$E114="",$F114=""),"",$G114/VLOOKUP($F114,Euro!$A:$C,3,FALSE))</f>
        <v/>
      </c>
      <c r="P114" s="358" t="b">
        <f t="shared" si="12"/>
        <v>0</v>
      </c>
      <c r="Q114" s="359">
        <f t="shared" si="13"/>
        <v>1</v>
      </c>
      <c r="R114" s="361" t="str">
        <f t="shared" si="9"/>
        <v/>
      </c>
      <c r="S114" s="361" t="str">
        <f t="shared" si="10"/>
        <v/>
      </c>
      <c r="T114" s="361" t="str">
        <f t="shared" si="11"/>
        <v/>
      </c>
    </row>
    <row r="115" spans="1:20">
      <c r="A115" s="27">
        <v>105</v>
      </c>
      <c r="B115" s="17"/>
      <c r="C115" s="17"/>
      <c r="D115" s="160"/>
      <c r="E115" s="18"/>
      <c r="F115" s="28"/>
      <c r="G115" s="325"/>
      <c r="H115" s="22"/>
      <c r="I115" s="214"/>
      <c r="J115" s="23"/>
      <c r="K115" s="24"/>
      <c r="L115" s="29"/>
      <c r="M115" s="361" t="str">
        <f t="shared" si="7"/>
        <v/>
      </c>
      <c r="N115" s="327"/>
      <c r="O115" s="357" t="str">
        <f>IF(OR($B115="",$C115="",$D115="",$E115="",$F115=""),"",$G115/VLOOKUP($F115,Euro!$A:$C,3,FALSE))</f>
        <v/>
      </c>
      <c r="P115" s="358" t="b">
        <f t="shared" si="12"/>
        <v>0</v>
      </c>
      <c r="Q115" s="359">
        <f t="shared" si="13"/>
        <v>1</v>
      </c>
      <c r="R115" s="361" t="str">
        <f t="shared" si="9"/>
        <v/>
      </c>
      <c r="S115" s="361" t="str">
        <f t="shared" si="10"/>
        <v/>
      </c>
      <c r="T115" s="361" t="str">
        <f t="shared" si="11"/>
        <v/>
      </c>
    </row>
    <row r="116" spans="1:20">
      <c r="A116" s="27">
        <v>106</v>
      </c>
      <c r="B116" s="17"/>
      <c r="C116" s="17"/>
      <c r="D116" s="160"/>
      <c r="E116" s="18"/>
      <c r="F116" s="28"/>
      <c r="G116" s="325"/>
      <c r="H116" s="22"/>
      <c r="I116" s="214"/>
      <c r="J116" s="23"/>
      <c r="K116" s="24"/>
      <c r="L116" s="29"/>
      <c r="M116" s="361" t="str">
        <f t="shared" si="7"/>
        <v/>
      </c>
      <c r="N116" s="327"/>
      <c r="O116" s="357" t="str">
        <f>IF(OR($B116="",$C116="",$D116="",$E116="",$F116=""),"",$G116/VLOOKUP($F116,Euro!$A:$C,3,FALSE))</f>
        <v/>
      </c>
      <c r="P116" s="358" t="b">
        <f t="shared" si="12"/>
        <v>0</v>
      </c>
      <c r="Q116" s="359">
        <f t="shared" si="13"/>
        <v>1</v>
      </c>
      <c r="R116" s="361" t="str">
        <f t="shared" si="9"/>
        <v/>
      </c>
      <c r="S116" s="361" t="str">
        <f t="shared" si="10"/>
        <v/>
      </c>
      <c r="T116" s="361" t="str">
        <f t="shared" si="11"/>
        <v/>
      </c>
    </row>
    <row r="117" spans="1:20">
      <c r="A117" s="27">
        <v>107</v>
      </c>
      <c r="B117" s="17"/>
      <c r="C117" s="17"/>
      <c r="D117" s="160"/>
      <c r="E117" s="18"/>
      <c r="F117" s="28"/>
      <c r="G117" s="325"/>
      <c r="H117" s="22"/>
      <c r="I117" s="214"/>
      <c r="J117" s="23"/>
      <c r="K117" s="24"/>
      <c r="L117" s="29"/>
      <c r="M117" s="361" t="str">
        <f t="shared" si="7"/>
        <v/>
      </c>
      <c r="N117" s="327"/>
      <c r="O117" s="357" t="str">
        <f>IF(OR($B117="",$C117="",$D117="",$E117="",$F117=""),"",$G117/VLOOKUP($F117,Euro!$A:$C,3,FALSE))</f>
        <v/>
      </c>
      <c r="P117" s="358" t="b">
        <f t="shared" si="12"/>
        <v>0</v>
      </c>
      <c r="Q117" s="359">
        <f t="shared" si="13"/>
        <v>1</v>
      </c>
      <c r="R117" s="361" t="str">
        <f t="shared" si="9"/>
        <v/>
      </c>
      <c r="S117" s="361" t="str">
        <f t="shared" si="10"/>
        <v/>
      </c>
      <c r="T117" s="361" t="str">
        <f t="shared" si="11"/>
        <v/>
      </c>
    </row>
    <row r="118" spans="1:20">
      <c r="A118" s="27">
        <v>108</v>
      </c>
      <c r="B118" s="17"/>
      <c r="C118" s="17"/>
      <c r="D118" s="160"/>
      <c r="E118" s="18"/>
      <c r="F118" s="28"/>
      <c r="G118" s="325"/>
      <c r="H118" s="22"/>
      <c r="I118" s="214"/>
      <c r="J118" s="23"/>
      <c r="K118" s="24"/>
      <c r="L118" s="29"/>
      <c r="M118" s="361" t="str">
        <f t="shared" si="7"/>
        <v/>
      </c>
      <c r="N118" s="327"/>
      <c r="O118" s="357" t="str">
        <f>IF(OR($B118="",$C118="",$D118="",$E118="",$F118=""),"",$G118/VLOOKUP($F118,Euro!$A:$C,3,FALSE))</f>
        <v/>
      </c>
      <c r="P118" s="358" t="b">
        <f t="shared" si="12"/>
        <v>0</v>
      </c>
      <c r="Q118" s="359">
        <f t="shared" si="13"/>
        <v>1</v>
      </c>
      <c r="R118" s="361" t="str">
        <f t="shared" si="9"/>
        <v/>
      </c>
      <c r="S118" s="361" t="str">
        <f t="shared" si="10"/>
        <v/>
      </c>
      <c r="T118" s="361" t="str">
        <f t="shared" si="11"/>
        <v/>
      </c>
    </row>
    <row r="119" spans="1:20">
      <c r="A119" s="27">
        <v>109</v>
      </c>
      <c r="B119" s="17"/>
      <c r="C119" s="17"/>
      <c r="D119" s="160"/>
      <c r="E119" s="18"/>
      <c r="F119" s="28"/>
      <c r="G119" s="325"/>
      <c r="H119" s="22"/>
      <c r="I119" s="214"/>
      <c r="J119" s="23"/>
      <c r="K119" s="24"/>
      <c r="L119" s="29"/>
      <c r="M119" s="361" t="str">
        <f t="shared" si="7"/>
        <v/>
      </c>
      <c r="N119" s="327"/>
      <c r="O119" s="357" t="str">
        <f>IF(OR($B119="",$C119="",$D119="",$E119="",$F119=""),"",$G119/VLOOKUP($F119,Euro!$A:$C,3,FALSE))</f>
        <v/>
      </c>
      <c r="P119" s="358" t="b">
        <f t="shared" si="12"/>
        <v>0</v>
      </c>
      <c r="Q119" s="359">
        <f t="shared" si="13"/>
        <v>1</v>
      </c>
      <c r="R119" s="361" t="str">
        <f t="shared" si="9"/>
        <v/>
      </c>
      <c r="S119" s="361" t="str">
        <f t="shared" si="10"/>
        <v/>
      </c>
      <c r="T119" s="361" t="str">
        <f t="shared" si="11"/>
        <v/>
      </c>
    </row>
    <row r="120" spans="1:20">
      <c r="A120" s="27">
        <v>110</v>
      </c>
      <c r="B120" s="17"/>
      <c r="C120" s="17"/>
      <c r="D120" s="160"/>
      <c r="E120" s="18"/>
      <c r="F120" s="28"/>
      <c r="G120" s="325"/>
      <c r="H120" s="22"/>
      <c r="I120" s="214"/>
      <c r="J120" s="23"/>
      <c r="K120" s="24"/>
      <c r="L120" s="29"/>
      <c r="M120" s="361" t="str">
        <f t="shared" si="7"/>
        <v/>
      </c>
      <c r="N120" s="327"/>
      <c r="O120" s="357" t="str">
        <f>IF(OR($B120="",$C120="",$D120="",$E120="",$F120=""),"",$G120/VLOOKUP($F120,Euro!$A:$C,3,FALSE))</f>
        <v/>
      </c>
      <c r="P120" s="358" t="b">
        <f t="shared" si="12"/>
        <v>0</v>
      </c>
      <c r="Q120" s="359">
        <f t="shared" si="13"/>
        <v>1</v>
      </c>
      <c r="R120" s="361" t="str">
        <f t="shared" si="9"/>
        <v/>
      </c>
      <c r="S120" s="361" t="str">
        <f t="shared" si="10"/>
        <v/>
      </c>
      <c r="T120" s="361" t="str">
        <f t="shared" si="11"/>
        <v/>
      </c>
    </row>
    <row r="121" spans="1:20">
      <c r="A121" s="27">
        <v>111</v>
      </c>
      <c r="B121" s="17"/>
      <c r="C121" s="17"/>
      <c r="D121" s="160"/>
      <c r="E121" s="18"/>
      <c r="F121" s="28"/>
      <c r="G121" s="325"/>
      <c r="H121" s="22"/>
      <c r="I121" s="214"/>
      <c r="J121" s="23"/>
      <c r="K121" s="24"/>
      <c r="L121" s="29"/>
      <c r="M121" s="361" t="str">
        <f t="shared" si="7"/>
        <v/>
      </c>
      <c r="N121" s="327"/>
      <c r="O121" s="357" t="str">
        <f>IF(OR($B121="",$C121="",$D121="",$E121="",$F121=""),"",$G121/VLOOKUP($F121,Euro!$A:$C,3,FALSE))</f>
        <v/>
      </c>
      <c r="P121" s="358" t="b">
        <f t="shared" si="12"/>
        <v>0</v>
      </c>
      <c r="Q121" s="359">
        <f t="shared" si="13"/>
        <v>1</v>
      </c>
      <c r="R121" s="361" t="str">
        <f t="shared" si="9"/>
        <v/>
      </c>
      <c r="S121" s="361" t="str">
        <f t="shared" si="10"/>
        <v/>
      </c>
      <c r="T121" s="361" t="str">
        <f t="shared" si="11"/>
        <v/>
      </c>
    </row>
    <row r="122" spans="1:20">
      <c r="A122" s="27">
        <v>112</v>
      </c>
      <c r="B122" s="17"/>
      <c r="C122" s="17"/>
      <c r="D122" s="160"/>
      <c r="E122" s="18"/>
      <c r="F122" s="28"/>
      <c r="G122" s="325"/>
      <c r="H122" s="22"/>
      <c r="I122" s="214"/>
      <c r="J122" s="23"/>
      <c r="K122" s="24"/>
      <c r="L122" s="29"/>
      <c r="M122" s="361" t="str">
        <f t="shared" si="7"/>
        <v/>
      </c>
      <c r="N122" s="327"/>
      <c r="O122" s="357" t="str">
        <f>IF(OR($B122="",$C122="",$D122="",$E122="",$F122=""),"",$G122/VLOOKUP($F122,Euro!$A:$C,3,FALSE))</f>
        <v/>
      </c>
      <c r="P122" s="358" t="b">
        <f t="shared" si="12"/>
        <v>0</v>
      </c>
      <c r="Q122" s="359">
        <f t="shared" si="13"/>
        <v>1</v>
      </c>
      <c r="R122" s="361" t="str">
        <f t="shared" si="9"/>
        <v/>
      </c>
      <c r="S122" s="361" t="str">
        <f t="shared" si="10"/>
        <v/>
      </c>
      <c r="T122" s="361" t="str">
        <f t="shared" si="11"/>
        <v/>
      </c>
    </row>
    <row r="123" spans="1:20">
      <c r="A123" s="27">
        <v>113</v>
      </c>
      <c r="B123" s="17"/>
      <c r="C123" s="17"/>
      <c r="D123" s="160"/>
      <c r="E123" s="18"/>
      <c r="F123" s="28"/>
      <c r="G123" s="325"/>
      <c r="H123" s="22"/>
      <c r="I123" s="214"/>
      <c r="J123" s="23"/>
      <c r="K123" s="24"/>
      <c r="L123" s="29"/>
      <c r="M123" s="361" t="str">
        <f t="shared" si="7"/>
        <v/>
      </c>
      <c r="N123" s="327"/>
      <c r="O123" s="357" t="str">
        <f>IF(OR($B123="",$C123="",$D123="",$E123="",$F123=""),"",$G123/VLOOKUP($F123,Euro!$A:$C,3,FALSE))</f>
        <v/>
      </c>
      <c r="P123" s="358" t="b">
        <f t="shared" si="12"/>
        <v>0</v>
      </c>
      <c r="Q123" s="359">
        <f t="shared" si="13"/>
        <v>1</v>
      </c>
      <c r="R123" s="361" t="str">
        <f t="shared" si="9"/>
        <v/>
      </c>
      <c r="S123" s="361" t="str">
        <f t="shared" si="10"/>
        <v/>
      </c>
      <c r="T123" s="361" t="str">
        <f t="shared" si="11"/>
        <v/>
      </c>
    </row>
    <row r="124" spans="1:20">
      <c r="A124" s="27">
        <v>114</v>
      </c>
      <c r="B124" s="17"/>
      <c r="C124" s="17"/>
      <c r="D124" s="160"/>
      <c r="E124" s="18"/>
      <c r="F124" s="28"/>
      <c r="G124" s="325"/>
      <c r="H124" s="22"/>
      <c r="I124" s="214"/>
      <c r="J124" s="23"/>
      <c r="K124" s="24"/>
      <c r="L124" s="29"/>
      <c r="M124" s="361" t="str">
        <f t="shared" si="7"/>
        <v/>
      </c>
      <c r="N124" s="327"/>
      <c r="O124" s="357" t="str">
        <f>IF(OR($B124="",$C124="",$D124="",$E124="",$F124=""),"",$G124/VLOOKUP($F124,Euro!$A:$C,3,FALSE))</f>
        <v/>
      </c>
      <c r="P124" s="358" t="b">
        <f t="shared" si="12"/>
        <v>0</v>
      </c>
      <c r="Q124" s="359">
        <f t="shared" si="13"/>
        <v>1</v>
      </c>
      <c r="R124" s="361" t="str">
        <f t="shared" si="9"/>
        <v/>
      </c>
      <c r="S124" s="361" t="str">
        <f t="shared" si="10"/>
        <v/>
      </c>
      <c r="T124" s="361" t="str">
        <f t="shared" si="11"/>
        <v/>
      </c>
    </row>
    <row r="125" spans="1:20">
      <c r="A125" s="27">
        <v>115</v>
      </c>
      <c r="B125" s="17"/>
      <c r="C125" s="17"/>
      <c r="D125" s="160"/>
      <c r="E125" s="18"/>
      <c r="F125" s="28"/>
      <c r="G125" s="325"/>
      <c r="H125" s="22"/>
      <c r="I125" s="214"/>
      <c r="J125" s="23"/>
      <c r="K125" s="24"/>
      <c r="L125" s="29"/>
      <c r="M125" s="361" t="str">
        <f t="shared" si="7"/>
        <v/>
      </c>
      <c r="N125" s="327"/>
      <c r="O125" s="357" t="str">
        <f>IF(OR($B125="",$C125="",$D125="",$E125="",$F125=""),"",$G125/VLOOKUP($F125,Euro!$A:$C,3,FALSE))</f>
        <v/>
      </c>
      <c r="P125" s="358" t="b">
        <f t="shared" si="12"/>
        <v>0</v>
      </c>
      <c r="Q125" s="359">
        <f t="shared" si="13"/>
        <v>1</v>
      </c>
      <c r="R125" s="361" t="str">
        <f t="shared" si="9"/>
        <v/>
      </c>
      <c r="S125" s="361" t="str">
        <f t="shared" si="10"/>
        <v/>
      </c>
      <c r="T125" s="361" t="str">
        <f t="shared" si="11"/>
        <v/>
      </c>
    </row>
    <row r="126" spans="1:20">
      <c r="A126" s="27">
        <v>116</v>
      </c>
      <c r="B126" s="17"/>
      <c r="C126" s="17"/>
      <c r="D126" s="160"/>
      <c r="E126" s="18"/>
      <c r="F126" s="28"/>
      <c r="G126" s="325"/>
      <c r="H126" s="22"/>
      <c r="I126" s="214"/>
      <c r="J126" s="23"/>
      <c r="K126" s="24"/>
      <c r="L126" s="29"/>
      <c r="M126" s="361" t="str">
        <f t="shared" si="7"/>
        <v/>
      </c>
      <c r="N126" s="327"/>
      <c r="O126" s="357" t="str">
        <f>IF(OR($B126="",$C126="",$D126="",$E126="",$F126=""),"",$G126/VLOOKUP($F126,Euro!$A:$C,3,FALSE))</f>
        <v/>
      </c>
      <c r="P126" s="358" t="b">
        <f t="shared" si="12"/>
        <v>0</v>
      </c>
      <c r="Q126" s="359">
        <f t="shared" si="13"/>
        <v>1</v>
      </c>
      <c r="R126" s="361" t="str">
        <f t="shared" si="9"/>
        <v/>
      </c>
      <c r="S126" s="361" t="str">
        <f t="shared" si="10"/>
        <v/>
      </c>
      <c r="T126" s="361" t="str">
        <f t="shared" si="11"/>
        <v/>
      </c>
    </row>
    <row r="127" spans="1:20">
      <c r="A127" s="27">
        <v>117</v>
      </c>
      <c r="B127" s="17"/>
      <c r="C127" s="17"/>
      <c r="D127" s="160"/>
      <c r="E127" s="18"/>
      <c r="F127" s="28"/>
      <c r="G127" s="325"/>
      <c r="H127" s="22"/>
      <c r="I127" s="214"/>
      <c r="J127" s="23"/>
      <c r="K127" s="24"/>
      <c r="L127" s="29"/>
      <c r="M127" s="361" t="str">
        <f t="shared" si="7"/>
        <v/>
      </c>
      <c r="N127" s="327"/>
      <c r="O127" s="357" t="str">
        <f>IF(OR($B127="",$C127="",$D127="",$E127="",$F127=""),"",$G127/VLOOKUP($F127,Euro!$A:$C,3,FALSE))</f>
        <v/>
      </c>
      <c r="P127" s="358" t="b">
        <f t="shared" si="12"/>
        <v>0</v>
      </c>
      <c r="Q127" s="359">
        <f t="shared" si="13"/>
        <v>1</v>
      </c>
      <c r="R127" s="361" t="str">
        <f t="shared" si="9"/>
        <v/>
      </c>
      <c r="S127" s="361" t="str">
        <f t="shared" si="10"/>
        <v/>
      </c>
      <c r="T127" s="361" t="str">
        <f t="shared" si="11"/>
        <v/>
      </c>
    </row>
    <row r="128" spans="1:20">
      <c r="A128" s="27">
        <v>118</v>
      </c>
      <c r="B128" s="17"/>
      <c r="C128" s="17"/>
      <c r="D128" s="160"/>
      <c r="E128" s="18"/>
      <c r="F128" s="28"/>
      <c r="G128" s="325"/>
      <c r="H128" s="22"/>
      <c r="I128" s="214"/>
      <c r="J128" s="23"/>
      <c r="K128" s="24"/>
      <c r="L128" s="29"/>
      <c r="M128" s="361" t="str">
        <f t="shared" si="7"/>
        <v/>
      </c>
      <c r="N128" s="327"/>
      <c r="O128" s="357" t="str">
        <f>IF(OR($B128="",$C128="",$D128="",$E128="",$F128=""),"",$G128/VLOOKUP($F128,Euro!$A:$C,3,FALSE))</f>
        <v/>
      </c>
      <c r="P128" s="358" t="b">
        <f t="shared" si="12"/>
        <v>0</v>
      </c>
      <c r="Q128" s="359">
        <f t="shared" si="13"/>
        <v>1</v>
      </c>
      <c r="R128" s="361" t="str">
        <f t="shared" si="9"/>
        <v/>
      </c>
      <c r="S128" s="361" t="str">
        <f t="shared" si="10"/>
        <v/>
      </c>
      <c r="T128" s="361" t="str">
        <f t="shared" si="11"/>
        <v/>
      </c>
    </row>
    <row r="129" spans="1:20">
      <c r="A129" s="27">
        <v>119</v>
      </c>
      <c r="B129" s="17"/>
      <c r="C129" s="17"/>
      <c r="D129" s="160"/>
      <c r="E129" s="18"/>
      <c r="F129" s="28"/>
      <c r="G129" s="325"/>
      <c r="H129" s="22"/>
      <c r="I129" s="214"/>
      <c r="J129" s="23"/>
      <c r="K129" s="24"/>
      <c r="L129" s="29"/>
      <c r="M129" s="361" t="str">
        <f t="shared" si="7"/>
        <v/>
      </c>
      <c r="N129" s="327"/>
      <c r="O129" s="357" t="str">
        <f>IF(OR($B129="",$C129="",$D129="",$E129="",$F129=""),"",$G129/VLOOKUP($F129,Euro!$A:$C,3,FALSE))</f>
        <v/>
      </c>
      <c r="P129" s="358" t="b">
        <f t="shared" si="12"/>
        <v>0</v>
      </c>
      <c r="Q129" s="359">
        <f t="shared" si="13"/>
        <v>1</v>
      </c>
      <c r="R129" s="361" t="str">
        <f t="shared" si="9"/>
        <v/>
      </c>
      <c r="S129" s="361" t="str">
        <f t="shared" si="10"/>
        <v/>
      </c>
      <c r="T129" s="361" t="str">
        <f t="shared" si="11"/>
        <v/>
      </c>
    </row>
    <row r="130" spans="1:20">
      <c r="A130" s="27">
        <v>120</v>
      </c>
      <c r="B130" s="17"/>
      <c r="C130" s="17"/>
      <c r="D130" s="160"/>
      <c r="E130" s="18"/>
      <c r="F130" s="28"/>
      <c r="G130" s="325"/>
      <c r="H130" s="22"/>
      <c r="I130" s="214"/>
      <c r="J130" s="23"/>
      <c r="K130" s="24"/>
      <c r="L130" s="29"/>
      <c r="M130" s="361" t="str">
        <f t="shared" si="7"/>
        <v/>
      </c>
      <c r="N130" s="327"/>
      <c r="O130" s="357" t="str">
        <f>IF(OR($B130="",$C130="",$D130="",$E130="",$F130=""),"",$G130/VLOOKUP($F130,Euro!$A:$C,3,FALSE))</f>
        <v/>
      </c>
      <c r="P130" s="358" t="b">
        <f t="shared" si="12"/>
        <v>0</v>
      </c>
      <c r="Q130" s="359">
        <f t="shared" si="13"/>
        <v>1</v>
      </c>
      <c r="R130" s="361" t="str">
        <f t="shared" si="9"/>
        <v/>
      </c>
      <c r="S130" s="361" t="str">
        <f t="shared" si="10"/>
        <v/>
      </c>
      <c r="T130" s="361" t="str">
        <f t="shared" si="11"/>
        <v/>
      </c>
    </row>
    <row r="131" spans="1:20">
      <c r="A131" s="27">
        <v>121</v>
      </c>
      <c r="B131" s="17"/>
      <c r="C131" s="17"/>
      <c r="D131" s="160"/>
      <c r="E131" s="18"/>
      <c r="F131" s="28"/>
      <c r="G131" s="325"/>
      <c r="H131" s="22"/>
      <c r="I131" s="214"/>
      <c r="J131" s="23"/>
      <c r="K131" s="24"/>
      <c r="L131" s="29"/>
      <c r="M131" s="361" t="str">
        <f t="shared" si="7"/>
        <v/>
      </c>
      <c r="N131" s="327"/>
      <c r="O131" s="357" t="str">
        <f>IF(OR($B131="",$C131="",$D131="",$E131="",$F131=""),"",$G131/VLOOKUP($F131,Euro!$A:$C,3,FALSE))</f>
        <v/>
      </c>
      <c r="P131" s="358" t="b">
        <f t="shared" si="12"/>
        <v>0</v>
      </c>
      <c r="Q131" s="359">
        <f t="shared" si="13"/>
        <v>1</v>
      </c>
      <c r="R131" s="361" t="str">
        <f t="shared" si="9"/>
        <v/>
      </c>
      <c r="S131" s="361" t="str">
        <f t="shared" si="10"/>
        <v/>
      </c>
      <c r="T131" s="361" t="str">
        <f t="shared" si="11"/>
        <v/>
      </c>
    </row>
    <row r="132" spans="1:20">
      <c r="A132" s="27">
        <v>122</v>
      </c>
      <c r="B132" s="17"/>
      <c r="C132" s="17"/>
      <c r="D132" s="160"/>
      <c r="E132" s="18"/>
      <c r="F132" s="28"/>
      <c r="G132" s="325"/>
      <c r="H132" s="22"/>
      <c r="I132" s="214"/>
      <c r="J132" s="23"/>
      <c r="K132" s="24"/>
      <c r="L132" s="29"/>
      <c r="M132" s="361" t="str">
        <f t="shared" si="7"/>
        <v/>
      </c>
      <c r="N132" s="327"/>
      <c r="O132" s="357" t="str">
        <f>IF(OR($B132="",$C132="",$D132="",$E132="",$F132=""),"",$G132/VLOOKUP($F132,Euro!$A:$C,3,FALSE))</f>
        <v/>
      </c>
      <c r="P132" s="358" t="b">
        <f t="shared" si="12"/>
        <v>0</v>
      </c>
      <c r="Q132" s="359">
        <f t="shared" si="13"/>
        <v>1</v>
      </c>
      <c r="R132" s="361" t="str">
        <f t="shared" si="9"/>
        <v/>
      </c>
      <c r="S132" s="361" t="str">
        <f t="shared" si="10"/>
        <v/>
      </c>
      <c r="T132" s="361" t="str">
        <f t="shared" si="11"/>
        <v/>
      </c>
    </row>
    <row r="133" spans="1:20">
      <c r="A133" s="27">
        <v>123</v>
      </c>
      <c r="B133" s="17"/>
      <c r="C133" s="17"/>
      <c r="D133" s="160"/>
      <c r="E133" s="18"/>
      <c r="F133" s="28"/>
      <c r="G133" s="325"/>
      <c r="H133" s="22"/>
      <c r="I133" s="214"/>
      <c r="J133" s="23"/>
      <c r="K133" s="24"/>
      <c r="L133" s="29"/>
      <c r="M133" s="361" t="str">
        <f t="shared" si="7"/>
        <v/>
      </c>
      <c r="N133" s="327"/>
      <c r="O133" s="357" t="str">
        <f>IF(OR($B133="",$C133="",$D133="",$E133="",$F133=""),"",$G133/VLOOKUP($F133,Euro!$A:$C,3,FALSE))</f>
        <v/>
      </c>
      <c r="P133" s="358" t="b">
        <f t="shared" si="12"/>
        <v>0</v>
      </c>
      <c r="Q133" s="359">
        <f t="shared" si="13"/>
        <v>1</v>
      </c>
      <c r="R133" s="361" t="str">
        <f t="shared" si="9"/>
        <v/>
      </c>
      <c r="S133" s="361" t="str">
        <f t="shared" si="10"/>
        <v/>
      </c>
      <c r="T133" s="361" t="str">
        <f t="shared" si="11"/>
        <v/>
      </c>
    </row>
    <row r="134" spans="1:20">
      <c r="A134" s="27">
        <v>124</v>
      </c>
      <c r="B134" s="17"/>
      <c r="C134" s="17"/>
      <c r="D134" s="160"/>
      <c r="E134" s="18"/>
      <c r="F134" s="28"/>
      <c r="G134" s="325"/>
      <c r="H134" s="22"/>
      <c r="I134" s="214"/>
      <c r="J134" s="23"/>
      <c r="K134" s="24"/>
      <c r="L134" s="29"/>
      <c r="M134" s="361" t="str">
        <f t="shared" si="7"/>
        <v/>
      </c>
      <c r="N134" s="327"/>
      <c r="O134" s="357" t="str">
        <f>IF(OR($B134="",$C134="",$D134="",$E134="",$F134=""),"",$G134/VLOOKUP($F134,Euro!$A:$C,3,FALSE))</f>
        <v/>
      </c>
      <c r="P134" s="358" t="b">
        <f t="shared" si="12"/>
        <v>0</v>
      </c>
      <c r="Q134" s="359">
        <f t="shared" si="13"/>
        <v>1</v>
      </c>
      <c r="R134" s="361" t="str">
        <f t="shared" si="9"/>
        <v/>
      </c>
      <c r="S134" s="361" t="str">
        <f t="shared" si="10"/>
        <v/>
      </c>
      <c r="T134" s="361" t="str">
        <f t="shared" si="11"/>
        <v/>
      </c>
    </row>
    <row r="135" spans="1:20">
      <c r="A135" s="27">
        <v>125</v>
      </c>
      <c r="B135" s="17"/>
      <c r="C135" s="17"/>
      <c r="D135" s="160"/>
      <c r="E135" s="18"/>
      <c r="F135" s="28"/>
      <c r="G135" s="325"/>
      <c r="H135" s="22"/>
      <c r="I135" s="214"/>
      <c r="J135" s="23"/>
      <c r="K135" s="24"/>
      <c r="L135" s="29"/>
      <c r="M135" s="361" t="str">
        <f t="shared" si="7"/>
        <v/>
      </c>
      <c r="N135" s="327"/>
      <c r="O135" s="357" t="str">
        <f>IF(OR($B135="",$C135="",$D135="",$E135="",$F135=""),"",$G135/VLOOKUP($F135,Euro!$A:$C,3,FALSE))</f>
        <v/>
      </c>
      <c r="P135" s="358" t="b">
        <f t="shared" si="12"/>
        <v>0</v>
      </c>
      <c r="Q135" s="359">
        <f t="shared" si="13"/>
        <v>1</v>
      </c>
      <c r="R135" s="361" t="str">
        <f t="shared" si="9"/>
        <v/>
      </c>
      <c r="S135" s="361" t="str">
        <f t="shared" si="10"/>
        <v/>
      </c>
      <c r="T135" s="361" t="str">
        <f t="shared" si="11"/>
        <v/>
      </c>
    </row>
    <row r="136" spans="1:20">
      <c r="A136" s="27">
        <v>126</v>
      </c>
      <c r="B136" s="17"/>
      <c r="C136" s="17"/>
      <c r="D136" s="160"/>
      <c r="E136" s="18"/>
      <c r="F136" s="28"/>
      <c r="G136" s="325"/>
      <c r="H136" s="22"/>
      <c r="I136" s="214"/>
      <c r="J136" s="23"/>
      <c r="K136" s="24"/>
      <c r="L136" s="29"/>
      <c r="M136" s="361" t="str">
        <f t="shared" si="7"/>
        <v/>
      </c>
      <c r="N136" s="327"/>
      <c r="O136" s="357" t="str">
        <f>IF(OR($B136="",$C136="",$D136="",$E136="",$F136=""),"",$G136/VLOOKUP($F136,Euro!$A:$C,3,FALSE))</f>
        <v/>
      </c>
      <c r="P136" s="358" t="b">
        <f t="shared" si="12"/>
        <v>0</v>
      </c>
      <c r="Q136" s="359">
        <f t="shared" si="13"/>
        <v>1</v>
      </c>
      <c r="R136" s="361" t="str">
        <f t="shared" si="9"/>
        <v/>
      </c>
      <c r="S136" s="361" t="str">
        <f t="shared" si="10"/>
        <v/>
      </c>
      <c r="T136" s="361" t="str">
        <f t="shared" si="11"/>
        <v/>
      </c>
    </row>
    <row r="137" spans="1:20">
      <c r="A137" s="27">
        <v>127</v>
      </c>
      <c r="B137" s="17"/>
      <c r="C137" s="17"/>
      <c r="D137" s="160"/>
      <c r="E137" s="18"/>
      <c r="F137" s="28"/>
      <c r="G137" s="325"/>
      <c r="H137" s="22"/>
      <c r="I137" s="214"/>
      <c r="J137" s="23"/>
      <c r="K137" s="24"/>
      <c r="L137" s="29"/>
      <c r="M137" s="361" t="str">
        <f t="shared" si="7"/>
        <v/>
      </c>
      <c r="N137" s="327"/>
      <c r="O137" s="357" t="str">
        <f>IF(OR($B137="",$C137="",$D137="",$E137="",$F137=""),"",$G137/VLOOKUP($F137,Euro!$A:$C,3,FALSE))</f>
        <v/>
      </c>
      <c r="P137" s="358" t="b">
        <f t="shared" si="12"/>
        <v>0</v>
      </c>
      <c r="Q137" s="359">
        <f t="shared" si="13"/>
        <v>1</v>
      </c>
      <c r="R137" s="361" t="str">
        <f t="shared" si="9"/>
        <v/>
      </c>
      <c r="S137" s="361" t="str">
        <f t="shared" si="10"/>
        <v/>
      </c>
      <c r="T137" s="361" t="str">
        <f t="shared" si="11"/>
        <v/>
      </c>
    </row>
    <row r="138" spans="1:20">
      <c r="A138" s="27">
        <v>128</v>
      </c>
      <c r="B138" s="17"/>
      <c r="C138" s="17"/>
      <c r="D138" s="160"/>
      <c r="E138" s="18"/>
      <c r="F138" s="28"/>
      <c r="G138" s="325"/>
      <c r="H138" s="22"/>
      <c r="I138" s="214"/>
      <c r="J138" s="23"/>
      <c r="K138" s="24"/>
      <c r="L138" s="29"/>
      <c r="M138" s="361" t="str">
        <f t="shared" ref="M138:M201" si="14">IF(
OR(
$B138="",$C138="",$E138="",$F138="",$F138&lt;an_initial,$F138&gt;an_final,$P138=FALSE),"",IF(
$G138="","",IF(
OR(
$H138="X",$H138="x"),60*$O138/10000,IF(
OR(
$I138="X",$I138="x"),40*$O138/10000,IF(
OR(
$K138="X",$K138="x"),60*(
IF(
$Q138&lt;=5,0.3,0.2))*$O138/10000,IF(
OR(
$L138="X",$L138="x"),40*(
IF(
$Q138&lt;=5,0.3,0.2))*$O138/10000,""))))))</f>
        <v/>
      </c>
      <c r="N138" s="327"/>
      <c r="O138" s="357" t="str">
        <f>IF(OR($B138="",$C138="",$D138="",$E138="",$F138=""),"",$G138/VLOOKUP($F138,Euro!$A:$C,3,FALSE))</f>
        <v/>
      </c>
      <c r="P138" s="358" t="b">
        <f t="shared" si="12"/>
        <v>0</v>
      </c>
      <c r="Q138" s="359">
        <f t="shared" ref="Q138:Q169" si="15">LEN(B138)-LEN(SUBSTITUTE(B138,",",""))+1</f>
        <v>1</v>
      </c>
      <c r="R138" s="361" t="str">
        <f t="shared" ref="R138:R201" si="16">IF(
OR(
$B138="",$C138="",$E138="",$F138="",$F138&lt;an_initial,$F138&gt;an_final,$P138=FALSE),"",IF(
$G138="","",IF(
OR(
$H138="X",$H138="x"),60*$O138/10000,"")))</f>
        <v/>
      </c>
      <c r="S138" s="361" t="str">
        <f t="shared" ref="S138:S201" si="17">IF(
OR(
$B138="",$C138="",$E138="",$F138="",$F138&lt;an_initial,$F138&gt;an_final,$P138=FALSE),"",IF(
$G138="","",IF(
OR(
$I138="X",$I138="x"),40*$O138/10000,"")))</f>
        <v/>
      </c>
      <c r="T138" s="361" t="str">
        <f t="shared" ref="T138:T201" si="18">IF(
OR(
$B138="",$C138="",$E138="",$F138="",$F138&lt;an_initial,$F138&gt;an_final,$P138=FALSE),"",IF(
$G138="","",IF(
OR(
$K138="X",$K138="x"),60*(
IF(
$Q138&lt;=5,0.3,0.2))*$O138/10000,IF(
OR(
$L138="X",$L138="x"),40*(
IF(
$Q138&lt;=5,0.3,0.2))*$O138/10000,""))))</f>
        <v/>
      </c>
    </row>
    <row r="139" spans="1:20">
      <c r="A139" s="27">
        <v>129</v>
      </c>
      <c r="B139" s="17"/>
      <c r="C139" s="17"/>
      <c r="D139" s="160"/>
      <c r="E139" s="18"/>
      <c r="F139" s="28"/>
      <c r="G139" s="325"/>
      <c r="H139" s="22"/>
      <c r="I139" s="214"/>
      <c r="J139" s="23"/>
      <c r="K139" s="24"/>
      <c r="L139" s="29"/>
      <c r="M139" s="361" t="str">
        <f t="shared" si="14"/>
        <v/>
      </c>
      <c r="N139" s="327"/>
      <c r="O139" s="357" t="str">
        <f>IF(OR($B139="",$C139="",$D139="",$E139="",$F139=""),"",$G139/VLOOKUP($F139,Euro!$A:$C,3,FALSE))</f>
        <v/>
      </c>
      <c r="P139" s="358" t="b">
        <f t="shared" ref="P139:P202" si="19">IF(nume_candidat="",FALSE,ISNUMBER(SEARCH(nume_candidat,$B139)))</f>
        <v>0</v>
      </c>
      <c r="Q139" s="359">
        <f t="shared" si="15"/>
        <v>1</v>
      </c>
      <c r="R139" s="361" t="str">
        <f t="shared" si="16"/>
        <v/>
      </c>
      <c r="S139" s="361" t="str">
        <f t="shared" si="17"/>
        <v/>
      </c>
      <c r="T139" s="361" t="str">
        <f t="shared" si="18"/>
        <v/>
      </c>
    </row>
    <row r="140" spans="1:20">
      <c r="A140" s="27">
        <v>130</v>
      </c>
      <c r="B140" s="17"/>
      <c r="C140" s="17"/>
      <c r="D140" s="160"/>
      <c r="E140" s="18"/>
      <c r="F140" s="28"/>
      <c r="G140" s="325"/>
      <c r="H140" s="22"/>
      <c r="I140" s="214"/>
      <c r="J140" s="23"/>
      <c r="K140" s="24"/>
      <c r="L140" s="29"/>
      <c r="M140" s="361" t="str">
        <f t="shared" si="14"/>
        <v/>
      </c>
      <c r="N140" s="327"/>
      <c r="O140" s="357" t="str">
        <f>IF(OR($B140="",$C140="",$D140="",$E140="",$F140=""),"",$G140/VLOOKUP($F140,Euro!$A:$C,3,FALSE))</f>
        <v/>
      </c>
      <c r="P140" s="358" t="b">
        <f t="shared" si="19"/>
        <v>0</v>
      </c>
      <c r="Q140" s="359">
        <f t="shared" si="15"/>
        <v>1</v>
      </c>
      <c r="R140" s="361" t="str">
        <f t="shared" si="16"/>
        <v/>
      </c>
      <c r="S140" s="361" t="str">
        <f t="shared" si="17"/>
        <v/>
      </c>
      <c r="T140" s="361" t="str">
        <f t="shared" si="18"/>
        <v/>
      </c>
    </row>
    <row r="141" spans="1:20">
      <c r="A141" s="27">
        <v>131</v>
      </c>
      <c r="B141" s="17"/>
      <c r="C141" s="17"/>
      <c r="D141" s="160"/>
      <c r="E141" s="18"/>
      <c r="F141" s="28"/>
      <c r="G141" s="325"/>
      <c r="H141" s="22"/>
      <c r="I141" s="214"/>
      <c r="J141" s="23"/>
      <c r="K141" s="24"/>
      <c r="L141" s="29"/>
      <c r="M141" s="361" t="str">
        <f t="shared" si="14"/>
        <v/>
      </c>
      <c r="N141" s="327"/>
      <c r="O141" s="357" t="str">
        <f>IF(OR($B141="",$C141="",$D141="",$E141="",$F141=""),"",$G141/VLOOKUP($F141,Euro!$A:$C,3,FALSE))</f>
        <v/>
      </c>
      <c r="P141" s="358" t="b">
        <f t="shared" si="19"/>
        <v>0</v>
      </c>
      <c r="Q141" s="359">
        <f t="shared" si="15"/>
        <v>1</v>
      </c>
      <c r="R141" s="361" t="str">
        <f t="shared" si="16"/>
        <v/>
      </c>
      <c r="S141" s="361" t="str">
        <f t="shared" si="17"/>
        <v/>
      </c>
      <c r="T141" s="361" t="str">
        <f t="shared" si="18"/>
        <v/>
      </c>
    </row>
    <row r="142" spans="1:20">
      <c r="A142" s="27">
        <v>132</v>
      </c>
      <c r="B142" s="17"/>
      <c r="C142" s="17"/>
      <c r="D142" s="160"/>
      <c r="E142" s="18"/>
      <c r="F142" s="28"/>
      <c r="G142" s="325"/>
      <c r="H142" s="22"/>
      <c r="I142" s="214"/>
      <c r="J142" s="23"/>
      <c r="K142" s="24"/>
      <c r="L142" s="29"/>
      <c r="M142" s="361" t="str">
        <f t="shared" si="14"/>
        <v/>
      </c>
      <c r="N142" s="327"/>
      <c r="O142" s="357" t="str">
        <f>IF(OR($B142="",$C142="",$D142="",$E142="",$F142=""),"",$G142/VLOOKUP($F142,Euro!$A:$C,3,FALSE))</f>
        <v/>
      </c>
      <c r="P142" s="358" t="b">
        <f t="shared" si="19"/>
        <v>0</v>
      </c>
      <c r="Q142" s="359">
        <f t="shared" si="15"/>
        <v>1</v>
      </c>
      <c r="R142" s="361" t="str">
        <f t="shared" si="16"/>
        <v/>
      </c>
      <c r="S142" s="361" t="str">
        <f t="shared" si="17"/>
        <v/>
      </c>
      <c r="T142" s="361" t="str">
        <f t="shared" si="18"/>
        <v/>
      </c>
    </row>
    <row r="143" spans="1:20">
      <c r="A143" s="27">
        <v>133</v>
      </c>
      <c r="B143" s="17"/>
      <c r="C143" s="17"/>
      <c r="D143" s="160"/>
      <c r="E143" s="18"/>
      <c r="F143" s="28"/>
      <c r="G143" s="325"/>
      <c r="H143" s="22"/>
      <c r="I143" s="214"/>
      <c r="J143" s="23"/>
      <c r="K143" s="24"/>
      <c r="L143" s="29"/>
      <c r="M143" s="361" t="str">
        <f t="shared" si="14"/>
        <v/>
      </c>
      <c r="N143" s="327"/>
      <c r="O143" s="357" t="str">
        <f>IF(OR($B143="",$C143="",$D143="",$E143="",$F143=""),"",$G143/VLOOKUP($F143,Euro!$A:$C,3,FALSE))</f>
        <v/>
      </c>
      <c r="P143" s="358" t="b">
        <f t="shared" si="19"/>
        <v>0</v>
      </c>
      <c r="Q143" s="359">
        <f t="shared" si="15"/>
        <v>1</v>
      </c>
      <c r="R143" s="361" t="str">
        <f t="shared" si="16"/>
        <v/>
      </c>
      <c r="S143" s="361" t="str">
        <f t="shared" si="17"/>
        <v/>
      </c>
      <c r="T143" s="361" t="str">
        <f t="shared" si="18"/>
        <v/>
      </c>
    </row>
    <row r="144" spans="1:20">
      <c r="A144" s="27">
        <v>134</v>
      </c>
      <c r="B144" s="17"/>
      <c r="C144" s="17"/>
      <c r="D144" s="160"/>
      <c r="E144" s="18"/>
      <c r="F144" s="28"/>
      <c r="G144" s="325"/>
      <c r="H144" s="22"/>
      <c r="I144" s="214"/>
      <c r="J144" s="23"/>
      <c r="K144" s="24"/>
      <c r="L144" s="29"/>
      <c r="M144" s="361" t="str">
        <f t="shared" si="14"/>
        <v/>
      </c>
      <c r="N144" s="327"/>
      <c r="O144" s="357" t="str">
        <f>IF(OR($B144="",$C144="",$D144="",$E144="",$F144=""),"",$G144/VLOOKUP($F144,Euro!$A:$C,3,FALSE))</f>
        <v/>
      </c>
      <c r="P144" s="358" t="b">
        <f t="shared" si="19"/>
        <v>0</v>
      </c>
      <c r="Q144" s="359">
        <f t="shared" si="15"/>
        <v>1</v>
      </c>
      <c r="R144" s="361" t="str">
        <f t="shared" si="16"/>
        <v/>
      </c>
      <c r="S144" s="361" t="str">
        <f t="shared" si="17"/>
        <v/>
      </c>
      <c r="T144" s="361" t="str">
        <f t="shared" si="18"/>
        <v/>
      </c>
    </row>
    <row r="145" spans="1:20">
      <c r="A145" s="27">
        <v>135</v>
      </c>
      <c r="B145" s="17"/>
      <c r="C145" s="17"/>
      <c r="D145" s="160"/>
      <c r="E145" s="18"/>
      <c r="F145" s="28"/>
      <c r="G145" s="325"/>
      <c r="H145" s="22"/>
      <c r="I145" s="214"/>
      <c r="J145" s="23"/>
      <c r="K145" s="24"/>
      <c r="L145" s="29"/>
      <c r="M145" s="361" t="str">
        <f t="shared" si="14"/>
        <v/>
      </c>
      <c r="N145" s="327"/>
      <c r="O145" s="357" t="str">
        <f>IF(OR($B145="",$C145="",$D145="",$E145="",$F145=""),"",$G145/VLOOKUP($F145,Euro!$A:$C,3,FALSE))</f>
        <v/>
      </c>
      <c r="P145" s="358" t="b">
        <f t="shared" si="19"/>
        <v>0</v>
      </c>
      <c r="Q145" s="359">
        <f t="shared" si="15"/>
        <v>1</v>
      </c>
      <c r="R145" s="361" t="str">
        <f t="shared" si="16"/>
        <v/>
      </c>
      <c r="S145" s="361" t="str">
        <f t="shared" si="17"/>
        <v/>
      </c>
      <c r="T145" s="361" t="str">
        <f t="shared" si="18"/>
        <v/>
      </c>
    </row>
    <row r="146" spans="1:20">
      <c r="A146" s="27">
        <v>136</v>
      </c>
      <c r="B146" s="17"/>
      <c r="C146" s="17"/>
      <c r="D146" s="160"/>
      <c r="E146" s="18"/>
      <c r="F146" s="28"/>
      <c r="G146" s="325"/>
      <c r="H146" s="22"/>
      <c r="I146" s="214"/>
      <c r="J146" s="23"/>
      <c r="K146" s="24"/>
      <c r="L146" s="29"/>
      <c r="M146" s="361" t="str">
        <f t="shared" si="14"/>
        <v/>
      </c>
      <c r="N146" s="327"/>
      <c r="O146" s="357" t="str">
        <f>IF(OR($B146="",$C146="",$D146="",$E146="",$F146=""),"",$G146/VLOOKUP($F146,Euro!$A:$C,3,FALSE))</f>
        <v/>
      </c>
      <c r="P146" s="358" t="b">
        <f t="shared" si="19"/>
        <v>0</v>
      </c>
      <c r="Q146" s="359">
        <f t="shared" si="15"/>
        <v>1</v>
      </c>
      <c r="R146" s="361" t="str">
        <f t="shared" si="16"/>
        <v/>
      </c>
      <c r="S146" s="361" t="str">
        <f t="shared" si="17"/>
        <v/>
      </c>
      <c r="T146" s="361" t="str">
        <f t="shared" si="18"/>
        <v/>
      </c>
    </row>
    <row r="147" spans="1:20">
      <c r="A147" s="27">
        <v>137</v>
      </c>
      <c r="B147" s="17"/>
      <c r="C147" s="17"/>
      <c r="D147" s="160"/>
      <c r="E147" s="18"/>
      <c r="F147" s="28"/>
      <c r="G147" s="325"/>
      <c r="H147" s="22"/>
      <c r="I147" s="214"/>
      <c r="J147" s="23"/>
      <c r="K147" s="24"/>
      <c r="L147" s="29"/>
      <c r="M147" s="361" t="str">
        <f t="shared" si="14"/>
        <v/>
      </c>
      <c r="N147" s="327"/>
      <c r="O147" s="357" t="str">
        <f>IF(OR($B147="",$C147="",$D147="",$E147="",$F147=""),"",$G147/VLOOKUP($F147,Euro!$A:$C,3,FALSE))</f>
        <v/>
      </c>
      <c r="P147" s="358" t="b">
        <f t="shared" si="19"/>
        <v>0</v>
      </c>
      <c r="Q147" s="359">
        <f t="shared" si="15"/>
        <v>1</v>
      </c>
      <c r="R147" s="361" t="str">
        <f t="shared" si="16"/>
        <v/>
      </c>
      <c r="S147" s="361" t="str">
        <f t="shared" si="17"/>
        <v/>
      </c>
      <c r="T147" s="361" t="str">
        <f t="shared" si="18"/>
        <v/>
      </c>
    </row>
    <row r="148" spans="1:20">
      <c r="A148" s="27">
        <v>138</v>
      </c>
      <c r="B148" s="17"/>
      <c r="C148" s="17"/>
      <c r="D148" s="160"/>
      <c r="E148" s="18"/>
      <c r="F148" s="28"/>
      <c r="G148" s="325"/>
      <c r="H148" s="22"/>
      <c r="I148" s="214"/>
      <c r="J148" s="23"/>
      <c r="K148" s="24"/>
      <c r="L148" s="29"/>
      <c r="M148" s="361" t="str">
        <f t="shared" si="14"/>
        <v/>
      </c>
      <c r="N148" s="327"/>
      <c r="O148" s="357" t="str">
        <f>IF(OR($B148="",$C148="",$D148="",$E148="",$F148=""),"",$G148/VLOOKUP($F148,Euro!$A:$C,3,FALSE))</f>
        <v/>
      </c>
      <c r="P148" s="358" t="b">
        <f t="shared" si="19"/>
        <v>0</v>
      </c>
      <c r="Q148" s="359">
        <f t="shared" si="15"/>
        <v>1</v>
      </c>
      <c r="R148" s="361" t="str">
        <f t="shared" si="16"/>
        <v/>
      </c>
      <c r="S148" s="361" t="str">
        <f t="shared" si="17"/>
        <v/>
      </c>
      <c r="T148" s="361" t="str">
        <f t="shared" si="18"/>
        <v/>
      </c>
    </row>
    <row r="149" spans="1:20">
      <c r="A149" s="27">
        <v>139</v>
      </c>
      <c r="B149" s="17"/>
      <c r="C149" s="17"/>
      <c r="D149" s="160"/>
      <c r="E149" s="18"/>
      <c r="F149" s="28"/>
      <c r="G149" s="325"/>
      <c r="H149" s="22"/>
      <c r="I149" s="214"/>
      <c r="J149" s="23"/>
      <c r="K149" s="24"/>
      <c r="L149" s="29"/>
      <c r="M149" s="361" t="str">
        <f t="shared" si="14"/>
        <v/>
      </c>
      <c r="N149" s="327"/>
      <c r="O149" s="357" t="str">
        <f>IF(OR($B149="",$C149="",$D149="",$E149="",$F149=""),"",$G149/VLOOKUP($F149,Euro!$A:$C,3,FALSE))</f>
        <v/>
      </c>
      <c r="P149" s="358" t="b">
        <f t="shared" si="19"/>
        <v>0</v>
      </c>
      <c r="Q149" s="359">
        <f t="shared" si="15"/>
        <v>1</v>
      </c>
      <c r="R149" s="361" t="str">
        <f t="shared" si="16"/>
        <v/>
      </c>
      <c r="S149" s="361" t="str">
        <f t="shared" si="17"/>
        <v/>
      </c>
      <c r="T149" s="361" t="str">
        <f t="shared" si="18"/>
        <v/>
      </c>
    </row>
    <row r="150" spans="1:20">
      <c r="A150" s="27">
        <v>140</v>
      </c>
      <c r="B150" s="17"/>
      <c r="C150" s="17"/>
      <c r="D150" s="160"/>
      <c r="E150" s="18"/>
      <c r="F150" s="28"/>
      <c r="G150" s="325"/>
      <c r="H150" s="22"/>
      <c r="I150" s="214"/>
      <c r="J150" s="23"/>
      <c r="K150" s="24"/>
      <c r="L150" s="29"/>
      <c r="M150" s="361" t="str">
        <f t="shared" si="14"/>
        <v/>
      </c>
      <c r="N150" s="327"/>
      <c r="O150" s="357" t="str">
        <f>IF(OR($B150="",$C150="",$D150="",$E150="",$F150=""),"",$G150/VLOOKUP($F150,Euro!$A:$C,3,FALSE))</f>
        <v/>
      </c>
      <c r="P150" s="358" t="b">
        <f t="shared" si="19"/>
        <v>0</v>
      </c>
      <c r="Q150" s="359">
        <f t="shared" si="15"/>
        <v>1</v>
      </c>
      <c r="R150" s="361" t="str">
        <f t="shared" si="16"/>
        <v/>
      </c>
      <c r="S150" s="361" t="str">
        <f t="shared" si="17"/>
        <v/>
      </c>
      <c r="T150" s="361" t="str">
        <f t="shared" si="18"/>
        <v/>
      </c>
    </row>
    <row r="151" spans="1:20">
      <c r="A151" s="27">
        <v>141</v>
      </c>
      <c r="B151" s="17"/>
      <c r="C151" s="17"/>
      <c r="D151" s="160"/>
      <c r="E151" s="18"/>
      <c r="F151" s="28"/>
      <c r="G151" s="325"/>
      <c r="H151" s="22"/>
      <c r="I151" s="214"/>
      <c r="J151" s="23"/>
      <c r="K151" s="24"/>
      <c r="L151" s="29"/>
      <c r="M151" s="361" t="str">
        <f t="shared" si="14"/>
        <v/>
      </c>
      <c r="N151" s="327"/>
      <c r="O151" s="357" t="str">
        <f>IF(OR($B151="",$C151="",$D151="",$E151="",$F151=""),"",$G151/VLOOKUP($F151,Euro!$A:$C,3,FALSE))</f>
        <v/>
      </c>
      <c r="P151" s="358" t="b">
        <f t="shared" si="19"/>
        <v>0</v>
      </c>
      <c r="Q151" s="359">
        <f t="shared" si="15"/>
        <v>1</v>
      </c>
      <c r="R151" s="361" t="str">
        <f t="shared" si="16"/>
        <v/>
      </c>
      <c r="S151" s="361" t="str">
        <f t="shared" si="17"/>
        <v/>
      </c>
      <c r="T151" s="361" t="str">
        <f t="shared" si="18"/>
        <v/>
      </c>
    </row>
    <row r="152" spans="1:20">
      <c r="A152" s="27">
        <v>142</v>
      </c>
      <c r="B152" s="17"/>
      <c r="C152" s="17"/>
      <c r="D152" s="160"/>
      <c r="E152" s="18"/>
      <c r="F152" s="28"/>
      <c r="G152" s="325"/>
      <c r="H152" s="22"/>
      <c r="I152" s="214"/>
      <c r="J152" s="23"/>
      <c r="K152" s="24"/>
      <c r="L152" s="29"/>
      <c r="M152" s="361" t="str">
        <f t="shared" si="14"/>
        <v/>
      </c>
      <c r="N152" s="327"/>
      <c r="O152" s="357" t="str">
        <f>IF(OR($B152="",$C152="",$D152="",$E152="",$F152=""),"",$G152/VLOOKUP($F152,Euro!$A:$C,3,FALSE))</f>
        <v/>
      </c>
      <c r="P152" s="358" t="b">
        <f t="shared" si="19"/>
        <v>0</v>
      </c>
      <c r="Q152" s="359">
        <f t="shared" si="15"/>
        <v>1</v>
      </c>
      <c r="R152" s="361" t="str">
        <f t="shared" si="16"/>
        <v/>
      </c>
      <c r="S152" s="361" t="str">
        <f t="shared" si="17"/>
        <v/>
      </c>
      <c r="T152" s="361" t="str">
        <f t="shared" si="18"/>
        <v/>
      </c>
    </row>
    <row r="153" spans="1:20">
      <c r="A153" s="27">
        <v>143</v>
      </c>
      <c r="B153" s="17"/>
      <c r="C153" s="17"/>
      <c r="D153" s="160"/>
      <c r="E153" s="18"/>
      <c r="F153" s="28"/>
      <c r="G153" s="325"/>
      <c r="H153" s="22"/>
      <c r="I153" s="214"/>
      <c r="J153" s="23"/>
      <c r="K153" s="24"/>
      <c r="L153" s="29"/>
      <c r="M153" s="361" t="str">
        <f t="shared" si="14"/>
        <v/>
      </c>
      <c r="N153" s="327"/>
      <c r="O153" s="357" t="str">
        <f>IF(OR($B153="",$C153="",$D153="",$E153="",$F153=""),"",$G153/VLOOKUP($F153,Euro!$A:$C,3,FALSE))</f>
        <v/>
      </c>
      <c r="P153" s="358" t="b">
        <f t="shared" si="19"/>
        <v>0</v>
      </c>
      <c r="Q153" s="359">
        <f t="shared" si="15"/>
        <v>1</v>
      </c>
      <c r="R153" s="361" t="str">
        <f t="shared" si="16"/>
        <v/>
      </c>
      <c r="S153" s="361" t="str">
        <f t="shared" si="17"/>
        <v/>
      </c>
      <c r="T153" s="361" t="str">
        <f t="shared" si="18"/>
        <v/>
      </c>
    </row>
    <row r="154" spans="1:20">
      <c r="A154" s="27">
        <v>144</v>
      </c>
      <c r="B154" s="17"/>
      <c r="C154" s="17"/>
      <c r="D154" s="160"/>
      <c r="E154" s="18"/>
      <c r="F154" s="28"/>
      <c r="G154" s="325"/>
      <c r="H154" s="22"/>
      <c r="I154" s="214"/>
      <c r="J154" s="23"/>
      <c r="K154" s="24"/>
      <c r="L154" s="29"/>
      <c r="M154" s="361" t="str">
        <f t="shared" si="14"/>
        <v/>
      </c>
      <c r="N154" s="327"/>
      <c r="O154" s="357" t="str">
        <f>IF(OR($B154="",$C154="",$D154="",$E154="",$F154=""),"",$G154/VLOOKUP($F154,Euro!$A:$C,3,FALSE))</f>
        <v/>
      </c>
      <c r="P154" s="358" t="b">
        <f t="shared" si="19"/>
        <v>0</v>
      </c>
      <c r="Q154" s="359">
        <f t="shared" si="15"/>
        <v>1</v>
      </c>
      <c r="R154" s="361" t="str">
        <f t="shared" si="16"/>
        <v/>
      </c>
      <c r="S154" s="361" t="str">
        <f t="shared" si="17"/>
        <v/>
      </c>
      <c r="T154" s="361" t="str">
        <f t="shared" si="18"/>
        <v/>
      </c>
    </row>
    <row r="155" spans="1:20">
      <c r="A155" s="27">
        <v>145</v>
      </c>
      <c r="B155" s="17"/>
      <c r="C155" s="17"/>
      <c r="D155" s="160"/>
      <c r="E155" s="18"/>
      <c r="F155" s="28"/>
      <c r="G155" s="325"/>
      <c r="H155" s="22"/>
      <c r="I155" s="214"/>
      <c r="J155" s="23"/>
      <c r="K155" s="24"/>
      <c r="L155" s="29"/>
      <c r="M155" s="361" t="str">
        <f t="shared" si="14"/>
        <v/>
      </c>
      <c r="N155" s="327"/>
      <c r="O155" s="357" t="str">
        <f>IF(OR($B155="",$C155="",$D155="",$E155="",$F155=""),"",$G155/VLOOKUP($F155,Euro!$A:$C,3,FALSE))</f>
        <v/>
      </c>
      <c r="P155" s="358" t="b">
        <f t="shared" si="19"/>
        <v>0</v>
      </c>
      <c r="Q155" s="359">
        <f t="shared" si="15"/>
        <v>1</v>
      </c>
      <c r="R155" s="361" t="str">
        <f t="shared" si="16"/>
        <v/>
      </c>
      <c r="S155" s="361" t="str">
        <f t="shared" si="17"/>
        <v/>
      </c>
      <c r="T155" s="361" t="str">
        <f t="shared" si="18"/>
        <v/>
      </c>
    </row>
    <row r="156" spans="1:20">
      <c r="A156" s="27">
        <v>146</v>
      </c>
      <c r="B156" s="17"/>
      <c r="C156" s="17"/>
      <c r="D156" s="160"/>
      <c r="E156" s="18"/>
      <c r="F156" s="28"/>
      <c r="G156" s="325"/>
      <c r="H156" s="22"/>
      <c r="I156" s="214"/>
      <c r="J156" s="23"/>
      <c r="K156" s="24"/>
      <c r="L156" s="29"/>
      <c r="M156" s="361" t="str">
        <f t="shared" si="14"/>
        <v/>
      </c>
      <c r="N156" s="327"/>
      <c r="O156" s="357" t="str">
        <f>IF(OR($B156="",$C156="",$D156="",$E156="",$F156=""),"",$G156/VLOOKUP($F156,Euro!$A:$C,3,FALSE))</f>
        <v/>
      </c>
      <c r="P156" s="358" t="b">
        <f t="shared" si="19"/>
        <v>0</v>
      </c>
      <c r="Q156" s="359">
        <f t="shared" si="15"/>
        <v>1</v>
      </c>
      <c r="R156" s="361" t="str">
        <f t="shared" si="16"/>
        <v/>
      </c>
      <c r="S156" s="361" t="str">
        <f t="shared" si="17"/>
        <v/>
      </c>
      <c r="T156" s="361" t="str">
        <f t="shared" si="18"/>
        <v/>
      </c>
    </row>
    <row r="157" spans="1:20">
      <c r="A157" s="27">
        <v>147</v>
      </c>
      <c r="B157" s="17"/>
      <c r="C157" s="17"/>
      <c r="D157" s="160"/>
      <c r="E157" s="18"/>
      <c r="F157" s="28"/>
      <c r="G157" s="325"/>
      <c r="H157" s="22"/>
      <c r="I157" s="214"/>
      <c r="J157" s="23"/>
      <c r="K157" s="24"/>
      <c r="L157" s="29"/>
      <c r="M157" s="361" t="str">
        <f t="shared" si="14"/>
        <v/>
      </c>
      <c r="N157" s="327"/>
      <c r="O157" s="357" t="str">
        <f>IF(OR($B157="",$C157="",$D157="",$E157="",$F157=""),"",$G157/VLOOKUP($F157,Euro!$A:$C,3,FALSE))</f>
        <v/>
      </c>
      <c r="P157" s="358" t="b">
        <f t="shared" si="19"/>
        <v>0</v>
      </c>
      <c r="Q157" s="359">
        <f t="shared" si="15"/>
        <v>1</v>
      </c>
      <c r="R157" s="361" t="str">
        <f t="shared" si="16"/>
        <v/>
      </c>
      <c r="S157" s="361" t="str">
        <f t="shared" si="17"/>
        <v/>
      </c>
      <c r="T157" s="361" t="str">
        <f t="shared" si="18"/>
        <v/>
      </c>
    </row>
    <row r="158" spans="1:20">
      <c r="A158" s="27">
        <v>148</v>
      </c>
      <c r="B158" s="17"/>
      <c r="C158" s="17"/>
      <c r="D158" s="160"/>
      <c r="E158" s="18"/>
      <c r="F158" s="28"/>
      <c r="G158" s="325"/>
      <c r="H158" s="22"/>
      <c r="I158" s="214"/>
      <c r="J158" s="23"/>
      <c r="K158" s="24"/>
      <c r="L158" s="29"/>
      <c r="M158" s="361" t="str">
        <f t="shared" si="14"/>
        <v/>
      </c>
      <c r="N158" s="327"/>
      <c r="O158" s="357" t="str">
        <f>IF(OR($B158="",$C158="",$D158="",$E158="",$F158=""),"",$G158/VLOOKUP($F158,Euro!$A:$C,3,FALSE))</f>
        <v/>
      </c>
      <c r="P158" s="358" t="b">
        <f t="shared" si="19"/>
        <v>0</v>
      </c>
      <c r="Q158" s="359">
        <f t="shared" si="15"/>
        <v>1</v>
      </c>
      <c r="R158" s="361" t="str">
        <f t="shared" si="16"/>
        <v/>
      </c>
      <c r="S158" s="361" t="str">
        <f t="shared" si="17"/>
        <v/>
      </c>
      <c r="T158" s="361" t="str">
        <f t="shared" si="18"/>
        <v/>
      </c>
    </row>
    <row r="159" spans="1:20">
      <c r="A159" s="27">
        <v>149</v>
      </c>
      <c r="B159" s="17"/>
      <c r="C159" s="17"/>
      <c r="D159" s="160"/>
      <c r="E159" s="18"/>
      <c r="F159" s="28"/>
      <c r="G159" s="325"/>
      <c r="H159" s="22"/>
      <c r="I159" s="214"/>
      <c r="J159" s="23"/>
      <c r="K159" s="24"/>
      <c r="L159" s="29"/>
      <c r="M159" s="361" t="str">
        <f t="shared" si="14"/>
        <v/>
      </c>
      <c r="N159" s="327"/>
      <c r="O159" s="357" t="str">
        <f>IF(OR($B159="",$C159="",$D159="",$E159="",$F159=""),"",$G159/VLOOKUP($F159,Euro!$A:$C,3,FALSE))</f>
        <v/>
      </c>
      <c r="P159" s="358" t="b">
        <f t="shared" si="19"/>
        <v>0</v>
      </c>
      <c r="Q159" s="359">
        <f t="shared" si="15"/>
        <v>1</v>
      </c>
      <c r="R159" s="361" t="str">
        <f t="shared" si="16"/>
        <v/>
      </c>
      <c r="S159" s="361" t="str">
        <f t="shared" si="17"/>
        <v/>
      </c>
      <c r="T159" s="361" t="str">
        <f t="shared" si="18"/>
        <v/>
      </c>
    </row>
    <row r="160" spans="1:20">
      <c r="A160" s="27">
        <v>150</v>
      </c>
      <c r="B160" s="17"/>
      <c r="C160" s="17"/>
      <c r="D160" s="160"/>
      <c r="E160" s="18"/>
      <c r="F160" s="28"/>
      <c r="G160" s="325"/>
      <c r="H160" s="22"/>
      <c r="I160" s="214"/>
      <c r="J160" s="23"/>
      <c r="K160" s="24"/>
      <c r="L160" s="29"/>
      <c r="M160" s="361" t="str">
        <f t="shared" si="14"/>
        <v/>
      </c>
      <c r="N160" s="327"/>
      <c r="O160" s="357" t="str">
        <f>IF(OR($B160="",$C160="",$D160="",$E160="",$F160=""),"",$G160/VLOOKUP($F160,Euro!$A:$C,3,FALSE))</f>
        <v/>
      </c>
      <c r="P160" s="358" t="b">
        <f t="shared" si="19"/>
        <v>0</v>
      </c>
      <c r="Q160" s="359">
        <f t="shared" si="15"/>
        <v>1</v>
      </c>
      <c r="R160" s="361" t="str">
        <f t="shared" si="16"/>
        <v/>
      </c>
      <c r="S160" s="361" t="str">
        <f t="shared" si="17"/>
        <v/>
      </c>
      <c r="T160" s="361" t="str">
        <f t="shared" si="18"/>
        <v/>
      </c>
    </row>
    <row r="161" spans="1:20">
      <c r="A161" s="27">
        <v>151</v>
      </c>
      <c r="B161" s="17"/>
      <c r="C161" s="17"/>
      <c r="D161" s="160"/>
      <c r="E161" s="18"/>
      <c r="F161" s="28"/>
      <c r="G161" s="325"/>
      <c r="H161" s="22"/>
      <c r="I161" s="214"/>
      <c r="J161" s="23"/>
      <c r="K161" s="24"/>
      <c r="L161" s="29"/>
      <c r="M161" s="361" t="str">
        <f t="shared" si="14"/>
        <v/>
      </c>
      <c r="N161" s="327"/>
      <c r="O161" s="357" t="str">
        <f>IF(OR($B161="",$C161="",$D161="",$E161="",$F161=""),"",$G161/VLOOKUP($F161,Euro!$A:$C,3,FALSE))</f>
        <v/>
      </c>
      <c r="P161" s="358" t="b">
        <f t="shared" si="19"/>
        <v>0</v>
      </c>
      <c r="Q161" s="359">
        <f t="shared" si="15"/>
        <v>1</v>
      </c>
      <c r="R161" s="361" t="str">
        <f t="shared" si="16"/>
        <v/>
      </c>
      <c r="S161" s="361" t="str">
        <f t="shared" si="17"/>
        <v/>
      </c>
      <c r="T161" s="361" t="str">
        <f t="shared" si="18"/>
        <v/>
      </c>
    </row>
    <row r="162" spans="1:20">
      <c r="A162" s="27">
        <v>152</v>
      </c>
      <c r="B162" s="17"/>
      <c r="C162" s="17"/>
      <c r="D162" s="160"/>
      <c r="E162" s="18"/>
      <c r="F162" s="28"/>
      <c r="G162" s="325"/>
      <c r="H162" s="22"/>
      <c r="I162" s="214"/>
      <c r="J162" s="23"/>
      <c r="K162" s="24"/>
      <c r="L162" s="29"/>
      <c r="M162" s="361" t="str">
        <f t="shared" si="14"/>
        <v/>
      </c>
      <c r="N162" s="327"/>
      <c r="O162" s="357" t="str">
        <f>IF(OR($B162="",$C162="",$D162="",$E162="",$F162=""),"",$G162/VLOOKUP($F162,Euro!$A:$C,3,FALSE))</f>
        <v/>
      </c>
      <c r="P162" s="358" t="b">
        <f t="shared" si="19"/>
        <v>0</v>
      </c>
      <c r="Q162" s="359">
        <f t="shared" si="15"/>
        <v>1</v>
      </c>
      <c r="R162" s="361" t="str">
        <f t="shared" si="16"/>
        <v/>
      </c>
      <c r="S162" s="361" t="str">
        <f t="shared" si="17"/>
        <v/>
      </c>
      <c r="T162" s="361" t="str">
        <f t="shared" si="18"/>
        <v/>
      </c>
    </row>
    <row r="163" spans="1:20">
      <c r="A163" s="27">
        <v>153</v>
      </c>
      <c r="B163" s="17"/>
      <c r="C163" s="17"/>
      <c r="D163" s="160"/>
      <c r="E163" s="18"/>
      <c r="F163" s="28"/>
      <c r="G163" s="325"/>
      <c r="H163" s="22"/>
      <c r="I163" s="214"/>
      <c r="J163" s="23"/>
      <c r="K163" s="24"/>
      <c r="L163" s="29"/>
      <c r="M163" s="361" t="str">
        <f t="shared" si="14"/>
        <v/>
      </c>
      <c r="N163" s="327"/>
      <c r="O163" s="357" t="str">
        <f>IF(OR($B163="",$C163="",$D163="",$E163="",$F163=""),"",$G163/VLOOKUP($F163,Euro!$A:$C,3,FALSE))</f>
        <v/>
      </c>
      <c r="P163" s="358" t="b">
        <f t="shared" si="19"/>
        <v>0</v>
      </c>
      <c r="Q163" s="359">
        <f t="shared" si="15"/>
        <v>1</v>
      </c>
      <c r="R163" s="361" t="str">
        <f t="shared" si="16"/>
        <v/>
      </c>
      <c r="S163" s="361" t="str">
        <f t="shared" si="17"/>
        <v/>
      </c>
      <c r="T163" s="361" t="str">
        <f t="shared" si="18"/>
        <v/>
      </c>
    </row>
    <row r="164" spans="1:20">
      <c r="A164" s="27">
        <v>154</v>
      </c>
      <c r="B164" s="17"/>
      <c r="C164" s="17"/>
      <c r="D164" s="160"/>
      <c r="E164" s="18"/>
      <c r="F164" s="28"/>
      <c r="G164" s="325"/>
      <c r="H164" s="22"/>
      <c r="I164" s="214"/>
      <c r="J164" s="23"/>
      <c r="K164" s="24"/>
      <c r="L164" s="29"/>
      <c r="M164" s="361" t="str">
        <f t="shared" si="14"/>
        <v/>
      </c>
      <c r="N164" s="327"/>
      <c r="O164" s="357" t="str">
        <f>IF(OR($B164="",$C164="",$D164="",$E164="",$F164=""),"",$G164/VLOOKUP($F164,Euro!$A:$C,3,FALSE))</f>
        <v/>
      </c>
      <c r="P164" s="358" t="b">
        <f t="shared" si="19"/>
        <v>0</v>
      </c>
      <c r="Q164" s="359">
        <f t="shared" si="15"/>
        <v>1</v>
      </c>
      <c r="R164" s="361" t="str">
        <f t="shared" si="16"/>
        <v/>
      </c>
      <c r="S164" s="361" t="str">
        <f t="shared" si="17"/>
        <v/>
      </c>
      <c r="T164" s="361" t="str">
        <f t="shared" si="18"/>
        <v/>
      </c>
    </row>
    <row r="165" spans="1:20">
      <c r="A165" s="27">
        <v>155</v>
      </c>
      <c r="B165" s="17"/>
      <c r="C165" s="17"/>
      <c r="D165" s="160"/>
      <c r="E165" s="18"/>
      <c r="F165" s="28"/>
      <c r="G165" s="325"/>
      <c r="H165" s="22"/>
      <c r="I165" s="214"/>
      <c r="J165" s="23"/>
      <c r="K165" s="24"/>
      <c r="L165" s="29"/>
      <c r="M165" s="361" t="str">
        <f t="shared" si="14"/>
        <v/>
      </c>
      <c r="N165" s="327"/>
      <c r="O165" s="357" t="str">
        <f>IF(OR($B165="",$C165="",$D165="",$E165="",$F165=""),"",$G165/VLOOKUP($F165,Euro!$A:$C,3,FALSE))</f>
        <v/>
      </c>
      <c r="P165" s="358" t="b">
        <f t="shared" si="19"/>
        <v>0</v>
      </c>
      <c r="Q165" s="359">
        <f t="shared" si="15"/>
        <v>1</v>
      </c>
      <c r="R165" s="361" t="str">
        <f t="shared" si="16"/>
        <v/>
      </c>
      <c r="S165" s="361" t="str">
        <f t="shared" si="17"/>
        <v/>
      </c>
      <c r="T165" s="361" t="str">
        <f t="shared" si="18"/>
        <v/>
      </c>
    </row>
    <row r="166" spans="1:20">
      <c r="A166" s="27">
        <v>156</v>
      </c>
      <c r="B166" s="17"/>
      <c r="C166" s="17"/>
      <c r="D166" s="160"/>
      <c r="E166" s="18"/>
      <c r="F166" s="28"/>
      <c r="G166" s="325"/>
      <c r="H166" s="22"/>
      <c r="I166" s="214"/>
      <c r="J166" s="23"/>
      <c r="K166" s="24"/>
      <c r="L166" s="29"/>
      <c r="M166" s="361" t="str">
        <f t="shared" si="14"/>
        <v/>
      </c>
      <c r="N166" s="327"/>
      <c r="O166" s="357" t="str">
        <f>IF(OR($B166="",$C166="",$D166="",$E166="",$F166=""),"",$G166/VLOOKUP($F166,Euro!$A:$C,3,FALSE))</f>
        <v/>
      </c>
      <c r="P166" s="358" t="b">
        <f t="shared" si="19"/>
        <v>0</v>
      </c>
      <c r="Q166" s="359">
        <f t="shared" si="15"/>
        <v>1</v>
      </c>
      <c r="R166" s="361" t="str">
        <f t="shared" si="16"/>
        <v/>
      </c>
      <c r="S166" s="361" t="str">
        <f t="shared" si="17"/>
        <v/>
      </c>
      <c r="T166" s="361" t="str">
        <f t="shared" si="18"/>
        <v/>
      </c>
    </row>
    <row r="167" spans="1:20">
      <c r="A167" s="27">
        <v>157</v>
      </c>
      <c r="B167" s="17"/>
      <c r="C167" s="17"/>
      <c r="D167" s="160"/>
      <c r="E167" s="18"/>
      <c r="F167" s="28"/>
      <c r="G167" s="325"/>
      <c r="H167" s="22"/>
      <c r="I167" s="214"/>
      <c r="J167" s="23"/>
      <c r="K167" s="24"/>
      <c r="L167" s="29"/>
      <c r="M167" s="361" t="str">
        <f t="shared" si="14"/>
        <v/>
      </c>
      <c r="N167" s="327"/>
      <c r="O167" s="357" t="str">
        <f>IF(OR($B167="",$C167="",$D167="",$E167="",$F167=""),"",$G167/VLOOKUP($F167,Euro!$A:$C,3,FALSE))</f>
        <v/>
      </c>
      <c r="P167" s="358" t="b">
        <f t="shared" si="19"/>
        <v>0</v>
      </c>
      <c r="Q167" s="359">
        <f t="shared" si="15"/>
        <v>1</v>
      </c>
      <c r="R167" s="361" t="str">
        <f t="shared" si="16"/>
        <v/>
      </c>
      <c r="S167" s="361" t="str">
        <f t="shared" si="17"/>
        <v/>
      </c>
      <c r="T167" s="361" t="str">
        <f t="shared" si="18"/>
        <v/>
      </c>
    </row>
    <row r="168" spans="1:20">
      <c r="A168" s="27">
        <v>158</v>
      </c>
      <c r="B168" s="17"/>
      <c r="C168" s="17"/>
      <c r="D168" s="160"/>
      <c r="E168" s="18"/>
      <c r="F168" s="28"/>
      <c r="G168" s="325"/>
      <c r="H168" s="22"/>
      <c r="I168" s="214"/>
      <c r="J168" s="23"/>
      <c r="K168" s="24"/>
      <c r="L168" s="29"/>
      <c r="M168" s="361" t="str">
        <f t="shared" si="14"/>
        <v/>
      </c>
      <c r="N168" s="327"/>
      <c r="O168" s="357" t="str">
        <f>IF(OR($B168="",$C168="",$D168="",$E168="",$F168=""),"",$G168/VLOOKUP($F168,Euro!$A:$C,3,FALSE))</f>
        <v/>
      </c>
      <c r="P168" s="358" t="b">
        <f t="shared" si="19"/>
        <v>0</v>
      </c>
      <c r="Q168" s="359">
        <f t="shared" si="15"/>
        <v>1</v>
      </c>
      <c r="R168" s="361" t="str">
        <f t="shared" si="16"/>
        <v/>
      </c>
      <c r="S168" s="361" t="str">
        <f t="shared" si="17"/>
        <v/>
      </c>
      <c r="T168" s="361" t="str">
        <f t="shared" si="18"/>
        <v/>
      </c>
    </row>
    <row r="169" spans="1:20">
      <c r="A169" s="27">
        <v>159</v>
      </c>
      <c r="B169" s="17"/>
      <c r="C169" s="17"/>
      <c r="D169" s="160"/>
      <c r="E169" s="18"/>
      <c r="F169" s="28"/>
      <c r="G169" s="325"/>
      <c r="H169" s="22"/>
      <c r="I169" s="214"/>
      <c r="J169" s="23"/>
      <c r="K169" s="24"/>
      <c r="L169" s="29"/>
      <c r="M169" s="361" t="str">
        <f t="shared" si="14"/>
        <v/>
      </c>
      <c r="N169" s="327"/>
      <c r="O169" s="357" t="str">
        <f>IF(OR($B169="",$C169="",$D169="",$E169="",$F169=""),"",$G169/VLOOKUP($F169,Euro!$A:$C,3,FALSE))</f>
        <v/>
      </c>
      <c r="P169" s="358" t="b">
        <f t="shared" si="19"/>
        <v>0</v>
      </c>
      <c r="Q169" s="359">
        <f t="shared" si="15"/>
        <v>1</v>
      </c>
      <c r="R169" s="361" t="str">
        <f t="shared" si="16"/>
        <v/>
      </c>
      <c r="S169" s="361" t="str">
        <f t="shared" si="17"/>
        <v/>
      </c>
      <c r="T169" s="361" t="str">
        <f t="shared" si="18"/>
        <v/>
      </c>
    </row>
    <row r="170" spans="1:20">
      <c r="A170" s="27">
        <v>160</v>
      </c>
      <c r="B170" s="17"/>
      <c r="C170" s="17"/>
      <c r="D170" s="160"/>
      <c r="E170" s="18"/>
      <c r="F170" s="28"/>
      <c r="G170" s="325"/>
      <c r="H170" s="22"/>
      <c r="I170" s="214"/>
      <c r="J170" s="23"/>
      <c r="K170" s="24"/>
      <c r="L170" s="29"/>
      <c r="M170" s="361" t="str">
        <f t="shared" si="14"/>
        <v/>
      </c>
      <c r="N170" s="327"/>
      <c r="O170" s="357" t="str">
        <f>IF(OR($B170="",$C170="",$D170="",$E170="",$F170=""),"",$G170/VLOOKUP($F170,Euro!$A:$C,3,FALSE))</f>
        <v/>
      </c>
      <c r="P170" s="358" t="b">
        <f t="shared" si="19"/>
        <v>0</v>
      </c>
      <c r="Q170" s="359">
        <f t="shared" ref="Q170:Q203" si="20">LEN(B170)-LEN(SUBSTITUTE(B170,",",""))+1</f>
        <v>1</v>
      </c>
      <c r="R170" s="361" t="str">
        <f t="shared" si="16"/>
        <v/>
      </c>
      <c r="S170" s="361" t="str">
        <f t="shared" si="17"/>
        <v/>
      </c>
      <c r="T170" s="361" t="str">
        <f t="shared" si="18"/>
        <v/>
      </c>
    </row>
    <row r="171" spans="1:20">
      <c r="A171" s="27">
        <v>161</v>
      </c>
      <c r="B171" s="17"/>
      <c r="C171" s="17"/>
      <c r="D171" s="160"/>
      <c r="E171" s="18"/>
      <c r="F171" s="28"/>
      <c r="G171" s="325"/>
      <c r="H171" s="22"/>
      <c r="I171" s="214"/>
      <c r="J171" s="23"/>
      <c r="K171" s="24"/>
      <c r="L171" s="29"/>
      <c r="M171" s="361" t="str">
        <f t="shared" si="14"/>
        <v/>
      </c>
      <c r="N171" s="327"/>
      <c r="O171" s="357" t="str">
        <f>IF(OR($B171="",$C171="",$D171="",$E171="",$F171=""),"",$G171/VLOOKUP($F171,Euro!$A:$C,3,FALSE))</f>
        <v/>
      </c>
      <c r="P171" s="358" t="b">
        <f t="shared" si="19"/>
        <v>0</v>
      </c>
      <c r="Q171" s="359">
        <f t="shared" si="20"/>
        <v>1</v>
      </c>
      <c r="R171" s="361" t="str">
        <f t="shared" si="16"/>
        <v/>
      </c>
      <c r="S171" s="361" t="str">
        <f t="shared" si="17"/>
        <v/>
      </c>
      <c r="T171" s="361" t="str">
        <f t="shared" si="18"/>
        <v/>
      </c>
    </row>
    <row r="172" spans="1:20">
      <c r="A172" s="27">
        <v>162</v>
      </c>
      <c r="B172" s="17"/>
      <c r="C172" s="17"/>
      <c r="D172" s="160"/>
      <c r="E172" s="18"/>
      <c r="F172" s="28"/>
      <c r="G172" s="325"/>
      <c r="H172" s="22"/>
      <c r="I172" s="214"/>
      <c r="J172" s="23"/>
      <c r="K172" s="24"/>
      <c r="L172" s="29"/>
      <c r="M172" s="361" t="str">
        <f t="shared" si="14"/>
        <v/>
      </c>
      <c r="N172" s="327"/>
      <c r="O172" s="357" t="str">
        <f>IF(OR($B172="",$C172="",$D172="",$E172="",$F172=""),"",$G172/VLOOKUP($F172,Euro!$A:$C,3,FALSE))</f>
        <v/>
      </c>
      <c r="P172" s="358" t="b">
        <f t="shared" si="19"/>
        <v>0</v>
      </c>
      <c r="Q172" s="359">
        <f t="shared" si="20"/>
        <v>1</v>
      </c>
      <c r="R172" s="361" t="str">
        <f t="shared" si="16"/>
        <v/>
      </c>
      <c r="S172" s="361" t="str">
        <f t="shared" si="17"/>
        <v/>
      </c>
      <c r="T172" s="361" t="str">
        <f t="shared" si="18"/>
        <v/>
      </c>
    </row>
    <row r="173" spans="1:20">
      <c r="A173" s="27">
        <v>163</v>
      </c>
      <c r="B173" s="17"/>
      <c r="C173" s="17"/>
      <c r="D173" s="160"/>
      <c r="E173" s="18"/>
      <c r="F173" s="28"/>
      <c r="G173" s="325"/>
      <c r="H173" s="22"/>
      <c r="I173" s="214"/>
      <c r="J173" s="23"/>
      <c r="K173" s="24"/>
      <c r="L173" s="29"/>
      <c r="M173" s="361" t="str">
        <f t="shared" si="14"/>
        <v/>
      </c>
      <c r="N173" s="327"/>
      <c r="O173" s="357" t="str">
        <f>IF(OR($B173="",$C173="",$D173="",$E173="",$F173=""),"",$G173/VLOOKUP($F173,Euro!$A:$C,3,FALSE))</f>
        <v/>
      </c>
      <c r="P173" s="358" t="b">
        <f t="shared" si="19"/>
        <v>0</v>
      </c>
      <c r="Q173" s="359">
        <f t="shared" si="20"/>
        <v>1</v>
      </c>
      <c r="R173" s="361" t="str">
        <f t="shared" si="16"/>
        <v/>
      </c>
      <c r="S173" s="361" t="str">
        <f t="shared" si="17"/>
        <v/>
      </c>
      <c r="T173" s="361" t="str">
        <f t="shared" si="18"/>
        <v/>
      </c>
    </row>
    <row r="174" spans="1:20">
      <c r="A174" s="27">
        <v>164</v>
      </c>
      <c r="B174" s="17"/>
      <c r="C174" s="17"/>
      <c r="D174" s="160"/>
      <c r="E174" s="18"/>
      <c r="F174" s="28"/>
      <c r="G174" s="325"/>
      <c r="H174" s="22"/>
      <c r="I174" s="214"/>
      <c r="J174" s="23"/>
      <c r="K174" s="24"/>
      <c r="L174" s="29"/>
      <c r="M174" s="361" t="str">
        <f t="shared" si="14"/>
        <v/>
      </c>
      <c r="N174" s="327"/>
      <c r="O174" s="357" t="str">
        <f>IF(OR($B174="",$C174="",$D174="",$E174="",$F174=""),"",$G174/VLOOKUP($F174,Euro!$A:$C,3,FALSE))</f>
        <v/>
      </c>
      <c r="P174" s="358" t="b">
        <f t="shared" si="19"/>
        <v>0</v>
      </c>
      <c r="Q174" s="359">
        <f t="shared" si="20"/>
        <v>1</v>
      </c>
      <c r="R174" s="361" t="str">
        <f t="shared" si="16"/>
        <v/>
      </c>
      <c r="S174" s="361" t="str">
        <f t="shared" si="17"/>
        <v/>
      </c>
      <c r="T174" s="361" t="str">
        <f t="shared" si="18"/>
        <v/>
      </c>
    </row>
    <row r="175" spans="1:20">
      <c r="A175" s="27">
        <v>165</v>
      </c>
      <c r="B175" s="17"/>
      <c r="C175" s="17"/>
      <c r="D175" s="160"/>
      <c r="E175" s="18"/>
      <c r="F175" s="28"/>
      <c r="G175" s="325"/>
      <c r="H175" s="22"/>
      <c r="I175" s="214"/>
      <c r="J175" s="23"/>
      <c r="K175" s="24"/>
      <c r="L175" s="29"/>
      <c r="M175" s="361" t="str">
        <f t="shared" si="14"/>
        <v/>
      </c>
      <c r="N175" s="327"/>
      <c r="O175" s="357" t="str">
        <f>IF(OR($B175="",$C175="",$D175="",$E175="",$F175=""),"",$G175/VLOOKUP($F175,Euro!$A:$C,3,FALSE))</f>
        <v/>
      </c>
      <c r="P175" s="358" t="b">
        <f t="shared" si="19"/>
        <v>0</v>
      </c>
      <c r="Q175" s="359">
        <f t="shared" si="20"/>
        <v>1</v>
      </c>
      <c r="R175" s="361" t="str">
        <f t="shared" si="16"/>
        <v/>
      </c>
      <c r="S175" s="361" t="str">
        <f t="shared" si="17"/>
        <v/>
      </c>
      <c r="T175" s="361" t="str">
        <f t="shared" si="18"/>
        <v/>
      </c>
    </row>
    <row r="176" spans="1:20">
      <c r="A176" s="27">
        <v>166</v>
      </c>
      <c r="B176" s="17"/>
      <c r="C176" s="17"/>
      <c r="D176" s="160"/>
      <c r="E176" s="18"/>
      <c r="F176" s="28"/>
      <c r="G176" s="325"/>
      <c r="H176" s="22"/>
      <c r="I176" s="214"/>
      <c r="J176" s="23"/>
      <c r="K176" s="24"/>
      <c r="L176" s="29"/>
      <c r="M176" s="361" t="str">
        <f t="shared" si="14"/>
        <v/>
      </c>
      <c r="N176" s="327"/>
      <c r="O176" s="357" t="str">
        <f>IF(OR($B176="",$C176="",$D176="",$E176="",$F176=""),"",$G176/VLOOKUP($F176,Euro!$A:$C,3,FALSE))</f>
        <v/>
      </c>
      <c r="P176" s="358" t="b">
        <f t="shared" si="19"/>
        <v>0</v>
      </c>
      <c r="Q176" s="359">
        <f t="shared" si="20"/>
        <v>1</v>
      </c>
      <c r="R176" s="361" t="str">
        <f t="shared" si="16"/>
        <v/>
      </c>
      <c r="S176" s="361" t="str">
        <f t="shared" si="17"/>
        <v/>
      </c>
      <c r="T176" s="361" t="str">
        <f t="shared" si="18"/>
        <v/>
      </c>
    </row>
    <row r="177" spans="1:20">
      <c r="A177" s="27">
        <v>167</v>
      </c>
      <c r="B177" s="17"/>
      <c r="C177" s="17"/>
      <c r="D177" s="160"/>
      <c r="E177" s="18"/>
      <c r="F177" s="28"/>
      <c r="G177" s="325"/>
      <c r="H177" s="22"/>
      <c r="I177" s="214"/>
      <c r="J177" s="23"/>
      <c r="K177" s="24"/>
      <c r="L177" s="29"/>
      <c r="M177" s="361" t="str">
        <f t="shared" si="14"/>
        <v/>
      </c>
      <c r="N177" s="327"/>
      <c r="O177" s="357" t="str">
        <f>IF(OR($B177="",$C177="",$D177="",$E177="",$F177=""),"",$G177/VLOOKUP($F177,Euro!$A:$C,3,FALSE))</f>
        <v/>
      </c>
      <c r="P177" s="358" t="b">
        <f t="shared" si="19"/>
        <v>0</v>
      </c>
      <c r="Q177" s="359">
        <f t="shared" si="20"/>
        <v>1</v>
      </c>
      <c r="R177" s="361" t="str">
        <f t="shared" si="16"/>
        <v/>
      </c>
      <c r="S177" s="361" t="str">
        <f t="shared" si="17"/>
        <v/>
      </c>
      <c r="T177" s="361" t="str">
        <f t="shared" si="18"/>
        <v/>
      </c>
    </row>
    <row r="178" spans="1:20">
      <c r="A178" s="27">
        <v>168</v>
      </c>
      <c r="B178" s="17"/>
      <c r="C178" s="17"/>
      <c r="D178" s="160"/>
      <c r="E178" s="18"/>
      <c r="F178" s="28"/>
      <c r="G178" s="325"/>
      <c r="H178" s="22"/>
      <c r="I178" s="214"/>
      <c r="J178" s="23"/>
      <c r="K178" s="24"/>
      <c r="L178" s="29"/>
      <c r="M178" s="361" t="str">
        <f t="shared" si="14"/>
        <v/>
      </c>
      <c r="N178" s="327"/>
      <c r="O178" s="357" t="str">
        <f>IF(OR($B178="",$C178="",$D178="",$E178="",$F178=""),"",$G178/VLOOKUP($F178,Euro!$A:$C,3,FALSE))</f>
        <v/>
      </c>
      <c r="P178" s="358" t="b">
        <f t="shared" si="19"/>
        <v>0</v>
      </c>
      <c r="Q178" s="359">
        <f t="shared" si="20"/>
        <v>1</v>
      </c>
      <c r="R178" s="361" t="str">
        <f t="shared" si="16"/>
        <v/>
      </c>
      <c r="S178" s="361" t="str">
        <f t="shared" si="17"/>
        <v/>
      </c>
      <c r="T178" s="361" t="str">
        <f t="shared" si="18"/>
        <v/>
      </c>
    </row>
    <row r="179" spans="1:20">
      <c r="A179" s="27">
        <v>169</v>
      </c>
      <c r="B179" s="17"/>
      <c r="C179" s="17"/>
      <c r="D179" s="160"/>
      <c r="E179" s="18"/>
      <c r="F179" s="28"/>
      <c r="G179" s="325"/>
      <c r="H179" s="22"/>
      <c r="I179" s="214"/>
      <c r="J179" s="23"/>
      <c r="K179" s="24"/>
      <c r="L179" s="29"/>
      <c r="M179" s="361" t="str">
        <f t="shared" si="14"/>
        <v/>
      </c>
      <c r="N179" s="327"/>
      <c r="O179" s="357" t="str">
        <f>IF(OR($B179="",$C179="",$D179="",$E179="",$F179=""),"",$G179/VLOOKUP($F179,Euro!$A:$C,3,FALSE))</f>
        <v/>
      </c>
      <c r="P179" s="358" t="b">
        <f t="shared" si="19"/>
        <v>0</v>
      </c>
      <c r="Q179" s="359">
        <f t="shared" si="20"/>
        <v>1</v>
      </c>
      <c r="R179" s="361" t="str">
        <f t="shared" si="16"/>
        <v/>
      </c>
      <c r="S179" s="361" t="str">
        <f t="shared" si="17"/>
        <v/>
      </c>
      <c r="T179" s="361" t="str">
        <f t="shared" si="18"/>
        <v/>
      </c>
    </row>
    <row r="180" spans="1:20">
      <c r="A180" s="27">
        <v>170</v>
      </c>
      <c r="B180" s="17"/>
      <c r="C180" s="17"/>
      <c r="D180" s="160"/>
      <c r="E180" s="18"/>
      <c r="F180" s="28"/>
      <c r="G180" s="325"/>
      <c r="H180" s="22"/>
      <c r="I180" s="214"/>
      <c r="J180" s="23"/>
      <c r="K180" s="24"/>
      <c r="L180" s="29"/>
      <c r="M180" s="361" t="str">
        <f t="shared" si="14"/>
        <v/>
      </c>
      <c r="N180" s="327"/>
      <c r="O180" s="357" t="str">
        <f>IF(OR($B180="",$C180="",$D180="",$E180="",$F180=""),"",$G180/VLOOKUP($F180,Euro!$A:$C,3,FALSE))</f>
        <v/>
      </c>
      <c r="P180" s="358" t="b">
        <f t="shared" si="19"/>
        <v>0</v>
      </c>
      <c r="Q180" s="359">
        <f t="shared" si="20"/>
        <v>1</v>
      </c>
      <c r="R180" s="361" t="str">
        <f t="shared" si="16"/>
        <v/>
      </c>
      <c r="S180" s="361" t="str">
        <f t="shared" si="17"/>
        <v/>
      </c>
      <c r="T180" s="361" t="str">
        <f t="shared" si="18"/>
        <v/>
      </c>
    </row>
    <row r="181" spans="1:20">
      <c r="A181" s="27">
        <v>171</v>
      </c>
      <c r="B181" s="17"/>
      <c r="C181" s="17"/>
      <c r="D181" s="160"/>
      <c r="E181" s="18"/>
      <c r="F181" s="28"/>
      <c r="G181" s="325"/>
      <c r="H181" s="22"/>
      <c r="I181" s="214"/>
      <c r="J181" s="23"/>
      <c r="K181" s="24"/>
      <c r="L181" s="29"/>
      <c r="M181" s="361" t="str">
        <f t="shared" si="14"/>
        <v/>
      </c>
      <c r="N181" s="327"/>
      <c r="O181" s="357" t="str">
        <f>IF(OR($B181="",$C181="",$D181="",$E181="",$F181=""),"",$G181/VLOOKUP($F181,Euro!$A:$C,3,FALSE))</f>
        <v/>
      </c>
      <c r="P181" s="358" t="b">
        <f t="shared" si="19"/>
        <v>0</v>
      </c>
      <c r="Q181" s="359">
        <f t="shared" si="20"/>
        <v>1</v>
      </c>
      <c r="R181" s="361" t="str">
        <f t="shared" si="16"/>
        <v/>
      </c>
      <c r="S181" s="361" t="str">
        <f t="shared" si="17"/>
        <v/>
      </c>
      <c r="T181" s="361" t="str">
        <f t="shared" si="18"/>
        <v/>
      </c>
    </row>
    <row r="182" spans="1:20">
      <c r="A182" s="27">
        <v>172</v>
      </c>
      <c r="B182" s="17"/>
      <c r="C182" s="17"/>
      <c r="D182" s="160"/>
      <c r="E182" s="18"/>
      <c r="F182" s="28"/>
      <c r="G182" s="325"/>
      <c r="H182" s="22"/>
      <c r="I182" s="214"/>
      <c r="J182" s="23"/>
      <c r="K182" s="24"/>
      <c r="L182" s="29"/>
      <c r="M182" s="361" t="str">
        <f t="shared" si="14"/>
        <v/>
      </c>
      <c r="N182" s="327"/>
      <c r="O182" s="357" t="str">
        <f>IF(OR($B182="",$C182="",$D182="",$E182="",$F182=""),"",$G182/VLOOKUP($F182,Euro!$A:$C,3,FALSE))</f>
        <v/>
      </c>
      <c r="P182" s="358" t="b">
        <f t="shared" si="19"/>
        <v>0</v>
      </c>
      <c r="Q182" s="359">
        <f t="shared" si="20"/>
        <v>1</v>
      </c>
      <c r="R182" s="361" t="str">
        <f t="shared" si="16"/>
        <v/>
      </c>
      <c r="S182" s="361" t="str">
        <f t="shared" si="17"/>
        <v/>
      </c>
      <c r="T182" s="361" t="str">
        <f t="shared" si="18"/>
        <v/>
      </c>
    </row>
    <row r="183" spans="1:20">
      <c r="A183" s="27">
        <v>173</v>
      </c>
      <c r="B183" s="17"/>
      <c r="C183" s="17"/>
      <c r="D183" s="160"/>
      <c r="E183" s="18"/>
      <c r="F183" s="28"/>
      <c r="G183" s="325"/>
      <c r="H183" s="22"/>
      <c r="I183" s="214"/>
      <c r="J183" s="23"/>
      <c r="K183" s="24"/>
      <c r="L183" s="29"/>
      <c r="M183" s="361" t="str">
        <f t="shared" si="14"/>
        <v/>
      </c>
      <c r="N183" s="327"/>
      <c r="O183" s="357" t="str">
        <f>IF(OR($B183="",$C183="",$D183="",$E183="",$F183=""),"",$G183/VLOOKUP($F183,Euro!$A:$C,3,FALSE))</f>
        <v/>
      </c>
      <c r="P183" s="358" t="b">
        <f t="shared" si="19"/>
        <v>0</v>
      </c>
      <c r="Q183" s="359">
        <f t="shared" si="20"/>
        <v>1</v>
      </c>
      <c r="R183" s="361" t="str">
        <f t="shared" si="16"/>
        <v/>
      </c>
      <c r="S183" s="361" t="str">
        <f t="shared" si="17"/>
        <v/>
      </c>
      <c r="T183" s="361" t="str">
        <f t="shared" si="18"/>
        <v/>
      </c>
    </row>
    <row r="184" spans="1:20">
      <c r="A184" s="27">
        <v>174</v>
      </c>
      <c r="B184" s="17"/>
      <c r="C184" s="17"/>
      <c r="D184" s="160"/>
      <c r="E184" s="18"/>
      <c r="F184" s="28"/>
      <c r="G184" s="325"/>
      <c r="H184" s="22"/>
      <c r="I184" s="214"/>
      <c r="J184" s="23"/>
      <c r="K184" s="24"/>
      <c r="L184" s="29"/>
      <c r="M184" s="361" t="str">
        <f t="shared" si="14"/>
        <v/>
      </c>
      <c r="N184" s="327"/>
      <c r="O184" s="357" t="str">
        <f>IF(OR($B184="",$C184="",$D184="",$E184="",$F184=""),"",$G184/VLOOKUP($F184,Euro!$A:$C,3,FALSE))</f>
        <v/>
      </c>
      <c r="P184" s="358" t="b">
        <f t="shared" si="19"/>
        <v>0</v>
      </c>
      <c r="Q184" s="359">
        <f t="shared" si="20"/>
        <v>1</v>
      </c>
      <c r="R184" s="361" t="str">
        <f t="shared" si="16"/>
        <v/>
      </c>
      <c r="S184" s="361" t="str">
        <f t="shared" si="17"/>
        <v/>
      </c>
      <c r="T184" s="361" t="str">
        <f t="shared" si="18"/>
        <v/>
      </c>
    </row>
    <row r="185" spans="1:20">
      <c r="A185" s="27">
        <v>175</v>
      </c>
      <c r="B185" s="17"/>
      <c r="C185" s="17"/>
      <c r="D185" s="160"/>
      <c r="E185" s="18"/>
      <c r="F185" s="28"/>
      <c r="G185" s="325"/>
      <c r="H185" s="22"/>
      <c r="I185" s="214"/>
      <c r="J185" s="23"/>
      <c r="K185" s="24"/>
      <c r="L185" s="29"/>
      <c r="M185" s="361" t="str">
        <f t="shared" si="14"/>
        <v/>
      </c>
      <c r="N185" s="327"/>
      <c r="O185" s="357" t="str">
        <f>IF(OR($B185="",$C185="",$D185="",$E185="",$F185=""),"",$G185/VLOOKUP($F185,Euro!$A:$C,3,FALSE))</f>
        <v/>
      </c>
      <c r="P185" s="358" t="b">
        <f t="shared" si="19"/>
        <v>0</v>
      </c>
      <c r="Q185" s="359">
        <f t="shared" si="20"/>
        <v>1</v>
      </c>
      <c r="R185" s="361" t="str">
        <f t="shared" si="16"/>
        <v/>
      </c>
      <c r="S185" s="361" t="str">
        <f t="shared" si="17"/>
        <v/>
      </c>
      <c r="T185" s="361" t="str">
        <f t="shared" si="18"/>
        <v/>
      </c>
    </row>
    <row r="186" spans="1:20">
      <c r="A186" s="27">
        <v>176</v>
      </c>
      <c r="B186" s="17"/>
      <c r="C186" s="17"/>
      <c r="D186" s="160"/>
      <c r="E186" s="18"/>
      <c r="F186" s="28"/>
      <c r="G186" s="325"/>
      <c r="H186" s="22"/>
      <c r="I186" s="214"/>
      <c r="J186" s="23"/>
      <c r="K186" s="24"/>
      <c r="L186" s="29"/>
      <c r="M186" s="361" t="str">
        <f t="shared" si="14"/>
        <v/>
      </c>
      <c r="N186" s="327"/>
      <c r="O186" s="357" t="str">
        <f>IF(OR($B186="",$C186="",$D186="",$E186="",$F186=""),"",$G186/VLOOKUP($F186,Euro!$A:$C,3,FALSE))</f>
        <v/>
      </c>
      <c r="P186" s="358" t="b">
        <f t="shared" si="19"/>
        <v>0</v>
      </c>
      <c r="Q186" s="359">
        <f t="shared" si="20"/>
        <v>1</v>
      </c>
      <c r="R186" s="361" t="str">
        <f t="shared" si="16"/>
        <v/>
      </c>
      <c r="S186" s="361" t="str">
        <f t="shared" si="17"/>
        <v/>
      </c>
      <c r="T186" s="361" t="str">
        <f t="shared" si="18"/>
        <v/>
      </c>
    </row>
    <row r="187" spans="1:20">
      <c r="A187" s="27">
        <v>177</v>
      </c>
      <c r="B187" s="17"/>
      <c r="C187" s="17"/>
      <c r="D187" s="160"/>
      <c r="E187" s="18"/>
      <c r="F187" s="28"/>
      <c r="G187" s="325"/>
      <c r="H187" s="22"/>
      <c r="I187" s="214"/>
      <c r="J187" s="23"/>
      <c r="K187" s="24"/>
      <c r="L187" s="29"/>
      <c r="M187" s="361" t="str">
        <f t="shared" si="14"/>
        <v/>
      </c>
      <c r="N187" s="327"/>
      <c r="O187" s="357" t="str">
        <f>IF(OR($B187="",$C187="",$D187="",$E187="",$F187=""),"",$G187/VLOOKUP($F187,Euro!$A:$C,3,FALSE))</f>
        <v/>
      </c>
      <c r="P187" s="358" t="b">
        <f t="shared" si="19"/>
        <v>0</v>
      </c>
      <c r="Q187" s="359">
        <f t="shared" si="20"/>
        <v>1</v>
      </c>
      <c r="R187" s="361" t="str">
        <f t="shared" si="16"/>
        <v/>
      </c>
      <c r="S187" s="361" t="str">
        <f t="shared" si="17"/>
        <v/>
      </c>
      <c r="T187" s="361" t="str">
        <f t="shared" si="18"/>
        <v/>
      </c>
    </row>
    <row r="188" spans="1:20">
      <c r="A188" s="27">
        <v>178</v>
      </c>
      <c r="B188" s="17"/>
      <c r="C188" s="17"/>
      <c r="D188" s="160"/>
      <c r="E188" s="18"/>
      <c r="F188" s="28"/>
      <c r="G188" s="325"/>
      <c r="H188" s="22"/>
      <c r="I188" s="214"/>
      <c r="J188" s="23"/>
      <c r="K188" s="24"/>
      <c r="L188" s="29"/>
      <c r="M188" s="361" t="str">
        <f t="shared" si="14"/>
        <v/>
      </c>
      <c r="N188" s="327"/>
      <c r="O188" s="357" t="str">
        <f>IF(OR($B188="",$C188="",$D188="",$E188="",$F188=""),"",$G188/VLOOKUP($F188,Euro!$A:$C,3,FALSE))</f>
        <v/>
      </c>
      <c r="P188" s="358" t="b">
        <f t="shared" si="19"/>
        <v>0</v>
      </c>
      <c r="Q188" s="359">
        <f t="shared" si="20"/>
        <v>1</v>
      </c>
      <c r="R188" s="361" t="str">
        <f t="shared" si="16"/>
        <v/>
      </c>
      <c r="S188" s="361" t="str">
        <f t="shared" si="17"/>
        <v/>
      </c>
      <c r="T188" s="361" t="str">
        <f t="shared" si="18"/>
        <v/>
      </c>
    </row>
    <row r="189" spans="1:20">
      <c r="A189" s="27">
        <v>179</v>
      </c>
      <c r="B189" s="17"/>
      <c r="C189" s="17"/>
      <c r="D189" s="160"/>
      <c r="E189" s="18"/>
      <c r="F189" s="28"/>
      <c r="G189" s="325"/>
      <c r="H189" s="22"/>
      <c r="I189" s="214"/>
      <c r="J189" s="23"/>
      <c r="K189" s="24"/>
      <c r="L189" s="29"/>
      <c r="M189" s="361" t="str">
        <f t="shared" si="14"/>
        <v/>
      </c>
      <c r="N189" s="327"/>
      <c r="O189" s="357" t="str">
        <f>IF(OR($B189="",$C189="",$D189="",$E189="",$F189=""),"",$G189/VLOOKUP($F189,Euro!$A:$C,3,FALSE))</f>
        <v/>
      </c>
      <c r="P189" s="358" t="b">
        <f t="shared" si="19"/>
        <v>0</v>
      </c>
      <c r="Q189" s="359">
        <f t="shared" si="20"/>
        <v>1</v>
      </c>
      <c r="R189" s="361" t="str">
        <f t="shared" si="16"/>
        <v/>
      </c>
      <c r="S189" s="361" t="str">
        <f t="shared" si="17"/>
        <v/>
      </c>
      <c r="T189" s="361" t="str">
        <f t="shared" si="18"/>
        <v/>
      </c>
    </row>
    <row r="190" spans="1:20">
      <c r="A190" s="27">
        <v>180</v>
      </c>
      <c r="B190" s="17"/>
      <c r="C190" s="17"/>
      <c r="D190" s="160"/>
      <c r="E190" s="18"/>
      <c r="F190" s="28"/>
      <c r="G190" s="325"/>
      <c r="H190" s="22"/>
      <c r="I190" s="214"/>
      <c r="J190" s="23"/>
      <c r="K190" s="24"/>
      <c r="L190" s="29"/>
      <c r="M190" s="361" t="str">
        <f t="shared" si="14"/>
        <v/>
      </c>
      <c r="N190" s="327"/>
      <c r="O190" s="357" t="str">
        <f>IF(OR($B190="",$C190="",$D190="",$E190="",$F190=""),"",$G190/VLOOKUP($F190,Euro!$A:$C,3,FALSE))</f>
        <v/>
      </c>
      <c r="P190" s="358" t="b">
        <f t="shared" si="19"/>
        <v>0</v>
      </c>
      <c r="Q190" s="359">
        <f t="shared" si="20"/>
        <v>1</v>
      </c>
      <c r="R190" s="361" t="str">
        <f t="shared" si="16"/>
        <v/>
      </c>
      <c r="S190" s="361" t="str">
        <f t="shared" si="17"/>
        <v/>
      </c>
      <c r="T190" s="361" t="str">
        <f t="shared" si="18"/>
        <v/>
      </c>
    </row>
    <row r="191" spans="1:20">
      <c r="A191" s="27">
        <v>181</v>
      </c>
      <c r="B191" s="17"/>
      <c r="C191" s="17"/>
      <c r="D191" s="160"/>
      <c r="E191" s="18"/>
      <c r="F191" s="28"/>
      <c r="G191" s="325"/>
      <c r="H191" s="22"/>
      <c r="I191" s="214"/>
      <c r="J191" s="23"/>
      <c r="K191" s="24"/>
      <c r="L191" s="29"/>
      <c r="M191" s="361" t="str">
        <f t="shared" si="14"/>
        <v/>
      </c>
      <c r="N191" s="327"/>
      <c r="O191" s="357" t="str">
        <f>IF(OR($B191="",$C191="",$D191="",$E191="",$F191=""),"",$G191/VLOOKUP($F191,Euro!$A:$C,3,FALSE))</f>
        <v/>
      </c>
      <c r="P191" s="358" t="b">
        <f t="shared" si="19"/>
        <v>0</v>
      </c>
      <c r="Q191" s="359">
        <f t="shared" si="20"/>
        <v>1</v>
      </c>
      <c r="R191" s="361" t="str">
        <f t="shared" si="16"/>
        <v/>
      </c>
      <c r="S191" s="361" t="str">
        <f t="shared" si="17"/>
        <v/>
      </c>
      <c r="T191" s="361" t="str">
        <f t="shared" si="18"/>
        <v/>
      </c>
    </row>
    <row r="192" spans="1:20">
      <c r="A192" s="27">
        <v>182</v>
      </c>
      <c r="B192" s="17"/>
      <c r="C192" s="17"/>
      <c r="D192" s="160"/>
      <c r="E192" s="18"/>
      <c r="F192" s="28"/>
      <c r="G192" s="325"/>
      <c r="H192" s="22"/>
      <c r="I192" s="214"/>
      <c r="J192" s="23"/>
      <c r="K192" s="24"/>
      <c r="L192" s="29"/>
      <c r="M192" s="361" t="str">
        <f t="shared" si="14"/>
        <v/>
      </c>
      <c r="N192" s="327"/>
      <c r="O192" s="357" t="str">
        <f>IF(OR($B192="",$C192="",$D192="",$E192="",$F192=""),"",$G192/VLOOKUP($F192,Euro!$A:$C,3,FALSE))</f>
        <v/>
      </c>
      <c r="P192" s="358" t="b">
        <f t="shared" si="19"/>
        <v>0</v>
      </c>
      <c r="Q192" s="359">
        <f t="shared" si="20"/>
        <v>1</v>
      </c>
      <c r="R192" s="361" t="str">
        <f t="shared" si="16"/>
        <v/>
      </c>
      <c r="S192" s="361" t="str">
        <f t="shared" si="17"/>
        <v/>
      </c>
      <c r="T192" s="361" t="str">
        <f t="shared" si="18"/>
        <v/>
      </c>
    </row>
    <row r="193" spans="1:20">
      <c r="A193" s="27">
        <v>183</v>
      </c>
      <c r="B193" s="17"/>
      <c r="C193" s="17"/>
      <c r="D193" s="160"/>
      <c r="E193" s="18"/>
      <c r="F193" s="28"/>
      <c r="G193" s="325"/>
      <c r="H193" s="22"/>
      <c r="I193" s="214"/>
      <c r="J193" s="23"/>
      <c r="K193" s="24"/>
      <c r="L193" s="29"/>
      <c r="M193" s="361" t="str">
        <f t="shared" si="14"/>
        <v/>
      </c>
      <c r="N193" s="327"/>
      <c r="O193" s="357" t="str">
        <f>IF(OR($B193="",$C193="",$D193="",$E193="",$F193=""),"",$G193/VLOOKUP($F193,Euro!$A:$C,3,FALSE))</f>
        <v/>
      </c>
      <c r="P193" s="358" t="b">
        <f t="shared" si="19"/>
        <v>0</v>
      </c>
      <c r="Q193" s="359">
        <f t="shared" si="20"/>
        <v>1</v>
      </c>
      <c r="R193" s="361" t="str">
        <f t="shared" si="16"/>
        <v/>
      </c>
      <c r="S193" s="361" t="str">
        <f t="shared" si="17"/>
        <v/>
      </c>
      <c r="T193" s="361" t="str">
        <f t="shared" si="18"/>
        <v/>
      </c>
    </row>
    <row r="194" spans="1:20">
      <c r="A194" s="27">
        <v>184</v>
      </c>
      <c r="B194" s="17"/>
      <c r="C194" s="17"/>
      <c r="D194" s="160"/>
      <c r="E194" s="18"/>
      <c r="F194" s="28"/>
      <c r="G194" s="325"/>
      <c r="H194" s="22"/>
      <c r="I194" s="214"/>
      <c r="J194" s="23"/>
      <c r="K194" s="24"/>
      <c r="L194" s="29"/>
      <c r="M194" s="361" t="str">
        <f t="shared" si="14"/>
        <v/>
      </c>
      <c r="N194" s="327"/>
      <c r="O194" s="357" t="str">
        <f>IF(OR($B194="",$C194="",$D194="",$E194="",$F194=""),"",$G194/VLOOKUP($F194,Euro!$A:$C,3,FALSE))</f>
        <v/>
      </c>
      <c r="P194" s="358" t="b">
        <f t="shared" si="19"/>
        <v>0</v>
      </c>
      <c r="Q194" s="359">
        <f t="shared" si="20"/>
        <v>1</v>
      </c>
      <c r="R194" s="361" t="str">
        <f t="shared" si="16"/>
        <v/>
      </c>
      <c r="S194" s="361" t="str">
        <f t="shared" si="17"/>
        <v/>
      </c>
      <c r="T194" s="361" t="str">
        <f t="shared" si="18"/>
        <v/>
      </c>
    </row>
    <row r="195" spans="1:20">
      <c r="A195" s="27">
        <v>185</v>
      </c>
      <c r="B195" s="17"/>
      <c r="C195" s="17"/>
      <c r="D195" s="160"/>
      <c r="E195" s="18"/>
      <c r="F195" s="28"/>
      <c r="G195" s="325"/>
      <c r="H195" s="22"/>
      <c r="I195" s="214"/>
      <c r="J195" s="23"/>
      <c r="K195" s="24"/>
      <c r="L195" s="29"/>
      <c r="M195" s="361" t="str">
        <f t="shared" si="14"/>
        <v/>
      </c>
      <c r="N195" s="327"/>
      <c r="O195" s="357" t="str">
        <f>IF(OR($B195="",$C195="",$D195="",$E195="",$F195=""),"",$G195/VLOOKUP($F195,Euro!$A:$C,3,FALSE))</f>
        <v/>
      </c>
      <c r="P195" s="358" t="b">
        <f t="shared" si="19"/>
        <v>0</v>
      </c>
      <c r="Q195" s="359">
        <f t="shared" si="20"/>
        <v>1</v>
      </c>
      <c r="R195" s="361" t="str">
        <f t="shared" si="16"/>
        <v/>
      </c>
      <c r="S195" s="361" t="str">
        <f t="shared" si="17"/>
        <v/>
      </c>
      <c r="T195" s="361" t="str">
        <f t="shared" si="18"/>
        <v/>
      </c>
    </row>
    <row r="196" spans="1:20">
      <c r="A196" s="27">
        <v>186</v>
      </c>
      <c r="B196" s="17"/>
      <c r="C196" s="17"/>
      <c r="D196" s="160"/>
      <c r="E196" s="18"/>
      <c r="F196" s="28"/>
      <c r="G196" s="325"/>
      <c r="H196" s="22"/>
      <c r="I196" s="214"/>
      <c r="J196" s="23"/>
      <c r="K196" s="24"/>
      <c r="L196" s="29"/>
      <c r="M196" s="361" t="str">
        <f t="shared" si="14"/>
        <v/>
      </c>
      <c r="N196" s="327"/>
      <c r="O196" s="357" t="str">
        <f>IF(OR($B196="",$C196="",$D196="",$E196="",$F196=""),"",$G196/VLOOKUP($F196,Euro!$A:$C,3,FALSE))</f>
        <v/>
      </c>
      <c r="P196" s="358" t="b">
        <f t="shared" si="19"/>
        <v>0</v>
      </c>
      <c r="Q196" s="359">
        <f t="shared" si="20"/>
        <v>1</v>
      </c>
      <c r="R196" s="361" t="str">
        <f t="shared" si="16"/>
        <v/>
      </c>
      <c r="S196" s="361" t="str">
        <f t="shared" si="17"/>
        <v/>
      </c>
      <c r="T196" s="361" t="str">
        <f t="shared" si="18"/>
        <v/>
      </c>
    </row>
    <row r="197" spans="1:20">
      <c r="A197" s="27">
        <v>187</v>
      </c>
      <c r="B197" s="17"/>
      <c r="C197" s="17"/>
      <c r="D197" s="160"/>
      <c r="E197" s="18"/>
      <c r="F197" s="28"/>
      <c r="G197" s="325"/>
      <c r="H197" s="22"/>
      <c r="I197" s="214"/>
      <c r="J197" s="23"/>
      <c r="K197" s="24"/>
      <c r="L197" s="29"/>
      <c r="M197" s="361" t="str">
        <f t="shared" si="14"/>
        <v/>
      </c>
      <c r="N197" s="327"/>
      <c r="O197" s="357" t="str">
        <f>IF(OR($B197="",$C197="",$D197="",$E197="",$F197=""),"",$G197/VLOOKUP($F197,Euro!$A:$C,3,FALSE))</f>
        <v/>
      </c>
      <c r="P197" s="358" t="b">
        <f t="shared" si="19"/>
        <v>0</v>
      </c>
      <c r="Q197" s="359">
        <f t="shared" si="20"/>
        <v>1</v>
      </c>
      <c r="R197" s="361" t="str">
        <f t="shared" si="16"/>
        <v/>
      </c>
      <c r="S197" s="361" t="str">
        <f t="shared" si="17"/>
        <v/>
      </c>
      <c r="T197" s="361" t="str">
        <f t="shared" si="18"/>
        <v/>
      </c>
    </row>
    <row r="198" spans="1:20">
      <c r="A198" s="27">
        <v>188</v>
      </c>
      <c r="B198" s="17"/>
      <c r="C198" s="17"/>
      <c r="D198" s="160"/>
      <c r="E198" s="18"/>
      <c r="F198" s="28"/>
      <c r="G198" s="325"/>
      <c r="H198" s="22"/>
      <c r="I198" s="214"/>
      <c r="J198" s="23"/>
      <c r="K198" s="24"/>
      <c r="L198" s="29"/>
      <c r="M198" s="361" t="str">
        <f t="shared" si="14"/>
        <v/>
      </c>
      <c r="N198" s="327"/>
      <c r="O198" s="357" t="str">
        <f>IF(OR($B198="",$C198="",$D198="",$E198="",$F198=""),"",$G198/VLOOKUP($F198,Euro!$A:$C,3,FALSE))</f>
        <v/>
      </c>
      <c r="P198" s="358" t="b">
        <f t="shared" si="19"/>
        <v>0</v>
      </c>
      <c r="Q198" s="359">
        <f t="shared" si="20"/>
        <v>1</v>
      </c>
      <c r="R198" s="361" t="str">
        <f t="shared" si="16"/>
        <v/>
      </c>
      <c r="S198" s="361" t="str">
        <f t="shared" si="17"/>
        <v/>
      </c>
      <c r="T198" s="361" t="str">
        <f t="shared" si="18"/>
        <v/>
      </c>
    </row>
    <row r="199" spans="1:20">
      <c r="A199" s="27">
        <v>189</v>
      </c>
      <c r="B199" s="17"/>
      <c r="C199" s="17"/>
      <c r="D199" s="160"/>
      <c r="E199" s="18"/>
      <c r="F199" s="28"/>
      <c r="G199" s="325"/>
      <c r="H199" s="22"/>
      <c r="I199" s="214"/>
      <c r="J199" s="23"/>
      <c r="K199" s="24"/>
      <c r="L199" s="29"/>
      <c r="M199" s="361" t="str">
        <f t="shared" si="14"/>
        <v/>
      </c>
      <c r="N199" s="327"/>
      <c r="O199" s="357" t="str">
        <f>IF(OR($B199="",$C199="",$D199="",$E199="",$F199=""),"",$G199/VLOOKUP($F199,Euro!$A:$C,3,FALSE))</f>
        <v/>
      </c>
      <c r="P199" s="358" t="b">
        <f t="shared" si="19"/>
        <v>0</v>
      </c>
      <c r="Q199" s="359">
        <f t="shared" si="20"/>
        <v>1</v>
      </c>
      <c r="R199" s="361" t="str">
        <f t="shared" si="16"/>
        <v/>
      </c>
      <c r="S199" s="361" t="str">
        <f t="shared" si="17"/>
        <v/>
      </c>
      <c r="T199" s="361" t="str">
        <f t="shared" si="18"/>
        <v/>
      </c>
    </row>
    <row r="200" spans="1:20">
      <c r="A200" s="27">
        <v>190</v>
      </c>
      <c r="B200" s="17"/>
      <c r="C200" s="17"/>
      <c r="D200" s="160"/>
      <c r="E200" s="18"/>
      <c r="F200" s="28"/>
      <c r="G200" s="325"/>
      <c r="H200" s="22"/>
      <c r="I200" s="214"/>
      <c r="J200" s="23"/>
      <c r="K200" s="24"/>
      <c r="L200" s="29"/>
      <c r="M200" s="361" t="str">
        <f t="shared" si="14"/>
        <v/>
      </c>
      <c r="N200" s="327"/>
      <c r="O200" s="357" t="str">
        <f>IF(OR($B200="",$C200="",$D200="",$E200="",$F200=""),"",$G200/VLOOKUP($F200,Euro!$A:$C,3,FALSE))</f>
        <v/>
      </c>
      <c r="P200" s="358" t="b">
        <f t="shared" si="19"/>
        <v>0</v>
      </c>
      <c r="Q200" s="359">
        <f t="shared" si="20"/>
        <v>1</v>
      </c>
      <c r="R200" s="361" t="str">
        <f t="shared" si="16"/>
        <v/>
      </c>
      <c r="S200" s="361" t="str">
        <f t="shared" si="17"/>
        <v/>
      </c>
      <c r="T200" s="361" t="str">
        <f t="shared" si="18"/>
        <v/>
      </c>
    </row>
    <row r="201" spans="1:20">
      <c r="A201" s="27">
        <v>191</v>
      </c>
      <c r="B201" s="17"/>
      <c r="C201" s="17"/>
      <c r="D201" s="160"/>
      <c r="E201" s="18"/>
      <c r="F201" s="28"/>
      <c r="G201" s="325"/>
      <c r="H201" s="22"/>
      <c r="I201" s="214"/>
      <c r="J201" s="23"/>
      <c r="K201" s="24"/>
      <c r="L201" s="29"/>
      <c r="M201" s="361" t="str">
        <f t="shared" si="14"/>
        <v/>
      </c>
      <c r="N201" s="327"/>
      <c r="O201" s="357" t="str">
        <f>IF(OR($B201="",$C201="",$D201="",$E201="",$F201=""),"",$G201/VLOOKUP($F201,Euro!$A:$C,3,FALSE))</f>
        <v/>
      </c>
      <c r="P201" s="358" t="b">
        <f t="shared" si="19"/>
        <v>0</v>
      </c>
      <c r="Q201" s="359">
        <f t="shared" si="20"/>
        <v>1</v>
      </c>
      <c r="R201" s="361" t="str">
        <f t="shared" si="16"/>
        <v/>
      </c>
      <c r="S201" s="361" t="str">
        <f t="shared" si="17"/>
        <v/>
      </c>
      <c r="T201" s="361" t="str">
        <f t="shared" si="18"/>
        <v/>
      </c>
    </row>
    <row r="202" spans="1:20">
      <c r="A202" s="27">
        <v>192</v>
      </c>
      <c r="B202" s="17"/>
      <c r="C202" s="17"/>
      <c r="D202" s="160"/>
      <c r="E202" s="18"/>
      <c r="F202" s="28"/>
      <c r="G202" s="325"/>
      <c r="H202" s="22"/>
      <c r="I202" s="214"/>
      <c r="J202" s="23"/>
      <c r="K202" s="24"/>
      <c r="L202" s="29"/>
      <c r="M202" s="361" t="str">
        <f t="shared" ref="M202:M310" si="21">IF(
OR(
$B202="",$C202="",$E202="",$F202="",$F202&lt;an_initial,$F202&gt;an_final,$P202=FALSE),"",IF(
$G202="","",IF(
OR(
$H202="X",$H202="x"),60*$O202/10000,IF(
OR(
$I202="X",$I202="x"),40*$O202/10000,IF(
OR(
$K202="X",$K202="x"),60*(
IF(
$Q202&lt;=5,0.3,0.2))*$O202/10000,IF(
OR(
$L202="X",$L202="x"),40*(
IF(
$Q202&lt;=5,0.3,0.2))*$O202/10000,""))))))</f>
        <v/>
      </c>
      <c r="N202" s="327"/>
      <c r="O202" s="357" t="str">
        <f>IF(OR($B202="",$C202="",$D202="",$E202="",$F202=""),"",$G202/VLOOKUP($F202,Euro!$A:$C,3,FALSE))</f>
        <v/>
      </c>
      <c r="P202" s="358" t="b">
        <f t="shared" si="19"/>
        <v>0</v>
      </c>
      <c r="Q202" s="359">
        <f t="shared" si="20"/>
        <v>1</v>
      </c>
      <c r="R202" s="361" t="str">
        <f t="shared" ref="R202:R265" si="22">IF(
OR(
$B202="",$C202="",$E202="",$F202="",$F202&lt;an_initial,$F202&gt;an_final,$P202=FALSE),"",IF(
$G202="","",IF(
OR(
$H202="X",$H202="x"),60*$O202/10000,"")))</f>
        <v/>
      </c>
      <c r="S202" s="361" t="str">
        <f t="shared" ref="S202:S265" si="23">IF(
OR(
$B202="",$C202="",$E202="",$F202="",$F202&lt;an_initial,$F202&gt;an_final,$P202=FALSE),"",IF(
$G202="","",IF(
OR(
$I202="X",$I202="x"),40*$O202/10000,"")))</f>
        <v/>
      </c>
      <c r="T202" s="361" t="str">
        <f t="shared" ref="T202:T265" si="24">IF(
OR(
$B202="",$C202="",$E202="",$F202="",$F202&lt;an_initial,$F202&gt;an_final,$P202=FALSE),"",IF(
$G202="","",IF(
OR(
$K202="X",$K202="x"),60*(
IF(
$Q202&lt;=5,0.3,0.2))*$O202/10000,IF(
OR(
$L202="X",$L202="x"),40*(
IF(
$Q202&lt;=5,0.3,0.2))*$O202/10000,""))))</f>
        <v/>
      </c>
    </row>
    <row r="203" spans="1:20">
      <c r="A203" s="27">
        <v>193</v>
      </c>
      <c r="B203" s="17"/>
      <c r="C203" s="17"/>
      <c r="D203" s="160"/>
      <c r="E203" s="18"/>
      <c r="F203" s="28"/>
      <c r="G203" s="325"/>
      <c r="H203" s="22"/>
      <c r="I203" s="214"/>
      <c r="J203" s="23"/>
      <c r="K203" s="24"/>
      <c r="L203" s="29"/>
      <c r="M203" s="361" t="str">
        <f t="shared" si="21"/>
        <v/>
      </c>
      <c r="N203" s="327"/>
      <c r="O203" s="357" t="str">
        <f>IF(OR($B203="",$C203="",$D203="",$E203="",$F203=""),"",$G203/VLOOKUP($F203,Euro!$A:$C,3,FALSE))</f>
        <v/>
      </c>
      <c r="P203" s="358" t="b">
        <f t="shared" ref="P203:P310" si="25">IF(nume_candidat="",FALSE,ISNUMBER(SEARCH(nume_candidat,$B203)))</f>
        <v>0</v>
      </c>
      <c r="Q203" s="359">
        <f t="shared" si="20"/>
        <v>1</v>
      </c>
      <c r="R203" s="361" t="str">
        <f t="shared" si="22"/>
        <v/>
      </c>
      <c r="S203" s="361" t="str">
        <f t="shared" si="23"/>
        <v/>
      </c>
      <c r="T203" s="361" t="str">
        <f t="shared" si="24"/>
        <v/>
      </c>
    </row>
    <row r="204" spans="1:20">
      <c r="A204" s="27">
        <v>194</v>
      </c>
      <c r="B204" s="17"/>
      <c r="C204" s="17"/>
      <c r="D204" s="160"/>
      <c r="E204" s="18"/>
      <c r="F204" s="28"/>
      <c r="G204" s="325"/>
      <c r="H204" s="22"/>
      <c r="I204" s="214"/>
      <c r="J204" s="23"/>
      <c r="K204" s="24"/>
      <c r="L204" s="29"/>
      <c r="M204" s="361" t="str">
        <f t="shared" si="21"/>
        <v/>
      </c>
      <c r="N204" s="327"/>
      <c r="O204" s="357" t="str">
        <f>IF(OR($B204="",$C204="",$D204="",$E204="",$F204=""),"",$G204/VLOOKUP($F204,Euro!$A:$C,3,FALSE))</f>
        <v/>
      </c>
      <c r="P204" s="358" t="b">
        <f t="shared" si="25"/>
        <v>0</v>
      </c>
      <c r="Q204" s="359">
        <f t="shared" ref="Q204:Q310" si="26">LEN(B204)-LEN(SUBSTITUTE(B204,",",""))+1</f>
        <v>1</v>
      </c>
      <c r="R204" s="361" t="str">
        <f t="shared" si="22"/>
        <v/>
      </c>
      <c r="S204" s="361" t="str">
        <f t="shared" si="23"/>
        <v/>
      </c>
      <c r="T204" s="361" t="str">
        <f t="shared" si="24"/>
        <v/>
      </c>
    </row>
    <row r="205" spans="1:20">
      <c r="A205" s="27">
        <v>195</v>
      </c>
      <c r="B205" s="17"/>
      <c r="C205" s="17"/>
      <c r="D205" s="160"/>
      <c r="E205" s="18"/>
      <c r="F205" s="28"/>
      <c r="G205" s="325"/>
      <c r="H205" s="22"/>
      <c r="I205" s="214"/>
      <c r="J205" s="23"/>
      <c r="K205" s="24"/>
      <c r="L205" s="29"/>
      <c r="M205" s="361" t="str">
        <f t="shared" si="21"/>
        <v/>
      </c>
      <c r="N205" s="327"/>
      <c r="O205" s="357" t="str">
        <f>IF(OR($B205="",$C205="",$D205="",$E205="",$F205=""),"",$G205/VLOOKUP($F205,Euro!$A:$C,3,FALSE))</f>
        <v/>
      </c>
      <c r="P205" s="358" t="b">
        <f t="shared" si="25"/>
        <v>0</v>
      </c>
      <c r="Q205" s="359">
        <f t="shared" si="26"/>
        <v>1</v>
      </c>
      <c r="R205" s="361" t="str">
        <f t="shared" si="22"/>
        <v/>
      </c>
      <c r="S205" s="361" t="str">
        <f t="shared" si="23"/>
        <v/>
      </c>
      <c r="T205" s="361" t="str">
        <f t="shared" si="24"/>
        <v/>
      </c>
    </row>
    <row r="206" spans="1:20">
      <c r="A206" s="27">
        <v>196</v>
      </c>
      <c r="B206" s="17"/>
      <c r="C206" s="17"/>
      <c r="D206" s="160"/>
      <c r="E206" s="18"/>
      <c r="F206" s="28"/>
      <c r="G206" s="325"/>
      <c r="H206" s="22"/>
      <c r="I206" s="214"/>
      <c r="J206" s="23"/>
      <c r="K206" s="24"/>
      <c r="L206" s="29"/>
      <c r="M206" s="361" t="str">
        <f t="shared" si="21"/>
        <v/>
      </c>
      <c r="N206" s="327"/>
      <c r="O206" s="357" t="str">
        <f>IF(OR($B206="",$C206="",$D206="",$E206="",$F206=""),"",$G206/VLOOKUP($F206,Euro!$A:$C,3,FALSE))</f>
        <v/>
      </c>
      <c r="P206" s="358" t="b">
        <f t="shared" si="25"/>
        <v>0</v>
      </c>
      <c r="Q206" s="359">
        <f t="shared" si="26"/>
        <v>1</v>
      </c>
      <c r="R206" s="361" t="str">
        <f t="shared" si="22"/>
        <v/>
      </c>
      <c r="S206" s="361" t="str">
        <f t="shared" si="23"/>
        <v/>
      </c>
      <c r="T206" s="361" t="str">
        <f t="shared" si="24"/>
        <v/>
      </c>
    </row>
    <row r="207" spans="1:20">
      <c r="A207" s="27">
        <v>197</v>
      </c>
      <c r="B207" s="17"/>
      <c r="C207" s="17"/>
      <c r="D207" s="160"/>
      <c r="E207" s="18"/>
      <c r="F207" s="28"/>
      <c r="G207" s="325"/>
      <c r="H207" s="22"/>
      <c r="I207" s="214"/>
      <c r="J207" s="23"/>
      <c r="K207" s="24"/>
      <c r="L207" s="29"/>
      <c r="M207" s="361" t="str">
        <f t="shared" si="21"/>
        <v/>
      </c>
      <c r="N207" s="327"/>
      <c r="O207" s="357" t="str">
        <f>IF(OR($B207="",$C207="",$D207="",$E207="",$F207=""),"",$G207/VLOOKUP($F207,Euro!$A:$C,3,FALSE))</f>
        <v/>
      </c>
      <c r="P207" s="358" t="b">
        <f t="shared" si="25"/>
        <v>0</v>
      </c>
      <c r="Q207" s="359">
        <f t="shared" si="26"/>
        <v>1</v>
      </c>
      <c r="R207" s="361" t="str">
        <f t="shared" si="22"/>
        <v/>
      </c>
      <c r="S207" s="361" t="str">
        <f t="shared" si="23"/>
        <v/>
      </c>
      <c r="T207" s="361" t="str">
        <f t="shared" si="24"/>
        <v/>
      </c>
    </row>
    <row r="208" spans="1:20">
      <c r="A208" s="27">
        <v>198</v>
      </c>
      <c r="B208" s="17"/>
      <c r="C208" s="17"/>
      <c r="D208" s="160"/>
      <c r="E208" s="18"/>
      <c r="F208" s="28"/>
      <c r="G208" s="325"/>
      <c r="H208" s="22"/>
      <c r="I208" s="214"/>
      <c r="J208" s="23"/>
      <c r="K208" s="24"/>
      <c r="L208" s="29"/>
      <c r="M208" s="361" t="str">
        <f t="shared" si="21"/>
        <v/>
      </c>
      <c r="N208" s="327"/>
      <c r="O208" s="357" t="str">
        <f>IF(OR($B208="",$C208="",$D208="",$E208="",$F208=""),"",$G208/VLOOKUP($F208,Euro!$A:$C,3,FALSE))</f>
        <v/>
      </c>
      <c r="P208" s="358" t="b">
        <f t="shared" si="25"/>
        <v>0</v>
      </c>
      <c r="Q208" s="359">
        <f t="shared" si="26"/>
        <v>1</v>
      </c>
      <c r="R208" s="361" t="str">
        <f t="shared" si="22"/>
        <v/>
      </c>
      <c r="S208" s="361" t="str">
        <f t="shared" si="23"/>
        <v/>
      </c>
      <c r="T208" s="361" t="str">
        <f t="shared" si="24"/>
        <v/>
      </c>
    </row>
    <row r="209" spans="1:20">
      <c r="A209" s="27">
        <v>199</v>
      </c>
      <c r="B209" s="17"/>
      <c r="C209" s="17"/>
      <c r="D209" s="160"/>
      <c r="E209" s="18"/>
      <c r="F209" s="28"/>
      <c r="G209" s="325"/>
      <c r="H209" s="22"/>
      <c r="I209" s="214"/>
      <c r="J209" s="23"/>
      <c r="K209" s="24"/>
      <c r="L209" s="29"/>
      <c r="M209" s="361" t="str">
        <f t="shared" si="21"/>
        <v/>
      </c>
      <c r="N209" s="327"/>
      <c r="O209" s="357" t="str">
        <f>IF(OR($B209="",$C209="",$D209="",$E209="",$F209=""),"",$G209/VLOOKUP($F209,Euro!$A:$C,3,FALSE))</f>
        <v/>
      </c>
      <c r="P209" s="358" t="b">
        <f t="shared" si="25"/>
        <v>0</v>
      </c>
      <c r="Q209" s="359">
        <f t="shared" si="26"/>
        <v>1</v>
      </c>
      <c r="R209" s="361" t="str">
        <f t="shared" si="22"/>
        <v/>
      </c>
      <c r="S209" s="361" t="str">
        <f t="shared" si="23"/>
        <v/>
      </c>
      <c r="T209" s="361" t="str">
        <f t="shared" si="24"/>
        <v/>
      </c>
    </row>
    <row r="210" spans="1:20">
      <c r="A210" s="27">
        <v>200</v>
      </c>
      <c r="B210" s="17"/>
      <c r="C210" s="17"/>
      <c r="D210" s="160"/>
      <c r="E210" s="18"/>
      <c r="F210" s="28"/>
      <c r="G210" s="325"/>
      <c r="H210" s="22"/>
      <c r="I210" s="426"/>
      <c r="J210" s="23"/>
      <c r="K210" s="24"/>
      <c r="L210" s="29"/>
      <c r="M210" s="361" t="str">
        <f t="shared" si="21"/>
        <v/>
      </c>
      <c r="N210" s="327"/>
      <c r="O210" s="357" t="str">
        <f>IF(OR($B210="",$C210="",$D210="",$E210="",$F210=""),"",$G210/VLOOKUP($F210,Euro!$A:$C,3,FALSE))</f>
        <v/>
      </c>
      <c r="P210" s="358" t="b">
        <f t="shared" si="25"/>
        <v>0</v>
      </c>
      <c r="Q210" s="359">
        <f t="shared" ref="Q210:Q260" si="27">LEN(B210)-LEN(SUBSTITUTE(B210,",",""))+1</f>
        <v>1</v>
      </c>
      <c r="R210" s="361" t="str">
        <f t="shared" si="22"/>
        <v/>
      </c>
      <c r="S210" s="361" t="str">
        <f t="shared" si="23"/>
        <v/>
      </c>
      <c r="T210" s="361" t="str">
        <f t="shared" si="24"/>
        <v/>
      </c>
    </row>
    <row r="211" spans="1:20">
      <c r="A211" s="27">
        <v>201</v>
      </c>
      <c r="B211" s="17"/>
      <c r="C211" s="17"/>
      <c r="D211" s="160"/>
      <c r="E211" s="18"/>
      <c r="F211" s="28"/>
      <c r="G211" s="325"/>
      <c r="H211" s="22"/>
      <c r="I211" s="426"/>
      <c r="J211" s="23"/>
      <c r="K211" s="24"/>
      <c r="L211" s="29"/>
      <c r="M211" s="361" t="str">
        <f t="shared" si="21"/>
        <v/>
      </c>
      <c r="N211" s="327"/>
      <c r="O211" s="357" t="str">
        <f>IF(OR($B211="",$C211="",$D211="",$E211="",$F211=""),"",$G211/VLOOKUP($F211,Euro!$A:$C,3,FALSE))</f>
        <v/>
      </c>
      <c r="P211" s="358" t="b">
        <f t="shared" si="25"/>
        <v>0</v>
      </c>
      <c r="Q211" s="359">
        <f t="shared" si="27"/>
        <v>1</v>
      </c>
      <c r="R211" s="361" t="str">
        <f t="shared" si="22"/>
        <v/>
      </c>
      <c r="S211" s="361" t="str">
        <f t="shared" si="23"/>
        <v/>
      </c>
      <c r="T211" s="361" t="str">
        <f t="shared" si="24"/>
        <v/>
      </c>
    </row>
    <row r="212" spans="1:20">
      <c r="A212" s="27">
        <v>202</v>
      </c>
      <c r="B212" s="17"/>
      <c r="C212" s="17"/>
      <c r="D212" s="160"/>
      <c r="E212" s="18"/>
      <c r="F212" s="28"/>
      <c r="G212" s="325"/>
      <c r="H212" s="22"/>
      <c r="I212" s="426"/>
      <c r="J212" s="23"/>
      <c r="K212" s="24"/>
      <c r="L212" s="29"/>
      <c r="M212" s="361" t="str">
        <f t="shared" si="21"/>
        <v/>
      </c>
      <c r="N212" s="327"/>
      <c r="O212" s="357" t="str">
        <f>IF(OR($B212="",$C212="",$D212="",$E212="",$F212=""),"",$G212/VLOOKUP($F212,Euro!$A:$C,3,FALSE))</f>
        <v/>
      </c>
      <c r="P212" s="358" t="b">
        <f t="shared" si="25"/>
        <v>0</v>
      </c>
      <c r="Q212" s="359">
        <f t="shared" si="27"/>
        <v>1</v>
      </c>
      <c r="R212" s="361" t="str">
        <f t="shared" si="22"/>
        <v/>
      </c>
      <c r="S212" s="361" t="str">
        <f t="shared" si="23"/>
        <v/>
      </c>
      <c r="T212" s="361" t="str">
        <f t="shared" si="24"/>
        <v/>
      </c>
    </row>
    <row r="213" spans="1:20">
      <c r="A213" s="27">
        <v>203</v>
      </c>
      <c r="B213" s="17"/>
      <c r="C213" s="17"/>
      <c r="D213" s="160"/>
      <c r="E213" s="18"/>
      <c r="F213" s="28"/>
      <c r="G213" s="325"/>
      <c r="H213" s="22"/>
      <c r="I213" s="426"/>
      <c r="J213" s="23"/>
      <c r="K213" s="24"/>
      <c r="L213" s="29"/>
      <c r="M213" s="361" t="str">
        <f t="shared" si="21"/>
        <v/>
      </c>
      <c r="N213" s="327"/>
      <c r="O213" s="357" t="str">
        <f>IF(OR($B213="",$C213="",$D213="",$E213="",$F213=""),"",$G213/VLOOKUP($F213,Euro!$A:$C,3,FALSE))</f>
        <v/>
      </c>
      <c r="P213" s="358" t="b">
        <f t="shared" si="25"/>
        <v>0</v>
      </c>
      <c r="Q213" s="359">
        <f t="shared" si="27"/>
        <v>1</v>
      </c>
      <c r="R213" s="361" t="str">
        <f t="shared" si="22"/>
        <v/>
      </c>
      <c r="S213" s="361" t="str">
        <f t="shared" si="23"/>
        <v/>
      </c>
      <c r="T213" s="361" t="str">
        <f t="shared" si="24"/>
        <v/>
      </c>
    </row>
    <row r="214" spans="1:20">
      <c r="A214" s="27">
        <v>204</v>
      </c>
      <c r="B214" s="17"/>
      <c r="C214" s="17"/>
      <c r="D214" s="160"/>
      <c r="E214" s="18"/>
      <c r="F214" s="28"/>
      <c r="G214" s="325"/>
      <c r="H214" s="22"/>
      <c r="I214" s="426"/>
      <c r="J214" s="23"/>
      <c r="K214" s="24"/>
      <c r="L214" s="29"/>
      <c r="M214" s="361" t="str">
        <f t="shared" si="21"/>
        <v/>
      </c>
      <c r="N214" s="327"/>
      <c r="O214" s="357" t="str">
        <f>IF(OR($B214="",$C214="",$D214="",$E214="",$F214=""),"",$G214/VLOOKUP($F214,Euro!$A:$C,3,FALSE))</f>
        <v/>
      </c>
      <c r="P214" s="358" t="b">
        <f t="shared" si="25"/>
        <v>0</v>
      </c>
      <c r="Q214" s="359">
        <f t="shared" si="27"/>
        <v>1</v>
      </c>
      <c r="R214" s="361" t="str">
        <f t="shared" si="22"/>
        <v/>
      </c>
      <c r="S214" s="361" t="str">
        <f t="shared" si="23"/>
        <v/>
      </c>
      <c r="T214" s="361" t="str">
        <f t="shared" si="24"/>
        <v/>
      </c>
    </row>
    <row r="215" spans="1:20">
      <c r="A215" s="27">
        <v>205</v>
      </c>
      <c r="B215" s="17"/>
      <c r="C215" s="17"/>
      <c r="D215" s="160"/>
      <c r="E215" s="18"/>
      <c r="F215" s="28"/>
      <c r="G215" s="325"/>
      <c r="H215" s="22"/>
      <c r="I215" s="426"/>
      <c r="J215" s="23"/>
      <c r="K215" s="24"/>
      <c r="L215" s="29"/>
      <c r="M215" s="361" t="str">
        <f t="shared" si="21"/>
        <v/>
      </c>
      <c r="N215" s="327"/>
      <c r="O215" s="357" t="str">
        <f>IF(OR($B215="",$C215="",$D215="",$E215="",$F215=""),"",$G215/VLOOKUP($F215,Euro!$A:$C,3,FALSE))</f>
        <v/>
      </c>
      <c r="P215" s="358" t="b">
        <f t="shared" si="25"/>
        <v>0</v>
      </c>
      <c r="Q215" s="359">
        <f t="shared" si="27"/>
        <v>1</v>
      </c>
      <c r="R215" s="361" t="str">
        <f t="shared" si="22"/>
        <v/>
      </c>
      <c r="S215" s="361" t="str">
        <f t="shared" si="23"/>
        <v/>
      </c>
      <c r="T215" s="361" t="str">
        <f t="shared" si="24"/>
        <v/>
      </c>
    </row>
    <row r="216" spans="1:20">
      <c r="A216" s="27">
        <v>206</v>
      </c>
      <c r="B216" s="17"/>
      <c r="C216" s="17"/>
      <c r="D216" s="160"/>
      <c r="E216" s="18"/>
      <c r="F216" s="28"/>
      <c r="G216" s="325"/>
      <c r="H216" s="22"/>
      <c r="I216" s="426"/>
      <c r="J216" s="23"/>
      <c r="K216" s="24"/>
      <c r="L216" s="29"/>
      <c r="M216" s="361" t="str">
        <f t="shared" si="21"/>
        <v/>
      </c>
      <c r="N216" s="327"/>
      <c r="O216" s="357" t="str">
        <f>IF(OR($B216="",$C216="",$D216="",$E216="",$F216=""),"",$G216/VLOOKUP($F216,Euro!$A:$C,3,FALSE))</f>
        <v/>
      </c>
      <c r="P216" s="358" t="b">
        <f t="shared" si="25"/>
        <v>0</v>
      </c>
      <c r="Q216" s="359">
        <f t="shared" si="27"/>
        <v>1</v>
      </c>
      <c r="R216" s="361" t="str">
        <f t="shared" si="22"/>
        <v/>
      </c>
      <c r="S216" s="361" t="str">
        <f t="shared" si="23"/>
        <v/>
      </c>
      <c r="T216" s="361" t="str">
        <f t="shared" si="24"/>
        <v/>
      </c>
    </row>
    <row r="217" spans="1:20">
      <c r="A217" s="27">
        <v>207</v>
      </c>
      <c r="B217" s="17"/>
      <c r="C217" s="17"/>
      <c r="D217" s="160"/>
      <c r="E217" s="18"/>
      <c r="F217" s="28"/>
      <c r="G217" s="325"/>
      <c r="H217" s="22"/>
      <c r="I217" s="426"/>
      <c r="J217" s="23"/>
      <c r="K217" s="24"/>
      <c r="L217" s="29"/>
      <c r="M217" s="361" t="str">
        <f t="shared" si="21"/>
        <v/>
      </c>
      <c r="N217" s="327"/>
      <c r="O217" s="357" t="str">
        <f>IF(OR($B217="",$C217="",$D217="",$E217="",$F217=""),"",$G217/VLOOKUP($F217,Euro!$A:$C,3,FALSE))</f>
        <v/>
      </c>
      <c r="P217" s="358" t="b">
        <f t="shared" si="25"/>
        <v>0</v>
      </c>
      <c r="Q217" s="359">
        <f t="shared" si="27"/>
        <v>1</v>
      </c>
      <c r="R217" s="361" t="str">
        <f t="shared" si="22"/>
        <v/>
      </c>
      <c r="S217" s="361" t="str">
        <f t="shared" si="23"/>
        <v/>
      </c>
      <c r="T217" s="361" t="str">
        <f t="shared" si="24"/>
        <v/>
      </c>
    </row>
    <row r="218" spans="1:20">
      <c r="A218" s="27">
        <v>208</v>
      </c>
      <c r="B218" s="17"/>
      <c r="C218" s="17"/>
      <c r="D218" s="160"/>
      <c r="E218" s="18"/>
      <c r="F218" s="28"/>
      <c r="G218" s="325"/>
      <c r="H218" s="22"/>
      <c r="I218" s="426"/>
      <c r="J218" s="23"/>
      <c r="K218" s="24"/>
      <c r="L218" s="29"/>
      <c r="M218" s="361" t="str">
        <f t="shared" si="21"/>
        <v/>
      </c>
      <c r="N218" s="327"/>
      <c r="O218" s="357" t="str">
        <f>IF(OR($B218="",$C218="",$D218="",$E218="",$F218=""),"",$G218/VLOOKUP($F218,Euro!$A:$C,3,FALSE))</f>
        <v/>
      </c>
      <c r="P218" s="358" t="b">
        <f t="shared" si="25"/>
        <v>0</v>
      </c>
      <c r="Q218" s="359">
        <f t="shared" si="27"/>
        <v>1</v>
      </c>
      <c r="R218" s="361" t="str">
        <f t="shared" si="22"/>
        <v/>
      </c>
      <c r="S218" s="361" t="str">
        <f t="shared" si="23"/>
        <v/>
      </c>
      <c r="T218" s="361" t="str">
        <f t="shared" si="24"/>
        <v/>
      </c>
    </row>
    <row r="219" spans="1:20">
      <c r="A219" s="27">
        <v>209</v>
      </c>
      <c r="B219" s="17"/>
      <c r="C219" s="17"/>
      <c r="D219" s="160"/>
      <c r="E219" s="18"/>
      <c r="F219" s="28"/>
      <c r="G219" s="325"/>
      <c r="H219" s="22"/>
      <c r="I219" s="426"/>
      <c r="J219" s="23"/>
      <c r="K219" s="24"/>
      <c r="L219" s="29"/>
      <c r="M219" s="361" t="str">
        <f t="shared" si="21"/>
        <v/>
      </c>
      <c r="N219" s="327"/>
      <c r="O219" s="357" t="str">
        <f>IF(OR($B219="",$C219="",$D219="",$E219="",$F219=""),"",$G219/VLOOKUP($F219,Euro!$A:$C,3,FALSE))</f>
        <v/>
      </c>
      <c r="P219" s="358" t="b">
        <f t="shared" si="25"/>
        <v>0</v>
      </c>
      <c r="Q219" s="359">
        <f t="shared" si="27"/>
        <v>1</v>
      </c>
      <c r="R219" s="361" t="str">
        <f t="shared" si="22"/>
        <v/>
      </c>
      <c r="S219" s="361" t="str">
        <f t="shared" si="23"/>
        <v/>
      </c>
      <c r="T219" s="361" t="str">
        <f t="shared" si="24"/>
        <v/>
      </c>
    </row>
    <row r="220" spans="1:20">
      <c r="A220" s="27">
        <v>210</v>
      </c>
      <c r="B220" s="17"/>
      <c r="C220" s="17"/>
      <c r="D220" s="160"/>
      <c r="E220" s="18"/>
      <c r="F220" s="28"/>
      <c r="G220" s="325"/>
      <c r="H220" s="22"/>
      <c r="I220" s="426"/>
      <c r="J220" s="23"/>
      <c r="K220" s="24"/>
      <c r="L220" s="29"/>
      <c r="M220" s="361" t="str">
        <f t="shared" si="21"/>
        <v/>
      </c>
      <c r="N220" s="327"/>
      <c r="O220" s="357" t="str">
        <f>IF(OR($B220="",$C220="",$D220="",$E220="",$F220=""),"",$G220/VLOOKUP($F220,Euro!$A:$C,3,FALSE))</f>
        <v/>
      </c>
      <c r="P220" s="358" t="b">
        <f t="shared" si="25"/>
        <v>0</v>
      </c>
      <c r="Q220" s="359">
        <f t="shared" si="27"/>
        <v>1</v>
      </c>
      <c r="R220" s="361" t="str">
        <f t="shared" si="22"/>
        <v/>
      </c>
      <c r="S220" s="361" t="str">
        <f t="shared" si="23"/>
        <v/>
      </c>
      <c r="T220" s="361" t="str">
        <f t="shared" si="24"/>
        <v/>
      </c>
    </row>
    <row r="221" spans="1:20">
      <c r="A221" s="27">
        <v>211</v>
      </c>
      <c r="B221" s="17"/>
      <c r="C221" s="17"/>
      <c r="D221" s="160"/>
      <c r="E221" s="18"/>
      <c r="F221" s="28"/>
      <c r="G221" s="325"/>
      <c r="H221" s="22"/>
      <c r="I221" s="426"/>
      <c r="J221" s="23"/>
      <c r="K221" s="24"/>
      <c r="L221" s="29"/>
      <c r="M221" s="361" t="str">
        <f t="shared" si="21"/>
        <v/>
      </c>
      <c r="N221" s="327"/>
      <c r="O221" s="357" t="str">
        <f>IF(OR($B221="",$C221="",$D221="",$E221="",$F221=""),"",$G221/VLOOKUP($F221,Euro!$A:$C,3,FALSE))</f>
        <v/>
      </c>
      <c r="P221" s="358" t="b">
        <f t="shared" si="25"/>
        <v>0</v>
      </c>
      <c r="Q221" s="359">
        <f t="shared" si="27"/>
        <v>1</v>
      </c>
      <c r="R221" s="361" t="str">
        <f t="shared" si="22"/>
        <v/>
      </c>
      <c r="S221" s="361" t="str">
        <f t="shared" si="23"/>
        <v/>
      </c>
      <c r="T221" s="361" t="str">
        <f t="shared" si="24"/>
        <v/>
      </c>
    </row>
    <row r="222" spans="1:20">
      <c r="A222" s="27">
        <v>212</v>
      </c>
      <c r="B222" s="17"/>
      <c r="C222" s="17"/>
      <c r="D222" s="160"/>
      <c r="E222" s="18"/>
      <c r="F222" s="28"/>
      <c r="G222" s="325"/>
      <c r="H222" s="22"/>
      <c r="I222" s="426"/>
      <c r="J222" s="23"/>
      <c r="K222" s="24"/>
      <c r="L222" s="29"/>
      <c r="M222" s="361" t="str">
        <f t="shared" si="21"/>
        <v/>
      </c>
      <c r="N222" s="327"/>
      <c r="O222" s="357" t="str">
        <f>IF(OR($B222="",$C222="",$D222="",$E222="",$F222=""),"",$G222/VLOOKUP($F222,Euro!$A:$C,3,FALSE))</f>
        <v/>
      </c>
      <c r="P222" s="358" t="b">
        <f t="shared" si="25"/>
        <v>0</v>
      </c>
      <c r="Q222" s="359">
        <f t="shared" si="27"/>
        <v>1</v>
      </c>
      <c r="R222" s="361" t="str">
        <f t="shared" si="22"/>
        <v/>
      </c>
      <c r="S222" s="361" t="str">
        <f t="shared" si="23"/>
        <v/>
      </c>
      <c r="T222" s="361" t="str">
        <f t="shared" si="24"/>
        <v/>
      </c>
    </row>
    <row r="223" spans="1:20">
      <c r="A223" s="27">
        <v>213</v>
      </c>
      <c r="B223" s="17"/>
      <c r="C223" s="17"/>
      <c r="D223" s="160"/>
      <c r="E223" s="18"/>
      <c r="F223" s="28"/>
      <c r="G223" s="325"/>
      <c r="H223" s="22"/>
      <c r="I223" s="426"/>
      <c r="J223" s="23"/>
      <c r="K223" s="24"/>
      <c r="L223" s="29"/>
      <c r="M223" s="361" t="str">
        <f t="shared" si="21"/>
        <v/>
      </c>
      <c r="N223" s="327"/>
      <c r="O223" s="357" t="str">
        <f>IF(OR($B223="",$C223="",$D223="",$E223="",$F223=""),"",$G223/VLOOKUP($F223,Euro!$A:$C,3,FALSE))</f>
        <v/>
      </c>
      <c r="P223" s="358" t="b">
        <f t="shared" si="25"/>
        <v>0</v>
      </c>
      <c r="Q223" s="359">
        <f t="shared" si="27"/>
        <v>1</v>
      </c>
      <c r="R223" s="361" t="str">
        <f t="shared" si="22"/>
        <v/>
      </c>
      <c r="S223" s="361" t="str">
        <f t="shared" si="23"/>
        <v/>
      </c>
      <c r="T223" s="361" t="str">
        <f t="shared" si="24"/>
        <v/>
      </c>
    </row>
    <row r="224" spans="1:20">
      <c r="A224" s="27">
        <v>214</v>
      </c>
      <c r="B224" s="17"/>
      <c r="C224" s="17"/>
      <c r="D224" s="160"/>
      <c r="E224" s="18"/>
      <c r="F224" s="28"/>
      <c r="G224" s="325"/>
      <c r="H224" s="22"/>
      <c r="I224" s="426"/>
      <c r="J224" s="23"/>
      <c r="K224" s="24"/>
      <c r="L224" s="29"/>
      <c r="M224" s="361" t="str">
        <f t="shared" si="21"/>
        <v/>
      </c>
      <c r="N224" s="327"/>
      <c r="O224" s="357" t="str">
        <f>IF(OR($B224="",$C224="",$D224="",$E224="",$F224=""),"",$G224/VLOOKUP($F224,Euro!$A:$C,3,FALSE))</f>
        <v/>
      </c>
      <c r="P224" s="358" t="b">
        <f t="shared" si="25"/>
        <v>0</v>
      </c>
      <c r="Q224" s="359">
        <f t="shared" si="27"/>
        <v>1</v>
      </c>
      <c r="R224" s="361" t="str">
        <f t="shared" si="22"/>
        <v/>
      </c>
      <c r="S224" s="361" t="str">
        <f t="shared" si="23"/>
        <v/>
      </c>
      <c r="T224" s="361" t="str">
        <f t="shared" si="24"/>
        <v/>
      </c>
    </row>
    <row r="225" spans="1:20">
      <c r="A225" s="27">
        <v>215</v>
      </c>
      <c r="B225" s="17"/>
      <c r="C225" s="17"/>
      <c r="D225" s="160"/>
      <c r="E225" s="18"/>
      <c r="F225" s="28"/>
      <c r="G225" s="325"/>
      <c r="H225" s="22"/>
      <c r="I225" s="426"/>
      <c r="J225" s="23"/>
      <c r="K225" s="24"/>
      <c r="L225" s="29"/>
      <c r="M225" s="361" t="str">
        <f t="shared" si="21"/>
        <v/>
      </c>
      <c r="N225" s="327"/>
      <c r="O225" s="357" t="str">
        <f>IF(OR($B225="",$C225="",$D225="",$E225="",$F225=""),"",$G225/VLOOKUP($F225,Euro!$A:$C,3,FALSE))</f>
        <v/>
      </c>
      <c r="P225" s="358" t="b">
        <f t="shared" si="25"/>
        <v>0</v>
      </c>
      <c r="Q225" s="359">
        <f t="shared" si="27"/>
        <v>1</v>
      </c>
      <c r="R225" s="361" t="str">
        <f t="shared" si="22"/>
        <v/>
      </c>
      <c r="S225" s="361" t="str">
        <f t="shared" si="23"/>
        <v/>
      </c>
      <c r="T225" s="361" t="str">
        <f t="shared" si="24"/>
        <v/>
      </c>
    </row>
    <row r="226" spans="1:20">
      <c r="A226" s="27">
        <v>216</v>
      </c>
      <c r="B226" s="17"/>
      <c r="C226" s="17"/>
      <c r="D226" s="160"/>
      <c r="E226" s="18"/>
      <c r="F226" s="28"/>
      <c r="G226" s="325"/>
      <c r="H226" s="22"/>
      <c r="I226" s="426"/>
      <c r="J226" s="23"/>
      <c r="K226" s="24"/>
      <c r="L226" s="29"/>
      <c r="M226" s="361" t="str">
        <f t="shared" si="21"/>
        <v/>
      </c>
      <c r="N226" s="327"/>
      <c r="O226" s="357" t="str">
        <f>IF(OR($B226="",$C226="",$D226="",$E226="",$F226=""),"",$G226/VLOOKUP($F226,Euro!$A:$C,3,FALSE))</f>
        <v/>
      </c>
      <c r="P226" s="358" t="b">
        <f t="shared" si="25"/>
        <v>0</v>
      </c>
      <c r="Q226" s="359">
        <f t="shared" si="27"/>
        <v>1</v>
      </c>
      <c r="R226" s="361" t="str">
        <f t="shared" si="22"/>
        <v/>
      </c>
      <c r="S226" s="361" t="str">
        <f t="shared" si="23"/>
        <v/>
      </c>
      <c r="T226" s="361" t="str">
        <f t="shared" si="24"/>
        <v/>
      </c>
    </row>
    <row r="227" spans="1:20">
      <c r="A227" s="27">
        <v>217</v>
      </c>
      <c r="B227" s="17"/>
      <c r="C227" s="17"/>
      <c r="D227" s="160"/>
      <c r="E227" s="18"/>
      <c r="F227" s="28"/>
      <c r="G227" s="325"/>
      <c r="H227" s="22"/>
      <c r="I227" s="426"/>
      <c r="J227" s="23"/>
      <c r="K227" s="24"/>
      <c r="L227" s="29"/>
      <c r="M227" s="361" t="str">
        <f t="shared" si="21"/>
        <v/>
      </c>
      <c r="N227" s="327"/>
      <c r="O227" s="357" t="str">
        <f>IF(OR($B227="",$C227="",$D227="",$E227="",$F227=""),"",$G227/VLOOKUP($F227,Euro!$A:$C,3,FALSE))</f>
        <v/>
      </c>
      <c r="P227" s="358" t="b">
        <f t="shared" si="25"/>
        <v>0</v>
      </c>
      <c r="Q227" s="359">
        <f t="shared" si="27"/>
        <v>1</v>
      </c>
      <c r="R227" s="361" t="str">
        <f t="shared" si="22"/>
        <v/>
      </c>
      <c r="S227" s="361" t="str">
        <f t="shared" si="23"/>
        <v/>
      </c>
      <c r="T227" s="361" t="str">
        <f t="shared" si="24"/>
        <v/>
      </c>
    </row>
    <row r="228" spans="1:20">
      <c r="A228" s="27">
        <v>218</v>
      </c>
      <c r="B228" s="17"/>
      <c r="C228" s="17"/>
      <c r="D228" s="160"/>
      <c r="E228" s="18"/>
      <c r="F228" s="28"/>
      <c r="G228" s="325"/>
      <c r="H228" s="22"/>
      <c r="I228" s="426"/>
      <c r="J228" s="23"/>
      <c r="K228" s="24"/>
      <c r="L228" s="29"/>
      <c r="M228" s="361" t="str">
        <f t="shared" si="21"/>
        <v/>
      </c>
      <c r="N228" s="327"/>
      <c r="O228" s="357" t="str">
        <f>IF(OR($B228="",$C228="",$D228="",$E228="",$F228=""),"",$G228/VLOOKUP($F228,Euro!$A:$C,3,FALSE))</f>
        <v/>
      </c>
      <c r="P228" s="358" t="b">
        <f t="shared" si="25"/>
        <v>0</v>
      </c>
      <c r="Q228" s="359">
        <f t="shared" si="27"/>
        <v>1</v>
      </c>
      <c r="R228" s="361" t="str">
        <f t="shared" si="22"/>
        <v/>
      </c>
      <c r="S228" s="361" t="str">
        <f t="shared" si="23"/>
        <v/>
      </c>
      <c r="T228" s="361" t="str">
        <f t="shared" si="24"/>
        <v/>
      </c>
    </row>
    <row r="229" spans="1:20">
      <c r="A229" s="27">
        <v>219</v>
      </c>
      <c r="B229" s="17"/>
      <c r="C229" s="17"/>
      <c r="D229" s="160"/>
      <c r="E229" s="18"/>
      <c r="F229" s="28"/>
      <c r="G229" s="325"/>
      <c r="H229" s="22"/>
      <c r="I229" s="426"/>
      <c r="J229" s="23"/>
      <c r="K229" s="24"/>
      <c r="L229" s="29"/>
      <c r="M229" s="361" t="str">
        <f t="shared" si="21"/>
        <v/>
      </c>
      <c r="N229" s="327"/>
      <c r="O229" s="357" t="str">
        <f>IF(OR($B229="",$C229="",$D229="",$E229="",$F229=""),"",$G229/VLOOKUP($F229,Euro!$A:$C,3,FALSE))</f>
        <v/>
      </c>
      <c r="P229" s="358" t="b">
        <f t="shared" si="25"/>
        <v>0</v>
      </c>
      <c r="Q229" s="359">
        <f t="shared" si="27"/>
        <v>1</v>
      </c>
      <c r="R229" s="361" t="str">
        <f t="shared" si="22"/>
        <v/>
      </c>
      <c r="S229" s="361" t="str">
        <f t="shared" si="23"/>
        <v/>
      </c>
      <c r="T229" s="361" t="str">
        <f t="shared" si="24"/>
        <v/>
      </c>
    </row>
    <row r="230" spans="1:20">
      <c r="A230" s="27">
        <v>220</v>
      </c>
      <c r="B230" s="17"/>
      <c r="C230" s="17"/>
      <c r="D230" s="160"/>
      <c r="E230" s="18"/>
      <c r="F230" s="28"/>
      <c r="G230" s="325"/>
      <c r="H230" s="22"/>
      <c r="I230" s="426"/>
      <c r="J230" s="23"/>
      <c r="K230" s="24"/>
      <c r="L230" s="29"/>
      <c r="M230" s="361" t="str">
        <f t="shared" si="21"/>
        <v/>
      </c>
      <c r="N230" s="327"/>
      <c r="O230" s="357" t="str">
        <f>IF(OR($B230="",$C230="",$D230="",$E230="",$F230=""),"",$G230/VLOOKUP($F230,Euro!$A:$C,3,FALSE))</f>
        <v/>
      </c>
      <c r="P230" s="358" t="b">
        <f t="shared" si="25"/>
        <v>0</v>
      </c>
      <c r="Q230" s="359">
        <f t="shared" si="27"/>
        <v>1</v>
      </c>
      <c r="R230" s="361" t="str">
        <f t="shared" si="22"/>
        <v/>
      </c>
      <c r="S230" s="361" t="str">
        <f t="shared" si="23"/>
        <v/>
      </c>
      <c r="T230" s="361" t="str">
        <f t="shared" si="24"/>
        <v/>
      </c>
    </row>
    <row r="231" spans="1:20">
      <c r="A231" s="27">
        <v>221</v>
      </c>
      <c r="B231" s="17"/>
      <c r="C231" s="17"/>
      <c r="D231" s="160"/>
      <c r="E231" s="18"/>
      <c r="F231" s="28"/>
      <c r="G231" s="325"/>
      <c r="H231" s="22"/>
      <c r="I231" s="426"/>
      <c r="J231" s="23"/>
      <c r="K231" s="24"/>
      <c r="L231" s="29"/>
      <c r="M231" s="361" t="str">
        <f t="shared" si="21"/>
        <v/>
      </c>
      <c r="N231" s="327"/>
      <c r="O231" s="357" t="str">
        <f>IF(OR($B231="",$C231="",$D231="",$E231="",$F231=""),"",$G231/VLOOKUP($F231,Euro!$A:$C,3,FALSE))</f>
        <v/>
      </c>
      <c r="P231" s="358" t="b">
        <f t="shared" si="25"/>
        <v>0</v>
      </c>
      <c r="Q231" s="359">
        <f t="shared" si="27"/>
        <v>1</v>
      </c>
      <c r="R231" s="361" t="str">
        <f t="shared" si="22"/>
        <v/>
      </c>
      <c r="S231" s="361" t="str">
        <f t="shared" si="23"/>
        <v/>
      </c>
      <c r="T231" s="361" t="str">
        <f t="shared" si="24"/>
        <v/>
      </c>
    </row>
    <row r="232" spans="1:20">
      <c r="A232" s="27">
        <v>222</v>
      </c>
      <c r="B232" s="17"/>
      <c r="C232" s="17"/>
      <c r="D232" s="160"/>
      <c r="E232" s="18"/>
      <c r="F232" s="28"/>
      <c r="G232" s="325"/>
      <c r="H232" s="22"/>
      <c r="I232" s="426"/>
      <c r="J232" s="23"/>
      <c r="K232" s="24"/>
      <c r="L232" s="29"/>
      <c r="M232" s="361" t="str">
        <f t="shared" si="21"/>
        <v/>
      </c>
      <c r="N232" s="327"/>
      <c r="O232" s="357" t="str">
        <f>IF(OR($B232="",$C232="",$D232="",$E232="",$F232=""),"",$G232/VLOOKUP($F232,Euro!$A:$C,3,FALSE))</f>
        <v/>
      </c>
      <c r="P232" s="358" t="b">
        <f t="shared" si="25"/>
        <v>0</v>
      </c>
      <c r="Q232" s="359">
        <f t="shared" si="27"/>
        <v>1</v>
      </c>
      <c r="R232" s="361" t="str">
        <f t="shared" si="22"/>
        <v/>
      </c>
      <c r="S232" s="361" t="str">
        <f t="shared" si="23"/>
        <v/>
      </c>
      <c r="T232" s="361" t="str">
        <f t="shared" si="24"/>
        <v/>
      </c>
    </row>
    <row r="233" spans="1:20">
      <c r="A233" s="27">
        <v>223</v>
      </c>
      <c r="B233" s="17"/>
      <c r="C233" s="17"/>
      <c r="D233" s="160"/>
      <c r="E233" s="18"/>
      <c r="F233" s="28"/>
      <c r="G233" s="325"/>
      <c r="H233" s="22"/>
      <c r="I233" s="426"/>
      <c r="J233" s="23"/>
      <c r="K233" s="24"/>
      <c r="L233" s="29"/>
      <c r="M233" s="361" t="str">
        <f t="shared" si="21"/>
        <v/>
      </c>
      <c r="N233" s="327"/>
      <c r="O233" s="357" t="str">
        <f>IF(OR($B233="",$C233="",$D233="",$E233="",$F233=""),"",$G233/VLOOKUP($F233,Euro!$A:$C,3,FALSE))</f>
        <v/>
      </c>
      <c r="P233" s="358" t="b">
        <f t="shared" si="25"/>
        <v>0</v>
      </c>
      <c r="Q233" s="359">
        <f t="shared" si="27"/>
        <v>1</v>
      </c>
      <c r="R233" s="361" t="str">
        <f t="shared" si="22"/>
        <v/>
      </c>
      <c r="S233" s="361" t="str">
        <f t="shared" si="23"/>
        <v/>
      </c>
      <c r="T233" s="361" t="str">
        <f t="shared" si="24"/>
        <v/>
      </c>
    </row>
    <row r="234" spans="1:20">
      <c r="A234" s="27">
        <v>224</v>
      </c>
      <c r="B234" s="17"/>
      <c r="C234" s="17"/>
      <c r="D234" s="160"/>
      <c r="E234" s="18"/>
      <c r="F234" s="28"/>
      <c r="G234" s="325"/>
      <c r="H234" s="22"/>
      <c r="I234" s="426"/>
      <c r="J234" s="23"/>
      <c r="K234" s="24"/>
      <c r="L234" s="29"/>
      <c r="M234" s="361" t="str">
        <f t="shared" si="21"/>
        <v/>
      </c>
      <c r="N234" s="327"/>
      <c r="O234" s="357" t="str">
        <f>IF(OR($B234="",$C234="",$D234="",$E234="",$F234=""),"",$G234/VLOOKUP($F234,Euro!$A:$C,3,FALSE))</f>
        <v/>
      </c>
      <c r="P234" s="358" t="b">
        <f t="shared" si="25"/>
        <v>0</v>
      </c>
      <c r="Q234" s="359">
        <f t="shared" si="27"/>
        <v>1</v>
      </c>
      <c r="R234" s="361" t="str">
        <f t="shared" si="22"/>
        <v/>
      </c>
      <c r="S234" s="361" t="str">
        <f t="shared" si="23"/>
        <v/>
      </c>
      <c r="T234" s="361" t="str">
        <f t="shared" si="24"/>
        <v/>
      </c>
    </row>
    <row r="235" spans="1:20">
      <c r="A235" s="27">
        <v>225</v>
      </c>
      <c r="B235" s="17"/>
      <c r="C235" s="17"/>
      <c r="D235" s="160"/>
      <c r="E235" s="18"/>
      <c r="F235" s="28"/>
      <c r="G235" s="325"/>
      <c r="H235" s="22"/>
      <c r="I235" s="426"/>
      <c r="J235" s="23"/>
      <c r="K235" s="24"/>
      <c r="L235" s="29"/>
      <c r="M235" s="361" t="str">
        <f t="shared" si="21"/>
        <v/>
      </c>
      <c r="N235" s="327"/>
      <c r="O235" s="357" t="str">
        <f>IF(OR($B235="",$C235="",$D235="",$E235="",$F235=""),"",$G235/VLOOKUP($F235,Euro!$A:$C,3,FALSE))</f>
        <v/>
      </c>
      <c r="P235" s="358" t="b">
        <f t="shared" si="25"/>
        <v>0</v>
      </c>
      <c r="Q235" s="359">
        <f t="shared" si="27"/>
        <v>1</v>
      </c>
      <c r="R235" s="361" t="str">
        <f t="shared" si="22"/>
        <v/>
      </c>
      <c r="S235" s="361" t="str">
        <f t="shared" si="23"/>
        <v/>
      </c>
      <c r="T235" s="361" t="str">
        <f t="shared" si="24"/>
        <v/>
      </c>
    </row>
    <row r="236" spans="1:20">
      <c r="A236" s="27">
        <v>226</v>
      </c>
      <c r="B236" s="17"/>
      <c r="C236" s="17"/>
      <c r="D236" s="160"/>
      <c r="E236" s="18"/>
      <c r="F236" s="28"/>
      <c r="G236" s="325"/>
      <c r="H236" s="22"/>
      <c r="I236" s="426"/>
      <c r="J236" s="23"/>
      <c r="K236" s="24"/>
      <c r="L236" s="29"/>
      <c r="M236" s="361" t="str">
        <f t="shared" si="21"/>
        <v/>
      </c>
      <c r="N236" s="327"/>
      <c r="O236" s="357" t="str">
        <f>IF(OR($B236="",$C236="",$D236="",$E236="",$F236=""),"",$G236/VLOOKUP($F236,Euro!$A:$C,3,FALSE))</f>
        <v/>
      </c>
      <c r="P236" s="358" t="b">
        <f t="shared" si="25"/>
        <v>0</v>
      </c>
      <c r="Q236" s="359">
        <f t="shared" si="27"/>
        <v>1</v>
      </c>
      <c r="R236" s="361" t="str">
        <f t="shared" si="22"/>
        <v/>
      </c>
      <c r="S236" s="361" t="str">
        <f t="shared" si="23"/>
        <v/>
      </c>
      <c r="T236" s="361" t="str">
        <f t="shared" si="24"/>
        <v/>
      </c>
    </row>
    <row r="237" spans="1:20">
      <c r="A237" s="27">
        <v>227</v>
      </c>
      <c r="B237" s="17"/>
      <c r="C237" s="17"/>
      <c r="D237" s="160"/>
      <c r="E237" s="18"/>
      <c r="F237" s="28"/>
      <c r="G237" s="325"/>
      <c r="H237" s="22"/>
      <c r="I237" s="426"/>
      <c r="J237" s="23"/>
      <c r="K237" s="24"/>
      <c r="L237" s="29"/>
      <c r="M237" s="361" t="str">
        <f t="shared" si="21"/>
        <v/>
      </c>
      <c r="N237" s="327"/>
      <c r="O237" s="357" t="str">
        <f>IF(OR($B237="",$C237="",$D237="",$E237="",$F237=""),"",$G237/VLOOKUP($F237,Euro!$A:$C,3,FALSE))</f>
        <v/>
      </c>
      <c r="P237" s="358" t="b">
        <f t="shared" si="25"/>
        <v>0</v>
      </c>
      <c r="Q237" s="359">
        <f t="shared" si="27"/>
        <v>1</v>
      </c>
      <c r="R237" s="361" t="str">
        <f t="shared" si="22"/>
        <v/>
      </c>
      <c r="S237" s="361" t="str">
        <f t="shared" si="23"/>
        <v/>
      </c>
      <c r="T237" s="361" t="str">
        <f t="shared" si="24"/>
        <v/>
      </c>
    </row>
    <row r="238" spans="1:20">
      <c r="A238" s="27">
        <v>228</v>
      </c>
      <c r="B238" s="17"/>
      <c r="C238" s="17"/>
      <c r="D238" s="160"/>
      <c r="E238" s="18"/>
      <c r="F238" s="28"/>
      <c r="G238" s="325"/>
      <c r="H238" s="22"/>
      <c r="I238" s="426"/>
      <c r="J238" s="23"/>
      <c r="K238" s="24"/>
      <c r="L238" s="29"/>
      <c r="M238" s="361" t="str">
        <f t="shared" si="21"/>
        <v/>
      </c>
      <c r="N238" s="327"/>
      <c r="O238" s="357" t="str">
        <f>IF(OR($B238="",$C238="",$D238="",$E238="",$F238=""),"",$G238/VLOOKUP($F238,Euro!$A:$C,3,FALSE))</f>
        <v/>
      </c>
      <c r="P238" s="358" t="b">
        <f t="shared" si="25"/>
        <v>0</v>
      </c>
      <c r="Q238" s="359">
        <f t="shared" si="27"/>
        <v>1</v>
      </c>
      <c r="R238" s="361" t="str">
        <f t="shared" si="22"/>
        <v/>
      </c>
      <c r="S238" s="361" t="str">
        <f t="shared" si="23"/>
        <v/>
      </c>
      <c r="T238" s="361" t="str">
        <f t="shared" si="24"/>
        <v/>
      </c>
    </row>
    <row r="239" spans="1:20">
      <c r="A239" s="27">
        <v>229</v>
      </c>
      <c r="B239" s="17"/>
      <c r="C239" s="17"/>
      <c r="D239" s="160"/>
      <c r="E239" s="18"/>
      <c r="F239" s="28"/>
      <c r="G239" s="325"/>
      <c r="H239" s="22"/>
      <c r="I239" s="426"/>
      <c r="J239" s="23"/>
      <c r="K239" s="24"/>
      <c r="L239" s="29"/>
      <c r="M239" s="361" t="str">
        <f t="shared" si="21"/>
        <v/>
      </c>
      <c r="N239" s="327"/>
      <c r="O239" s="357" t="str">
        <f>IF(OR($B239="",$C239="",$D239="",$E239="",$F239=""),"",$G239/VLOOKUP($F239,Euro!$A:$C,3,FALSE))</f>
        <v/>
      </c>
      <c r="P239" s="358" t="b">
        <f t="shared" si="25"/>
        <v>0</v>
      </c>
      <c r="Q239" s="359">
        <f t="shared" si="27"/>
        <v>1</v>
      </c>
      <c r="R239" s="361" t="str">
        <f t="shared" si="22"/>
        <v/>
      </c>
      <c r="S239" s="361" t="str">
        <f t="shared" si="23"/>
        <v/>
      </c>
      <c r="T239" s="361" t="str">
        <f t="shared" si="24"/>
        <v/>
      </c>
    </row>
    <row r="240" spans="1:20">
      <c r="A240" s="27">
        <v>230</v>
      </c>
      <c r="B240" s="17"/>
      <c r="C240" s="17"/>
      <c r="D240" s="160"/>
      <c r="E240" s="18"/>
      <c r="F240" s="28"/>
      <c r="G240" s="325"/>
      <c r="H240" s="22"/>
      <c r="I240" s="426"/>
      <c r="J240" s="23"/>
      <c r="K240" s="24"/>
      <c r="L240" s="29"/>
      <c r="M240" s="361" t="str">
        <f t="shared" si="21"/>
        <v/>
      </c>
      <c r="N240" s="327"/>
      <c r="O240" s="357" t="str">
        <f>IF(OR($B240="",$C240="",$D240="",$E240="",$F240=""),"",$G240/VLOOKUP($F240,Euro!$A:$C,3,FALSE))</f>
        <v/>
      </c>
      <c r="P240" s="358" t="b">
        <f t="shared" si="25"/>
        <v>0</v>
      </c>
      <c r="Q240" s="359">
        <f t="shared" si="27"/>
        <v>1</v>
      </c>
      <c r="R240" s="361" t="str">
        <f t="shared" si="22"/>
        <v/>
      </c>
      <c r="S240" s="361" t="str">
        <f t="shared" si="23"/>
        <v/>
      </c>
      <c r="T240" s="361" t="str">
        <f t="shared" si="24"/>
        <v/>
      </c>
    </row>
    <row r="241" spans="1:20">
      <c r="A241" s="27">
        <v>231</v>
      </c>
      <c r="B241" s="17"/>
      <c r="C241" s="17"/>
      <c r="D241" s="160"/>
      <c r="E241" s="18"/>
      <c r="F241" s="28"/>
      <c r="G241" s="325"/>
      <c r="H241" s="22"/>
      <c r="I241" s="426"/>
      <c r="J241" s="23"/>
      <c r="K241" s="24"/>
      <c r="L241" s="29"/>
      <c r="M241" s="361" t="str">
        <f t="shared" si="21"/>
        <v/>
      </c>
      <c r="N241" s="327"/>
      <c r="O241" s="357" t="str">
        <f>IF(OR($B241="",$C241="",$D241="",$E241="",$F241=""),"",$G241/VLOOKUP($F241,Euro!$A:$C,3,FALSE))</f>
        <v/>
      </c>
      <c r="P241" s="358" t="b">
        <f t="shared" si="25"/>
        <v>0</v>
      </c>
      <c r="Q241" s="359">
        <f t="shared" si="27"/>
        <v>1</v>
      </c>
      <c r="R241" s="361" t="str">
        <f t="shared" si="22"/>
        <v/>
      </c>
      <c r="S241" s="361" t="str">
        <f t="shared" si="23"/>
        <v/>
      </c>
      <c r="T241" s="361" t="str">
        <f t="shared" si="24"/>
        <v/>
      </c>
    </row>
    <row r="242" spans="1:20">
      <c r="A242" s="27">
        <v>232</v>
      </c>
      <c r="B242" s="17"/>
      <c r="C242" s="17"/>
      <c r="D242" s="160"/>
      <c r="E242" s="18"/>
      <c r="F242" s="28"/>
      <c r="G242" s="325"/>
      <c r="H242" s="22"/>
      <c r="I242" s="426"/>
      <c r="J242" s="23"/>
      <c r="K242" s="24"/>
      <c r="L242" s="29"/>
      <c r="M242" s="361" t="str">
        <f t="shared" si="21"/>
        <v/>
      </c>
      <c r="N242" s="327"/>
      <c r="O242" s="357" t="str">
        <f>IF(OR($B242="",$C242="",$D242="",$E242="",$F242=""),"",$G242/VLOOKUP($F242,Euro!$A:$C,3,FALSE))</f>
        <v/>
      </c>
      <c r="P242" s="358" t="b">
        <f t="shared" si="25"/>
        <v>0</v>
      </c>
      <c r="Q242" s="359">
        <f t="shared" si="27"/>
        <v>1</v>
      </c>
      <c r="R242" s="361" t="str">
        <f t="shared" si="22"/>
        <v/>
      </c>
      <c r="S242" s="361" t="str">
        <f t="shared" si="23"/>
        <v/>
      </c>
      <c r="T242" s="361" t="str">
        <f t="shared" si="24"/>
        <v/>
      </c>
    </row>
    <row r="243" spans="1:20">
      <c r="A243" s="27">
        <v>233</v>
      </c>
      <c r="B243" s="17"/>
      <c r="C243" s="17"/>
      <c r="D243" s="160"/>
      <c r="E243" s="18"/>
      <c r="F243" s="28"/>
      <c r="G243" s="325"/>
      <c r="H243" s="22"/>
      <c r="I243" s="426"/>
      <c r="J243" s="23"/>
      <c r="K243" s="24"/>
      <c r="L243" s="29"/>
      <c r="M243" s="361" t="str">
        <f t="shared" si="21"/>
        <v/>
      </c>
      <c r="N243" s="327"/>
      <c r="O243" s="357" t="str">
        <f>IF(OR($B243="",$C243="",$D243="",$E243="",$F243=""),"",$G243/VLOOKUP($F243,Euro!$A:$C,3,FALSE))</f>
        <v/>
      </c>
      <c r="P243" s="358" t="b">
        <f t="shared" si="25"/>
        <v>0</v>
      </c>
      <c r="Q243" s="359">
        <f t="shared" si="27"/>
        <v>1</v>
      </c>
      <c r="R243" s="361" t="str">
        <f t="shared" si="22"/>
        <v/>
      </c>
      <c r="S243" s="361" t="str">
        <f t="shared" si="23"/>
        <v/>
      </c>
      <c r="T243" s="361" t="str">
        <f t="shared" si="24"/>
        <v/>
      </c>
    </row>
    <row r="244" spans="1:20">
      <c r="A244" s="27">
        <v>234</v>
      </c>
      <c r="B244" s="17"/>
      <c r="C244" s="17"/>
      <c r="D244" s="160"/>
      <c r="E244" s="18"/>
      <c r="F244" s="28"/>
      <c r="G244" s="325"/>
      <c r="H244" s="22"/>
      <c r="I244" s="426"/>
      <c r="J244" s="23"/>
      <c r="K244" s="24"/>
      <c r="L244" s="29"/>
      <c r="M244" s="361" t="str">
        <f t="shared" si="21"/>
        <v/>
      </c>
      <c r="N244" s="327"/>
      <c r="O244" s="357" t="str">
        <f>IF(OR($B244="",$C244="",$D244="",$E244="",$F244=""),"",$G244/VLOOKUP($F244,Euro!$A:$C,3,FALSE))</f>
        <v/>
      </c>
      <c r="P244" s="358" t="b">
        <f t="shared" si="25"/>
        <v>0</v>
      </c>
      <c r="Q244" s="359">
        <f t="shared" si="27"/>
        <v>1</v>
      </c>
      <c r="R244" s="361" t="str">
        <f t="shared" si="22"/>
        <v/>
      </c>
      <c r="S244" s="361" t="str">
        <f t="shared" si="23"/>
        <v/>
      </c>
      <c r="T244" s="361" t="str">
        <f t="shared" si="24"/>
        <v/>
      </c>
    </row>
    <row r="245" spans="1:20">
      <c r="A245" s="27">
        <v>235</v>
      </c>
      <c r="B245" s="17"/>
      <c r="C245" s="17"/>
      <c r="D245" s="160"/>
      <c r="E245" s="18"/>
      <c r="F245" s="28"/>
      <c r="G245" s="325"/>
      <c r="H245" s="22"/>
      <c r="I245" s="426"/>
      <c r="J245" s="23"/>
      <c r="K245" s="24"/>
      <c r="L245" s="29"/>
      <c r="M245" s="361" t="str">
        <f t="shared" si="21"/>
        <v/>
      </c>
      <c r="N245" s="327"/>
      <c r="O245" s="357" t="str">
        <f>IF(OR($B245="",$C245="",$D245="",$E245="",$F245=""),"",$G245/VLOOKUP($F245,Euro!$A:$C,3,FALSE))</f>
        <v/>
      </c>
      <c r="P245" s="358" t="b">
        <f t="shared" si="25"/>
        <v>0</v>
      </c>
      <c r="Q245" s="359">
        <f t="shared" si="27"/>
        <v>1</v>
      </c>
      <c r="R245" s="361" t="str">
        <f t="shared" si="22"/>
        <v/>
      </c>
      <c r="S245" s="361" t="str">
        <f t="shared" si="23"/>
        <v/>
      </c>
      <c r="T245" s="361" t="str">
        <f t="shared" si="24"/>
        <v/>
      </c>
    </row>
    <row r="246" spans="1:20">
      <c r="A246" s="27">
        <v>236</v>
      </c>
      <c r="B246" s="17"/>
      <c r="C246" s="17"/>
      <c r="D246" s="160"/>
      <c r="E246" s="18"/>
      <c r="F246" s="28"/>
      <c r="G246" s="325"/>
      <c r="H246" s="22"/>
      <c r="I246" s="426"/>
      <c r="J246" s="23"/>
      <c r="K246" s="24"/>
      <c r="L246" s="29"/>
      <c r="M246" s="361" t="str">
        <f t="shared" si="21"/>
        <v/>
      </c>
      <c r="N246" s="327"/>
      <c r="O246" s="357" t="str">
        <f>IF(OR($B246="",$C246="",$D246="",$E246="",$F246=""),"",$G246/VLOOKUP($F246,Euro!$A:$C,3,FALSE))</f>
        <v/>
      </c>
      <c r="P246" s="358" t="b">
        <f t="shared" si="25"/>
        <v>0</v>
      </c>
      <c r="Q246" s="359">
        <f t="shared" si="27"/>
        <v>1</v>
      </c>
      <c r="R246" s="361" t="str">
        <f t="shared" si="22"/>
        <v/>
      </c>
      <c r="S246" s="361" t="str">
        <f t="shared" si="23"/>
        <v/>
      </c>
      <c r="T246" s="361" t="str">
        <f t="shared" si="24"/>
        <v/>
      </c>
    </row>
    <row r="247" spans="1:20">
      <c r="A247" s="27">
        <v>237</v>
      </c>
      <c r="B247" s="17"/>
      <c r="C247" s="17"/>
      <c r="D247" s="160"/>
      <c r="E247" s="18"/>
      <c r="F247" s="28"/>
      <c r="G247" s="325"/>
      <c r="H247" s="22"/>
      <c r="I247" s="426"/>
      <c r="J247" s="23"/>
      <c r="K247" s="24"/>
      <c r="L247" s="29"/>
      <c r="M247" s="361" t="str">
        <f t="shared" si="21"/>
        <v/>
      </c>
      <c r="N247" s="327"/>
      <c r="O247" s="357" t="str">
        <f>IF(OR($B247="",$C247="",$D247="",$E247="",$F247=""),"",$G247/VLOOKUP($F247,Euro!$A:$C,3,FALSE))</f>
        <v/>
      </c>
      <c r="P247" s="358" t="b">
        <f t="shared" si="25"/>
        <v>0</v>
      </c>
      <c r="Q247" s="359">
        <f t="shared" si="27"/>
        <v>1</v>
      </c>
      <c r="R247" s="361" t="str">
        <f t="shared" si="22"/>
        <v/>
      </c>
      <c r="S247" s="361" t="str">
        <f t="shared" si="23"/>
        <v/>
      </c>
      <c r="T247" s="361" t="str">
        <f t="shared" si="24"/>
        <v/>
      </c>
    </row>
    <row r="248" spans="1:20">
      <c r="A248" s="27">
        <v>238</v>
      </c>
      <c r="B248" s="17"/>
      <c r="C248" s="17"/>
      <c r="D248" s="160"/>
      <c r="E248" s="18"/>
      <c r="F248" s="28"/>
      <c r="G248" s="325"/>
      <c r="H248" s="22"/>
      <c r="I248" s="426"/>
      <c r="J248" s="23"/>
      <c r="K248" s="24"/>
      <c r="L248" s="29"/>
      <c r="M248" s="361" t="str">
        <f t="shared" si="21"/>
        <v/>
      </c>
      <c r="N248" s="327"/>
      <c r="O248" s="357" t="str">
        <f>IF(OR($B248="",$C248="",$D248="",$E248="",$F248=""),"",$G248/VLOOKUP($F248,Euro!$A:$C,3,FALSE))</f>
        <v/>
      </c>
      <c r="P248" s="358" t="b">
        <f t="shared" si="25"/>
        <v>0</v>
      </c>
      <c r="Q248" s="359">
        <f t="shared" si="27"/>
        <v>1</v>
      </c>
      <c r="R248" s="361" t="str">
        <f t="shared" si="22"/>
        <v/>
      </c>
      <c r="S248" s="361" t="str">
        <f t="shared" si="23"/>
        <v/>
      </c>
      <c r="T248" s="361" t="str">
        <f t="shared" si="24"/>
        <v/>
      </c>
    </row>
    <row r="249" spans="1:20">
      <c r="A249" s="27">
        <v>239</v>
      </c>
      <c r="B249" s="17"/>
      <c r="C249" s="17"/>
      <c r="D249" s="160"/>
      <c r="E249" s="18"/>
      <c r="F249" s="28"/>
      <c r="G249" s="325"/>
      <c r="H249" s="22"/>
      <c r="I249" s="426"/>
      <c r="J249" s="23"/>
      <c r="K249" s="24"/>
      <c r="L249" s="29"/>
      <c r="M249" s="361" t="str">
        <f t="shared" si="21"/>
        <v/>
      </c>
      <c r="N249" s="327"/>
      <c r="O249" s="357" t="str">
        <f>IF(OR($B249="",$C249="",$D249="",$E249="",$F249=""),"",$G249/VLOOKUP($F249,Euro!$A:$C,3,FALSE))</f>
        <v/>
      </c>
      <c r="P249" s="358" t="b">
        <f t="shared" si="25"/>
        <v>0</v>
      </c>
      <c r="Q249" s="359">
        <f t="shared" si="27"/>
        <v>1</v>
      </c>
      <c r="R249" s="361" t="str">
        <f t="shared" si="22"/>
        <v/>
      </c>
      <c r="S249" s="361" t="str">
        <f t="shared" si="23"/>
        <v/>
      </c>
      <c r="T249" s="361" t="str">
        <f t="shared" si="24"/>
        <v/>
      </c>
    </row>
    <row r="250" spans="1:20">
      <c r="A250" s="27">
        <v>240</v>
      </c>
      <c r="B250" s="17"/>
      <c r="C250" s="17"/>
      <c r="D250" s="160"/>
      <c r="E250" s="18"/>
      <c r="F250" s="28"/>
      <c r="G250" s="325"/>
      <c r="H250" s="22"/>
      <c r="I250" s="426"/>
      <c r="J250" s="23"/>
      <c r="K250" s="24"/>
      <c r="L250" s="29"/>
      <c r="M250" s="361" t="str">
        <f t="shared" si="21"/>
        <v/>
      </c>
      <c r="N250" s="327"/>
      <c r="O250" s="357" t="str">
        <f>IF(OR($B250="",$C250="",$D250="",$E250="",$F250=""),"",$G250/VLOOKUP($F250,Euro!$A:$C,3,FALSE))</f>
        <v/>
      </c>
      <c r="P250" s="358" t="b">
        <f t="shared" si="25"/>
        <v>0</v>
      </c>
      <c r="Q250" s="359">
        <f t="shared" si="27"/>
        <v>1</v>
      </c>
      <c r="R250" s="361" t="str">
        <f t="shared" si="22"/>
        <v/>
      </c>
      <c r="S250" s="361" t="str">
        <f t="shared" si="23"/>
        <v/>
      </c>
      <c r="T250" s="361" t="str">
        <f t="shared" si="24"/>
        <v/>
      </c>
    </row>
    <row r="251" spans="1:20">
      <c r="A251" s="27">
        <v>241</v>
      </c>
      <c r="B251" s="17"/>
      <c r="C251" s="17"/>
      <c r="D251" s="160"/>
      <c r="E251" s="18"/>
      <c r="F251" s="28"/>
      <c r="G251" s="325"/>
      <c r="H251" s="22"/>
      <c r="I251" s="426"/>
      <c r="J251" s="23"/>
      <c r="K251" s="24"/>
      <c r="L251" s="29"/>
      <c r="M251" s="361" t="str">
        <f t="shared" si="21"/>
        <v/>
      </c>
      <c r="N251" s="327"/>
      <c r="O251" s="357" t="str">
        <f>IF(OR($B251="",$C251="",$D251="",$E251="",$F251=""),"",$G251/VLOOKUP($F251,Euro!$A:$C,3,FALSE))</f>
        <v/>
      </c>
      <c r="P251" s="358" t="b">
        <f t="shared" si="25"/>
        <v>0</v>
      </c>
      <c r="Q251" s="359">
        <f t="shared" si="27"/>
        <v>1</v>
      </c>
      <c r="R251" s="361" t="str">
        <f t="shared" si="22"/>
        <v/>
      </c>
      <c r="S251" s="361" t="str">
        <f t="shared" si="23"/>
        <v/>
      </c>
      <c r="T251" s="361" t="str">
        <f t="shared" si="24"/>
        <v/>
      </c>
    </row>
    <row r="252" spans="1:20">
      <c r="A252" s="27">
        <v>242</v>
      </c>
      <c r="B252" s="17"/>
      <c r="C252" s="17"/>
      <c r="D252" s="160"/>
      <c r="E252" s="18"/>
      <c r="F252" s="28"/>
      <c r="G252" s="325"/>
      <c r="H252" s="22"/>
      <c r="I252" s="426"/>
      <c r="J252" s="23"/>
      <c r="K252" s="24"/>
      <c r="L252" s="29"/>
      <c r="M252" s="361" t="str">
        <f t="shared" si="21"/>
        <v/>
      </c>
      <c r="N252" s="327"/>
      <c r="O252" s="357" t="str">
        <f>IF(OR($B252="",$C252="",$D252="",$E252="",$F252=""),"",$G252/VLOOKUP($F252,Euro!$A:$C,3,FALSE))</f>
        <v/>
      </c>
      <c r="P252" s="358" t="b">
        <f t="shared" si="25"/>
        <v>0</v>
      </c>
      <c r="Q252" s="359">
        <f t="shared" si="27"/>
        <v>1</v>
      </c>
      <c r="R252" s="361" t="str">
        <f t="shared" si="22"/>
        <v/>
      </c>
      <c r="S252" s="361" t="str">
        <f t="shared" si="23"/>
        <v/>
      </c>
      <c r="T252" s="361" t="str">
        <f t="shared" si="24"/>
        <v/>
      </c>
    </row>
    <row r="253" spans="1:20">
      <c r="A253" s="27">
        <v>243</v>
      </c>
      <c r="B253" s="17"/>
      <c r="C253" s="17"/>
      <c r="D253" s="160"/>
      <c r="E253" s="18"/>
      <c r="F253" s="28"/>
      <c r="G253" s="325"/>
      <c r="H253" s="22"/>
      <c r="I253" s="426"/>
      <c r="J253" s="23"/>
      <c r="K253" s="24"/>
      <c r="L253" s="29"/>
      <c r="M253" s="361" t="str">
        <f t="shared" si="21"/>
        <v/>
      </c>
      <c r="N253" s="327"/>
      <c r="O253" s="357" t="str">
        <f>IF(OR($B253="",$C253="",$D253="",$E253="",$F253=""),"",$G253/VLOOKUP($F253,Euro!$A:$C,3,FALSE))</f>
        <v/>
      </c>
      <c r="P253" s="358" t="b">
        <f t="shared" si="25"/>
        <v>0</v>
      </c>
      <c r="Q253" s="359">
        <f t="shared" si="27"/>
        <v>1</v>
      </c>
      <c r="R253" s="361" t="str">
        <f t="shared" si="22"/>
        <v/>
      </c>
      <c r="S253" s="361" t="str">
        <f t="shared" si="23"/>
        <v/>
      </c>
      <c r="T253" s="361" t="str">
        <f t="shared" si="24"/>
        <v/>
      </c>
    </row>
    <row r="254" spans="1:20">
      <c r="A254" s="27">
        <v>244</v>
      </c>
      <c r="B254" s="17"/>
      <c r="C254" s="17"/>
      <c r="D254" s="160"/>
      <c r="E254" s="18"/>
      <c r="F254" s="28"/>
      <c r="G254" s="325"/>
      <c r="H254" s="22"/>
      <c r="I254" s="426"/>
      <c r="J254" s="23"/>
      <c r="K254" s="24"/>
      <c r="L254" s="29"/>
      <c r="M254" s="361" t="str">
        <f t="shared" si="21"/>
        <v/>
      </c>
      <c r="N254" s="327"/>
      <c r="O254" s="357" t="str">
        <f>IF(OR($B254="",$C254="",$D254="",$E254="",$F254=""),"",$G254/VLOOKUP($F254,Euro!$A:$C,3,FALSE))</f>
        <v/>
      </c>
      <c r="P254" s="358" t="b">
        <f t="shared" si="25"/>
        <v>0</v>
      </c>
      <c r="Q254" s="359">
        <f t="shared" si="27"/>
        <v>1</v>
      </c>
      <c r="R254" s="361" t="str">
        <f t="shared" si="22"/>
        <v/>
      </c>
      <c r="S254" s="361" t="str">
        <f t="shared" si="23"/>
        <v/>
      </c>
      <c r="T254" s="361" t="str">
        <f t="shared" si="24"/>
        <v/>
      </c>
    </row>
    <row r="255" spans="1:20">
      <c r="A255" s="27">
        <v>245</v>
      </c>
      <c r="B255" s="17"/>
      <c r="C255" s="17"/>
      <c r="D255" s="160"/>
      <c r="E255" s="18"/>
      <c r="F255" s="28"/>
      <c r="G255" s="325"/>
      <c r="H255" s="22"/>
      <c r="I255" s="426"/>
      <c r="J255" s="23"/>
      <c r="K255" s="24"/>
      <c r="L255" s="29"/>
      <c r="M255" s="361" t="str">
        <f t="shared" si="21"/>
        <v/>
      </c>
      <c r="N255" s="327"/>
      <c r="O255" s="357" t="str">
        <f>IF(OR($B255="",$C255="",$D255="",$E255="",$F255=""),"",$G255/VLOOKUP($F255,Euro!$A:$C,3,FALSE))</f>
        <v/>
      </c>
      <c r="P255" s="358" t="b">
        <f t="shared" si="25"/>
        <v>0</v>
      </c>
      <c r="Q255" s="359">
        <f t="shared" si="27"/>
        <v>1</v>
      </c>
      <c r="R255" s="361" t="str">
        <f t="shared" si="22"/>
        <v/>
      </c>
      <c r="S255" s="361" t="str">
        <f t="shared" si="23"/>
        <v/>
      </c>
      <c r="T255" s="361" t="str">
        <f t="shared" si="24"/>
        <v/>
      </c>
    </row>
    <row r="256" spans="1:20">
      <c r="A256" s="27">
        <v>246</v>
      </c>
      <c r="B256" s="17"/>
      <c r="C256" s="17"/>
      <c r="D256" s="160"/>
      <c r="E256" s="18"/>
      <c r="F256" s="28"/>
      <c r="G256" s="325"/>
      <c r="H256" s="22"/>
      <c r="I256" s="426"/>
      <c r="J256" s="23"/>
      <c r="K256" s="24"/>
      <c r="L256" s="29"/>
      <c r="M256" s="361" t="str">
        <f t="shared" si="21"/>
        <v/>
      </c>
      <c r="N256" s="327"/>
      <c r="O256" s="357" t="str">
        <f>IF(OR($B256="",$C256="",$D256="",$E256="",$F256=""),"",$G256/VLOOKUP($F256,Euro!$A:$C,3,FALSE))</f>
        <v/>
      </c>
      <c r="P256" s="358" t="b">
        <f t="shared" si="25"/>
        <v>0</v>
      </c>
      <c r="Q256" s="359">
        <f t="shared" si="27"/>
        <v>1</v>
      </c>
      <c r="R256" s="361" t="str">
        <f t="shared" si="22"/>
        <v/>
      </c>
      <c r="S256" s="361" t="str">
        <f t="shared" si="23"/>
        <v/>
      </c>
      <c r="T256" s="361" t="str">
        <f t="shared" si="24"/>
        <v/>
      </c>
    </row>
    <row r="257" spans="1:20">
      <c r="A257" s="27">
        <v>247</v>
      </c>
      <c r="B257" s="17"/>
      <c r="C257" s="17"/>
      <c r="D257" s="160"/>
      <c r="E257" s="18"/>
      <c r="F257" s="28"/>
      <c r="G257" s="325"/>
      <c r="H257" s="22"/>
      <c r="I257" s="426"/>
      <c r="J257" s="23"/>
      <c r="K257" s="24"/>
      <c r="L257" s="29"/>
      <c r="M257" s="361" t="str">
        <f t="shared" si="21"/>
        <v/>
      </c>
      <c r="N257" s="327"/>
      <c r="O257" s="357" t="str">
        <f>IF(OR($B257="",$C257="",$D257="",$E257="",$F257=""),"",$G257/VLOOKUP($F257,Euro!$A:$C,3,FALSE))</f>
        <v/>
      </c>
      <c r="P257" s="358" t="b">
        <f t="shared" si="25"/>
        <v>0</v>
      </c>
      <c r="Q257" s="359">
        <f t="shared" si="27"/>
        <v>1</v>
      </c>
      <c r="R257" s="361" t="str">
        <f t="shared" si="22"/>
        <v/>
      </c>
      <c r="S257" s="361" t="str">
        <f t="shared" si="23"/>
        <v/>
      </c>
      <c r="T257" s="361" t="str">
        <f t="shared" si="24"/>
        <v/>
      </c>
    </row>
    <row r="258" spans="1:20">
      <c r="A258" s="27">
        <v>248</v>
      </c>
      <c r="B258" s="17"/>
      <c r="C258" s="17"/>
      <c r="D258" s="160"/>
      <c r="E258" s="18"/>
      <c r="F258" s="28"/>
      <c r="G258" s="325"/>
      <c r="H258" s="22"/>
      <c r="I258" s="426"/>
      <c r="J258" s="23"/>
      <c r="K258" s="24"/>
      <c r="L258" s="29"/>
      <c r="M258" s="361" t="str">
        <f t="shared" si="21"/>
        <v/>
      </c>
      <c r="N258" s="327"/>
      <c r="O258" s="357" t="str">
        <f>IF(OR($B258="",$C258="",$D258="",$E258="",$F258=""),"",$G258/VLOOKUP($F258,Euro!$A:$C,3,FALSE))</f>
        <v/>
      </c>
      <c r="P258" s="358" t="b">
        <f t="shared" si="25"/>
        <v>0</v>
      </c>
      <c r="Q258" s="359">
        <f t="shared" si="27"/>
        <v>1</v>
      </c>
      <c r="R258" s="361" t="str">
        <f t="shared" si="22"/>
        <v/>
      </c>
      <c r="S258" s="361" t="str">
        <f t="shared" si="23"/>
        <v/>
      </c>
      <c r="T258" s="361" t="str">
        <f t="shared" si="24"/>
        <v/>
      </c>
    </row>
    <row r="259" spans="1:20">
      <c r="A259" s="27">
        <v>249</v>
      </c>
      <c r="B259" s="17"/>
      <c r="C259" s="17"/>
      <c r="D259" s="160"/>
      <c r="E259" s="18"/>
      <c r="F259" s="28"/>
      <c r="G259" s="325"/>
      <c r="H259" s="22"/>
      <c r="I259" s="426"/>
      <c r="J259" s="23"/>
      <c r="K259" s="24"/>
      <c r="L259" s="29"/>
      <c r="M259" s="361" t="str">
        <f t="shared" si="21"/>
        <v/>
      </c>
      <c r="N259" s="327"/>
      <c r="O259" s="357" t="str">
        <f>IF(OR($B259="",$C259="",$D259="",$E259="",$F259=""),"",$G259/VLOOKUP($F259,Euro!$A:$C,3,FALSE))</f>
        <v/>
      </c>
      <c r="P259" s="358" t="b">
        <f t="shared" si="25"/>
        <v>0</v>
      </c>
      <c r="Q259" s="359">
        <f t="shared" si="27"/>
        <v>1</v>
      </c>
      <c r="R259" s="361" t="str">
        <f t="shared" si="22"/>
        <v/>
      </c>
      <c r="S259" s="361" t="str">
        <f t="shared" si="23"/>
        <v/>
      </c>
      <c r="T259" s="361" t="str">
        <f t="shared" si="24"/>
        <v/>
      </c>
    </row>
    <row r="260" spans="1:20">
      <c r="A260" s="27">
        <v>250</v>
      </c>
      <c r="B260" s="17"/>
      <c r="C260" s="17"/>
      <c r="D260" s="160"/>
      <c r="E260" s="18"/>
      <c r="F260" s="28"/>
      <c r="G260" s="325"/>
      <c r="H260" s="22"/>
      <c r="I260" s="426"/>
      <c r="J260" s="23"/>
      <c r="K260" s="24"/>
      <c r="L260" s="29"/>
      <c r="M260" s="361" t="str">
        <f t="shared" si="21"/>
        <v/>
      </c>
      <c r="N260" s="327"/>
      <c r="O260" s="357" t="str">
        <f>IF(OR($B260="",$C260="",$D260="",$E260="",$F260=""),"",$G260/VLOOKUP($F260,Euro!$A:$C,3,FALSE))</f>
        <v/>
      </c>
      <c r="P260" s="358" t="b">
        <f t="shared" si="25"/>
        <v>0</v>
      </c>
      <c r="Q260" s="359">
        <f t="shared" si="27"/>
        <v>1</v>
      </c>
      <c r="R260" s="361" t="str">
        <f t="shared" si="22"/>
        <v/>
      </c>
      <c r="S260" s="361" t="str">
        <f t="shared" si="23"/>
        <v/>
      </c>
      <c r="T260" s="361" t="str">
        <f t="shared" si="24"/>
        <v/>
      </c>
    </row>
    <row r="261" spans="1:20">
      <c r="A261" s="27">
        <v>251</v>
      </c>
      <c r="B261" s="17"/>
      <c r="C261" s="17"/>
      <c r="D261" s="160"/>
      <c r="E261" s="18"/>
      <c r="F261" s="28"/>
      <c r="G261" s="325"/>
      <c r="H261" s="22"/>
      <c r="I261" s="426"/>
      <c r="J261" s="23"/>
      <c r="K261" s="24"/>
      <c r="L261" s="29"/>
      <c r="M261" s="361" t="str">
        <f t="shared" si="21"/>
        <v/>
      </c>
      <c r="N261" s="327"/>
      <c r="O261" s="357" t="str">
        <f>IF(OR($B261="",$C261="",$D261="",$E261="",$F261=""),"",$G261/VLOOKUP($F261,Euro!$A:$C,3,FALSE))</f>
        <v/>
      </c>
      <c r="P261" s="358" t="b">
        <f t="shared" si="25"/>
        <v>0</v>
      </c>
      <c r="Q261" s="359">
        <f t="shared" si="26"/>
        <v>1</v>
      </c>
      <c r="R261" s="361" t="str">
        <f t="shared" si="22"/>
        <v/>
      </c>
      <c r="S261" s="361" t="str">
        <f t="shared" si="23"/>
        <v/>
      </c>
      <c r="T261" s="361" t="str">
        <f t="shared" si="24"/>
        <v/>
      </c>
    </row>
    <row r="262" spans="1:20">
      <c r="A262" s="27">
        <v>252</v>
      </c>
      <c r="B262" s="17"/>
      <c r="C262" s="17"/>
      <c r="D262" s="160"/>
      <c r="E262" s="18"/>
      <c r="F262" s="28"/>
      <c r="G262" s="325"/>
      <c r="H262" s="22"/>
      <c r="I262" s="426"/>
      <c r="J262" s="23"/>
      <c r="K262" s="24"/>
      <c r="L262" s="29"/>
      <c r="M262" s="361" t="str">
        <f t="shared" si="21"/>
        <v/>
      </c>
      <c r="N262" s="327"/>
      <c r="O262" s="357" t="str">
        <f>IF(OR($B262="",$C262="",$D262="",$E262="",$F262=""),"",$G262/VLOOKUP($F262,Euro!$A:$C,3,FALSE))</f>
        <v/>
      </c>
      <c r="P262" s="358" t="b">
        <f t="shared" si="25"/>
        <v>0</v>
      </c>
      <c r="Q262" s="359">
        <f t="shared" si="26"/>
        <v>1</v>
      </c>
      <c r="R262" s="361" t="str">
        <f t="shared" si="22"/>
        <v/>
      </c>
      <c r="S262" s="361" t="str">
        <f t="shared" si="23"/>
        <v/>
      </c>
      <c r="T262" s="361" t="str">
        <f t="shared" si="24"/>
        <v/>
      </c>
    </row>
    <row r="263" spans="1:20">
      <c r="A263" s="27">
        <v>253</v>
      </c>
      <c r="B263" s="17"/>
      <c r="C263" s="17"/>
      <c r="D263" s="160"/>
      <c r="E263" s="18"/>
      <c r="F263" s="28"/>
      <c r="G263" s="325"/>
      <c r="H263" s="22"/>
      <c r="I263" s="214"/>
      <c r="J263" s="23"/>
      <c r="K263" s="24"/>
      <c r="L263" s="29"/>
      <c r="M263" s="361" t="str">
        <f t="shared" si="21"/>
        <v/>
      </c>
      <c r="N263" s="327"/>
      <c r="O263" s="357" t="str">
        <f>IF(OR($B263="",$C263="",$D263="",$E263="",$F263=""),"",$G263/VLOOKUP($F263,Euro!$A:$C,3,FALSE))</f>
        <v/>
      </c>
      <c r="P263" s="358" t="b">
        <f t="shared" si="25"/>
        <v>0</v>
      </c>
      <c r="Q263" s="359">
        <f t="shared" si="26"/>
        <v>1</v>
      </c>
      <c r="R263" s="361" t="str">
        <f t="shared" si="22"/>
        <v/>
      </c>
      <c r="S263" s="361" t="str">
        <f t="shared" si="23"/>
        <v/>
      </c>
      <c r="T263" s="361" t="str">
        <f t="shared" si="24"/>
        <v/>
      </c>
    </row>
    <row r="264" spans="1:20">
      <c r="A264" s="27">
        <v>254</v>
      </c>
      <c r="B264" s="17"/>
      <c r="C264" s="17"/>
      <c r="D264" s="160"/>
      <c r="E264" s="18"/>
      <c r="F264" s="28"/>
      <c r="G264" s="325"/>
      <c r="H264" s="22"/>
      <c r="I264" s="214"/>
      <c r="J264" s="23"/>
      <c r="K264" s="24"/>
      <c r="L264" s="29"/>
      <c r="M264" s="361" t="str">
        <f t="shared" si="21"/>
        <v/>
      </c>
      <c r="N264" s="327"/>
      <c r="O264" s="357" t="str">
        <f>IF(OR($B264="",$C264="",$D264="",$E264="",$F264=""),"",$G264/VLOOKUP($F264,Euro!$A:$C,3,FALSE))</f>
        <v/>
      </c>
      <c r="P264" s="358" t="b">
        <f t="shared" si="25"/>
        <v>0</v>
      </c>
      <c r="Q264" s="359">
        <f t="shared" si="26"/>
        <v>1</v>
      </c>
      <c r="R264" s="361" t="str">
        <f t="shared" si="22"/>
        <v/>
      </c>
      <c r="S264" s="361" t="str">
        <f t="shared" si="23"/>
        <v/>
      </c>
      <c r="T264" s="361" t="str">
        <f t="shared" si="24"/>
        <v/>
      </c>
    </row>
    <row r="265" spans="1:20">
      <c r="A265" s="27">
        <v>255</v>
      </c>
      <c r="B265" s="17"/>
      <c r="C265" s="17"/>
      <c r="D265" s="160"/>
      <c r="E265" s="18"/>
      <c r="F265" s="28"/>
      <c r="G265" s="325"/>
      <c r="H265" s="22"/>
      <c r="I265" s="214"/>
      <c r="J265" s="23"/>
      <c r="K265" s="24"/>
      <c r="L265" s="29"/>
      <c r="M265" s="361" t="str">
        <f t="shared" si="21"/>
        <v/>
      </c>
      <c r="N265" s="327"/>
      <c r="O265" s="357" t="str">
        <f>IF(OR($B265="",$C265="",$D265="",$E265="",$F265=""),"",$G265/VLOOKUP($F265,Euro!$A:$C,3,FALSE))</f>
        <v/>
      </c>
      <c r="P265" s="358" t="b">
        <f t="shared" si="25"/>
        <v>0</v>
      </c>
      <c r="Q265" s="359">
        <f t="shared" si="26"/>
        <v>1</v>
      </c>
      <c r="R265" s="361" t="str">
        <f t="shared" si="22"/>
        <v/>
      </c>
      <c r="S265" s="361" t="str">
        <f t="shared" si="23"/>
        <v/>
      </c>
      <c r="T265" s="361" t="str">
        <f t="shared" si="24"/>
        <v/>
      </c>
    </row>
    <row r="266" spans="1:20">
      <c r="A266" s="27">
        <v>256</v>
      </c>
      <c r="B266" s="17"/>
      <c r="C266" s="17"/>
      <c r="D266" s="160"/>
      <c r="E266" s="18"/>
      <c r="F266" s="28"/>
      <c r="G266" s="325"/>
      <c r="H266" s="22"/>
      <c r="I266" s="214"/>
      <c r="J266" s="23"/>
      <c r="K266" s="24"/>
      <c r="L266" s="29"/>
      <c r="M266" s="361" t="str">
        <f t="shared" si="21"/>
        <v/>
      </c>
      <c r="N266" s="327"/>
      <c r="O266" s="357" t="str">
        <f>IF(OR($B266="",$C266="",$D266="",$E266="",$F266=""),"",$G266/VLOOKUP($F266,Euro!$A:$C,3,FALSE))</f>
        <v/>
      </c>
      <c r="P266" s="358" t="b">
        <f t="shared" si="25"/>
        <v>0</v>
      </c>
      <c r="Q266" s="359">
        <f t="shared" si="26"/>
        <v>1</v>
      </c>
      <c r="R266" s="361" t="str">
        <f t="shared" ref="R266:R310" si="28">IF(
OR(
$B266="",$C266="",$E266="",$F266="",$F266&lt;an_initial,$F266&gt;an_final,$P266=FALSE),"",IF(
$G266="","",IF(
OR(
$H266="X",$H266="x"),60*$O266/10000,"")))</f>
        <v/>
      </c>
      <c r="S266" s="361" t="str">
        <f t="shared" ref="S266:S310" si="29">IF(
OR(
$B266="",$C266="",$E266="",$F266="",$F266&lt;an_initial,$F266&gt;an_final,$P266=FALSE),"",IF(
$G266="","",IF(
OR(
$I266="X",$I266="x"),40*$O266/10000,"")))</f>
        <v/>
      </c>
      <c r="T266" s="361" t="str">
        <f t="shared" ref="T266:T310" si="30">IF(
OR(
$B266="",$C266="",$E266="",$F266="",$F266&lt;an_initial,$F266&gt;an_final,$P266=FALSE),"",IF(
$G266="","",IF(
OR(
$K266="X",$K266="x"),60*(
IF(
$Q266&lt;=5,0.3,0.2))*$O266/10000,IF(
OR(
$L266="X",$L266="x"),40*(
IF(
$Q266&lt;=5,0.3,0.2))*$O266/10000,""))))</f>
        <v/>
      </c>
    </row>
    <row r="267" spans="1:20">
      <c r="A267" s="27">
        <v>257</v>
      </c>
      <c r="B267" s="17"/>
      <c r="C267" s="17"/>
      <c r="D267" s="160"/>
      <c r="E267" s="18"/>
      <c r="F267" s="28"/>
      <c r="G267" s="325"/>
      <c r="H267" s="22"/>
      <c r="I267" s="214"/>
      <c r="J267" s="23"/>
      <c r="K267" s="24"/>
      <c r="L267" s="29"/>
      <c r="M267" s="361" t="str">
        <f t="shared" si="21"/>
        <v/>
      </c>
      <c r="N267" s="327"/>
      <c r="O267" s="357" t="str">
        <f>IF(OR($B267="",$C267="",$D267="",$E267="",$F267=""),"",$G267/VLOOKUP($F267,Euro!$A:$C,3,FALSE))</f>
        <v/>
      </c>
      <c r="P267" s="358" t="b">
        <f t="shared" si="25"/>
        <v>0</v>
      </c>
      <c r="Q267" s="359">
        <f t="shared" si="26"/>
        <v>1</v>
      </c>
      <c r="R267" s="361" t="str">
        <f t="shared" si="28"/>
        <v/>
      </c>
      <c r="S267" s="361" t="str">
        <f t="shared" si="29"/>
        <v/>
      </c>
      <c r="T267" s="361" t="str">
        <f t="shared" si="30"/>
        <v/>
      </c>
    </row>
    <row r="268" spans="1:20">
      <c r="A268" s="27">
        <v>258</v>
      </c>
      <c r="B268" s="17"/>
      <c r="C268" s="17"/>
      <c r="D268" s="160"/>
      <c r="E268" s="18"/>
      <c r="F268" s="28"/>
      <c r="G268" s="325"/>
      <c r="H268" s="22"/>
      <c r="I268" s="214"/>
      <c r="J268" s="23"/>
      <c r="K268" s="24"/>
      <c r="L268" s="29"/>
      <c r="M268" s="361" t="str">
        <f t="shared" si="21"/>
        <v/>
      </c>
      <c r="N268" s="327"/>
      <c r="O268" s="357" t="str">
        <f>IF(OR($B268="",$C268="",$D268="",$E268="",$F268=""),"",$G268/VLOOKUP($F268,Euro!$A:$C,3,FALSE))</f>
        <v/>
      </c>
      <c r="P268" s="358" t="b">
        <f t="shared" si="25"/>
        <v>0</v>
      </c>
      <c r="Q268" s="359">
        <f t="shared" si="26"/>
        <v>1</v>
      </c>
      <c r="R268" s="361" t="str">
        <f t="shared" si="28"/>
        <v/>
      </c>
      <c r="S268" s="361" t="str">
        <f t="shared" si="29"/>
        <v/>
      </c>
      <c r="T268" s="361" t="str">
        <f t="shared" si="30"/>
        <v/>
      </c>
    </row>
    <row r="269" spans="1:20">
      <c r="A269" s="27">
        <v>259</v>
      </c>
      <c r="B269" s="17"/>
      <c r="C269" s="17"/>
      <c r="D269" s="160"/>
      <c r="E269" s="18"/>
      <c r="F269" s="28"/>
      <c r="G269" s="325"/>
      <c r="H269" s="22"/>
      <c r="I269" s="214"/>
      <c r="J269" s="23"/>
      <c r="K269" s="24"/>
      <c r="L269" s="29"/>
      <c r="M269" s="361" t="str">
        <f t="shared" si="21"/>
        <v/>
      </c>
      <c r="N269" s="327"/>
      <c r="O269" s="357" t="str">
        <f>IF(OR($B269="",$C269="",$D269="",$E269="",$F269=""),"",$G269/VLOOKUP($F269,Euro!$A:$C,3,FALSE))</f>
        <v/>
      </c>
      <c r="P269" s="358" t="b">
        <f t="shared" si="25"/>
        <v>0</v>
      </c>
      <c r="Q269" s="359">
        <f t="shared" si="26"/>
        <v>1</v>
      </c>
      <c r="R269" s="361" t="str">
        <f t="shared" si="28"/>
        <v/>
      </c>
      <c r="S269" s="361" t="str">
        <f t="shared" si="29"/>
        <v/>
      </c>
      <c r="T269" s="361" t="str">
        <f t="shared" si="30"/>
        <v/>
      </c>
    </row>
    <row r="270" spans="1:20">
      <c r="A270" s="27">
        <v>260</v>
      </c>
      <c r="B270" s="17"/>
      <c r="C270" s="17"/>
      <c r="D270" s="160"/>
      <c r="E270" s="18"/>
      <c r="F270" s="28"/>
      <c r="G270" s="325"/>
      <c r="H270" s="22"/>
      <c r="I270" s="214"/>
      <c r="J270" s="23"/>
      <c r="K270" s="24"/>
      <c r="L270" s="29"/>
      <c r="M270" s="361" t="str">
        <f t="shared" si="21"/>
        <v/>
      </c>
      <c r="N270" s="327"/>
      <c r="O270" s="357" t="str">
        <f>IF(OR($B270="",$C270="",$D270="",$E270="",$F270=""),"",$G270/VLOOKUP($F270,Euro!$A:$C,3,FALSE))</f>
        <v/>
      </c>
      <c r="P270" s="358" t="b">
        <f t="shared" si="25"/>
        <v>0</v>
      </c>
      <c r="Q270" s="359">
        <f t="shared" si="26"/>
        <v>1</v>
      </c>
      <c r="R270" s="361" t="str">
        <f t="shared" si="28"/>
        <v/>
      </c>
      <c r="S270" s="361" t="str">
        <f t="shared" si="29"/>
        <v/>
      </c>
      <c r="T270" s="361" t="str">
        <f t="shared" si="30"/>
        <v/>
      </c>
    </row>
    <row r="271" spans="1:20">
      <c r="A271" s="27">
        <v>261</v>
      </c>
      <c r="B271" s="17"/>
      <c r="C271" s="17"/>
      <c r="D271" s="160"/>
      <c r="E271" s="18"/>
      <c r="F271" s="28"/>
      <c r="G271" s="325"/>
      <c r="H271" s="22"/>
      <c r="I271" s="214"/>
      <c r="J271" s="23"/>
      <c r="K271" s="24"/>
      <c r="L271" s="29"/>
      <c r="M271" s="361" t="str">
        <f t="shared" si="21"/>
        <v/>
      </c>
      <c r="N271" s="327"/>
      <c r="O271" s="357" t="str">
        <f>IF(OR($B271="",$C271="",$D271="",$E271="",$F271=""),"",$G271/VLOOKUP($F271,Euro!$A:$C,3,FALSE))</f>
        <v/>
      </c>
      <c r="P271" s="358" t="b">
        <f t="shared" si="25"/>
        <v>0</v>
      </c>
      <c r="Q271" s="359">
        <f t="shared" si="26"/>
        <v>1</v>
      </c>
      <c r="R271" s="361" t="str">
        <f t="shared" si="28"/>
        <v/>
      </c>
      <c r="S271" s="361" t="str">
        <f t="shared" si="29"/>
        <v/>
      </c>
      <c r="T271" s="361" t="str">
        <f t="shared" si="30"/>
        <v/>
      </c>
    </row>
    <row r="272" spans="1:20">
      <c r="A272" s="27">
        <v>262</v>
      </c>
      <c r="B272" s="17"/>
      <c r="C272" s="17"/>
      <c r="D272" s="160"/>
      <c r="E272" s="18"/>
      <c r="F272" s="28"/>
      <c r="G272" s="325"/>
      <c r="H272" s="22"/>
      <c r="I272" s="214"/>
      <c r="J272" s="23"/>
      <c r="K272" s="24"/>
      <c r="L272" s="29"/>
      <c r="M272" s="361" t="str">
        <f t="shared" si="21"/>
        <v/>
      </c>
      <c r="N272" s="327"/>
      <c r="O272" s="357" t="str">
        <f>IF(OR($B272="",$C272="",$D272="",$E272="",$F272=""),"",$G272/VLOOKUP($F272,Euro!$A:$C,3,FALSE))</f>
        <v/>
      </c>
      <c r="P272" s="358" t="b">
        <f t="shared" si="25"/>
        <v>0</v>
      </c>
      <c r="Q272" s="359">
        <f t="shared" si="26"/>
        <v>1</v>
      </c>
      <c r="R272" s="361" t="str">
        <f t="shared" si="28"/>
        <v/>
      </c>
      <c r="S272" s="361" t="str">
        <f t="shared" si="29"/>
        <v/>
      </c>
      <c r="T272" s="361" t="str">
        <f t="shared" si="30"/>
        <v/>
      </c>
    </row>
    <row r="273" spans="1:20">
      <c r="A273" s="27">
        <v>263</v>
      </c>
      <c r="B273" s="17"/>
      <c r="C273" s="17"/>
      <c r="D273" s="160"/>
      <c r="E273" s="18"/>
      <c r="F273" s="28"/>
      <c r="G273" s="325"/>
      <c r="H273" s="22"/>
      <c r="I273" s="214"/>
      <c r="J273" s="23"/>
      <c r="K273" s="24"/>
      <c r="L273" s="29"/>
      <c r="M273" s="361" t="str">
        <f t="shared" si="21"/>
        <v/>
      </c>
      <c r="N273" s="327"/>
      <c r="O273" s="357" t="str">
        <f>IF(OR($B273="",$C273="",$D273="",$E273="",$F273=""),"",$G273/VLOOKUP($F273,Euro!$A:$C,3,FALSE))</f>
        <v/>
      </c>
      <c r="P273" s="358" t="b">
        <f t="shared" si="25"/>
        <v>0</v>
      </c>
      <c r="Q273" s="359">
        <f t="shared" si="26"/>
        <v>1</v>
      </c>
      <c r="R273" s="361" t="str">
        <f t="shared" si="28"/>
        <v/>
      </c>
      <c r="S273" s="361" t="str">
        <f t="shared" si="29"/>
        <v/>
      </c>
      <c r="T273" s="361" t="str">
        <f t="shared" si="30"/>
        <v/>
      </c>
    </row>
    <row r="274" spans="1:20">
      <c r="A274" s="27">
        <v>264</v>
      </c>
      <c r="B274" s="17"/>
      <c r="C274" s="17"/>
      <c r="D274" s="160"/>
      <c r="E274" s="18"/>
      <c r="F274" s="28"/>
      <c r="G274" s="325"/>
      <c r="H274" s="22"/>
      <c r="I274" s="214"/>
      <c r="J274" s="23"/>
      <c r="K274" s="24"/>
      <c r="L274" s="29"/>
      <c r="M274" s="361" t="str">
        <f t="shared" si="21"/>
        <v/>
      </c>
      <c r="N274" s="327"/>
      <c r="O274" s="357" t="str">
        <f>IF(OR($B274="",$C274="",$D274="",$E274="",$F274=""),"",$G274/VLOOKUP($F274,Euro!$A:$C,3,FALSE))</f>
        <v/>
      </c>
      <c r="P274" s="358" t="b">
        <f t="shared" si="25"/>
        <v>0</v>
      </c>
      <c r="Q274" s="359">
        <f t="shared" si="26"/>
        <v>1</v>
      </c>
      <c r="R274" s="361" t="str">
        <f t="shared" si="28"/>
        <v/>
      </c>
      <c r="S274" s="361" t="str">
        <f t="shared" si="29"/>
        <v/>
      </c>
      <c r="T274" s="361" t="str">
        <f t="shared" si="30"/>
        <v/>
      </c>
    </row>
    <row r="275" spans="1:20">
      <c r="A275" s="27">
        <v>265</v>
      </c>
      <c r="B275" s="17"/>
      <c r="C275" s="17"/>
      <c r="D275" s="160"/>
      <c r="E275" s="18"/>
      <c r="F275" s="28"/>
      <c r="G275" s="325"/>
      <c r="H275" s="22"/>
      <c r="I275" s="214"/>
      <c r="J275" s="23"/>
      <c r="K275" s="24"/>
      <c r="L275" s="29"/>
      <c r="M275" s="361" t="str">
        <f t="shared" si="21"/>
        <v/>
      </c>
      <c r="N275" s="327"/>
      <c r="O275" s="357" t="str">
        <f>IF(OR($B275="",$C275="",$D275="",$E275="",$F275=""),"",$G275/VLOOKUP($F275,Euro!$A:$C,3,FALSE))</f>
        <v/>
      </c>
      <c r="P275" s="358" t="b">
        <f t="shared" si="25"/>
        <v>0</v>
      </c>
      <c r="Q275" s="359">
        <f t="shared" si="26"/>
        <v>1</v>
      </c>
      <c r="R275" s="361" t="str">
        <f t="shared" si="28"/>
        <v/>
      </c>
      <c r="S275" s="361" t="str">
        <f t="shared" si="29"/>
        <v/>
      </c>
      <c r="T275" s="361" t="str">
        <f t="shared" si="30"/>
        <v/>
      </c>
    </row>
    <row r="276" spans="1:20">
      <c r="A276" s="27">
        <v>266</v>
      </c>
      <c r="B276" s="17"/>
      <c r="C276" s="17"/>
      <c r="D276" s="160"/>
      <c r="E276" s="18"/>
      <c r="F276" s="28"/>
      <c r="G276" s="325"/>
      <c r="H276" s="22"/>
      <c r="I276" s="214"/>
      <c r="J276" s="23"/>
      <c r="K276" s="24"/>
      <c r="L276" s="29"/>
      <c r="M276" s="361" t="str">
        <f t="shared" si="21"/>
        <v/>
      </c>
      <c r="N276" s="327"/>
      <c r="O276" s="357" t="str">
        <f>IF(OR($B276="",$C276="",$D276="",$E276="",$F276=""),"",$G276/VLOOKUP($F276,Euro!$A:$C,3,FALSE))</f>
        <v/>
      </c>
      <c r="P276" s="358" t="b">
        <f t="shared" si="25"/>
        <v>0</v>
      </c>
      <c r="Q276" s="359">
        <f t="shared" si="26"/>
        <v>1</v>
      </c>
      <c r="R276" s="361" t="str">
        <f t="shared" si="28"/>
        <v/>
      </c>
      <c r="S276" s="361" t="str">
        <f t="shared" si="29"/>
        <v/>
      </c>
      <c r="T276" s="361" t="str">
        <f t="shared" si="30"/>
        <v/>
      </c>
    </row>
    <row r="277" spans="1:20">
      <c r="A277" s="27">
        <v>267</v>
      </c>
      <c r="B277" s="17"/>
      <c r="C277" s="17"/>
      <c r="D277" s="160"/>
      <c r="E277" s="18"/>
      <c r="F277" s="28"/>
      <c r="G277" s="325"/>
      <c r="H277" s="22"/>
      <c r="I277" s="214"/>
      <c r="J277" s="23"/>
      <c r="K277" s="24"/>
      <c r="L277" s="29"/>
      <c r="M277" s="361" t="str">
        <f t="shared" si="21"/>
        <v/>
      </c>
      <c r="N277" s="327"/>
      <c r="O277" s="357" t="str">
        <f>IF(OR($B277="",$C277="",$D277="",$E277="",$F277=""),"",$G277/VLOOKUP($F277,Euro!$A:$C,3,FALSE))</f>
        <v/>
      </c>
      <c r="P277" s="358" t="b">
        <f t="shared" si="25"/>
        <v>0</v>
      </c>
      <c r="Q277" s="359">
        <f t="shared" si="26"/>
        <v>1</v>
      </c>
      <c r="R277" s="361" t="str">
        <f t="shared" si="28"/>
        <v/>
      </c>
      <c r="S277" s="361" t="str">
        <f t="shared" si="29"/>
        <v/>
      </c>
      <c r="T277" s="361" t="str">
        <f t="shared" si="30"/>
        <v/>
      </c>
    </row>
    <row r="278" spans="1:20">
      <c r="A278" s="27">
        <v>268</v>
      </c>
      <c r="B278" s="17"/>
      <c r="C278" s="17"/>
      <c r="D278" s="160"/>
      <c r="E278" s="18"/>
      <c r="F278" s="28"/>
      <c r="G278" s="325"/>
      <c r="H278" s="22"/>
      <c r="I278" s="214"/>
      <c r="J278" s="23"/>
      <c r="K278" s="24"/>
      <c r="L278" s="29"/>
      <c r="M278" s="361" t="str">
        <f t="shared" si="21"/>
        <v/>
      </c>
      <c r="N278" s="327"/>
      <c r="O278" s="357" t="str">
        <f>IF(OR($B278="",$C278="",$D278="",$E278="",$F278=""),"",$G278/VLOOKUP($F278,Euro!$A:$C,3,FALSE))</f>
        <v/>
      </c>
      <c r="P278" s="358" t="b">
        <f t="shared" si="25"/>
        <v>0</v>
      </c>
      <c r="Q278" s="359">
        <f t="shared" si="26"/>
        <v>1</v>
      </c>
      <c r="R278" s="361" t="str">
        <f t="shared" si="28"/>
        <v/>
      </c>
      <c r="S278" s="361" t="str">
        <f t="shared" si="29"/>
        <v/>
      </c>
      <c r="T278" s="361" t="str">
        <f t="shared" si="30"/>
        <v/>
      </c>
    </row>
    <row r="279" spans="1:20">
      <c r="A279" s="27">
        <v>269</v>
      </c>
      <c r="B279" s="17"/>
      <c r="C279" s="17"/>
      <c r="D279" s="160"/>
      <c r="E279" s="18"/>
      <c r="F279" s="28"/>
      <c r="G279" s="325"/>
      <c r="H279" s="22"/>
      <c r="I279" s="214"/>
      <c r="J279" s="23"/>
      <c r="K279" s="24"/>
      <c r="L279" s="29"/>
      <c r="M279" s="361" t="str">
        <f t="shared" si="21"/>
        <v/>
      </c>
      <c r="N279" s="327"/>
      <c r="O279" s="357" t="str">
        <f>IF(OR($B279="",$C279="",$D279="",$E279="",$F279=""),"",$G279/VLOOKUP($F279,Euro!$A:$C,3,FALSE))</f>
        <v/>
      </c>
      <c r="P279" s="358" t="b">
        <f t="shared" si="25"/>
        <v>0</v>
      </c>
      <c r="Q279" s="359">
        <f t="shared" si="26"/>
        <v>1</v>
      </c>
      <c r="R279" s="361" t="str">
        <f t="shared" si="28"/>
        <v/>
      </c>
      <c r="S279" s="361" t="str">
        <f t="shared" si="29"/>
        <v/>
      </c>
      <c r="T279" s="361" t="str">
        <f t="shared" si="30"/>
        <v/>
      </c>
    </row>
    <row r="280" spans="1:20">
      <c r="A280" s="27">
        <v>270</v>
      </c>
      <c r="B280" s="17"/>
      <c r="C280" s="17"/>
      <c r="D280" s="160"/>
      <c r="E280" s="18"/>
      <c r="F280" s="28"/>
      <c r="G280" s="325"/>
      <c r="H280" s="22"/>
      <c r="I280" s="214"/>
      <c r="J280" s="23"/>
      <c r="K280" s="24"/>
      <c r="L280" s="29"/>
      <c r="M280" s="361" t="str">
        <f t="shared" si="21"/>
        <v/>
      </c>
      <c r="N280" s="327"/>
      <c r="O280" s="357" t="str">
        <f>IF(OR($B280="",$C280="",$D280="",$E280="",$F280=""),"",$G280/VLOOKUP($F280,Euro!$A:$C,3,FALSE))</f>
        <v/>
      </c>
      <c r="P280" s="358" t="b">
        <f t="shared" si="25"/>
        <v>0</v>
      </c>
      <c r="Q280" s="359">
        <f t="shared" si="26"/>
        <v>1</v>
      </c>
      <c r="R280" s="361" t="str">
        <f t="shared" si="28"/>
        <v/>
      </c>
      <c r="S280" s="361" t="str">
        <f t="shared" si="29"/>
        <v/>
      </c>
      <c r="T280" s="361" t="str">
        <f t="shared" si="30"/>
        <v/>
      </c>
    </row>
    <row r="281" spans="1:20">
      <c r="A281" s="27">
        <v>271</v>
      </c>
      <c r="B281" s="17"/>
      <c r="C281" s="17"/>
      <c r="D281" s="160"/>
      <c r="E281" s="18"/>
      <c r="F281" s="28"/>
      <c r="G281" s="325"/>
      <c r="H281" s="22"/>
      <c r="I281" s="214"/>
      <c r="J281" s="23"/>
      <c r="K281" s="24"/>
      <c r="L281" s="29"/>
      <c r="M281" s="361" t="str">
        <f t="shared" si="21"/>
        <v/>
      </c>
      <c r="N281" s="327"/>
      <c r="O281" s="357" t="str">
        <f>IF(OR($B281="",$C281="",$D281="",$E281="",$F281=""),"",$G281/VLOOKUP($F281,Euro!$A:$C,3,FALSE))</f>
        <v/>
      </c>
      <c r="P281" s="358" t="b">
        <f t="shared" si="25"/>
        <v>0</v>
      </c>
      <c r="Q281" s="359">
        <f t="shared" si="26"/>
        <v>1</v>
      </c>
      <c r="R281" s="361" t="str">
        <f t="shared" si="28"/>
        <v/>
      </c>
      <c r="S281" s="361" t="str">
        <f t="shared" si="29"/>
        <v/>
      </c>
      <c r="T281" s="361" t="str">
        <f t="shared" si="30"/>
        <v/>
      </c>
    </row>
    <row r="282" spans="1:20">
      <c r="A282" s="27">
        <v>272</v>
      </c>
      <c r="B282" s="17"/>
      <c r="C282" s="17"/>
      <c r="D282" s="160"/>
      <c r="E282" s="18"/>
      <c r="F282" s="28"/>
      <c r="G282" s="325"/>
      <c r="H282" s="22"/>
      <c r="I282" s="214"/>
      <c r="J282" s="23"/>
      <c r="K282" s="24"/>
      <c r="L282" s="29"/>
      <c r="M282" s="361" t="str">
        <f t="shared" si="21"/>
        <v/>
      </c>
      <c r="N282" s="327"/>
      <c r="O282" s="357" t="str">
        <f>IF(OR($B282="",$C282="",$D282="",$E282="",$F282=""),"",$G282/VLOOKUP($F282,Euro!$A:$C,3,FALSE))</f>
        <v/>
      </c>
      <c r="P282" s="358" t="b">
        <f t="shared" si="25"/>
        <v>0</v>
      </c>
      <c r="Q282" s="359">
        <f t="shared" si="26"/>
        <v>1</v>
      </c>
      <c r="R282" s="361" t="str">
        <f t="shared" si="28"/>
        <v/>
      </c>
      <c r="S282" s="361" t="str">
        <f t="shared" si="29"/>
        <v/>
      </c>
      <c r="T282" s="361" t="str">
        <f t="shared" si="30"/>
        <v/>
      </c>
    </row>
    <row r="283" spans="1:20">
      <c r="A283" s="27">
        <v>273</v>
      </c>
      <c r="B283" s="17"/>
      <c r="C283" s="17"/>
      <c r="D283" s="160"/>
      <c r="E283" s="18"/>
      <c r="F283" s="28"/>
      <c r="G283" s="325"/>
      <c r="H283" s="22"/>
      <c r="I283" s="214"/>
      <c r="J283" s="23"/>
      <c r="K283" s="24"/>
      <c r="L283" s="29"/>
      <c r="M283" s="361" t="str">
        <f t="shared" si="21"/>
        <v/>
      </c>
      <c r="N283" s="327"/>
      <c r="O283" s="357" t="str">
        <f>IF(OR($B283="",$C283="",$D283="",$E283="",$F283=""),"",$G283/VLOOKUP($F283,Euro!$A:$C,3,FALSE))</f>
        <v/>
      </c>
      <c r="P283" s="358" t="b">
        <f t="shared" si="25"/>
        <v>0</v>
      </c>
      <c r="Q283" s="359">
        <f t="shared" si="26"/>
        <v>1</v>
      </c>
      <c r="R283" s="361" t="str">
        <f t="shared" si="28"/>
        <v/>
      </c>
      <c r="S283" s="361" t="str">
        <f t="shared" si="29"/>
        <v/>
      </c>
      <c r="T283" s="361" t="str">
        <f t="shared" si="30"/>
        <v/>
      </c>
    </row>
    <row r="284" spans="1:20">
      <c r="A284" s="27">
        <v>274</v>
      </c>
      <c r="B284" s="17"/>
      <c r="C284" s="17"/>
      <c r="D284" s="160"/>
      <c r="E284" s="18"/>
      <c r="F284" s="28"/>
      <c r="G284" s="325"/>
      <c r="H284" s="22"/>
      <c r="I284" s="214"/>
      <c r="J284" s="23"/>
      <c r="K284" s="24"/>
      <c r="L284" s="29"/>
      <c r="M284" s="361" t="str">
        <f t="shared" si="21"/>
        <v/>
      </c>
      <c r="N284" s="327"/>
      <c r="O284" s="357" t="str">
        <f>IF(OR($B284="",$C284="",$D284="",$E284="",$F284=""),"",$G284/VLOOKUP($F284,Euro!$A:$C,3,FALSE))</f>
        <v/>
      </c>
      <c r="P284" s="358" t="b">
        <f t="shared" si="25"/>
        <v>0</v>
      </c>
      <c r="Q284" s="359">
        <f t="shared" si="26"/>
        <v>1</v>
      </c>
      <c r="R284" s="361" t="str">
        <f t="shared" si="28"/>
        <v/>
      </c>
      <c r="S284" s="361" t="str">
        <f t="shared" si="29"/>
        <v/>
      </c>
      <c r="T284" s="361" t="str">
        <f t="shared" si="30"/>
        <v/>
      </c>
    </row>
    <row r="285" spans="1:20">
      <c r="A285" s="27">
        <v>275</v>
      </c>
      <c r="B285" s="17"/>
      <c r="C285" s="17"/>
      <c r="D285" s="160"/>
      <c r="E285" s="18"/>
      <c r="F285" s="28"/>
      <c r="G285" s="325"/>
      <c r="H285" s="22"/>
      <c r="I285" s="214"/>
      <c r="J285" s="23"/>
      <c r="K285" s="24"/>
      <c r="L285" s="29"/>
      <c r="M285" s="361" t="str">
        <f t="shared" si="21"/>
        <v/>
      </c>
      <c r="N285" s="327"/>
      <c r="O285" s="357" t="str">
        <f>IF(OR($B285="",$C285="",$D285="",$E285="",$F285=""),"",$G285/VLOOKUP($F285,Euro!$A:$C,3,FALSE))</f>
        <v/>
      </c>
      <c r="P285" s="358" t="b">
        <f t="shared" si="25"/>
        <v>0</v>
      </c>
      <c r="Q285" s="359">
        <f t="shared" si="26"/>
        <v>1</v>
      </c>
      <c r="R285" s="361" t="str">
        <f t="shared" si="28"/>
        <v/>
      </c>
      <c r="S285" s="361" t="str">
        <f t="shared" si="29"/>
        <v/>
      </c>
      <c r="T285" s="361" t="str">
        <f t="shared" si="30"/>
        <v/>
      </c>
    </row>
    <row r="286" spans="1:20">
      <c r="A286" s="27">
        <v>276</v>
      </c>
      <c r="B286" s="17"/>
      <c r="C286" s="17"/>
      <c r="D286" s="160"/>
      <c r="E286" s="18"/>
      <c r="F286" s="28"/>
      <c r="G286" s="325"/>
      <c r="H286" s="22"/>
      <c r="I286" s="214"/>
      <c r="J286" s="23"/>
      <c r="K286" s="24"/>
      <c r="L286" s="29"/>
      <c r="M286" s="361" t="str">
        <f t="shared" si="21"/>
        <v/>
      </c>
      <c r="N286" s="327"/>
      <c r="O286" s="357" t="str">
        <f>IF(OR($B286="",$C286="",$D286="",$E286="",$F286=""),"",$G286/VLOOKUP($F286,Euro!$A:$C,3,FALSE))</f>
        <v/>
      </c>
      <c r="P286" s="358" t="b">
        <f t="shared" si="25"/>
        <v>0</v>
      </c>
      <c r="Q286" s="359">
        <f t="shared" si="26"/>
        <v>1</v>
      </c>
      <c r="R286" s="361" t="str">
        <f t="shared" si="28"/>
        <v/>
      </c>
      <c r="S286" s="361" t="str">
        <f t="shared" si="29"/>
        <v/>
      </c>
      <c r="T286" s="361" t="str">
        <f t="shared" si="30"/>
        <v/>
      </c>
    </row>
    <row r="287" spans="1:20">
      <c r="A287" s="27">
        <v>277</v>
      </c>
      <c r="B287" s="17"/>
      <c r="C287" s="17"/>
      <c r="D287" s="160"/>
      <c r="E287" s="18"/>
      <c r="F287" s="28"/>
      <c r="G287" s="325"/>
      <c r="H287" s="22"/>
      <c r="I287" s="214"/>
      <c r="J287" s="23"/>
      <c r="K287" s="24"/>
      <c r="L287" s="29"/>
      <c r="M287" s="361" t="str">
        <f t="shared" si="21"/>
        <v/>
      </c>
      <c r="N287" s="327"/>
      <c r="O287" s="357" t="str">
        <f>IF(OR($B287="",$C287="",$D287="",$E287="",$F287=""),"",$G287/VLOOKUP($F287,Euro!$A:$C,3,FALSE))</f>
        <v/>
      </c>
      <c r="P287" s="358" t="b">
        <f t="shared" si="25"/>
        <v>0</v>
      </c>
      <c r="Q287" s="359">
        <f t="shared" si="26"/>
        <v>1</v>
      </c>
      <c r="R287" s="361" t="str">
        <f t="shared" si="28"/>
        <v/>
      </c>
      <c r="S287" s="361" t="str">
        <f t="shared" si="29"/>
        <v/>
      </c>
      <c r="T287" s="361" t="str">
        <f t="shared" si="30"/>
        <v/>
      </c>
    </row>
    <row r="288" spans="1:20">
      <c r="A288" s="27">
        <v>278</v>
      </c>
      <c r="B288" s="17"/>
      <c r="C288" s="17"/>
      <c r="D288" s="160"/>
      <c r="E288" s="18"/>
      <c r="F288" s="28"/>
      <c r="G288" s="325"/>
      <c r="H288" s="22"/>
      <c r="I288" s="214"/>
      <c r="J288" s="23"/>
      <c r="K288" s="24"/>
      <c r="L288" s="29"/>
      <c r="M288" s="361" t="str">
        <f t="shared" si="21"/>
        <v/>
      </c>
      <c r="N288" s="327"/>
      <c r="O288" s="357" t="str">
        <f>IF(OR($B288="",$C288="",$D288="",$E288="",$F288=""),"",$G288/VLOOKUP($F288,Euro!$A:$C,3,FALSE))</f>
        <v/>
      </c>
      <c r="P288" s="358" t="b">
        <f t="shared" si="25"/>
        <v>0</v>
      </c>
      <c r="Q288" s="359">
        <f t="shared" si="26"/>
        <v>1</v>
      </c>
      <c r="R288" s="361" t="str">
        <f t="shared" si="28"/>
        <v/>
      </c>
      <c r="S288" s="361" t="str">
        <f t="shared" si="29"/>
        <v/>
      </c>
      <c r="T288" s="361" t="str">
        <f t="shared" si="30"/>
        <v/>
      </c>
    </row>
    <row r="289" spans="1:20">
      <c r="A289" s="27">
        <v>279</v>
      </c>
      <c r="B289" s="17"/>
      <c r="C289" s="17"/>
      <c r="D289" s="160"/>
      <c r="E289" s="18"/>
      <c r="F289" s="28"/>
      <c r="G289" s="325"/>
      <c r="H289" s="22"/>
      <c r="I289" s="214"/>
      <c r="J289" s="23"/>
      <c r="K289" s="24"/>
      <c r="L289" s="29"/>
      <c r="M289" s="361" t="str">
        <f t="shared" si="21"/>
        <v/>
      </c>
      <c r="N289" s="327"/>
      <c r="O289" s="357" t="str">
        <f>IF(OR($B289="",$C289="",$D289="",$E289="",$F289=""),"",$G289/VLOOKUP($F289,Euro!$A:$C,3,FALSE))</f>
        <v/>
      </c>
      <c r="P289" s="358" t="b">
        <f t="shared" si="25"/>
        <v>0</v>
      </c>
      <c r="Q289" s="359">
        <f t="shared" si="26"/>
        <v>1</v>
      </c>
      <c r="R289" s="361" t="str">
        <f t="shared" si="28"/>
        <v/>
      </c>
      <c r="S289" s="361" t="str">
        <f t="shared" si="29"/>
        <v/>
      </c>
      <c r="T289" s="361" t="str">
        <f t="shared" si="30"/>
        <v/>
      </c>
    </row>
    <row r="290" spans="1:20">
      <c r="A290" s="27">
        <v>280</v>
      </c>
      <c r="B290" s="17"/>
      <c r="C290" s="17"/>
      <c r="D290" s="160"/>
      <c r="E290" s="18"/>
      <c r="F290" s="28"/>
      <c r="G290" s="325"/>
      <c r="H290" s="22"/>
      <c r="I290" s="214"/>
      <c r="J290" s="23"/>
      <c r="K290" s="24"/>
      <c r="L290" s="29"/>
      <c r="M290" s="361" t="str">
        <f t="shared" si="21"/>
        <v/>
      </c>
      <c r="N290" s="327"/>
      <c r="O290" s="357" t="str">
        <f>IF(OR($B290="",$C290="",$D290="",$E290="",$F290=""),"",$G290/VLOOKUP($F290,Euro!$A:$C,3,FALSE))</f>
        <v/>
      </c>
      <c r="P290" s="358" t="b">
        <f t="shared" si="25"/>
        <v>0</v>
      </c>
      <c r="Q290" s="359">
        <f t="shared" si="26"/>
        <v>1</v>
      </c>
      <c r="R290" s="361" t="str">
        <f t="shared" si="28"/>
        <v/>
      </c>
      <c r="S290" s="361" t="str">
        <f t="shared" si="29"/>
        <v/>
      </c>
      <c r="T290" s="361" t="str">
        <f t="shared" si="30"/>
        <v/>
      </c>
    </row>
    <row r="291" spans="1:20">
      <c r="A291" s="27">
        <v>281</v>
      </c>
      <c r="B291" s="17"/>
      <c r="C291" s="17"/>
      <c r="D291" s="160"/>
      <c r="E291" s="18"/>
      <c r="F291" s="28"/>
      <c r="G291" s="325"/>
      <c r="H291" s="22"/>
      <c r="I291" s="214"/>
      <c r="J291" s="23"/>
      <c r="K291" s="24"/>
      <c r="L291" s="29"/>
      <c r="M291" s="361" t="str">
        <f t="shared" si="21"/>
        <v/>
      </c>
      <c r="N291" s="327"/>
      <c r="O291" s="357" t="str">
        <f>IF(OR($B291="",$C291="",$D291="",$E291="",$F291=""),"",$G291/VLOOKUP($F291,Euro!$A:$C,3,FALSE))</f>
        <v/>
      </c>
      <c r="P291" s="358" t="b">
        <f t="shared" si="25"/>
        <v>0</v>
      </c>
      <c r="Q291" s="359">
        <f t="shared" si="26"/>
        <v>1</v>
      </c>
      <c r="R291" s="361" t="str">
        <f t="shared" si="28"/>
        <v/>
      </c>
      <c r="S291" s="361" t="str">
        <f t="shared" si="29"/>
        <v/>
      </c>
      <c r="T291" s="361" t="str">
        <f t="shared" si="30"/>
        <v/>
      </c>
    </row>
    <row r="292" spans="1:20">
      <c r="A292" s="27">
        <v>282</v>
      </c>
      <c r="B292" s="17"/>
      <c r="C292" s="17"/>
      <c r="D292" s="160"/>
      <c r="E292" s="18"/>
      <c r="F292" s="28"/>
      <c r="G292" s="325"/>
      <c r="H292" s="22"/>
      <c r="I292" s="214"/>
      <c r="J292" s="23"/>
      <c r="K292" s="24"/>
      <c r="L292" s="29"/>
      <c r="M292" s="361" t="str">
        <f t="shared" si="21"/>
        <v/>
      </c>
      <c r="N292" s="327"/>
      <c r="O292" s="357" t="str">
        <f>IF(OR($B292="",$C292="",$D292="",$E292="",$F292=""),"",$G292/VLOOKUP($F292,Euro!$A:$C,3,FALSE))</f>
        <v/>
      </c>
      <c r="P292" s="358" t="b">
        <f t="shared" si="25"/>
        <v>0</v>
      </c>
      <c r="Q292" s="359">
        <f t="shared" si="26"/>
        <v>1</v>
      </c>
      <c r="R292" s="361" t="str">
        <f t="shared" si="28"/>
        <v/>
      </c>
      <c r="S292" s="361" t="str">
        <f t="shared" si="29"/>
        <v/>
      </c>
      <c r="T292" s="361" t="str">
        <f t="shared" si="30"/>
        <v/>
      </c>
    </row>
    <row r="293" spans="1:20">
      <c r="A293" s="27">
        <v>283</v>
      </c>
      <c r="B293" s="17"/>
      <c r="C293" s="17"/>
      <c r="D293" s="160"/>
      <c r="E293" s="18"/>
      <c r="F293" s="28"/>
      <c r="G293" s="325"/>
      <c r="H293" s="22"/>
      <c r="I293" s="214"/>
      <c r="J293" s="23"/>
      <c r="K293" s="24"/>
      <c r="L293" s="29"/>
      <c r="M293" s="361" t="str">
        <f t="shared" si="21"/>
        <v/>
      </c>
      <c r="N293" s="327"/>
      <c r="O293" s="357" t="str">
        <f>IF(OR($B293="",$C293="",$D293="",$E293="",$F293=""),"",$G293/VLOOKUP($F293,Euro!$A:$C,3,FALSE))</f>
        <v/>
      </c>
      <c r="P293" s="358" t="b">
        <f t="shared" si="25"/>
        <v>0</v>
      </c>
      <c r="Q293" s="359">
        <f t="shared" si="26"/>
        <v>1</v>
      </c>
      <c r="R293" s="361" t="str">
        <f t="shared" si="28"/>
        <v/>
      </c>
      <c r="S293" s="361" t="str">
        <f t="shared" si="29"/>
        <v/>
      </c>
      <c r="T293" s="361" t="str">
        <f t="shared" si="30"/>
        <v/>
      </c>
    </row>
    <row r="294" spans="1:20">
      <c r="A294" s="27">
        <v>284</v>
      </c>
      <c r="B294" s="17"/>
      <c r="C294" s="17"/>
      <c r="D294" s="160"/>
      <c r="E294" s="18"/>
      <c r="F294" s="28"/>
      <c r="G294" s="325"/>
      <c r="H294" s="22"/>
      <c r="I294" s="214"/>
      <c r="J294" s="23"/>
      <c r="K294" s="24"/>
      <c r="L294" s="29"/>
      <c r="M294" s="361" t="str">
        <f t="shared" si="21"/>
        <v/>
      </c>
      <c r="N294" s="327"/>
      <c r="O294" s="357" t="str">
        <f>IF(OR($B294="",$C294="",$D294="",$E294="",$F294=""),"",$G294/VLOOKUP($F294,Euro!$A:$C,3,FALSE))</f>
        <v/>
      </c>
      <c r="P294" s="358" t="b">
        <f t="shared" si="25"/>
        <v>0</v>
      </c>
      <c r="Q294" s="359">
        <f t="shared" si="26"/>
        <v>1</v>
      </c>
      <c r="R294" s="361" t="str">
        <f t="shared" si="28"/>
        <v/>
      </c>
      <c r="S294" s="361" t="str">
        <f t="shared" si="29"/>
        <v/>
      </c>
      <c r="T294" s="361" t="str">
        <f t="shared" si="30"/>
        <v/>
      </c>
    </row>
    <row r="295" spans="1:20">
      <c r="A295" s="27">
        <v>285</v>
      </c>
      <c r="B295" s="17"/>
      <c r="C295" s="17"/>
      <c r="D295" s="160"/>
      <c r="E295" s="18"/>
      <c r="F295" s="28"/>
      <c r="G295" s="325"/>
      <c r="H295" s="22"/>
      <c r="I295" s="214"/>
      <c r="J295" s="23"/>
      <c r="K295" s="24"/>
      <c r="L295" s="29"/>
      <c r="M295" s="361" t="str">
        <f t="shared" si="21"/>
        <v/>
      </c>
      <c r="N295" s="327"/>
      <c r="O295" s="357" t="str">
        <f>IF(OR($B295="",$C295="",$D295="",$E295="",$F295=""),"",$G295/VLOOKUP($F295,Euro!$A:$C,3,FALSE))</f>
        <v/>
      </c>
      <c r="P295" s="358" t="b">
        <f t="shared" si="25"/>
        <v>0</v>
      </c>
      <c r="Q295" s="359">
        <f t="shared" si="26"/>
        <v>1</v>
      </c>
      <c r="R295" s="361" t="str">
        <f t="shared" si="28"/>
        <v/>
      </c>
      <c r="S295" s="361" t="str">
        <f t="shared" si="29"/>
        <v/>
      </c>
      <c r="T295" s="361" t="str">
        <f t="shared" si="30"/>
        <v/>
      </c>
    </row>
    <row r="296" spans="1:20">
      <c r="A296" s="27">
        <v>286</v>
      </c>
      <c r="B296" s="17"/>
      <c r="C296" s="17"/>
      <c r="D296" s="160"/>
      <c r="E296" s="18"/>
      <c r="F296" s="28"/>
      <c r="G296" s="325"/>
      <c r="H296" s="22"/>
      <c r="I296" s="214"/>
      <c r="J296" s="23"/>
      <c r="K296" s="24"/>
      <c r="L296" s="29"/>
      <c r="M296" s="361" t="str">
        <f t="shared" si="21"/>
        <v/>
      </c>
      <c r="N296" s="327"/>
      <c r="O296" s="357" t="str">
        <f>IF(OR($B296="",$C296="",$D296="",$E296="",$F296=""),"",$G296/VLOOKUP($F296,Euro!$A:$C,3,FALSE))</f>
        <v/>
      </c>
      <c r="P296" s="358" t="b">
        <f t="shared" si="25"/>
        <v>0</v>
      </c>
      <c r="Q296" s="359">
        <f t="shared" si="26"/>
        <v>1</v>
      </c>
      <c r="R296" s="361" t="str">
        <f t="shared" si="28"/>
        <v/>
      </c>
      <c r="S296" s="361" t="str">
        <f t="shared" si="29"/>
        <v/>
      </c>
      <c r="T296" s="361" t="str">
        <f t="shared" si="30"/>
        <v/>
      </c>
    </row>
    <row r="297" spans="1:20">
      <c r="A297" s="27">
        <v>287</v>
      </c>
      <c r="B297" s="17"/>
      <c r="C297" s="17"/>
      <c r="D297" s="160"/>
      <c r="E297" s="18"/>
      <c r="F297" s="28"/>
      <c r="G297" s="325"/>
      <c r="H297" s="22"/>
      <c r="I297" s="214"/>
      <c r="J297" s="23"/>
      <c r="K297" s="24"/>
      <c r="L297" s="29"/>
      <c r="M297" s="361" t="str">
        <f t="shared" si="21"/>
        <v/>
      </c>
      <c r="N297" s="327"/>
      <c r="O297" s="357" t="str">
        <f>IF(OR($B297="",$C297="",$D297="",$E297="",$F297=""),"",$G297/VLOOKUP($F297,Euro!$A:$C,3,FALSE))</f>
        <v/>
      </c>
      <c r="P297" s="358" t="b">
        <f t="shared" si="25"/>
        <v>0</v>
      </c>
      <c r="Q297" s="359">
        <f t="shared" si="26"/>
        <v>1</v>
      </c>
      <c r="R297" s="361" t="str">
        <f t="shared" si="28"/>
        <v/>
      </c>
      <c r="S297" s="361" t="str">
        <f t="shared" si="29"/>
        <v/>
      </c>
      <c r="T297" s="361" t="str">
        <f t="shared" si="30"/>
        <v/>
      </c>
    </row>
    <row r="298" spans="1:20">
      <c r="A298" s="27">
        <v>288</v>
      </c>
      <c r="B298" s="17"/>
      <c r="C298" s="17"/>
      <c r="D298" s="160"/>
      <c r="E298" s="18"/>
      <c r="F298" s="28"/>
      <c r="G298" s="325"/>
      <c r="H298" s="22"/>
      <c r="I298" s="214"/>
      <c r="J298" s="23"/>
      <c r="K298" s="24"/>
      <c r="L298" s="29"/>
      <c r="M298" s="361" t="str">
        <f t="shared" si="21"/>
        <v/>
      </c>
      <c r="N298" s="327"/>
      <c r="O298" s="357" t="str">
        <f>IF(OR($B298="",$C298="",$D298="",$E298="",$F298=""),"",$G298/VLOOKUP($F298,Euro!$A:$C,3,FALSE))</f>
        <v/>
      </c>
      <c r="P298" s="358" t="b">
        <f t="shared" si="25"/>
        <v>0</v>
      </c>
      <c r="Q298" s="359">
        <f t="shared" si="26"/>
        <v>1</v>
      </c>
      <c r="R298" s="361" t="str">
        <f t="shared" si="28"/>
        <v/>
      </c>
      <c r="S298" s="361" t="str">
        <f t="shared" si="29"/>
        <v/>
      </c>
      <c r="T298" s="361" t="str">
        <f t="shared" si="30"/>
        <v/>
      </c>
    </row>
    <row r="299" spans="1:20">
      <c r="A299" s="27">
        <v>289</v>
      </c>
      <c r="B299" s="17"/>
      <c r="C299" s="17"/>
      <c r="D299" s="160"/>
      <c r="E299" s="18"/>
      <c r="F299" s="28"/>
      <c r="G299" s="325"/>
      <c r="H299" s="22"/>
      <c r="I299" s="214"/>
      <c r="J299" s="23"/>
      <c r="K299" s="24"/>
      <c r="L299" s="29"/>
      <c r="M299" s="361" t="str">
        <f t="shared" si="21"/>
        <v/>
      </c>
      <c r="N299" s="327"/>
      <c r="O299" s="357" t="str">
        <f>IF(OR($B299="",$C299="",$D299="",$E299="",$F299=""),"",$G299/VLOOKUP($F299,Euro!$A:$C,3,FALSE))</f>
        <v/>
      </c>
      <c r="P299" s="358" t="b">
        <f t="shared" si="25"/>
        <v>0</v>
      </c>
      <c r="Q299" s="359">
        <f t="shared" si="26"/>
        <v>1</v>
      </c>
      <c r="R299" s="361" t="str">
        <f t="shared" si="28"/>
        <v/>
      </c>
      <c r="S299" s="361" t="str">
        <f t="shared" si="29"/>
        <v/>
      </c>
      <c r="T299" s="361" t="str">
        <f t="shared" si="30"/>
        <v/>
      </c>
    </row>
    <row r="300" spans="1:20">
      <c r="A300" s="27">
        <v>290</v>
      </c>
      <c r="B300" s="17"/>
      <c r="C300" s="17"/>
      <c r="D300" s="160"/>
      <c r="E300" s="18"/>
      <c r="F300" s="28"/>
      <c r="G300" s="325"/>
      <c r="H300" s="22"/>
      <c r="I300" s="214"/>
      <c r="J300" s="23"/>
      <c r="K300" s="24"/>
      <c r="L300" s="29"/>
      <c r="M300" s="361" t="str">
        <f t="shared" si="21"/>
        <v/>
      </c>
      <c r="N300" s="327"/>
      <c r="O300" s="357" t="str">
        <f>IF(OR($B300="",$C300="",$D300="",$E300="",$F300=""),"",$G300/VLOOKUP($F300,Euro!$A:$C,3,FALSE))</f>
        <v/>
      </c>
      <c r="P300" s="358" t="b">
        <f t="shared" si="25"/>
        <v>0</v>
      </c>
      <c r="Q300" s="359">
        <f t="shared" si="26"/>
        <v>1</v>
      </c>
      <c r="R300" s="361" t="str">
        <f t="shared" si="28"/>
        <v/>
      </c>
      <c r="S300" s="361" t="str">
        <f t="shared" si="29"/>
        <v/>
      </c>
      <c r="T300" s="361" t="str">
        <f t="shared" si="30"/>
        <v/>
      </c>
    </row>
    <row r="301" spans="1:20">
      <c r="A301" s="27">
        <v>291</v>
      </c>
      <c r="B301" s="17"/>
      <c r="C301" s="17"/>
      <c r="D301" s="160"/>
      <c r="E301" s="18"/>
      <c r="F301" s="28"/>
      <c r="G301" s="325"/>
      <c r="H301" s="22"/>
      <c r="I301" s="214"/>
      <c r="J301" s="23"/>
      <c r="K301" s="24"/>
      <c r="L301" s="29"/>
      <c r="M301" s="361" t="str">
        <f t="shared" si="21"/>
        <v/>
      </c>
      <c r="N301" s="327"/>
      <c r="O301" s="357" t="str">
        <f>IF(OR($B301="",$C301="",$D301="",$E301="",$F301=""),"",$G301/VLOOKUP($F301,Euro!$A:$C,3,FALSE))</f>
        <v/>
      </c>
      <c r="P301" s="358" t="b">
        <f t="shared" si="25"/>
        <v>0</v>
      </c>
      <c r="Q301" s="359">
        <f t="shared" si="26"/>
        <v>1</v>
      </c>
      <c r="R301" s="361" t="str">
        <f t="shared" si="28"/>
        <v/>
      </c>
      <c r="S301" s="361" t="str">
        <f t="shared" si="29"/>
        <v/>
      </c>
      <c r="T301" s="361" t="str">
        <f t="shared" si="30"/>
        <v/>
      </c>
    </row>
    <row r="302" spans="1:20">
      <c r="A302" s="27">
        <v>292</v>
      </c>
      <c r="B302" s="17"/>
      <c r="C302" s="17"/>
      <c r="D302" s="160"/>
      <c r="E302" s="18"/>
      <c r="F302" s="28"/>
      <c r="G302" s="325"/>
      <c r="H302" s="22"/>
      <c r="I302" s="214"/>
      <c r="J302" s="23"/>
      <c r="K302" s="24"/>
      <c r="L302" s="29"/>
      <c r="M302" s="361" t="str">
        <f t="shared" si="21"/>
        <v/>
      </c>
      <c r="N302" s="327"/>
      <c r="O302" s="357" t="str">
        <f>IF(OR($B302="",$C302="",$D302="",$E302="",$F302=""),"",$G302/VLOOKUP($F302,Euro!$A:$C,3,FALSE))</f>
        <v/>
      </c>
      <c r="P302" s="358" t="b">
        <f t="shared" si="25"/>
        <v>0</v>
      </c>
      <c r="Q302" s="359">
        <f t="shared" si="26"/>
        <v>1</v>
      </c>
      <c r="R302" s="361" t="str">
        <f t="shared" si="28"/>
        <v/>
      </c>
      <c r="S302" s="361" t="str">
        <f t="shared" si="29"/>
        <v/>
      </c>
      <c r="T302" s="361" t="str">
        <f t="shared" si="30"/>
        <v/>
      </c>
    </row>
    <row r="303" spans="1:20">
      <c r="A303" s="27">
        <v>293</v>
      </c>
      <c r="B303" s="17"/>
      <c r="C303" s="17"/>
      <c r="D303" s="160"/>
      <c r="E303" s="18"/>
      <c r="F303" s="28"/>
      <c r="G303" s="325"/>
      <c r="H303" s="22"/>
      <c r="I303" s="214"/>
      <c r="J303" s="23"/>
      <c r="K303" s="24"/>
      <c r="L303" s="29"/>
      <c r="M303" s="361" t="str">
        <f t="shared" si="21"/>
        <v/>
      </c>
      <c r="N303" s="327"/>
      <c r="O303" s="357" t="str">
        <f>IF(OR($B303="",$C303="",$D303="",$E303="",$F303=""),"",$G303/VLOOKUP($F303,Euro!$A:$C,3,FALSE))</f>
        <v/>
      </c>
      <c r="P303" s="358" t="b">
        <f t="shared" si="25"/>
        <v>0</v>
      </c>
      <c r="Q303" s="359">
        <f t="shared" si="26"/>
        <v>1</v>
      </c>
      <c r="R303" s="361" t="str">
        <f t="shared" si="28"/>
        <v/>
      </c>
      <c r="S303" s="361" t="str">
        <f t="shared" si="29"/>
        <v/>
      </c>
      <c r="T303" s="361" t="str">
        <f t="shared" si="30"/>
        <v/>
      </c>
    </row>
    <row r="304" spans="1:20">
      <c r="A304" s="27">
        <v>294</v>
      </c>
      <c r="B304" s="17"/>
      <c r="C304" s="17"/>
      <c r="D304" s="160"/>
      <c r="E304" s="18"/>
      <c r="F304" s="28"/>
      <c r="G304" s="325"/>
      <c r="H304" s="22"/>
      <c r="I304" s="214"/>
      <c r="J304" s="23"/>
      <c r="K304" s="24"/>
      <c r="L304" s="29"/>
      <c r="M304" s="361" t="str">
        <f t="shared" si="21"/>
        <v/>
      </c>
      <c r="N304" s="327"/>
      <c r="O304" s="357" t="str">
        <f>IF(OR($B304="",$C304="",$D304="",$E304="",$F304=""),"",$G304/VLOOKUP($F304,Euro!$A:$C,3,FALSE))</f>
        <v/>
      </c>
      <c r="P304" s="358" t="b">
        <f t="shared" si="25"/>
        <v>0</v>
      </c>
      <c r="Q304" s="359">
        <f t="shared" si="26"/>
        <v>1</v>
      </c>
      <c r="R304" s="361" t="str">
        <f t="shared" si="28"/>
        <v/>
      </c>
      <c r="S304" s="361" t="str">
        <f t="shared" si="29"/>
        <v/>
      </c>
      <c r="T304" s="361" t="str">
        <f t="shared" si="30"/>
        <v/>
      </c>
    </row>
    <row r="305" spans="1:20">
      <c r="A305" s="27">
        <v>295</v>
      </c>
      <c r="B305" s="17"/>
      <c r="C305" s="17"/>
      <c r="D305" s="160"/>
      <c r="E305" s="18"/>
      <c r="F305" s="28"/>
      <c r="G305" s="325"/>
      <c r="H305" s="22"/>
      <c r="I305" s="214"/>
      <c r="J305" s="23"/>
      <c r="K305" s="24"/>
      <c r="L305" s="29"/>
      <c r="M305" s="361" t="str">
        <f t="shared" si="21"/>
        <v/>
      </c>
      <c r="N305" s="327"/>
      <c r="O305" s="357" t="str">
        <f>IF(OR($B305="",$C305="",$D305="",$E305="",$F305=""),"",$G305/VLOOKUP($F305,Euro!$A:$C,3,FALSE))</f>
        <v/>
      </c>
      <c r="P305" s="358" t="b">
        <f t="shared" si="25"/>
        <v>0</v>
      </c>
      <c r="Q305" s="359">
        <f t="shared" si="26"/>
        <v>1</v>
      </c>
      <c r="R305" s="361" t="str">
        <f t="shared" si="28"/>
        <v/>
      </c>
      <c r="S305" s="361" t="str">
        <f t="shared" si="29"/>
        <v/>
      </c>
      <c r="T305" s="361" t="str">
        <f t="shared" si="30"/>
        <v/>
      </c>
    </row>
    <row r="306" spans="1:20">
      <c r="A306" s="27">
        <v>296</v>
      </c>
      <c r="B306" s="17"/>
      <c r="C306" s="17"/>
      <c r="D306" s="160"/>
      <c r="E306" s="18"/>
      <c r="F306" s="28"/>
      <c r="G306" s="325"/>
      <c r="H306" s="22"/>
      <c r="I306" s="214"/>
      <c r="J306" s="23"/>
      <c r="K306" s="24"/>
      <c r="L306" s="29"/>
      <c r="M306" s="361" t="str">
        <f t="shared" si="21"/>
        <v/>
      </c>
      <c r="N306" s="327"/>
      <c r="O306" s="357" t="str">
        <f>IF(OR($B306="",$C306="",$D306="",$E306="",$F306=""),"",$G306/VLOOKUP($F306,Euro!$A:$C,3,FALSE))</f>
        <v/>
      </c>
      <c r="P306" s="358" t="b">
        <f t="shared" si="25"/>
        <v>0</v>
      </c>
      <c r="Q306" s="359">
        <f t="shared" si="26"/>
        <v>1</v>
      </c>
      <c r="R306" s="361" t="str">
        <f t="shared" si="28"/>
        <v/>
      </c>
      <c r="S306" s="361" t="str">
        <f t="shared" si="29"/>
        <v/>
      </c>
      <c r="T306" s="361" t="str">
        <f t="shared" si="30"/>
        <v/>
      </c>
    </row>
    <row r="307" spans="1:20">
      <c r="A307" s="27">
        <v>297</v>
      </c>
      <c r="B307" s="17"/>
      <c r="C307" s="17"/>
      <c r="D307" s="160"/>
      <c r="E307" s="18"/>
      <c r="F307" s="28"/>
      <c r="G307" s="325"/>
      <c r="H307" s="22"/>
      <c r="I307" s="214"/>
      <c r="J307" s="23"/>
      <c r="K307" s="24"/>
      <c r="L307" s="29"/>
      <c r="M307" s="361" t="str">
        <f t="shared" si="21"/>
        <v/>
      </c>
      <c r="N307" s="327"/>
      <c r="O307" s="357" t="str">
        <f>IF(OR($B307="",$C307="",$D307="",$E307="",$F307=""),"",$G307/VLOOKUP($F307,Euro!$A:$C,3,FALSE))</f>
        <v/>
      </c>
      <c r="P307" s="358" t="b">
        <f t="shared" si="25"/>
        <v>0</v>
      </c>
      <c r="Q307" s="359">
        <f t="shared" si="26"/>
        <v>1</v>
      </c>
      <c r="R307" s="361" t="str">
        <f t="shared" si="28"/>
        <v/>
      </c>
      <c r="S307" s="361" t="str">
        <f t="shared" si="29"/>
        <v/>
      </c>
      <c r="T307" s="361" t="str">
        <f t="shared" si="30"/>
        <v/>
      </c>
    </row>
    <row r="308" spans="1:20">
      <c r="A308" s="27">
        <v>298</v>
      </c>
      <c r="B308" s="17"/>
      <c r="C308" s="17"/>
      <c r="D308" s="160"/>
      <c r="E308" s="18"/>
      <c r="F308" s="28"/>
      <c r="G308" s="325"/>
      <c r="H308" s="22"/>
      <c r="I308" s="214"/>
      <c r="J308" s="23"/>
      <c r="K308" s="24"/>
      <c r="L308" s="29"/>
      <c r="M308" s="361" t="str">
        <f t="shared" si="21"/>
        <v/>
      </c>
      <c r="N308" s="327"/>
      <c r="O308" s="357" t="str">
        <f>IF(OR($B308="",$C308="",$D308="",$E308="",$F308=""),"",$G308/VLOOKUP($F308,Euro!$A:$C,3,FALSE))</f>
        <v/>
      </c>
      <c r="P308" s="358" t="b">
        <f t="shared" si="25"/>
        <v>0</v>
      </c>
      <c r="Q308" s="359">
        <f t="shared" si="26"/>
        <v>1</v>
      </c>
      <c r="R308" s="361" t="str">
        <f t="shared" si="28"/>
        <v/>
      </c>
      <c r="S308" s="361" t="str">
        <f t="shared" si="29"/>
        <v/>
      </c>
      <c r="T308" s="361" t="str">
        <f t="shared" si="30"/>
        <v/>
      </c>
    </row>
    <row r="309" spans="1:20">
      <c r="A309" s="27">
        <v>299</v>
      </c>
      <c r="B309" s="17"/>
      <c r="C309" s="17"/>
      <c r="D309" s="160"/>
      <c r="E309" s="18"/>
      <c r="F309" s="28"/>
      <c r="G309" s="325"/>
      <c r="H309" s="22"/>
      <c r="I309" s="214"/>
      <c r="J309" s="23"/>
      <c r="K309" s="24"/>
      <c r="L309" s="29"/>
      <c r="M309" s="361" t="str">
        <f t="shared" si="21"/>
        <v/>
      </c>
      <c r="N309" s="327"/>
      <c r="O309" s="357" t="str">
        <f>IF(OR($B309="",$C309="",$D309="",$E309="",$F309=""),"",$G309/VLOOKUP($F309,Euro!$A:$C,3,FALSE))</f>
        <v/>
      </c>
      <c r="P309" s="358" t="b">
        <f t="shared" si="25"/>
        <v>0</v>
      </c>
      <c r="Q309" s="359">
        <f t="shared" si="26"/>
        <v>1</v>
      </c>
      <c r="R309" s="361" t="str">
        <f t="shared" si="28"/>
        <v/>
      </c>
      <c r="S309" s="361" t="str">
        <f t="shared" si="29"/>
        <v/>
      </c>
      <c r="T309" s="361" t="str">
        <f t="shared" si="30"/>
        <v/>
      </c>
    </row>
    <row r="310" spans="1:20">
      <c r="A310" s="27">
        <v>300</v>
      </c>
      <c r="B310" s="17"/>
      <c r="C310" s="17"/>
      <c r="D310" s="160"/>
      <c r="E310" s="18"/>
      <c r="F310" s="28"/>
      <c r="G310" s="325"/>
      <c r="H310" s="22"/>
      <c r="I310" s="214"/>
      <c r="J310" s="23"/>
      <c r="K310" s="24"/>
      <c r="L310" s="29"/>
      <c r="M310" s="361" t="str">
        <f t="shared" si="21"/>
        <v/>
      </c>
      <c r="N310" s="327"/>
      <c r="O310" s="357" t="str">
        <f>IF(OR($B310="",$C310="",$D310="",$E310="",$F310=""),"",$G310/VLOOKUP($F310,Euro!$A:$C,3,FALSE))</f>
        <v/>
      </c>
      <c r="P310" s="358" t="b">
        <f t="shared" si="25"/>
        <v>0</v>
      </c>
      <c r="Q310" s="359">
        <f t="shared" si="26"/>
        <v>1</v>
      </c>
      <c r="R310" s="361" t="str">
        <f t="shared" si="28"/>
        <v/>
      </c>
      <c r="S310" s="361" t="str">
        <f t="shared" si="29"/>
        <v/>
      </c>
      <c r="T310" s="361"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7"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C13" sqref="C13"/>
    </sheetView>
  </sheetViews>
  <sheetFormatPr defaultColWidth="9.109375" defaultRowHeight="15.6"/>
  <cols>
    <col min="1" max="1" width="5.6640625" style="58" customWidth="1"/>
    <col min="2" max="2" width="62.44140625" style="62" customWidth="1"/>
    <col min="3" max="3" width="8.6640625" style="62" customWidth="1"/>
    <col min="4" max="4" width="12.33203125" style="62" customWidth="1"/>
    <col min="5" max="19" width="9.109375" style="62" customWidth="1"/>
    <col min="20" max="16384" width="9.109375" style="62"/>
  </cols>
  <sheetData>
    <row r="1" spans="1:4" s="58" customFormat="1">
      <c r="A1" s="57" t="s">
        <v>481</v>
      </c>
      <c r="C1" s="59"/>
      <c r="D1" s="61"/>
    </row>
    <row r="2" spans="1:4" s="58" customFormat="1">
      <c r="A2" s="344" t="str">
        <f>IF(ISBLANK(facultate), IF(ISBLANK(departament),"","Departament " &amp; departament), "Facultatea " &amp; facultate)</f>
        <v>Facultatea Construcții</v>
      </c>
      <c r="C2" s="59"/>
      <c r="D2" s="61"/>
    </row>
    <row r="3" spans="1:4" s="58" customFormat="1">
      <c r="A3" s="344" t="str">
        <f>IF(ISBLANK(departament),"","Departamentul " &amp; departament)</f>
        <v>Departamentul Căi de Comunicație Terestre, Fundații și Cadastru</v>
      </c>
      <c r="C3" s="59"/>
      <c r="D3" s="61"/>
    </row>
    <row r="4" spans="1:4">
      <c r="A4" s="531" t="s">
        <v>901</v>
      </c>
      <c r="B4" s="531"/>
      <c r="C4" s="531"/>
      <c r="D4" s="531"/>
    </row>
    <row r="5" spans="1:4" ht="42.75" customHeight="1">
      <c r="A5" s="537" t="s">
        <v>1056</v>
      </c>
      <c r="B5" s="531"/>
      <c r="C5" s="531"/>
      <c r="D5" s="531"/>
    </row>
    <row r="6" spans="1:4" ht="13.5" customHeight="1">
      <c r="D6" s="345" t="str">
        <f>CONCATENATE(functie," ",nume_candidat)</f>
        <v>Șef de lucrări Halbac-Cotoara-Zamfir Rares</v>
      </c>
    </row>
    <row r="7" spans="1:4" s="31" customFormat="1" ht="15.75" customHeight="1">
      <c r="A7" s="528" t="s">
        <v>336</v>
      </c>
      <c r="B7" s="584" t="str">
        <f>CONCATENATE("Tip Citare din ultimii ",durata_evaluare," ani")</f>
        <v>Tip Citare din ultimii 5 ani</v>
      </c>
      <c r="C7" s="529" t="s">
        <v>14</v>
      </c>
      <c r="D7" s="529" t="s">
        <v>542</v>
      </c>
    </row>
    <row r="8" spans="1:4" s="31" customFormat="1" ht="31.5" customHeight="1">
      <c r="A8" s="528"/>
      <c r="B8" s="584"/>
      <c r="C8" s="530"/>
      <c r="D8" s="530"/>
    </row>
    <row r="9" spans="1:4" s="31" customFormat="1">
      <c r="A9" s="86"/>
      <c r="B9" s="63"/>
      <c r="C9" s="160"/>
      <c r="D9" s="146">
        <f>SUMIF(D10:D12,"&gt;0")</f>
        <v>1145</v>
      </c>
    </row>
    <row r="10" spans="1:4" s="77" customFormat="1">
      <c r="A10" s="35">
        <v>1</v>
      </c>
      <c r="B10" s="13" t="s">
        <v>712</v>
      </c>
      <c r="C10" s="379">
        <v>48</v>
      </c>
      <c r="D10" s="16">
        <f>C10 * (HLOOKUP(B10,ii3punctaje,2,FALSE))</f>
        <v>480</v>
      </c>
    </row>
    <row r="11" spans="1:4" s="31" customFormat="1">
      <c r="A11" s="35">
        <v>2</v>
      </c>
      <c r="B11" s="7" t="s">
        <v>713</v>
      </c>
      <c r="C11" s="379">
        <v>49</v>
      </c>
      <c r="D11" s="380">
        <f>C11 * (HLOOKUP(B11,ii3punctaje,2,FALSE))</f>
        <v>392</v>
      </c>
    </row>
    <row r="12" spans="1:4" s="31" customFormat="1">
      <c r="A12" s="35">
        <v>3</v>
      </c>
      <c r="B12" s="194" t="s">
        <v>714</v>
      </c>
      <c r="C12" s="379">
        <v>91</v>
      </c>
      <c r="D12" s="380">
        <f>C12 * (HLOOKUP(B12,ii3punctaje,2,FALSE))</f>
        <v>273</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election activeCell="B14" sqref="B14:C14"/>
    </sheetView>
  </sheetViews>
  <sheetFormatPr defaultColWidth="9.109375" defaultRowHeight="14.4"/>
  <cols>
    <col min="1" max="1" width="5.6640625" style="47" customWidth="1"/>
    <col min="2" max="4" width="35.6640625" style="47" customWidth="1"/>
    <col min="5" max="5" width="10.6640625" style="47" customWidth="1"/>
    <col min="6" max="6" width="17.6640625" style="47" customWidth="1"/>
    <col min="7" max="16384" width="9.109375" style="47"/>
  </cols>
  <sheetData>
    <row r="1" spans="1:8" s="58" customFormat="1" ht="15.6">
      <c r="A1" s="57" t="s">
        <v>481</v>
      </c>
      <c r="E1" s="59"/>
      <c r="F1" s="61"/>
      <c r="G1" s="60"/>
      <c r="H1" s="287"/>
    </row>
    <row r="2" spans="1:8" s="58" customFormat="1" ht="15.6">
      <c r="A2" s="344" t="str">
        <f>IF(ISBLANK(facultate), IF(ISBLANK(departament),"","Departament " &amp; departament), "Facultatea " &amp; facultate)</f>
        <v>Facultatea Construcții</v>
      </c>
      <c r="E2" s="59"/>
      <c r="F2" s="61"/>
      <c r="G2" s="60"/>
      <c r="H2" s="287"/>
    </row>
    <row r="3" spans="1:8" s="58" customFormat="1" ht="15.6">
      <c r="A3" s="344" t="str">
        <f>IF(ISBLANK(departament),"","Departamentul " &amp; departament)</f>
        <v>Departamentul Căi de Comunicație Terestre, Fundații și Cadastru</v>
      </c>
      <c r="E3" s="59"/>
      <c r="F3" s="61"/>
      <c r="G3" s="60"/>
      <c r="H3" s="287"/>
    </row>
    <row r="4" spans="1:8" s="62" customFormat="1" ht="15.6">
      <c r="B4" s="288"/>
      <c r="C4" s="288" t="s">
        <v>901</v>
      </c>
      <c r="D4" s="288"/>
      <c r="E4" s="288"/>
      <c r="F4" s="288"/>
      <c r="G4" s="224"/>
      <c r="H4" s="289"/>
    </row>
    <row r="5" spans="1:8" s="62" customFormat="1" ht="15.6">
      <c r="B5" s="288"/>
      <c r="C5" s="288" t="s">
        <v>925</v>
      </c>
      <c r="D5" s="288"/>
      <c r="E5" s="288"/>
      <c r="F5" s="288"/>
      <c r="G5" s="224"/>
      <c r="H5" s="69"/>
    </row>
    <row r="6" spans="1:8" s="62" customFormat="1" ht="13.5" customHeight="1">
      <c r="A6" s="58"/>
      <c r="D6" s="345" t="str">
        <f>CONCATENATE(functie," ",nume_candidat)</f>
        <v>Șef de lucrări Halbac-Cotoara-Zamfir Rares</v>
      </c>
      <c r="G6" s="68"/>
      <c r="H6" s="69"/>
    </row>
    <row r="7" spans="1:8" ht="15" customHeight="1">
      <c r="B7" s="539" t="s">
        <v>926</v>
      </c>
      <c r="C7" s="539" t="s">
        <v>927</v>
      </c>
      <c r="D7" s="529" t="s">
        <v>542</v>
      </c>
    </row>
    <row r="8" spans="1:8" ht="15" customHeight="1">
      <c r="B8" s="540"/>
      <c r="C8" s="540"/>
      <c r="D8" s="546"/>
    </row>
    <row r="9" spans="1:8" ht="15" customHeight="1">
      <c r="B9" s="540"/>
      <c r="C9" s="540"/>
      <c r="D9" s="546"/>
    </row>
    <row r="10" spans="1:8" ht="15.75" customHeight="1">
      <c r="B10" s="541"/>
      <c r="C10" s="541"/>
      <c r="D10" s="530"/>
    </row>
    <row r="11" spans="1:8" ht="15.6">
      <c r="B11" s="35" t="s">
        <v>716</v>
      </c>
      <c r="C11" s="35">
        <v>4</v>
      </c>
      <c r="D11" s="349">
        <f>C11*200</f>
        <v>800</v>
      </c>
    </row>
    <row r="12" spans="1:8" ht="15.6">
      <c r="B12" s="35" t="s">
        <v>717</v>
      </c>
      <c r="C12" s="35">
        <v>4</v>
      </c>
      <c r="D12" s="349">
        <f>C12*160</f>
        <v>640</v>
      </c>
    </row>
    <row r="13" spans="1:8" ht="15.6">
      <c r="B13" s="35" t="s">
        <v>718</v>
      </c>
      <c r="C13" s="35">
        <v>6</v>
      </c>
      <c r="D13" s="349">
        <f>C13*60</f>
        <v>360</v>
      </c>
    </row>
    <row r="14" spans="1:8" ht="15.6">
      <c r="B14" s="585" t="s">
        <v>928</v>
      </c>
      <c r="C14" s="586"/>
      <c r="D14" s="349">
        <f>SUM(D11:D13)</f>
        <v>1800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3" t="s">
        <v>461</v>
      </c>
      <c r="C1" s="33" t="s">
        <v>462</v>
      </c>
      <c r="E1" s="33" t="s">
        <v>467</v>
      </c>
      <c r="H1" s="33" t="s">
        <v>471</v>
      </c>
      <c r="K1" s="33" t="s">
        <v>472</v>
      </c>
      <c r="M1" s="33" t="s">
        <v>475</v>
      </c>
      <c r="O1" s="33" t="s">
        <v>477</v>
      </c>
      <c r="Q1" s="33" t="s">
        <v>478</v>
      </c>
    </row>
    <row r="2" spans="1:17">
      <c r="A2" t="s">
        <v>453</v>
      </c>
      <c r="C2" t="s">
        <v>463</v>
      </c>
      <c r="E2" t="s">
        <v>468</v>
      </c>
      <c r="H2" t="s">
        <v>468</v>
      </c>
      <c r="K2" t="s">
        <v>473</v>
      </c>
      <c r="M2" t="s">
        <v>473</v>
      </c>
      <c r="O2" t="s">
        <v>473</v>
      </c>
      <c r="Q2" t="s">
        <v>479</v>
      </c>
    </row>
    <row r="3" spans="1:17">
      <c r="A3" t="s">
        <v>454</v>
      </c>
      <c r="C3" t="s">
        <v>465</v>
      </c>
      <c r="E3" t="s">
        <v>469</v>
      </c>
      <c r="H3" t="s">
        <v>469</v>
      </c>
      <c r="K3" t="s">
        <v>474</v>
      </c>
      <c r="M3" t="s">
        <v>474</v>
      </c>
      <c r="O3" t="s">
        <v>474</v>
      </c>
      <c r="Q3" t="s">
        <v>480</v>
      </c>
    </row>
    <row r="4" spans="1:17">
      <c r="A4" t="s">
        <v>455</v>
      </c>
      <c r="C4" t="s">
        <v>464</v>
      </c>
      <c r="E4" t="s">
        <v>470</v>
      </c>
      <c r="M4" t="s">
        <v>476</v>
      </c>
    </row>
    <row r="5" spans="1:17">
      <c r="A5" t="s">
        <v>456</v>
      </c>
      <c r="C5" t="s">
        <v>466</v>
      </c>
    </row>
    <row r="6" spans="1:17">
      <c r="A6" t="s">
        <v>457</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B10" sqref="B10:E12"/>
    </sheetView>
  </sheetViews>
  <sheetFormatPr defaultColWidth="9.109375" defaultRowHeight="15.6"/>
  <cols>
    <col min="1" max="1" width="5.6640625" style="62" customWidth="1"/>
    <col min="2" max="2" width="44.44140625" style="314" customWidth="1"/>
    <col min="3" max="3" width="9.88671875" style="67" customWidth="1"/>
    <col min="4" max="4" width="20.109375" style="62" customWidth="1"/>
    <col min="5" max="5" width="46.109375" style="62" customWidth="1"/>
    <col min="6" max="6" width="13.6640625" style="62" customWidth="1"/>
    <col min="7" max="16384" width="9.109375" style="62"/>
  </cols>
  <sheetData>
    <row r="1" spans="1:6" s="58" customFormat="1">
      <c r="A1" s="57" t="s">
        <v>481</v>
      </c>
      <c r="B1" s="391"/>
      <c r="D1" s="59"/>
      <c r="E1" s="59"/>
      <c r="F1" s="61"/>
    </row>
    <row r="2" spans="1:6" s="58" customFormat="1">
      <c r="A2" s="587" t="s">
        <v>448</v>
      </c>
      <c r="B2" s="587"/>
      <c r="D2" s="59"/>
      <c r="E2" s="59"/>
      <c r="F2" s="61"/>
    </row>
    <row r="3" spans="1:6">
      <c r="A3" s="588" t="s">
        <v>901</v>
      </c>
      <c r="B3" s="588"/>
      <c r="C3" s="588"/>
      <c r="D3" s="588"/>
      <c r="E3" s="588"/>
      <c r="F3" s="588"/>
    </row>
    <row r="4" spans="1:6">
      <c r="A4" s="531" t="s">
        <v>929</v>
      </c>
      <c r="B4" s="531"/>
      <c r="C4" s="531"/>
      <c r="D4" s="531"/>
      <c r="E4" s="531"/>
      <c r="F4" s="531"/>
    </row>
    <row r="5" spans="1:6">
      <c r="C5" s="62"/>
    </row>
    <row r="6" spans="1:6" s="58" customFormat="1" ht="13.5" customHeight="1">
      <c r="A6" s="62"/>
      <c r="B6" s="314"/>
      <c r="C6" s="80"/>
      <c r="D6" s="62"/>
      <c r="E6" s="62"/>
      <c r="F6" s="345" t="str">
        <f>CONCATENATE(functie," ",nume_candidat)</f>
        <v>Șef de lucrări Halbac-Cotoara-Zamfir Rares</v>
      </c>
    </row>
    <row r="7" spans="1:6" ht="15" customHeight="1">
      <c r="A7" s="528" t="s">
        <v>336</v>
      </c>
      <c r="B7" s="528" t="s">
        <v>1027</v>
      </c>
      <c r="C7" s="528" t="s">
        <v>2</v>
      </c>
      <c r="D7" s="528" t="s">
        <v>458</v>
      </c>
      <c r="E7" s="528" t="s">
        <v>812</v>
      </c>
      <c r="F7" s="529" t="s">
        <v>542</v>
      </c>
    </row>
    <row r="8" spans="1:6">
      <c r="A8" s="528"/>
      <c r="B8" s="528"/>
      <c r="C8" s="528"/>
      <c r="D8" s="528"/>
      <c r="E8" s="528"/>
      <c r="F8" s="530"/>
    </row>
    <row r="9" spans="1:6">
      <c r="A9" s="86"/>
      <c r="B9" s="63"/>
      <c r="C9" s="160"/>
      <c r="D9" s="72"/>
      <c r="E9" s="72"/>
      <c r="F9" s="146">
        <f>SUMIF(F10:F1010,"&gt;0")</f>
        <v>0</v>
      </c>
    </row>
    <row r="10" spans="1:6">
      <c r="A10" s="5">
        <v>1</v>
      </c>
      <c r="B10" s="6"/>
      <c r="C10" s="388"/>
      <c r="D10" s="6"/>
      <c r="E10" s="6"/>
      <c r="F10" s="16" t="str">
        <f t="shared" ref="F10:F73" si="0">IF(OR($B10="",$C10="",$C10&lt;an_initial,$C10&gt;an_final,),"",
 (INDEX(ii511punctaje, MATCH(D10,ii511anvergură,0), MATCH(E10,ii511rol,0) ))
)</f>
        <v/>
      </c>
    </row>
    <row r="11" spans="1:6" s="78" customFormat="1">
      <c r="A11" s="5">
        <v>2</v>
      </c>
      <c r="B11" s="6"/>
      <c r="C11" s="388"/>
      <c r="D11" s="6"/>
      <c r="E11" s="6"/>
      <c r="F11" s="16" t="str">
        <f t="shared" si="0"/>
        <v/>
      </c>
    </row>
    <row r="12" spans="1:6">
      <c r="A12" s="5">
        <v>3</v>
      </c>
      <c r="B12" s="6"/>
      <c r="C12" s="388"/>
      <c r="D12" s="6"/>
      <c r="E12" s="6"/>
      <c r="F12" s="16" t="str">
        <f t="shared" si="0"/>
        <v/>
      </c>
    </row>
    <row r="13" spans="1:6">
      <c r="A13" s="5">
        <v>4</v>
      </c>
      <c r="B13" s="378"/>
      <c r="C13" s="389"/>
      <c r="D13" s="7"/>
      <c r="E13" s="7"/>
      <c r="F13" s="16" t="str">
        <f t="shared" si="0"/>
        <v/>
      </c>
    </row>
    <row r="14" spans="1:6">
      <c r="A14" s="5">
        <v>5</v>
      </c>
      <c r="B14" s="378"/>
      <c r="C14" s="389"/>
      <c r="D14" s="5"/>
      <c r="E14" s="201"/>
      <c r="F14" s="16" t="str">
        <f t="shared" si="0"/>
        <v/>
      </c>
    </row>
    <row r="15" spans="1:6">
      <c r="A15" s="5">
        <v>6</v>
      </c>
      <c r="B15" s="378"/>
      <c r="C15" s="389"/>
      <c r="D15" s="5"/>
      <c r="E15" s="201"/>
      <c r="F15" s="16" t="str">
        <f t="shared" si="0"/>
        <v/>
      </c>
    </row>
    <row r="16" spans="1:6">
      <c r="A16" s="5">
        <v>7</v>
      </c>
      <c r="B16" s="6"/>
      <c r="C16" s="388"/>
      <c r="D16" s="5"/>
      <c r="E16" s="201"/>
      <c r="F16" s="16" t="str">
        <f t="shared" si="0"/>
        <v/>
      </c>
    </row>
    <row r="17" spans="1:6">
      <c r="A17" s="5">
        <v>8</v>
      </c>
      <c r="B17" s="378"/>
      <c r="C17" s="389"/>
      <c r="D17" s="5"/>
      <c r="E17" s="201"/>
      <c r="F17" s="16" t="str">
        <f t="shared" si="0"/>
        <v/>
      </c>
    </row>
    <row r="18" spans="1:6">
      <c r="A18" s="5">
        <v>9</v>
      </c>
      <c r="B18" s="378"/>
      <c r="C18" s="389"/>
      <c r="D18" s="5"/>
      <c r="E18" s="201"/>
      <c r="F18" s="16" t="str">
        <f t="shared" si="0"/>
        <v/>
      </c>
    </row>
    <row r="19" spans="1:6">
      <c r="A19" s="5">
        <v>10</v>
      </c>
      <c r="B19" s="6"/>
      <c r="C19" s="389"/>
      <c r="D19" s="5"/>
      <c r="E19" s="201"/>
      <c r="F19" s="16" t="str">
        <f t="shared" si="0"/>
        <v/>
      </c>
    </row>
    <row r="20" spans="1:6">
      <c r="A20" s="5">
        <v>11</v>
      </c>
      <c r="B20" s="6"/>
      <c r="C20" s="389"/>
      <c r="D20" s="5"/>
      <c r="E20" s="201"/>
      <c r="F20" s="16" t="str">
        <f t="shared" si="0"/>
        <v/>
      </c>
    </row>
    <row r="21" spans="1:6">
      <c r="A21" s="5">
        <v>12</v>
      </c>
      <c r="B21" s="6"/>
      <c r="C21" s="388"/>
      <c r="D21" s="5"/>
      <c r="E21" s="201"/>
      <c r="F21" s="16" t="str">
        <f t="shared" si="0"/>
        <v/>
      </c>
    </row>
    <row r="22" spans="1:6">
      <c r="A22" s="5">
        <v>13</v>
      </c>
      <c r="B22" s="6"/>
      <c r="C22" s="388"/>
      <c r="D22" s="5"/>
      <c r="E22" s="201"/>
      <c r="F22" s="16" t="str">
        <f t="shared" si="0"/>
        <v/>
      </c>
    </row>
    <row r="23" spans="1:6">
      <c r="A23" s="5">
        <v>14</v>
      </c>
      <c r="B23" s="6"/>
      <c r="C23" s="388"/>
      <c r="D23" s="5"/>
      <c r="E23" s="201"/>
      <c r="F23" s="16" t="str">
        <f t="shared" si="0"/>
        <v/>
      </c>
    </row>
    <row r="24" spans="1:6">
      <c r="A24" s="5">
        <v>15</v>
      </c>
      <c r="B24" s="6"/>
      <c r="C24" s="388"/>
      <c r="D24" s="5"/>
      <c r="E24" s="201"/>
      <c r="F24" s="16" t="str">
        <f t="shared" si="0"/>
        <v/>
      </c>
    </row>
    <row r="25" spans="1:6">
      <c r="A25" s="5">
        <v>16</v>
      </c>
      <c r="B25" s="6"/>
      <c r="C25" s="388"/>
      <c r="D25" s="5"/>
      <c r="E25" s="201"/>
      <c r="F25" s="16" t="str">
        <f t="shared" si="0"/>
        <v/>
      </c>
    </row>
    <row r="26" spans="1:6">
      <c r="A26" s="5">
        <v>17</v>
      </c>
      <c r="B26" s="6"/>
      <c r="C26" s="388"/>
      <c r="D26" s="5"/>
      <c r="E26" s="201"/>
      <c r="F26" s="16" t="str">
        <f t="shared" si="0"/>
        <v/>
      </c>
    </row>
    <row r="27" spans="1:6">
      <c r="A27" s="5">
        <v>18</v>
      </c>
      <c r="B27" s="6"/>
      <c r="C27" s="388"/>
      <c r="D27" s="5"/>
      <c r="E27" s="201"/>
      <c r="F27" s="16" t="str">
        <f t="shared" si="0"/>
        <v/>
      </c>
    </row>
    <row r="28" spans="1:6">
      <c r="A28" s="5">
        <v>19</v>
      </c>
      <c r="B28" s="6"/>
      <c r="C28" s="388"/>
      <c r="D28" s="5"/>
      <c r="E28" s="201"/>
      <c r="F28" s="16" t="str">
        <f t="shared" si="0"/>
        <v/>
      </c>
    </row>
    <row r="29" spans="1:6">
      <c r="A29" s="5">
        <v>20</v>
      </c>
      <c r="B29" s="6"/>
      <c r="C29" s="388"/>
      <c r="D29" s="5"/>
      <c r="E29" s="201"/>
      <c r="F29" s="16" t="str">
        <f t="shared" si="0"/>
        <v/>
      </c>
    </row>
    <row r="30" spans="1:6">
      <c r="A30" s="5">
        <v>21</v>
      </c>
      <c r="B30" s="6"/>
      <c r="C30" s="388"/>
      <c r="D30" s="5"/>
      <c r="E30" s="201"/>
      <c r="F30" s="16" t="str">
        <f t="shared" si="0"/>
        <v/>
      </c>
    </row>
    <row r="31" spans="1:6">
      <c r="A31" s="5">
        <v>22</v>
      </c>
      <c r="B31" s="6"/>
      <c r="C31" s="388"/>
      <c r="D31" s="5"/>
      <c r="E31" s="201"/>
      <c r="F31" s="16" t="str">
        <f t="shared" si="0"/>
        <v/>
      </c>
    </row>
    <row r="32" spans="1:6">
      <c r="A32" s="5">
        <v>23</v>
      </c>
      <c r="B32" s="6"/>
      <c r="C32" s="388"/>
      <c r="D32" s="5"/>
      <c r="E32" s="201"/>
      <c r="F32" s="16" t="str">
        <f t="shared" si="0"/>
        <v/>
      </c>
    </row>
    <row r="33" spans="1:6">
      <c r="A33" s="5">
        <v>24</v>
      </c>
      <c r="B33" s="6"/>
      <c r="C33" s="388"/>
      <c r="D33" s="5"/>
      <c r="E33" s="201"/>
      <c r="F33" s="16" t="str">
        <f t="shared" si="0"/>
        <v/>
      </c>
    </row>
    <row r="34" spans="1:6">
      <c r="A34" s="5">
        <v>25</v>
      </c>
      <c r="B34" s="6"/>
      <c r="C34" s="388"/>
      <c r="D34" s="5"/>
      <c r="E34" s="201"/>
      <c r="F34" s="16" t="str">
        <f t="shared" si="0"/>
        <v/>
      </c>
    </row>
    <row r="35" spans="1:6">
      <c r="A35" s="5">
        <v>26</v>
      </c>
      <c r="B35" s="6"/>
      <c r="C35" s="388"/>
      <c r="D35" s="5"/>
      <c r="E35" s="201"/>
      <c r="F35" s="16" t="str">
        <f t="shared" si="0"/>
        <v/>
      </c>
    </row>
    <row r="36" spans="1:6">
      <c r="A36" s="5">
        <v>27</v>
      </c>
      <c r="B36" s="6"/>
      <c r="C36" s="388"/>
      <c r="D36" s="5"/>
      <c r="E36" s="201"/>
      <c r="F36" s="16" t="str">
        <f t="shared" si="0"/>
        <v/>
      </c>
    </row>
    <row r="37" spans="1:6">
      <c r="A37" s="5">
        <v>28</v>
      </c>
      <c r="B37" s="6"/>
      <c r="C37" s="388"/>
      <c r="D37" s="5"/>
      <c r="E37" s="201"/>
      <c r="F37" s="16" t="str">
        <f t="shared" si="0"/>
        <v/>
      </c>
    </row>
    <row r="38" spans="1:6">
      <c r="A38" s="5">
        <v>29</v>
      </c>
      <c r="B38" s="6"/>
      <c r="C38" s="388"/>
      <c r="D38" s="5"/>
      <c r="E38" s="201"/>
      <c r="F38" s="16" t="str">
        <f t="shared" si="0"/>
        <v/>
      </c>
    </row>
    <row r="39" spans="1:6">
      <c r="A39" s="5">
        <v>30</v>
      </c>
      <c r="B39" s="6"/>
      <c r="C39" s="388"/>
      <c r="D39" s="5"/>
      <c r="E39" s="201"/>
      <c r="F39" s="16" t="str">
        <f t="shared" si="0"/>
        <v/>
      </c>
    </row>
    <row r="40" spans="1:6">
      <c r="A40" s="5">
        <v>31</v>
      </c>
      <c r="B40" s="6"/>
      <c r="C40" s="388"/>
      <c r="D40" s="5"/>
      <c r="E40" s="201"/>
      <c r="F40" s="16" t="str">
        <f t="shared" si="0"/>
        <v/>
      </c>
    </row>
    <row r="41" spans="1:6">
      <c r="A41" s="5">
        <v>32</v>
      </c>
      <c r="B41" s="6"/>
      <c r="C41" s="388"/>
      <c r="D41" s="5"/>
      <c r="E41" s="201"/>
      <c r="F41" s="16" t="str">
        <f t="shared" si="0"/>
        <v/>
      </c>
    </row>
    <row r="42" spans="1:6">
      <c r="A42" s="5">
        <v>33</v>
      </c>
      <c r="B42" s="6"/>
      <c r="C42" s="388"/>
      <c r="D42" s="5"/>
      <c r="E42" s="201"/>
      <c r="F42" s="16" t="str">
        <f t="shared" si="0"/>
        <v/>
      </c>
    </row>
    <row r="43" spans="1:6">
      <c r="A43" s="5">
        <v>34</v>
      </c>
      <c r="B43" s="6"/>
      <c r="C43" s="388"/>
      <c r="D43" s="5"/>
      <c r="E43" s="201"/>
      <c r="F43" s="16" t="str">
        <f t="shared" si="0"/>
        <v/>
      </c>
    </row>
    <row r="44" spans="1:6">
      <c r="A44" s="5">
        <v>35</v>
      </c>
      <c r="B44" s="6"/>
      <c r="C44" s="388"/>
      <c r="D44" s="5"/>
      <c r="E44" s="201"/>
      <c r="F44" s="16" t="str">
        <f t="shared" si="0"/>
        <v/>
      </c>
    </row>
    <row r="45" spans="1:6">
      <c r="A45" s="5">
        <v>36</v>
      </c>
      <c r="B45" s="6"/>
      <c r="C45" s="388"/>
      <c r="D45" s="5"/>
      <c r="E45" s="201"/>
      <c r="F45" s="16" t="str">
        <f t="shared" si="0"/>
        <v/>
      </c>
    </row>
    <row r="46" spans="1:6">
      <c r="A46" s="5">
        <v>37</v>
      </c>
      <c r="B46" s="6"/>
      <c r="C46" s="388"/>
      <c r="D46" s="5"/>
      <c r="E46" s="201"/>
      <c r="F46" s="16" t="str">
        <f t="shared" si="0"/>
        <v/>
      </c>
    </row>
    <row r="47" spans="1:6">
      <c r="A47" s="5">
        <v>38</v>
      </c>
      <c r="B47" s="6"/>
      <c r="C47" s="388"/>
      <c r="D47" s="5"/>
      <c r="E47" s="201"/>
      <c r="F47" s="16" t="str">
        <f t="shared" si="0"/>
        <v/>
      </c>
    </row>
    <row r="48" spans="1:6">
      <c r="A48" s="5">
        <v>39</v>
      </c>
      <c r="B48" s="6"/>
      <c r="C48" s="388"/>
      <c r="D48" s="5"/>
      <c r="E48" s="201"/>
      <c r="F48" s="16" t="str">
        <f t="shared" si="0"/>
        <v/>
      </c>
    </row>
    <row r="49" spans="1:6">
      <c r="A49" s="5">
        <v>40</v>
      </c>
      <c r="B49" s="6"/>
      <c r="C49" s="388"/>
      <c r="D49" s="5"/>
      <c r="E49" s="201"/>
      <c r="F49" s="16" t="str">
        <f t="shared" si="0"/>
        <v/>
      </c>
    </row>
    <row r="50" spans="1:6">
      <c r="A50" s="5">
        <v>41</v>
      </c>
      <c r="B50" s="6"/>
      <c r="C50" s="388"/>
      <c r="D50" s="5"/>
      <c r="E50" s="201"/>
      <c r="F50" s="16" t="str">
        <f t="shared" si="0"/>
        <v/>
      </c>
    </row>
    <row r="51" spans="1:6">
      <c r="A51" s="5">
        <v>42</v>
      </c>
      <c r="B51" s="6"/>
      <c r="C51" s="388"/>
      <c r="D51" s="5"/>
      <c r="E51" s="201"/>
      <c r="F51" s="16" t="str">
        <f t="shared" si="0"/>
        <v/>
      </c>
    </row>
    <row r="52" spans="1:6">
      <c r="A52" s="5">
        <v>43</v>
      </c>
      <c r="B52" s="6"/>
      <c r="C52" s="388"/>
      <c r="D52" s="5"/>
      <c r="E52" s="201"/>
      <c r="F52" s="16" t="str">
        <f t="shared" si="0"/>
        <v/>
      </c>
    </row>
    <row r="53" spans="1:6">
      <c r="A53" s="5">
        <v>44</v>
      </c>
      <c r="B53" s="6"/>
      <c r="C53" s="388"/>
      <c r="D53" s="5"/>
      <c r="E53" s="201"/>
      <c r="F53" s="16" t="str">
        <f t="shared" si="0"/>
        <v/>
      </c>
    </row>
    <row r="54" spans="1:6">
      <c r="A54" s="5">
        <v>45</v>
      </c>
      <c r="B54" s="6"/>
      <c r="C54" s="388"/>
      <c r="D54" s="5"/>
      <c r="E54" s="201"/>
      <c r="F54" s="16" t="str">
        <f t="shared" si="0"/>
        <v/>
      </c>
    </row>
    <row r="55" spans="1:6">
      <c r="A55" s="5">
        <v>46</v>
      </c>
      <c r="B55" s="6"/>
      <c r="C55" s="388"/>
      <c r="D55" s="5"/>
      <c r="E55" s="201"/>
      <c r="F55" s="16" t="str">
        <f t="shared" si="0"/>
        <v/>
      </c>
    </row>
    <row r="56" spans="1:6">
      <c r="A56" s="5">
        <v>47</v>
      </c>
      <c r="B56" s="6"/>
      <c r="C56" s="388"/>
      <c r="D56" s="5"/>
      <c r="E56" s="201"/>
      <c r="F56" s="16" t="str">
        <f t="shared" si="0"/>
        <v/>
      </c>
    </row>
    <row r="57" spans="1:6">
      <c r="A57" s="5">
        <v>48</v>
      </c>
      <c r="B57" s="6"/>
      <c r="C57" s="388"/>
      <c r="D57" s="5"/>
      <c r="E57" s="201"/>
      <c r="F57" s="16" t="str">
        <f t="shared" si="0"/>
        <v/>
      </c>
    </row>
    <row r="58" spans="1:6">
      <c r="A58" s="5">
        <v>49</v>
      </c>
      <c r="B58" s="6"/>
      <c r="C58" s="388"/>
      <c r="D58" s="5"/>
      <c r="E58" s="201"/>
      <c r="F58" s="16" t="str">
        <f t="shared" si="0"/>
        <v/>
      </c>
    </row>
    <row r="59" spans="1:6">
      <c r="A59" s="5">
        <v>50</v>
      </c>
      <c r="B59" s="6"/>
      <c r="C59" s="388"/>
      <c r="D59" s="5"/>
      <c r="E59" s="201"/>
      <c r="F59" s="16" t="str">
        <f t="shared" si="0"/>
        <v/>
      </c>
    </row>
    <row r="60" spans="1:6">
      <c r="A60" s="5">
        <v>51</v>
      </c>
      <c r="B60" s="6"/>
      <c r="C60" s="388"/>
      <c r="D60" s="5"/>
      <c r="E60" s="201"/>
      <c r="F60" s="16" t="str">
        <f t="shared" si="0"/>
        <v/>
      </c>
    </row>
    <row r="61" spans="1:6">
      <c r="A61" s="5">
        <v>52</v>
      </c>
      <c r="B61" s="6"/>
      <c r="C61" s="388"/>
      <c r="D61" s="5"/>
      <c r="E61" s="201"/>
      <c r="F61" s="16" t="str">
        <f t="shared" si="0"/>
        <v/>
      </c>
    </row>
    <row r="62" spans="1:6">
      <c r="A62" s="5">
        <v>53</v>
      </c>
      <c r="B62" s="6"/>
      <c r="C62" s="388"/>
      <c r="D62" s="5"/>
      <c r="E62" s="201"/>
      <c r="F62" s="16" t="str">
        <f t="shared" si="0"/>
        <v/>
      </c>
    </row>
    <row r="63" spans="1:6">
      <c r="A63" s="5">
        <v>54</v>
      </c>
      <c r="B63" s="6"/>
      <c r="C63" s="388"/>
      <c r="D63" s="5"/>
      <c r="E63" s="201"/>
      <c r="F63" s="16" t="str">
        <f t="shared" si="0"/>
        <v/>
      </c>
    </row>
    <row r="64" spans="1:6">
      <c r="A64" s="5">
        <v>55</v>
      </c>
      <c r="B64" s="6"/>
      <c r="C64" s="388"/>
      <c r="D64" s="5"/>
      <c r="E64" s="201"/>
      <c r="F64" s="16" t="str">
        <f t="shared" si="0"/>
        <v/>
      </c>
    </row>
    <row r="65" spans="1:6">
      <c r="A65" s="5">
        <v>56</v>
      </c>
      <c r="B65" s="6"/>
      <c r="C65" s="388"/>
      <c r="D65" s="5"/>
      <c r="E65" s="201"/>
      <c r="F65" s="16" t="str">
        <f t="shared" si="0"/>
        <v/>
      </c>
    </row>
    <row r="66" spans="1:6">
      <c r="A66" s="5">
        <v>57</v>
      </c>
      <c r="B66" s="6"/>
      <c r="C66" s="388"/>
      <c r="D66" s="5"/>
      <c r="E66" s="201"/>
      <c r="F66" s="16" t="str">
        <f t="shared" si="0"/>
        <v/>
      </c>
    </row>
    <row r="67" spans="1:6">
      <c r="A67" s="5">
        <v>58</v>
      </c>
      <c r="B67" s="6"/>
      <c r="C67" s="388"/>
      <c r="D67" s="5"/>
      <c r="E67" s="201"/>
      <c r="F67" s="16" t="str">
        <f t="shared" si="0"/>
        <v/>
      </c>
    </row>
    <row r="68" spans="1:6">
      <c r="A68" s="5">
        <v>59</v>
      </c>
      <c r="B68" s="6"/>
      <c r="C68" s="388"/>
      <c r="D68" s="5"/>
      <c r="E68" s="201"/>
      <c r="F68" s="16" t="str">
        <f t="shared" si="0"/>
        <v/>
      </c>
    </row>
    <row r="69" spans="1:6">
      <c r="A69" s="5">
        <v>60</v>
      </c>
      <c r="B69" s="6"/>
      <c r="C69" s="388"/>
      <c r="D69" s="5"/>
      <c r="E69" s="201"/>
      <c r="F69" s="16" t="str">
        <f t="shared" si="0"/>
        <v/>
      </c>
    </row>
    <row r="70" spans="1:6">
      <c r="A70" s="5">
        <v>61</v>
      </c>
      <c r="B70" s="6"/>
      <c r="C70" s="388"/>
      <c r="D70" s="5"/>
      <c r="E70" s="201"/>
      <c r="F70" s="16" t="str">
        <f t="shared" si="0"/>
        <v/>
      </c>
    </row>
    <row r="71" spans="1:6">
      <c r="A71" s="5">
        <v>62</v>
      </c>
      <c r="B71" s="6"/>
      <c r="C71" s="388"/>
      <c r="D71" s="5"/>
      <c r="E71" s="201"/>
      <c r="F71" s="16" t="str">
        <f t="shared" si="0"/>
        <v/>
      </c>
    </row>
    <row r="72" spans="1:6">
      <c r="A72" s="5">
        <v>63</v>
      </c>
      <c r="B72" s="6"/>
      <c r="C72" s="388"/>
      <c r="D72" s="5"/>
      <c r="E72" s="201"/>
      <c r="F72" s="16" t="str">
        <f t="shared" si="0"/>
        <v/>
      </c>
    </row>
    <row r="73" spans="1:6">
      <c r="A73" s="5">
        <v>64</v>
      </c>
      <c r="B73" s="6"/>
      <c r="C73" s="388"/>
      <c r="D73" s="5"/>
      <c r="E73" s="201"/>
      <c r="F73" s="16" t="str">
        <f t="shared" si="0"/>
        <v/>
      </c>
    </row>
    <row r="74" spans="1:6">
      <c r="A74" s="5">
        <v>65</v>
      </c>
      <c r="B74" s="6"/>
      <c r="C74" s="388"/>
      <c r="D74" s="5"/>
      <c r="E74" s="201"/>
      <c r="F74" s="16" t="str">
        <f t="shared" ref="F74:F137" si="1">IF(OR($B74="",$C74="",$C74&lt;an_initial,$C74&gt;an_final,),"",
 (INDEX(ii511punctaje, MATCH(D74,ii511anvergură,0), MATCH(E74,ii511rol,0) ))
)</f>
        <v/>
      </c>
    </row>
    <row r="75" spans="1:6">
      <c r="A75" s="5">
        <v>66</v>
      </c>
      <c r="B75" s="6"/>
      <c r="C75" s="388"/>
      <c r="D75" s="5"/>
      <c r="E75" s="201"/>
      <c r="F75" s="16" t="str">
        <f t="shared" si="1"/>
        <v/>
      </c>
    </row>
    <row r="76" spans="1:6">
      <c r="A76" s="5">
        <v>67</v>
      </c>
      <c r="B76" s="6"/>
      <c r="C76" s="388"/>
      <c r="D76" s="5"/>
      <c r="E76" s="201"/>
      <c r="F76" s="16" t="str">
        <f t="shared" si="1"/>
        <v/>
      </c>
    </row>
    <row r="77" spans="1:6">
      <c r="A77" s="5">
        <v>68</v>
      </c>
      <c r="B77" s="6"/>
      <c r="C77" s="388"/>
      <c r="D77" s="5"/>
      <c r="E77" s="201"/>
      <c r="F77" s="16" t="str">
        <f t="shared" si="1"/>
        <v/>
      </c>
    </row>
    <row r="78" spans="1:6">
      <c r="A78" s="5">
        <v>69</v>
      </c>
      <c r="B78" s="6"/>
      <c r="C78" s="388"/>
      <c r="D78" s="5"/>
      <c r="E78" s="201"/>
      <c r="F78" s="16" t="str">
        <f t="shared" si="1"/>
        <v/>
      </c>
    </row>
    <row r="79" spans="1:6">
      <c r="A79" s="5">
        <v>70</v>
      </c>
      <c r="B79" s="6"/>
      <c r="C79" s="388"/>
      <c r="D79" s="5"/>
      <c r="E79" s="201"/>
      <c r="F79" s="16" t="str">
        <f t="shared" si="1"/>
        <v/>
      </c>
    </row>
    <row r="80" spans="1:6">
      <c r="A80" s="5">
        <v>71</v>
      </c>
      <c r="B80" s="6"/>
      <c r="C80" s="388"/>
      <c r="D80" s="5"/>
      <c r="E80" s="201"/>
      <c r="F80" s="16" t="str">
        <f t="shared" si="1"/>
        <v/>
      </c>
    </row>
    <row r="81" spans="1:6">
      <c r="A81" s="5">
        <v>72</v>
      </c>
      <c r="B81" s="6"/>
      <c r="C81" s="388"/>
      <c r="D81" s="5"/>
      <c r="E81" s="201"/>
      <c r="F81" s="16" t="str">
        <f t="shared" si="1"/>
        <v/>
      </c>
    </row>
    <row r="82" spans="1:6">
      <c r="A82" s="5">
        <v>73</v>
      </c>
      <c r="B82" s="6"/>
      <c r="C82" s="388"/>
      <c r="D82" s="5"/>
      <c r="E82" s="201"/>
      <c r="F82" s="16" t="str">
        <f t="shared" si="1"/>
        <v/>
      </c>
    </row>
    <row r="83" spans="1:6">
      <c r="A83" s="5">
        <v>74</v>
      </c>
      <c r="B83" s="6"/>
      <c r="C83" s="388"/>
      <c r="D83" s="5"/>
      <c r="E83" s="201"/>
      <c r="F83" s="16" t="str">
        <f t="shared" si="1"/>
        <v/>
      </c>
    </row>
    <row r="84" spans="1:6">
      <c r="A84" s="5">
        <v>75</v>
      </c>
      <c r="B84" s="6"/>
      <c r="C84" s="388"/>
      <c r="D84" s="5"/>
      <c r="E84" s="201"/>
      <c r="F84" s="16" t="str">
        <f t="shared" si="1"/>
        <v/>
      </c>
    </row>
    <row r="85" spans="1:6">
      <c r="A85" s="5">
        <v>76</v>
      </c>
      <c r="B85" s="6"/>
      <c r="C85" s="388"/>
      <c r="D85" s="5"/>
      <c r="E85" s="201"/>
      <c r="F85" s="16" t="str">
        <f t="shared" si="1"/>
        <v/>
      </c>
    </row>
    <row r="86" spans="1:6">
      <c r="A86" s="5">
        <v>77</v>
      </c>
      <c r="B86" s="6"/>
      <c r="C86" s="388"/>
      <c r="D86" s="5"/>
      <c r="E86" s="201"/>
      <c r="F86" s="16" t="str">
        <f t="shared" si="1"/>
        <v/>
      </c>
    </row>
    <row r="87" spans="1:6">
      <c r="A87" s="5">
        <v>78</v>
      </c>
      <c r="B87" s="6"/>
      <c r="C87" s="388"/>
      <c r="D87" s="5"/>
      <c r="E87" s="201"/>
      <c r="F87" s="16" t="str">
        <f t="shared" si="1"/>
        <v/>
      </c>
    </row>
    <row r="88" spans="1:6">
      <c r="A88" s="5">
        <v>79</v>
      </c>
      <c r="B88" s="6"/>
      <c r="C88" s="388"/>
      <c r="D88" s="5"/>
      <c r="E88" s="201"/>
      <c r="F88" s="16" t="str">
        <f t="shared" si="1"/>
        <v/>
      </c>
    </row>
    <row r="89" spans="1:6">
      <c r="A89" s="5">
        <v>80</v>
      </c>
      <c r="B89" s="6"/>
      <c r="C89" s="388"/>
      <c r="D89" s="5"/>
      <c r="E89" s="201"/>
      <c r="F89" s="16" t="str">
        <f t="shared" si="1"/>
        <v/>
      </c>
    </row>
    <row r="90" spans="1:6">
      <c r="A90" s="5">
        <v>81</v>
      </c>
      <c r="B90" s="6"/>
      <c r="C90" s="388"/>
      <c r="D90" s="5"/>
      <c r="E90" s="201"/>
      <c r="F90" s="16" t="str">
        <f t="shared" si="1"/>
        <v/>
      </c>
    </row>
    <row r="91" spans="1:6">
      <c r="A91" s="5">
        <v>82</v>
      </c>
      <c r="B91" s="6"/>
      <c r="C91" s="388"/>
      <c r="D91" s="5"/>
      <c r="E91" s="201"/>
      <c r="F91" s="16" t="str">
        <f t="shared" si="1"/>
        <v/>
      </c>
    </row>
    <row r="92" spans="1:6">
      <c r="A92" s="5">
        <v>83</v>
      </c>
      <c r="B92" s="6"/>
      <c r="C92" s="388"/>
      <c r="D92" s="5"/>
      <c r="E92" s="201"/>
      <c r="F92" s="16" t="str">
        <f t="shared" si="1"/>
        <v/>
      </c>
    </row>
    <row r="93" spans="1:6">
      <c r="A93" s="5">
        <v>84</v>
      </c>
      <c r="B93" s="6"/>
      <c r="C93" s="388"/>
      <c r="D93" s="5"/>
      <c r="E93" s="201"/>
      <c r="F93" s="16" t="str">
        <f t="shared" si="1"/>
        <v/>
      </c>
    </row>
    <row r="94" spans="1:6">
      <c r="A94" s="5">
        <v>85</v>
      </c>
      <c r="B94" s="6"/>
      <c r="C94" s="388"/>
      <c r="D94" s="5"/>
      <c r="E94" s="201"/>
      <c r="F94" s="16" t="str">
        <f t="shared" si="1"/>
        <v/>
      </c>
    </row>
    <row r="95" spans="1:6">
      <c r="A95" s="5">
        <v>86</v>
      </c>
      <c r="B95" s="6"/>
      <c r="C95" s="388"/>
      <c r="D95" s="5"/>
      <c r="E95" s="201"/>
      <c r="F95" s="16" t="str">
        <f t="shared" si="1"/>
        <v/>
      </c>
    </row>
    <row r="96" spans="1:6">
      <c r="A96" s="5">
        <v>87</v>
      </c>
      <c r="B96" s="6"/>
      <c r="C96" s="388"/>
      <c r="D96" s="5"/>
      <c r="E96" s="201"/>
      <c r="F96" s="16" t="str">
        <f t="shared" si="1"/>
        <v/>
      </c>
    </row>
    <row r="97" spans="1:6">
      <c r="A97" s="5">
        <v>88</v>
      </c>
      <c r="B97" s="6"/>
      <c r="C97" s="388"/>
      <c r="D97" s="5"/>
      <c r="E97" s="201"/>
      <c r="F97" s="16" t="str">
        <f t="shared" si="1"/>
        <v/>
      </c>
    </row>
    <row r="98" spans="1:6">
      <c r="A98" s="5">
        <v>89</v>
      </c>
      <c r="B98" s="6"/>
      <c r="C98" s="388"/>
      <c r="D98" s="5"/>
      <c r="E98" s="201"/>
      <c r="F98" s="16" t="str">
        <f t="shared" si="1"/>
        <v/>
      </c>
    </row>
    <row r="99" spans="1:6">
      <c r="A99" s="5">
        <v>90</v>
      </c>
      <c r="B99" s="6"/>
      <c r="C99" s="388"/>
      <c r="D99" s="5"/>
      <c r="E99" s="201"/>
      <c r="F99" s="16" t="str">
        <f t="shared" si="1"/>
        <v/>
      </c>
    </row>
    <row r="100" spans="1:6">
      <c r="A100" s="5">
        <v>91</v>
      </c>
      <c r="B100" s="6"/>
      <c r="C100" s="388"/>
      <c r="D100" s="5"/>
      <c r="E100" s="201"/>
      <c r="F100" s="16" t="str">
        <f t="shared" si="1"/>
        <v/>
      </c>
    </row>
    <row r="101" spans="1:6">
      <c r="A101" s="5">
        <v>92</v>
      </c>
      <c r="B101" s="6"/>
      <c r="C101" s="388"/>
      <c r="D101" s="5"/>
      <c r="E101" s="201"/>
      <c r="F101" s="16" t="str">
        <f t="shared" si="1"/>
        <v/>
      </c>
    </row>
    <row r="102" spans="1:6">
      <c r="A102" s="5">
        <v>93</v>
      </c>
      <c r="B102" s="6"/>
      <c r="C102" s="388"/>
      <c r="D102" s="5"/>
      <c r="E102" s="201"/>
      <c r="F102" s="16" t="str">
        <f t="shared" si="1"/>
        <v/>
      </c>
    </row>
    <row r="103" spans="1:6">
      <c r="A103" s="5">
        <v>94</v>
      </c>
      <c r="B103" s="6"/>
      <c r="C103" s="388"/>
      <c r="D103" s="5"/>
      <c r="E103" s="201"/>
      <c r="F103" s="16" t="str">
        <f t="shared" si="1"/>
        <v/>
      </c>
    </row>
    <row r="104" spans="1:6">
      <c r="A104" s="5">
        <v>95</v>
      </c>
      <c r="B104" s="6"/>
      <c r="C104" s="388"/>
      <c r="D104" s="5"/>
      <c r="E104" s="201"/>
      <c r="F104" s="16" t="str">
        <f t="shared" si="1"/>
        <v/>
      </c>
    </row>
    <row r="105" spans="1:6">
      <c r="A105" s="5">
        <v>96</v>
      </c>
      <c r="B105" s="6"/>
      <c r="C105" s="388"/>
      <c r="D105" s="5"/>
      <c r="E105" s="201"/>
      <c r="F105" s="16" t="str">
        <f t="shared" si="1"/>
        <v/>
      </c>
    </row>
    <row r="106" spans="1:6">
      <c r="A106" s="5">
        <v>97</v>
      </c>
      <c r="B106" s="6"/>
      <c r="C106" s="388"/>
      <c r="D106" s="5"/>
      <c r="E106" s="201"/>
      <c r="F106" s="16" t="str">
        <f t="shared" si="1"/>
        <v/>
      </c>
    </row>
    <row r="107" spans="1:6">
      <c r="A107" s="5">
        <v>98</v>
      </c>
      <c r="B107" s="6"/>
      <c r="C107" s="388"/>
      <c r="D107" s="5"/>
      <c r="E107" s="201"/>
      <c r="F107" s="16" t="str">
        <f t="shared" si="1"/>
        <v/>
      </c>
    </row>
    <row r="108" spans="1:6">
      <c r="A108" s="5">
        <v>99</v>
      </c>
      <c r="B108" s="6"/>
      <c r="C108" s="388"/>
      <c r="D108" s="5"/>
      <c r="E108" s="201"/>
      <c r="F108" s="16" t="str">
        <f t="shared" si="1"/>
        <v/>
      </c>
    </row>
    <row r="109" spans="1:6">
      <c r="A109" s="5">
        <v>100</v>
      </c>
      <c r="B109" s="6"/>
      <c r="C109" s="388"/>
      <c r="D109" s="5"/>
      <c r="E109" s="201"/>
      <c r="F109" s="16" t="str">
        <f t="shared" si="1"/>
        <v/>
      </c>
    </row>
    <row r="110" spans="1:6">
      <c r="A110" s="5">
        <v>101</v>
      </c>
      <c r="B110" s="6"/>
      <c r="C110" s="388"/>
      <c r="D110" s="5"/>
      <c r="E110" s="201"/>
      <c r="F110" s="16" t="str">
        <f t="shared" si="1"/>
        <v/>
      </c>
    </row>
    <row r="111" spans="1:6">
      <c r="A111" s="5">
        <v>102</v>
      </c>
      <c r="B111" s="6"/>
      <c r="C111" s="388"/>
      <c r="D111" s="5"/>
      <c r="E111" s="201"/>
      <c r="F111" s="16" t="str">
        <f t="shared" si="1"/>
        <v/>
      </c>
    </row>
    <row r="112" spans="1:6">
      <c r="A112" s="5">
        <v>103</v>
      </c>
      <c r="B112" s="6"/>
      <c r="C112" s="388"/>
      <c r="D112" s="5"/>
      <c r="E112" s="201"/>
      <c r="F112" s="16" t="str">
        <f t="shared" si="1"/>
        <v/>
      </c>
    </row>
    <row r="113" spans="1:6">
      <c r="A113" s="5">
        <v>104</v>
      </c>
      <c r="B113" s="6"/>
      <c r="C113" s="388"/>
      <c r="D113" s="5"/>
      <c r="E113" s="201"/>
      <c r="F113" s="16" t="str">
        <f t="shared" si="1"/>
        <v/>
      </c>
    </row>
    <row r="114" spans="1:6">
      <c r="A114" s="5">
        <v>105</v>
      </c>
      <c r="B114" s="6"/>
      <c r="C114" s="388"/>
      <c r="D114" s="5"/>
      <c r="E114" s="201"/>
      <c r="F114" s="16" t="str">
        <f t="shared" si="1"/>
        <v/>
      </c>
    </row>
    <row r="115" spans="1:6">
      <c r="A115" s="5">
        <v>106</v>
      </c>
      <c r="B115" s="6"/>
      <c r="C115" s="388"/>
      <c r="D115" s="5"/>
      <c r="E115" s="201"/>
      <c r="F115" s="16" t="str">
        <f t="shared" si="1"/>
        <v/>
      </c>
    </row>
    <row r="116" spans="1:6">
      <c r="A116" s="5">
        <v>107</v>
      </c>
      <c r="B116" s="6"/>
      <c r="C116" s="388"/>
      <c r="D116" s="5"/>
      <c r="E116" s="201"/>
      <c r="F116" s="16" t="str">
        <f t="shared" si="1"/>
        <v/>
      </c>
    </row>
    <row r="117" spans="1:6">
      <c r="A117" s="5">
        <v>108</v>
      </c>
      <c r="B117" s="6"/>
      <c r="C117" s="388"/>
      <c r="D117" s="5"/>
      <c r="E117" s="201"/>
      <c r="F117" s="16" t="str">
        <f t="shared" si="1"/>
        <v/>
      </c>
    </row>
    <row r="118" spans="1:6">
      <c r="A118" s="5">
        <v>109</v>
      </c>
      <c r="B118" s="6"/>
      <c r="C118" s="388"/>
      <c r="D118" s="5"/>
      <c r="E118" s="201"/>
      <c r="F118" s="16" t="str">
        <f t="shared" si="1"/>
        <v/>
      </c>
    </row>
    <row r="119" spans="1:6">
      <c r="A119" s="5">
        <v>110</v>
      </c>
      <c r="B119" s="6"/>
      <c r="C119" s="388"/>
      <c r="D119" s="5"/>
      <c r="E119" s="201"/>
      <c r="F119" s="16" t="str">
        <f t="shared" si="1"/>
        <v/>
      </c>
    </row>
    <row r="120" spans="1:6">
      <c r="A120" s="5">
        <v>111</v>
      </c>
      <c r="B120" s="6"/>
      <c r="C120" s="388"/>
      <c r="D120" s="5"/>
      <c r="E120" s="201"/>
      <c r="F120" s="16" t="str">
        <f t="shared" si="1"/>
        <v/>
      </c>
    </row>
    <row r="121" spans="1:6">
      <c r="A121" s="5">
        <v>112</v>
      </c>
      <c r="B121" s="6"/>
      <c r="C121" s="388"/>
      <c r="D121" s="5"/>
      <c r="E121" s="201"/>
      <c r="F121" s="16" t="str">
        <f t="shared" si="1"/>
        <v/>
      </c>
    </row>
    <row r="122" spans="1:6">
      <c r="A122" s="5">
        <v>113</v>
      </c>
      <c r="B122" s="6"/>
      <c r="C122" s="388"/>
      <c r="D122" s="5"/>
      <c r="E122" s="201"/>
      <c r="F122" s="16" t="str">
        <f t="shared" si="1"/>
        <v/>
      </c>
    </row>
    <row r="123" spans="1:6">
      <c r="A123" s="5">
        <v>114</v>
      </c>
      <c r="B123" s="6"/>
      <c r="C123" s="388"/>
      <c r="D123" s="5"/>
      <c r="E123" s="201"/>
      <c r="F123" s="16" t="str">
        <f t="shared" si="1"/>
        <v/>
      </c>
    </row>
    <row r="124" spans="1:6">
      <c r="A124" s="5">
        <v>115</v>
      </c>
      <c r="B124" s="6"/>
      <c r="C124" s="388"/>
      <c r="D124" s="5"/>
      <c r="E124" s="201"/>
      <c r="F124" s="16" t="str">
        <f t="shared" si="1"/>
        <v/>
      </c>
    </row>
    <row r="125" spans="1:6">
      <c r="A125" s="5">
        <v>116</v>
      </c>
      <c r="B125" s="6"/>
      <c r="C125" s="388"/>
      <c r="D125" s="5"/>
      <c r="E125" s="201"/>
      <c r="F125" s="16" t="str">
        <f t="shared" si="1"/>
        <v/>
      </c>
    </row>
    <row r="126" spans="1:6">
      <c r="A126" s="5">
        <v>117</v>
      </c>
      <c r="B126" s="6"/>
      <c r="C126" s="388"/>
      <c r="D126" s="5"/>
      <c r="E126" s="201"/>
      <c r="F126" s="16" t="str">
        <f t="shared" si="1"/>
        <v/>
      </c>
    </row>
    <row r="127" spans="1:6">
      <c r="A127" s="5">
        <v>118</v>
      </c>
      <c r="B127" s="6"/>
      <c r="C127" s="388"/>
      <c r="D127" s="5"/>
      <c r="E127" s="201"/>
      <c r="F127" s="16" t="str">
        <f t="shared" si="1"/>
        <v/>
      </c>
    </row>
    <row r="128" spans="1:6">
      <c r="A128" s="5">
        <v>119</v>
      </c>
      <c r="B128" s="6"/>
      <c r="C128" s="388"/>
      <c r="D128" s="5"/>
      <c r="E128" s="201"/>
      <c r="F128" s="16" t="str">
        <f t="shared" si="1"/>
        <v/>
      </c>
    </row>
    <row r="129" spans="1:6">
      <c r="A129" s="5">
        <v>120</v>
      </c>
      <c r="B129" s="6"/>
      <c r="C129" s="388"/>
      <c r="D129" s="5"/>
      <c r="E129" s="201"/>
      <c r="F129" s="16" t="str">
        <f t="shared" si="1"/>
        <v/>
      </c>
    </row>
    <row r="130" spans="1:6">
      <c r="A130" s="5">
        <v>121</v>
      </c>
      <c r="B130" s="6"/>
      <c r="C130" s="388"/>
      <c r="D130" s="5"/>
      <c r="E130" s="201"/>
      <c r="F130" s="16" t="str">
        <f t="shared" si="1"/>
        <v/>
      </c>
    </row>
    <row r="131" spans="1:6">
      <c r="A131" s="5">
        <v>122</v>
      </c>
      <c r="B131" s="6"/>
      <c r="C131" s="388"/>
      <c r="D131" s="5"/>
      <c r="E131" s="201"/>
      <c r="F131" s="16" t="str">
        <f t="shared" si="1"/>
        <v/>
      </c>
    </row>
    <row r="132" spans="1:6">
      <c r="A132" s="5">
        <v>123</v>
      </c>
      <c r="B132" s="6"/>
      <c r="C132" s="388"/>
      <c r="D132" s="5"/>
      <c r="E132" s="201"/>
      <c r="F132" s="16" t="str">
        <f t="shared" si="1"/>
        <v/>
      </c>
    </row>
    <row r="133" spans="1:6">
      <c r="A133" s="5">
        <v>124</v>
      </c>
      <c r="B133" s="6"/>
      <c r="C133" s="388"/>
      <c r="D133" s="5"/>
      <c r="E133" s="201"/>
      <c r="F133" s="16" t="str">
        <f t="shared" si="1"/>
        <v/>
      </c>
    </row>
    <row r="134" spans="1:6">
      <c r="A134" s="5">
        <v>125</v>
      </c>
      <c r="B134" s="6"/>
      <c r="C134" s="388"/>
      <c r="D134" s="5"/>
      <c r="E134" s="201"/>
      <c r="F134" s="16" t="str">
        <f t="shared" si="1"/>
        <v/>
      </c>
    </row>
    <row r="135" spans="1:6">
      <c r="A135" s="5">
        <v>126</v>
      </c>
      <c r="B135" s="6"/>
      <c r="C135" s="388"/>
      <c r="D135" s="5"/>
      <c r="E135" s="201"/>
      <c r="F135" s="16" t="str">
        <f t="shared" si="1"/>
        <v/>
      </c>
    </row>
    <row r="136" spans="1:6">
      <c r="A136" s="5">
        <v>127</v>
      </c>
      <c r="B136" s="6"/>
      <c r="C136" s="388"/>
      <c r="D136" s="5"/>
      <c r="E136" s="201"/>
      <c r="F136" s="16" t="str">
        <f t="shared" si="1"/>
        <v/>
      </c>
    </row>
    <row r="137" spans="1:6">
      <c r="A137" s="5">
        <v>128</v>
      </c>
      <c r="B137" s="6"/>
      <c r="C137" s="388"/>
      <c r="D137" s="5"/>
      <c r="E137" s="201"/>
      <c r="F137" s="16" t="str">
        <f t="shared" si="1"/>
        <v/>
      </c>
    </row>
    <row r="138" spans="1:6">
      <c r="A138" s="5">
        <v>129</v>
      </c>
      <c r="B138" s="6"/>
      <c r="C138" s="388"/>
      <c r="D138" s="5"/>
      <c r="E138" s="201"/>
      <c r="F138" s="16" t="str">
        <f t="shared" ref="F138:F201" si="2">IF(OR($B138="",$C138="",$C138&lt;an_initial,$C138&gt;an_final,),"",
 (INDEX(ii511punctaje, MATCH(D138,ii511anvergură,0), MATCH(E138,ii511rol,0) ))
)</f>
        <v/>
      </c>
    </row>
    <row r="139" spans="1:6">
      <c r="A139" s="5">
        <v>130</v>
      </c>
      <c r="B139" s="6"/>
      <c r="C139" s="388"/>
      <c r="D139" s="5"/>
      <c r="E139" s="201"/>
      <c r="F139" s="16" t="str">
        <f t="shared" si="2"/>
        <v/>
      </c>
    </row>
    <row r="140" spans="1:6">
      <c r="A140" s="5">
        <v>131</v>
      </c>
      <c r="B140" s="6"/>
      <c r="C140" s="388"/>
      <c r="D140" s="5"/>
      <c r="E140" s="201"/>
      <c r="F140" s="16" t="str">
        <f t="shared" si="2"/>
        <v/>
      </c>
    </row>
    <row r="141" spans="1:6">
      <c r="A141" s="5">
        <v>132</v>
      </c>
      <c r="B141" s="6"/>
      <c r="C141" s="388"/>
      <c r="D141" s="5"/>
      <c r="E141" s="201"/>
      <c r="F141" s="16" t="str">
        <f t="shared" si="2"/>
        <v/>
      </c>
    </row>
    <row r="142" spans="1:6">
      <c r="A142" s="5">
        <v>133</v>
      </c>
      <c r="B142" s="6"/>
      <c r="C142" s="388"/>
      <c r="D142" s="5"/>
      <c r="E142" s="201"/>
      <c r="F142" s="16" t="str">
        <f t="shared" si="2"/>
        <v/>
      </c>
    </row>
    <row r="143" spans="1:6">
      <c r="A143" s="5">
        <v>134</v>
      </c>
      <c r="B143" s="6"/>
      <c r="C143" s="388"/>
      <c r="D143" s="5"/>
      <c r="E143" s="201"/>
      <c r="F143" s="16" t="str">
        <f t="shared" si="2"/>
        <v/>
      </c>
    </row>
    <row r="144" spans="1:6">
      <c r="A144" s="5">
        <v>135</v>
      </c>
      <c r="B144" s="6"/>
      <c r="C144" s="388"/>
      <c r="D144" s="5"/>
      <c r="E144" s="201"/>
      <c r="F144" s="16" t="str">
        <f t="shared" si="2"/>
        <v/>
      </c>
    </row>
    <row r="145" spans="1:6">
      <c r="A145" s="5">
        <v>136</v>
      </c>
      <c r="B145" s="6"/>
      <c r="C145" s="388"/>
      <c r="D145" s="5"/>
      <c r="E145" s="201"/>
      <c r="F145" s="16" t="str">
        <f t="shared" si="2"/>
        <v/>
      </c>
    </row>
    <row r="146" spans="1:6">
      <c r="A146" s="5">
        <v>137</v>
      </c>
      <c r="B146" s="6"/>
      <c r="C146" s="388"/>
      <c r="D146" s="5"/>
      <c r="E146" s="201"/>
      <c r="F146" s="16" t="str">
        <f t="shared" si="2"/>
        <v/>
      </c>
    </row>
    <row r="147" spans="1:6">
      <c r="A147" s="5">
        <v>138</v>
      </c>
      <c r="B147" s="6"/>
      <c r="C147" s="388"/>
      <c r="D147" s="5"/>
      <c r="E147" s="201"/>
      <c r="F147" s="16" t="str">
        <f t="shared" si="2"/>
        <v/>
      </c>
    </row>
    <row r="148" spans="1:6">
      <c r="A148" s="5">
        <v>139</v>
      </c>
      <c r="B148" s="6"/>
      <c r="C148" s="388"/>
      <c r="D148" s="5"/>
      <c r="E148" s="201"/>
      <c r="F148" s="16" t="str">
        <f t="shared" si="2"/>
        <v/>
      </c>
    </row>
    <row r="149" spans="1:6">
      <c r="A149" s="5">
        <v>140</v>
      </c>
      <c r="B149" s="6"/>
      <c r="C149" s="388"/>
      <c r="D149" s="5"/>
      <c r="E149" s="201"/>
      <c r="F149" s="16" t="str">
        <f t="shared" si="2"/>
        <v/>
      </c>
    </row>
    <row r="150" spans="1:6">
      <c r="A150" s="5">
        <v>141</v>
      </c>
      <c r="B150" s="6"/>
      <c r="C150" s="388"/>
      <c r="D150" s="5"/>
      <c r="E150" s="201"/>
      <c r="F150" s="16" t="str">
        <f t="shared" si="2"/>
        <v/>
      </c>
    </row>
    <row r="151" spans="1:6">
      <c r="A151" s="5">
        <v>142</v>
      </c>
      <c r="B151" s="6"/>
      <c r="C151" s="388"/>
      <c r="D151" s="5"/>
      <c r="E151" s="201"/>
      <c r="F151" s="16" t="str">
        <f t="shared" si="2"/>
        <v/>
      </c>
    </row>
    <row r="152" spans="1:6">
      <c r="A152" s="5">
        <v>143</v>
      </c>
      <c r="B152" s="6"/>
      <c r="C152" s="388"/>
      <c r="D152" s="5"/>
      <c r="E152" s="201"/>
      <c r="F152" s="16" t="str">
        <f t="shared" si="2"/>
        <v/>
      </c>
    </row>
    <row r="153" spans="1:6">
      <c r="A153" s="5">
        <v>144</v>
      </c>
      <c r="B153" s="6"/>
      <c r="C153" s="388"/>
      <c r="D153" s="5"/>
      <c r="E153" s="201"/>
      <c r="F153" s="16" t="str">
        <f t="shared" si="2"/>
        <v/>
      </c>
    </row>
    <row r="154" spans="1:6">
      <c r="A154" s="5">
        <v>145</v>
      </c>
      <c r="B154" s="6"/>
      <c r="C154" s="388"/>
      <c r="D154" s="5"/>
      <c r="E154" s="201"/>
      <c r="F154" s="16" t="str">
        <f t="shared" si="2"/>
        <v/>
      </c>
    </row>
    <row r="155" spans="1:6">
      <c r="A155" s="5">
        <v>146</v>
      </c>
      <c r="B155" s="6"/>
      <c r="C155" s="388"/>
      <c r="D155" s="5"/>
      <c r="E155" s="201"/>
      <c r="F155" s="16" t="str">
        <f t="shared" si="2"/>
        <v/>
      </c>
    </row>
    <row r="156" spans="1:6">
      <c r="A156" s="5">
        <v>147</v>
      </c>
      <c r="B156" s="6"/>
      <c r="C156" s="388"/>
      <c r="D156" s="5"/>
      <c r="E156" s="201"/>
      <c r="F156" s="16" t="str">
        <f t="shared" si="2"/>
        <v/>
      </c>
    </row>
    <row r="157" spans="1:6">
      <c r="A157" s="5">
        <v>148</v>
      </c>
      <c r="B157" s="6"/>
      <c r="C157" s="388"/>
      <c r="D157" s="5"/>
      <c r="E157" s="201"/>
      <c r="F157" s="16" t="str">
        <f t="shared" si="2"/>
        <v/>
      </c>
    </row>
    <row r="158" spans="1:6">
      <c r="A158" s="5">
        <v>149</v>
      </c>
      <c r="B158" s="6"/>
      <c r="C158" s="388"/>
      <c r="D158" s="5"/>
      <c r="E158" s="201"/>
      <c r="F158" s="16" t="str">
        <f t="shared" si="2"/>
        <v/>
      </c>
    </row>
    <row r="159" spans="1:6">
      <c r="A159" s="5">
        <v>150</v>
      </c>
      <c r="B159" s="6"/>
      <c r="C159" s="388"/>
      <c r="D159" s="5"/>
      <c r="E159" s="201"/>
      <c r="F159" s="16" t="str">
        <f t="shared" si="2"/>
        <v/>
      </c>
    </row>
    <row r="160" spans="1:6">
      <c r="A160" s="5">
        <v>151</v>
      </c>
      <c r="B160" s="6"/>
      <c r="C160" s="388"/>
      <c r="D160" s="5"/>
      <c r="E160" s="201"/>
      <c r="F160" s="16" t="str">
        <f t="shared" si="2"/>
        <v/>
      </c>
    </row>
    <row r="161" spans="1:6">
      <c r="A161" s="5">
        <v>152</v>
      </c>
      <c r="B161" s="6"/>
      <c r="C161" s="388"/>
      <c r="D161" s="5"/>
      <c r="E161" s="201"/>
      <c r="F161" s="16" t="str">
        <f t="shared" si="2"/>
        <v/>
      </c>
    </row>
    <row r="162" spans="1:6">
      <c r="A162" s="5">
        <v>153</v>
      </c>
      <c r="B162" s="6"/>
      <c r="C162" s="388"/>
      <c r="D162" s="5"/>
      <c r="E162" s="201"/>
      <c r="F162" s="16" t="str">
        <f t="shared" si="2"/>
        <v/>
      </c>
    </row>
    <row r="163" spans="1:6">
      <c r="A163" s="5">
        <v>154</v>
      </c>
      <c r="B163" s="6"/>
      <c r="C163" s="388"/>
      <c r="D163" s="5"/>
      <c r="E163" s="201"/>
      <c r="F163" s="16" t="str">
        <f t="shared" si="2"/>
        <v/>
      </c>
    </row>
    <row r="164" spans="1:6">
      <c r="A164" s="5">
        <v>155</v>
      </c>
      <c r="B164" s="6"/>
      <c r="C164" s="388"/>
      <c r="D164" s="5"/>
      <c r="E164" s="201"/>
      <c r="F164" s="16" t="str">
        <f t="shared" si="2"/>
        <v/>
      </c>
    </row>
    <row r="165" spans="1:6">
      <c r="A165" s="5">
        <v>156</v>
      </c>
      <c r="B165" s="6"/>
      <c r="C165" s="388"/>
      <c r="D165" s="5"/>
      <c r="E165" s="201"/>
      <c r="F165" s="16" t="str">
        <f t="shared" si="2"/>
        <v/>
      </c>
    </row>
    <row r="166" spans="1:6">
      <c r="A166" s="5">
        <v>157</v>
      </c>
      <c r="B166" s="6"/>
      <c r="C166" s="388"/>
      <c r="D166" s="5"/>
      <c r="E166" s="201"/>
      <c r="F166" s="16" t="str">
        <f t="shared" si="2"/>
        <v/>
      </c>
    </row>
    <row r="167" spans="1:6">
      <c r="A167" s="5">
        <v>158</v>
      </c>
      <c r="B167" s="6"/>
      <c r="C167" s="388"/>
      <c r="D167" s="5"/>
      <c r="E167" s="201"/>
      <c r="F167" s="16" t="str">
        <f t="shared" si="2"/>
        <v/>
      </c>
    </row>
    <row r="168" spans="1:6">
      <c r="A168" s="5">
        <v>159</v>
      </c>
      <c r="B168" s="6"/>
      <c r="C168" s="388"/>
      <c r="D168" s="5"/>
      <c r="E168" s="201"/>
      <c r="F168" s="16" t="str">
        <f t="shared" si="2"/>
        <v/>
      </c>
    </row>
    <row r="169" spans="1:6">
      <c r="A169" s="5">
        <v>160</v>
      </c>
      <c r="B169" s="6"/>
      <c r="C169" s="388"/>
      <c r="D169" s="5"/>
      <c r="E169" s="201"/>
      <c r="F169" s="16" t="str">
        <f t="shared" si="2"/>
        <v/>
      </c>
    </row>
    <row r="170" spans="1:6">
      <c r="A170" s="5">
        <v>161</v>
      </c>
      <c r="B170" s="6"/>
      <c r="C170" s="388"/>
      <c r="D170" s="5"/>
      <c r="E170" s="201"/>
      <c r="F170" s="16" t="str">
        <f t="shared" si="2"/>
        <v/>
      </c>
    </row>
    <row r="171" spans="1:6">
      <c r="A171" s="5">
        <v>162</v>
      </c>
      <c r="B171" s="6"/>
      <c r="C171" s="388"/>
      <c r="D171" s="5"/>
      <c r="E171" s="201"/>
      <c r="F171" s="16" t="str">
        <f t="shared" si="2"/>
        <v/>
      </c>
    </row>
    <row r="172" spans="1:6">
      <c r="A172" s="5">
        <v>163</v>
      </c>
      <c r="B172" s="6"/>
      <c r="C172" s="388"/>
      <c r="D172" s="5"/>
      <c r="E172" s="201"/>
      <c r="F172" s="16" t="str">
        <f t="shared" si="2"/>
        <v/>
      </c>
    </row>
    <row r="173" spans="1:6">
      <c r="A173" s="5">
        <v>164</v>
      </c>
      <c r="B173" s="6"/>
      <c r="C173" s="388"/>
      <c r="D173" s="5"/>
      <c r="E173" s="201"/>
      <c r="F173" s="16" t="str">
        <f t="shared" si="2"/>
        <v/>
      </c>
    </row>
    <row r="174" spans="1:6">
      <c r="A174" s="5">
        <v>165</v>
      </c>
      <c r="B174" s="6"/>
      <c r="C174" s="388"/>
      <c r="D174" s="5"/>
      <c r="E174" s="201"/>
      <c r="F174" s="16" t="str">
        <f t="shared" si="2"/>
        <v/>
      </c>
    </row>
    <row r="175" spans="1:6">
      <c r="A175" s="5">
        <v>166</v>
      </c>
      <c r="B175" s="6"/>
      <c r="C175" s="388"/>
      <c r="D175" s="5"/>
      <c r="E175" s="201"/>
      <c r="F175" s="16" t="str">
        <f t="shared" si="2"/>
        <v/>
      </c>
    </row>
    <row r="176" spans="1:6">
      <c r="A176" s="5">
        <v>167</v>
      </c>
      <c r="B176" s="6"/>
      <c r="C176" s="388"/>
      <c r="D176" s="5"/>
      <c r="E176" s="201"/>
      <c r="F176" s="16" t="str">
        <f t="shared" si="2"/>
        <v/>
      </c>
    </row>
    <row r="177" spans="1:6">
      <c r="A177" s="5">
        <v>168</v>
      </c>
      <c r="B177" s="6"/>
      <c r="C177" s="388"/>
      <c r="D177" s="5"/>
      <c r="E177" s="201"/>
      <c r="F177" s="16" t="str">
        <f t="shared" si="2"/>
        <v/>
      </c>
    </row>
    <row r="178" spans="1:6">
      <c r="A178" s="5">
        <v>169</v>
      </c>
      <c r="B178" s="6"/>
      <c r="C178" s="388"/>
      <c r="D178" s="5"/>
      <c r="E178" s="201"/>
      <c r="F178" s="16" t="str">
        <f t="shared" si="2"/>
        <v/>
      </c>
    </row>
    <row r="179" spans="1:6">
      <c r="A179" s="5">
        <v>170</v>
      </c>
      <c r="B179" s="6"/>
      <c r="C179" s="388"/>
      <c r="D179" s="5"/>
      <c r="E179" s="201"/>
      <c r="F179" s="16" t="str">
        <f t="shared" si="2"/>
        <v/>
      </c>
    </row>
    <row r="180" spans="1:6">
      <c r="A180" s="5">
        <v>171</v>
      </c>
      <c r="B180" s="6"/>
      <c r="C180" s="388"/>
      <c r="D180" s="5"/>
      <c r="E180" s="201"/>
      <c r="F180" s="16" t="str">
        <f t="shared" si="2"/>
        <v/>
      </c>
    </row>
    <row r="181" spans="1:6">
      <c r="A181" s="5">
        <v>172</v>
      </c>
      <c r="B181" s="6"/>
      <c r="C181" s="388"/>
      <c r="D181" s="5"/>
      <c r="E181" s="201"/>
      <c r="F181" s="16" t="str">
        <f t="shared" si="2"/>
        <v/>
      </c>
    </row>
    <row r="182" spans="1:6">
      <c r="A182" s="5">
        <v>173</v>
      </c>
      <c r="B182" s="6"/>
      <c r="C182" s="388"/>
      <c r="D182" s="5"/>
      <c r="E182" s="201"/>
      <c r="F182" s="16" t="str">
        <f t="shared" si="2"/>
        <v/>
      </c>
    </row>
    <row r="183" spans="1:6">
      <c r="A183" s="5">
        <v>174</v>
      </c>
      <c r="B183" s="6"/>
      <c r="C183" s="388"/>
      <c r="D183" s="5"/>
      <c r="E183" s="201"/>
      <c r="F183" s="16" t="str">
        <f t="shared" si="2"/>
        <v/>
      </c>
    </row>
    <row r="184" spans="1:6">
      <c r="A184" s="5">
        <v>175</v>
      </c>
      <c r="B184" s="6"/>
      <c r="C184" s="388"/>
      <c r="D184" s="5"/>
      <c r="E184" s="201"/>
      <c r="F184" s="16" t="str">
        <f t="shared" si="2"/>
        <v/>
      </c>
    </row>
    <row r="185" spans="1:6">
      <c r="A185" s="5">
        <v>176</v>
      </c>
      <c r="B185" s="6"/>
      <c r="C185" s="388"/>
      <c r="D185" s="5"/>
      <c r="E185" s="201"/>
      <c r="F185" s="16" t="str">
        <f t="shared" si="2"/>
        <v/>
      </c>
    </row>
    <row r="186" spans="1:6">
      <c r="A186" s="5">
        <v>177</v>
      </c>
      <c r="B186" s="6"/>
      <c r="C186" s="388"/>
      <c r="D186" s="5"/>
      <c r="E186" s="201"/>
      <c r="F186" s="16" t="str">
        <f t="shared" si="2"/>
        <v/>
      </c>
    </row>
    <row r="187" spans="1:6">
      <c r="A187" s="5">
        <v>178</v>
      </c>
      <c r="B187" s="6"/>
      <c r="C187" s="388"/>
      <c r="D187" s="5"/>
      <c r="E187" s="201"/>
      <c r="F187" s="16" t="str">
        <f t="shared" si="2"/>
        <v/>
      </c>
    </row>
    <row r="188" spans="1:6">
      <c r="A188" s="5">
        <v>179</v>
      </c>
      <c r="B188" s="6"/>
      <c r="C188" s="388"/>
      <c r="D188" s="5"/>
      <c r="E188" s="201"/>
      <c r="F188" s="16" t="str">
        <f t="shared" si="2"/>
        <v/>
      </c>
    </row>
    <row r="189" spans="1:6">
      <c r="A189" s="5">
        <v>180</v>
      </c>
      <c r="B189" s="6"/>
      <c r="C189" s="388"/>
      <c r="D189" s="5"/>
      <c r="E189" s="201"/>
      <c r="F189" s="16" t="str">
        <f t="shared" si="2"/>
        <v/>
      </c>
    </row>
    <row r="190" spans="1:6">
      <c r="A190" s="5">
        <v>181</v>
      </c>
      <c r="B190" s="6"/>
      <c r="C190" s="388"/>
      <c r="D190" s="5"/>
      <c r="E190" s="201"/>
      <c r="F190" s="16" t="str">
        <f t="shared" si="2"/>
        <v/>
      </c>
    </row>
    <row r="191" spans="1:6">
      <c r="A191" s="5">
        <v>182</v>
      </c>
      <c r="B191" s="6"/>
      <c r="C191" s="388"/>
      <c r="D191" s="5"/>
      <c r="E191" s="201"/>
      <c r="F191" s="16" t="str">
        <f t="shared" si="2"/>
        <v/>
      </c>
    </row>
    <row r="192" spans="1:6">
      <c r="A192" s="5">
        <v>183</v>
      </c>
      <c r="B192" s="6"/>
      <c r="C192" s="388"/>
      <c r="D192" s="5"/>
      <c r="E192" s="201"/>
      <c r="F192" s="16" t="str">
        <f t="shared" si="2"/>
        <v/>
      </c>
    </row>
    <row r="193" spans="1:6">
      <c r="A193" s="5">
        <v>184</v>
      </c>
      <c r="B193" s="6"/>
      <c r="C193" s="388"/>
      <c r="D193" s="5"/>
      <c r="E193" s="201"/>
      <c r="F193" s="16" t="str">
        <f t="shared" si="2"/>
        <v/>
      </c>
    </row>
    <row r="194" spans="1:6">
      <c r="A194" s="5">
        <v>185</v>
      </c>
      <c r="B194" s="6"/>
      <c r="C194" s="388"/>
      <c r="D194" s="5"/>
      <c r="E194" s="201"/>
      <c r="F194" s="16" t="str">
        <f t="shared" si="2"/>
        <v/>
      </c>
    </row>
    <row r="195" spans="1:6">
      <c r="A195" s="5">
        <v>186</v>
      </c>
      <c r="B195" s="6"/>
      <c r="C195" s="388"/>
      <c r="D195" s="5"/>
      <c r="E195" s="201"/>
      <c r="F195" s="16" t="str">
        <f t="shared" si="2"/>
        <v/>
      </c>
    </row>
    <row r="196" spans="1:6">
      <c r="A196" s="5">
        <v>187</v>
      </c>
      <c r="B196" s="6"/>
      <c r="C196" s="388"/>
      <c r="D196" s="5"/>
      <c r="E196" s="201"/>
      <c r="F196" s="16" t="str">
        <f t="shared" si="2"/>
        <v/>
      </c>
    </row>
    <row r="197" spans="1:6">
      <c r="A197" s="5">
        <v>188</v>
      </c>
      <c r="B197" s="6"/>
      <c r="C197" s="388"/>
      <c r="D197" s="5"/>
      <c r="E197" s="201"/>
      <c r="F197" s="16" t="str">
        <f t="shared" si="2"/>
        <v/>
      </c>
    </row>
    <row r="198" spans="1:6">
      <c r="A198" s="5">
        <v>189</v>
      </c>
      <c r="B198" s="6"/>
      <c r="C198" s="388"/>
      <c r="D198" s="5"/>
      <c r="E198" s="201"/>
      <c r="F198" s="16" t="str">
        <f t="shared" si="2"/>
        <v/>
      </c>
    </row>
    <row r="199" spans="1:6">
      <c r="A199" s="5">
        <v>190</v>
      </c>
      <c r="B199" s="6"/>
      <c r="C199" s="388"/>
      <c r="D199" s="5"/>
      <c r="E199" s="201"/>
      <c r="F199" s="16" t="str">
        <f t="shared" si="2"/>
        <v/>
      </c>
    </row>
    <row r="200" spans="1:6">
      <c r="A200" s="5">
        <v>191</v>
      </c>
      <c r="B200" s="6"/>
      <c r="C200" s="388"/>
      <c r="D200" s="5"/>
      <c r="E200" s="201"/>
      <c r="F200" s="16" t="str">
        <f t="shared" si="2"/>
        <v/>
      </c>
    </row>
    <row r="201" spans="1:6">
      <c r="A201" s="5">
        <v>192</v>
      </c>
      <c r="B201" s="6"/>
      <c r="C201" s="388"/>
      <c r="D201" s="5"/>
      <c r="E201" s="201"/>
      <c r="F201" s="16" t="str">
        <f t="shared" si="2"/>
        <v/>
      </c>
    </row>
    <row r="202" spans="1:6">
      <c r="A202" s="5">
        <v>193</v>
      </c>
      <c r="B202" s="6"/>
      <c r="C202" s="388"/>
      <c r="D202" s="5"/>
      <c r="E202" s="201"/>
      <c r="F202" s="16" t="str">
        <f t="shared" ref="F202:F259" si="3">IF(OR($B202="",$C202="",$C202&lt;an_initial,$C202&gt;an_final,),"",
 (INDEX(ii511punctaje, MATCH(D202,ii511anvergură,0), MATCH(E202,ii511rol,0) ))
)</f>
        <v/>
      </c>
    </row>
    <row r="203" spans="1:6">
      <c r="A203" s="5">
        <v>194</v>
      </c>
      <c r="B203" s="6"/>
      <c r="C203" s="388"/>
      <c r="D203" s="5"/>
      <c r="E203" s="201"/>
      <c r="F203" s="16" t="str">
        <f t="shared" si="3"/>
        <v/>
      </c>
    </row>
    <row r="204" spans="1:6">
      <c r="A204" s="5">
        <v>195</v>
      </c>
      <c r="B204" s="6"/>
      <c r="C204" s="388"/>
      <c r="D204" s="5"/>
      <c r="E204" s="201"/>
      <c r="F204" s="16" t="str">
        <f t="shared" si="3"/>
        <v/>
      </c>
    </row>
    <row r="205" spans="1:6">
      <c r="A205" s="5">
        <v>196</v>
      </c>
      <c r="B205" s="6"/>
      <c r="C205" s="388"/>
      <c r="D205" s="5"/>
      <c r="E205" s="201"/>
      <c r="F205" s="16" t="str">
        <f t="shared" si="3"/>
        <v/>
      </c>
    </row>
    <row r="206" spans="1:6">
      <c r="A206" s="5">
        <v>197</v>
      </c>
      <c r="B206" s="6"/>
      <c r="C206" s="388"/>
      <c r="D206" s="5"/>
      <c r="E206" s="201"/>
      <c r="F206" s="16" t="str">
        <f t="shared" si="3"/>
        <v/>
      </c>
    </row>
    <row r="207" spans="1:6">
      <c r="A207" s="5">
        <v>198</v>
      </c>
      <c r="B207" s="6"/>
      <c r="C207" s="388"/>
      <c r="D207" s="5"/>
      <c r="E207" s="201"/>
      <c r="F207" s="16" t="str">
        <f t="shared" si="3"/>
        <v/>
      </c>
    </row>
    <row r="208" spans="1:6">
      <c r="A208" s="5">
        <v>199</v>
      </c>
      <c r="B208" s="6"/>
      <c r="C208" s="388"/>
      <c r="D208" s="5"/>
      <c r="E208" s="201"/>
      <c r="F208" s="16" t="str">
        <f t="shared" si="3"/>
        <v/>
      </c>
    </row>
    <row r="209" spans="1:6">
      <c r="A209" s="5">
        <v>200</v>
      </c>
      <c r="B209" s="6"/>
      <c r="C209" s="388"/>
      <c r="D209" s="5"/>
      <c r="E209" s="201"/>
      <c r="F209" s="16" t="str">
        <f t="shared" si="3"/>
        <v/>
      </c>
    </row>
    <row r="210" spans="1:6">
      <c r="A210" s="5">
        <v>201</v>
      </c>
      <c r="B210" s="6"/>
      <c r="C210" s="388"/>
      <c r="D210" s="5"/>
      <c r="E210" s="201"/>
      <c r="F210" s="16" t="str">
        <f t="shared" si="3"/>
        <v/>
      </c>
    </row>
    <row r="211" spans="1:6">
      <c r="A211" s="5">
        <v>202</v>
      </c>
      <c r="B211" s="6"/>
      <c r="C211" s="388"/>
      <c r="D211" s="5"/>
      <c r="E211" s="201"/>
      <c r="F211" s="16" t="str">
        <f t="shared" si="3"/>
        <v/>
      </c>
    </row>
    <row r="212" spans="1:6">
      <c r="A212" s="5">
        <v>203</v>
      </c>
      <c r="B212" s="6"/>
      <c r="C212" s="388"/>
      <c r="D212" s="5"/>
      <c r="E212" s="201"/>
      <c r="F212" s="16" t="str">
        <f t="shared" si="3"/>
        <v/>
      </c>
    </row>
    <row r="213" spans="1:6">
      <c r="A213" s="5">
        <v>204</v>
      </c>
      <c r="B213" s="6"/>
      <c r="C213" s="388"/>
      <c r="D213" s="5"/>
      <c r="E213" s="201"/>
      <c r="F213" s="16" t="str">
        <f t="shared" si="3"/>
        <v/>
      </c>
    </row>
    <row r="214" spans="1:6">
      <c r="A214" s="5">
        <v>205</v>
      </c>
      <c r="B214" s="6"/>
      <c r="C214" s="388"/>
      <c r="D214" s="5"/>
      <c r="E214" s="201"/>
      <c r="F214" s="16" t="str">
        <f t="shared" si="3"/>
        <v/>
      </c>
    </row>
    <row r="215" spans="1:6">
      <c r="A215" s="5">
        <v>206</v>
      </c>
      <c r="B215" s="6"/>
      <c r="C215" s="388"/>
      <c r="D215" s="5"/>
      <c r="E215" s="201"/>
      <c r="F215" s="16" t="str">
        <f t="shared" si="3"/>
        <v/>
      </c>
    </row>
    <row r="216" spans="1:6">
      <c r="A216" s="5">
        <v>207</v>
      </c>
      <c r="B216" s="6"/>
      <c r="C216" s="388"/>
      <c r="D216" s="5"/>
      <c r="E216" s="201"/>
      <c r="F216" s="16" t="str">
        <f t="shared" si="3"/>
        <v/>
      </c>
    </row>
    <row r="217" spans="1:6">
      <c r="A217" s="5">
        <v>208</v>
      </c>
      <c r="B217" s="6"/>
      <c r="C217" s="388"/>
      <c r="D217" s="5"/>
      <c r="E217" s="201"/>
      <c r="F217" s="16" t="str">
        <f t="shared" si="3"/>
        <v/>
      </c>
    </row>
    <row r="218" spans="1:6">
      <c r="A218" s="5">
        <v>209</v>
      </c>
      <c r="B218" s="6"/>
      <c r="C218" s="388"/>
      <c r="D218" s="5"/>
      <c r="E218" s="201"/>
      <c r="F218" s="16" t="str">
        <f t="shared" si="3"/>
        <v/>
      </c>
    </row>
    <row r="219" spans="1:6">
      <c r="A219" s="5">
        <v>210</v>
      </c>
      <c r="B219" s="6"/>
      <c r="C219" s="388"/>
      <c r="D219" s="5"/>
      <c r="E219" s="201"/>
      <c r="F219" s="16" t="str">
        <f t="shared" si="3"/>
        <v/>
      </c>
    </row>
    <row r="220" spans="1:6">
      <c r="A220" s="5">
        <v>211</v>
      </c>
      <c r="B220" s="6"/>
      <c r="C220" s="388"/>
      <c r="D220" s="5"/>
      <c r="E220" s="201"/>
      <c r="F220" s="16" t="str">
        <f t="shared" si="3"/>
        <v/>
      </c>
    </row>
    <row r="221" spans="1:6">
      <c r="A221" s="5">
        <v>212</v>
      </c>
      <c r="B221" s="6"/>
      <c r="C221" s="388"/>
      <c r="D221" s="5"/>
      <c r="E221" s="201"/>
      <c r="F221" s="16" t="str">
        <f t="shared" si="3"/>
        <v/>
      </c>
    </row>
    <row r="222" spans="1:6">
      <c r="A222" s="5">
        <v>213</v>
      </c>
      <c r="B222" s="6"/>
      <c r="C222" s="388"/>
      <c r="D222" s="5"/>
      <c r="E222" s="201"/>
      <c r="F222" s="16" t="str">
        <f t="shared" si="3"/>
        <v/>
      </c>
    </row>
    <row r="223" spans="1:6">
      <c r="A223" s="5">
        <v>214</v>
      </c>
      <c r="B223" s="6"/>
      <c r="C223" s="388"/>
      <c r="D223" s="5"/>
      <c r="E223" s="201"/>
      <c r="F223" s="16" t="str">
        <f t="shared" si="3"/>
        <v/>
      </c>
    </row>
    <row r="224" spans="1:6">
      <c r="A224" s="5">
        <v>215</v>
      </c>
      <c r="B224" s="6"/>
      <c r="C224" s="388"/>
      <c r="D224" s="5"/>
      <c r="E224" s="201"/>
      <c r="F224" s="16" t="str">
        <f t="shared" si="3"/>
        <v/>
      </c>
    </row>
    <row r="225" spans="1:6">
      <c r="A225" s="5">
        <v>216</v>
      </c>
      <c r="B225" s="6"/>
      <c r="C225" s="388"/>
      <c r="D225" s="5"/>
      <c r="E225" s="201"/>
      <c r="F225" s="16" t="str">
        <f t="shared" si="3"/>
        <v/>
      </c>
    </row>
    <row r="226" spans="1:6">
      <c r="A226" s="5">
        <v>217</v>
      </c>
      <c r="B226" s="6"/>
      <c r="C226" s="388"/>
      <c r="D226" s="5"/>
      <c r="E226" s="201"/>
      <c r="F226" s="16" t="str">
        <f t="shared" si="3"/>
        <v/>
      </c>
    </row>
    <row r="227" spans="1:6">
      <c r="A227" s="5">
        <v>218</v>
      </c>
      <c r="B227" s="6"/>
      <c r="C227" s="388"/>
      <c r="D227" s="5"/>
      <c r="E227" s="201"/>
      <c r="F227" s="16" t="str">
        <f t="shared" si="3"/>
        <v/>
      </c>
    </row>
    <row r="228" spans="1:6">
      <c r="A228" s="5">
        <v>219</v>
      </c>
      <c r="B228" s="6"/>
      <c r="C228" s="388"/>
      <c r="D228" s="5"/>
      <c r="E228" s="201"/>
      <c r="F228" s="16" t="str">
        <f t="shared" si="3"/>
        <v/>
      </c>
    </row>
    <row r="229" spans="1:6">
      <c r="A229" s="5">
        <v>220</v>
      </c>
      <c r="B229" s="6"/>
      <c r="C229" s="388"/>
      <c r="D229" s="5"/>
      <c r="E229" s="201"/>
      <c r="F229" s="16" t="str">
        <f t="shared" si="3"/>
        <v/>
      </c>
    </row>
    <row r="230" spans="1:6">
      <c r="A230" s="5">
        <v>221</v>
      </c>
      <c r="B230" s="6"/>
      <c r="C230" s="388"/>
      <c r="D230" s="5"/>
      <c r="E230" s="201"/>
      <c r="F230" s="16" t="str">
        <f t="shared" si="3"/>
        <v/>
      </c>
    </row>
    <row r="231" spans="1:6">
      <c r="A231" s="5">
        <v>222</v>
      </c>
      <c r="B231" s="6"/>
      <c r="C231" s="388"/>
      <c r="D231" s="5"/>
      <c r="E231" s="201"/>
      <c r="F231" s="16" t="str">
        <f t="shared" si="3"/>
        <v/>
      </c>
    </row>
    <row r="232" spans="1:6">
      <c r="A232" s="5">
        <v>223</v>
      </c>
      <c r="B232" s="6"/>
      <c r="C232" s="388"/>
      <c r="D232" s="5"/>
      <c r="E232" s="201"/>
      <c r="F232" s="16" t="str">
        <f t="shared" si="3"/>
        <v/>
      </c>
    </row>
    <row r="233" spans="1:6">
      <c r="A233" s="5">
        <v>224</v>
      </c>
      <c r="B233" s="6"/>
      <c r="C233" s="388"/>
      <c r="D233" s="5"/>
      <c r="E233" s="201"/>
      <c r="F233" s="16" t="str">
        <f t="shared" si="3"/>
        <v/>
      </c>
    </row>
    <row r="234" spans="1:6">
      <c r="A234" s="5">
        <v>225</v>
      </c>
      <c r="B234" s="6"/>
      <c r="C234" s="388"/>
      <c r="D234" s="5"/>
      <c r="E234" s="201"/>
      <c r="F234" s="16" t="str">
        <f t="shared" si="3"/>
        <v/>
      </c>
    </row>
    <row r="235" spans="1:6">
      <c r="A235" s="5">
        <v>226</v>
      </c>
      <c r="B235" s="6"/>
      <c r="C235" s="388"/>
      <c r="D235" s="5"/>
      <c r="E235" s="201"/>
      <c r="F235" s="16" t="str">
        <f t="shared" si="3"/>
        <v/>
      </c>
    </row>
    <row r="236" spans="1:6">
      <c r="A236" s="5">
        <v>227</v>
      </c>
      <c r="B236" s="6"/>
      <c r="C236" s="388"/>
      <c r="D236" s="5"/>
      <c r="E236" s="201"/>
      <c r="F236" s="16" t="str">
        <f t="shared" si="3"/>
        <v/>
      </c>
    </row>
    <row r="237" spans="1:6">
      <c r="A237" s="5">
        <v>228</v>
      </c>
      <c r="B237" s="6"/>
      <c r="C237" s="388"/>
      <c r="D237" s="5"/>
      <c r="E237" s="201"/>
      <c r="F237" s="16" t="str">
        <f t="shared" si="3"/>
        <v/>
      </c>
    </row>
    <row r="238" spans="1:6">
      <c r="A238" s="5">
        <v>229</v>
      </c>
      <c r="B238" s="6"/>
      <c r="C238" s="388"/>
      <c r="D238" s="5"/>
      <c r="E238" s="201"/>
      <c r="F238" s="16" t="str">
        <f t="shared" si="3"/>
        <v/>
      </c>
    </row>
    <row r="239" spans="1:6">
      <c r="A239" s="5">
        <v>230</v>
      </c>
      <c r="B239" s="6"/>
      <c r="C239" s="388"/>
      <c r="D239" s="5"/>
      <c r="E239" s="201"/>
      <c r="F239" s="16" t="str">
        <f t="shared" si="3"/>
        <v/>
      </c>
    </row>
    <row r="240" spans="1:6">
      <c r="A240" s="5">
        <v>231</v>
      </c>
      <c r="B240" s="6"/>
      <c r="C240" s="388"/>
      <c r="D240" s="5"/>
      <c r="E240" s="201"/>
      <c r="F240" s="16" t="str">
        <f t="shared" si="3"/>
        <v/>
      </c>
    </row>
    <row r="241" spans="1:6">
      <c r="A241" s="5">
        <v>232</v>
      </c>
      <c r="B241" s="6"/>
      <c r="C241" s="388"/>
      <c r="D241" s="5"/>
      <c r="E241" s="201"/>
      <c r="F241" s="16" t="str">
        <f t="shared" si="3"/>
        <v/>
      </c>
    </row>
    <row r="242" spans="1:6">
      <c r="A242" s="5">
        <v>233</v>
      </c>
      <c r="B242" s="6"/>
      <c r="C242" s="388"/>
      <c r="D242" s="5"/>
      <c r="E242" s="201"/>
      <c r="F242" s="16" t="str">
        <f t="shared" si="3"/>
        <v/>
      </c>
    </row>
    <row r="243" spans="1:6">
      <c r="A243" s="5">
        <v>234</v>
      </c>
      <c r="B243" s="6"/>
      <c r="C243" s="388"/>
      <c r="D243" s="5"/>
      <c r="E243" s="201"/>
      <c r="F243" s="16" t="str">
        <f t="shared" si="3"/>
        <v/>
      </c>
    </row>
    <row r="244" spans="1:6">
      <c r="A244" s="5">
        <v>235</v>
      </c>
      <c r="B244" s="6"/>
      <c r="C244" s="388"/>
      <c r="D244" s="5"/>
      <c r="E244" s="201"/>
      <c r="F244" s="16" t="str">
        <f t="shared" si="3"/>
        <v/>
      </c>
    </row>
    <row r="245" spans="1:6">
      <c r="A245" s="5">
        <v>236</v>
      </c>
      <c r="B245" s="6"/>
      <c r="C245" s="388"/>
      <c r="D245" s="5"/>
      <c r="E245" s="201"/>
      <c r="F245" s="16" t="str">
        <f t="shared" si="3"/>
        <v/>
      </c>
    </row>
    <row r="246" spans="1:6">
      <c r="A246" s="5">
        <v>237</v>
      </c>
      <c r="B246" s="6"/>
      <c r="C246" s="388"/>
      <c r="D246" s="5"/>
      <c r="E246" s="201"/>
      <c r="F246" s="16" t="str">
        <f t="shared" si="3"/>
        <v/>
      </c>
    </row>
    <row r="247" spans="1:6">
      <c r="A247" s="5">
        <v>238</v>
      </c>
      <c r="B247" s="6"/>
      <c r="C247" s="388"/>
      <c r="D247" s="5"/>
      <c r="E247" s="201"/>
      <c r="F247" s="16" t="str">
        <f t="shared" si="3"/>
        <v/>
      </c>
    </row>
    <row r="248" spans="1:6">
      <c r="A248" s="5">
        <v>239</v>
      </c>
      <c r="B248" s="6"/>
      <c r="C248" s="388"/>
      <c r="D248" s="5"/>
      <c r="E248" s="201"/>
      <c r="F248" s="16" t="str">
        <f t="shared" si="3"/>
        <v/>
      </c>
    </row>
    <row r="249" spans="1:6">
      <c r="A249" s="5">
        <v>240</v>
      </c>
      <c r="B249" s="6"/>
      <c r="C249" s="388"/>
      <c r="D249" s="5"/>
      <c r="E249" s="201"/>
      <c r="F249" s="16" t="str">
        <f t="shared" si="3"/>
        <v/>
      </c>
    </row>
    <row r="250" spans="1:6">
      <c r="A250" s="5">
        <v>241</v>
      </c>
      <c r="B250" s="6"/>
      <c r="C250" s="388"/>
      <c r="D250" s="5"/>
      <c r="E250" s="201"/>
      <c r="F250" s="16" t="str">
        <f t="shared" si="3"/>
        <v/>
      </c>
    </row>
    <row r="251" spans="1:6">
      <c r="A251" s="5">
        <v>242</v>
      </c>
      <c r="B251" s="6"/>
      <c r="C251" s="388"/>
      <c r="D251" s="5"/>
      <c r="E251" s="201"/>
      <c r="F251" s="16" t="str">
        <f t="shared" si="3"/>
        <v/>
      </c>
    </row>
    <row r="252" spans="1:6">
      <c r="A252" s="5">
        <v>243</v>
      </c>
      <c r="B252" s="6"/>
      <c r="C252" s="388"/>
      <c r="D252" s="5"/>
      <c r="E252" s="201"/>
      <c r="F252" s="16" t="str">
        <f t="shared" si="3"/>
        <v/>
      </c>
    </row>
    <row r="253" spans="1:6">
      <c r="A253" s="5">
        <v>244</v>
      </c>
      <c r="B253" s="6"/>
      <c r="C253" s="388"/>
      <c r="D253" s="5"/>
      <c r="E253" s="201"/>
      <c r="F253" s="16" t="str">
        <f t="shared" si="3"/>
        <v/>
      </c>
    </row>
    <row r="254" spans="1:6">
      <c r="A254" s="5">
        <v>245</v>
      </c>
      <c r="B254" s="6"/>
      <c r="C254" s="388"/>
      <c r="D254" s="5"/>
      <c r="E254" s="201"/>
      <c r="F254" s="16" t="str">
        <f t="shared" si="3"/>
        <v/>
      </c>
    </row>
    <row r="255" spans="1:6">
      <c r="A255" s="5">
        <v>246</v>
      </c>
      <c r="B255" s="6"/>
      <c r="C255" s="388"/>
      <c r="D255" s="5"/>
      <c r="E255" s="201"/>
      <c r="F255" s="16" t="str">
        <f t="shared" si="3"/>
        <v/>
      </c>
    </row>
    <row r="256" spans="1:6">
      <c r="A256" s="5">
        <v>247</v>
      </c>
      <c r="B256" s="6"/>
      <c r="C256" s="388"/>
      <c r="D256" s="5"/>
      <c r="E256" s="201"/>
      <c r="F256" s="16" t="str">
        <f t="shared" si="3"/>
        <v/>
      </c>
    </row>
    <row r="257" spans="1:6">
      <c r="A257" s="5">
        <v>248</v>
      </c>
      <c r="B257" s="6"/>
      <c r="C257" s="388"/>
      <c r="D257" s="5"/>
      <c r="E257" s="201"/>
      <c r="F257" s="16" t="str">
        <f t="shared" si="3"/>
        <v/>
      </c>
    </row>
    <row r="258" spans="1:6">
      <c r="A258" s="5">
        <v>249</v>
      </c>
      <c r="B258" s="6"/>
      <c r="C258" s="388"/>
      <c r="D258" s="5"/>
      <c r="E258" s="201"/>
      <c r="F258" s="16" t="str">
        <f t="shared" si="3"/>
        <v/>
      </c>
    </row>
    <row r="259" spans="1:6">
      <c r="A259" s="5">
        <v>250</v>
      </c>
      <c r="B259" s="6"/>
      <c r="C259" s="388"/>
      <c r="D259" s="5"/>
      <c r="E259" s="201"/>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B10" sqref="B10:E12"/>
    </sheetView>
  </sheetViews>
  <sheetFormatPr defaultColWidth="9.109375" defaultRowHeight="15.6"/>
  <cols>
    <col min="1" max="1" width="5.6640625" style="62" customWidth="1"/>
    <col min="2" max="2" width="44.44140625" style="62" customWidth="1"/>
    <col min="3" max="3" width="9.88671875" style="387" customWidth="1"/>
    <col min="4" max="4" width="20.109375" style="62" customWidth="1"/>
    <col min="5" max="5" width="46.109375" style="62" customWidth="1"/>
    <col min="6" max="6" width="13.6640625" style="62" customWidth="1"/>
    <col min="7" max="16384" width="9.109375" style="62"/>
  </cols>
  <sheetData>
    <row r="1" spans="1:6" s="58" customFormat="1">
      <c r="A1" s="57" t="s">
        <v>481</v>
      </c>
      <c r="C1" s="60"/>
      <c r="D1" s="59"/>
      <c r="E1" s="59"/>
      <c r="F1" s="61"/>
    </row>
    <row r="2" spans="1:6" s="58" customFormat="1">
      <c r="A2" s="587" t="s">
        <v>448</v>
      </c>
      <c r="B2" s="587"/>
      <c r="C2" s="60"/>
      <c r="D2" s="59"/>
      <c r="E2" s="59"/>
      <c r="F2" s="61"/>
    </row>
    <row r="3" spans="1:6">
      <c r="A3" s="588" t="s">
        <v>901</v>
      </c>
      <c r="B3" s="588"/>
      <c r="C3" s="588"/>
      <c r="D3" s="588"/>
      <c r="E3" s="588"/>
      <c r="F3" s="588"/>
    </row>
    <row r="4" spans="1:6" ht="68.25" customHeight="1">
      <c r="A4" s="537" t="s">
        <v>934</v>
      </c>
      <c r="B4" s="537"/>
      <c r="C4" s="537"/>
      <c r="D4" s="537"/>
      <c r="E4" s="537"/>
      <c r="F4" s="537"/>
    </row>
    <row r="6" spans="1:6" s="58" customFormat="1" ht="13.5" customHeight="1">
      <c r="A6" s="62"/>
      <c r="B6" s="62"/>
      <c r="C6" s="390"/>
      <c r="D6" s="62"/>
      <c r="E6" s="62"/>
      <c r="F6" s="345" t="str">
        <f>CONCATENATE(functie," ",nume_candidat)</f>
        <v>Șef de lucrări Halbac-Cotoara-Zamfir Rares</v>
      </c>
    </row>
    <row r="7" spans="1:6" ht="15" customHeight="1">
      <c r="A7" s="528" t="s">
        <v>336</v>
      </c>
      <c r="B7" s="528" t="s">
        <v>1027</v>
      </c>
      <c r="C7" s="528" t="s">
        <v>2</v>
      </c>
      <c r="D7" s="528" t="s">
        <v>458</v>
      </c>
      <c r="E7" s="528" t="s">
        <v>812</v>
      </c>
      <c r="F7" s="529" t="s">
        <v>542</v>
      </c>
    </row>
    <row r="8" spans="1:6">
      <c r="A8" s="528"/>
      <c r="B8" s="528"/>
      <c r="C8" s="528"/>
      <c r="D8" s="528"/>
      <c r="E8" s="528"/>
      <c r="F8" s="530"/>
    </row>
    <row r="9" spans="1:6">
      <c r="A9" s="86"/>
      <c r="B9" s="63"/>
      <c r="C9" s="160"/>
      <c r="D9" s="72"/>
      <c r="E9" s="72"/>
      <c r="F9" s="146">
        <f>SUMIF(F10:F1010,"&gt;0")</f>
        <v>0</v>
      </c>
    </row>
    <row r="10" spans="1:6">
      <c r="A10" s="5">
        <v>1</v>
      </c>
      <c r="B10" s="6"/>
      <c r="C10" s="388"/>
      <c r="D10" s="6"/>
      <c r="E10" s="6"/>
      <c r="F10" s="16" t="str">
        <f t="shared" ref="F10:F73" si="0">IF(OR($B10="",$C10="",$C10&lt;an_initial,$C10&gt;an_final,),"",
 (INDEX(ii512punctaje, MATCH(D10,ii512anvergură,0), MATCH(E10,ii512rol,0) ))
)</f>
        <v/>
      </c>
    </row>
    <row r="11" spans="1:6" s="78" customFormat="1">
      <c r="A11" s="5">
        <v>2</v>
      </c>
      <c r="B11" s="6"/>
      <c r="C11" s="388"/>
      <c r="D11" s="6"/>
      <c r="E11" s="6"/>
      <c r="F11" s="16" t="str">
        <f t="shared" si="0"/>
        <v/>
      </c>
    </row>
    <row r="12" spans="1:6">
      <c r="A12" s="5">
        <v>3</v>
      </c>
      <c r="B12" s="6"/>
      <c r="C12" s="388"/>
      <c r="D12" s="6"/>
      <c r="E12" s="6"/>
      <c r="F12" s="16" t="str">
        <f t="shared" si="0"/>
        <v/>
      </c>
    </row>
    <row r="13" spans="1:6">
      <c r="A13" s="5">
        <v>4</v>
      </c>
      <c r="B13" s="7"/>
      <c r="C13" s="389"/>
      <c r="D13" s="7"/>
      <c r="E13" s="7"/>
      <c r="F13" s="16" t="str">
        <f t="shared" si="0"/>
        <v/>
      </c>
    </row>
    <row r="14" spans="1:6">
      <c r="A14" s="5">
        <v>5</v>
      </c>
      <c r="B14" s="7"/>
      <c r="C14" s="389"/>
      <c r="D14" s="5"/>
      <c r="E14" s="201"/>
      <c r="F14" s="16" t="str">
        <f t="shared" si="0"/>
        <v/>
      </c>
    </row>
    <row r="15" spans="1:6">
      <c r="A15" s="5">
        <v>6</v>
      </c>
      <c r="B15" s="7"/>
      <c r="C15" s="389"/>
      <c r="D15" s="5"/>
      <c r="E15" s="201"/>
      <c r="F15" s="16" t="str">
        <f t="shared" si="0"/>
        <v/>
      </c>
    </row>
    <row r="16" spans="1:6">
      <c r="A16" s="5">
        <v>7</v>
      </c>
      <c r="B16" s="6"/>
      <c r="C16" s="388"/>
      <c r="D16" s="5"/>
      <c r="E16" s="201"/>
      <c r="F16" s="16" t="str">
        <f t="shared" si="0"/>
        <v/>
      </c>
    </row>
    <row r="17" spans="1:6">
      <c r="A17" s="5">
        <v>8</v>
      </c>
      <c r="B17" s="7"/>
      <c r="C17" s="389"/>
      <c r="D17" s="5"/>
      <c r="E17" s="201"/>
      <c r="F17" s="16" t="str">
        <f t="shared" si="0"/>
        <v/>
      </c>
    </row>
    <row r="18" spans="1:6">
      <c r="A18" s="5">
        <v>9</v>
      </c>
      <c r="B18" s="7"/>
      <c r="C18" s="389"/>
      <c r="D18" s="5"/>
      <c r="E18" s="201"/>
      <c r="F18" s="16" t="str">
        <f t="shared" si="0"/>
        <v/>
      </c>
    </row>
    <row r="19" spans="1:6">
      <c r="A19" s="5">
        <v>10</v>
      </c>
      <c r="B19" s="6"/>
      <c r="C19" s="389"/>
      <c r="D19" s="5"/>
      <c r="E19" s="201"/>
      <c r="F19" s="16" t="str">
        <f t="shared" si="0"/>
        <v/>
      </c>
    </row>
    <row r="20" spans="1:6">
      <c r="A20" s="5">
        <v>11</v>
      </c>
      <c r="B20" s="6"/>
      <c r="C20" s="389"/>
      <c r="D20" s="5"/>
      <c r="E20" s="201"/>
      <c r="F20" s="16" t="str">
        <f t="shared" si="0"/>
        <v/>
      </c>
    </row>
    <row r="21" spans="1:6">
      <c r="A21" s="5">
        <v>12</v>
      </c>
      <c r="B21" s="6"/>
      <c r="C21" s="388"/>
      <c r="D21" s="5"/>
      <c r="E21" s="201"/>
      <c r="F21" s="16" t="str">
        <f t="shared" si="0"/>
        <v/>
      </c>
    </row>
    <row r="22" spans="1:6">
      <c r="A22" s="5">
        <v>13</v>
      </c>
      <c r="B22" s="6"/>
      <c r="C22" s="388"/>
      <c r="D22" s="5"/>
      <c r="E22" s="201"/>
      <c r="F22" s="16" t="str">
        <f t="shared" si="0"/>
        <v/>
      </c>
    </row>
    <row r="23" spans="1:6">
      <c r="A23" s="5">
        <v>14</v>
      </c>
      <c r="B23" s="6"/>
      <c r="C23" s="388"/>
      <c r="D23" s="5"/>
      <c r="E23" s="201"/>
      <c r="F23" s="16" t="str">
        <f t="shared" si="0"/>
        <v/>
      </c>
    </row>
    <row r="24" spans="1:6">
      <c r="A24" s="5">
        <v>15</v>
      </c>
      <c r="B24" s="6"/>
      <c r="C24" s="388"/>
      <c r="D24" s="5"/>
      <c r="E24" s="201"/>
      <c r="F24" s="16" t="str">
        <f t="shared" si="0"/>
        <v/>
      </c>
    </row>
    <row r="25" spans="1:6">
      <c r="A25" s="5">
        <v>16</v>
      </c>
      <c r="B25" s="6"/>
      <c r="C25" s="388"/>
      <c r="D25" s="5"/>
      <c r="E25" s="201"/>
      <c r="F25" s="16" t="str">
        <f t="shared" si="0"/>
        <v/>
      </c>
    </row>
    <row r="26" spans="1:6">
      <c r="A26" s="5">
        <v>17</v>
      </c>
      <c r="B26" s="6"/>
      <c r="C26" s="388"/>
      <c r="D26" s="5"/>
      <c r="E26" s="201"/>
      <c r="F26" s="16" t="str">
        <f t="shared" si="0"/>
        <v/>
      </c>
    </row>
    <row r="27" spans="1:6">
      <c r="A27" s="5">
        <v>18</v>
      </c>
      <c r="B27" s="6"/>
      <c r="C27" s="388"/>
      <c r="D27" s="5"/>
      <c r="E27" s="201"/>
      <c r="F27" s="16" t="str">
        <f t="shared" si="0"/>
        <v/>
      </c>
    </row>
    <row r="28" spans="1:6">
      <c r="A28" s="5">
        <v>19</v>
      </c>
      <c r="B28" s="6"/>
      <c r="C28" s="388"/>
      <c r="D28" s="5"/>
      <c r="E28" s="201"/>
      <c r="F28" s="16" t="str">
        <f t="shared" si="0"/>
        <v/>
      </c>
    </row>
    <row r="29" spans="1:6">
      <c r="A29" s="5">
        <v>20</v>
      </c>
      <c r="B29" s="6"/>
      <c r="C29" s="388"/>
      <c r="D29" s="5"/>
      <c r="E29" s="201"/>
      <c r="F29" s="16" t="str">
        <f t="shared" si="0"/>
        <v/>
      </c>
    </row>
    <row r="30" spans="1:6">
      <c r="A30" s="5">
        <v>21</v>
      </c>
      <c r="B30" s="6"/>
      <c r="C30" s="388"/>
      <c r="D30" s="5"/>
      <c r="E30" s="201"/>
      <c r="F30" s="16" t="str">
        <f t="shared" si="0"/>
        <v/>
      </c>
    </row>
    <row r="31" spans="1:6">
      <c r="A31" s="5">
        <v>22</v>
      </c>
      <c r="B31" s="6"/>
      <c r="C31" s="388"/>
      <c r="D31" s="5"/>
      <c r="E31" s="201"/>
      <c r="F31" s="16" t="str">
        <f t="shared" si="0"/>
        <v/>
      </c>
    </row>
    <row r="32" spans="1:6">
      <c r="A32" s="5">
        <v>23</v>
      </c>
      <c r="B32" s="6"/>
      <c r="C32" s="388"/>
      <c r="D32" s="5"/>
      <c r="E32" s="201"/>
      <c r="F32" s="16" t="str">
        <f t="shared" si="0"/>
        <v/>
      </c>
    </row>
    <row r="33" spans="1:6">
      <c r="A33" s="5">
        <v>24</v>
      </c>
      <c r="B33" s="6"/>
      <c r="C33" s="388"/>
      <c r="D33" s="5"/>
      <c r="E33" s="201"/>
      <c r="F33" s="16" t="str">
        <f t="shared" si="0"/>
        <v/>
      </c>
    </row>
    <row r="34" spans="1:6">
      <c r="A34" s="5">
        <v>25</v>
      </c>
      <c r="B34" s="6"/>
      <c r="C34" s="388"/>
      <c r="D34" s="5"/>
      <c r="E34" s="201"/>
      <c r="F34" s="16" t="str">
        <f t="shared" si="0"/>
        <v/>
      </c>
    </row>
    <row r="35" spans="1:6">
      <c r="A35" s="5">
        <v>26</v>
      </c>
      <c r="B35" s="6"/>
      <c r="C35" s="388"/>
      <c r="D35" s="5"/>
      <c r="E35" s="201"/>
      <c r="F35" s="16" t="str">
        <f t="shared" si="0"/>
        <v/>
      </c>
    </row>
    <row r="36" spans="1:6">
      <c r="A36" s="5">
        <v>27</v>
      </c>
      <c r="B36" s="6"/>
      <c r="C36" s="388"/>
      <c r="D36" s="5"/>
      <c r="E36" s="201"/>
      <c r="F36" s="16" t="str">
        <f t="shared" si="0"/>
        <v/>
      </c>
    </row>
    <row r="37" spans="1:6">
      <c r="A37" s="5">
        <v>28</v>
      </c>
      <c r="B37" s="6"/>
      <c r="C37" s="388"/>
      <c r="D37" s="5"/>
      <c r="E37" s="201"/>
      <c r="F37" s="16" t="str">
        <f t="shared" si="0"/>
        <v/>
      </c>
    </row>
    <row r="38" spans="1:6">
      <c r="A38" s="5">
        <v>29</v>
      </c>
      <c r="B38" s="6"/>
      <c r="C38" s="388"/>
      <c r="D38" s="5"/>
      <c r="E38" s="201"/>
      <c r="F38" s="16" t="str">
        <f t="shared" si="0"/>
        <v/>
      </c>
    </row>
    <row r="39" spans="1:6">
      <c r="A39" s="5">
        <v>30</v>
      </c>
      <c r="B39" s="6"/>
      <c r="C39" s="388"/>
      <c r="D39" s="5"/>
      <c r="E39" s="201"/>
      <c r="F39" s="16" t="str">
        <f t="shared" si="0"/>
        <v/>
      </c>
    </row>
    <row r="40" spans="1:6">
      <c r="A40" s="5">
        <v>31</v>
      </c>
      <c r="B40" s="6"/>
      <c r="C40" s="388"/>
      <c r="D40" s="5"/>
      <c r="E40" s="201"/>
      <c r="F40" s="16" t="str">
        <f t="shared" si="0"/>
        <v/>
      </c>
    </row>
    <row r="41" spans="1:6">
      <c r="A41" s="5">
        <v>32</v>
      </c>
      <c r="B41" s="6"/>
      <c r="C41" s="388"/>
      <c r="D41" s="5"/>
      <c r="E41" s="201"/>
      <c r="F41" s="16" t="str">
        <f t="shared" si="0"/>
        <v/>
      </c>
    </row>
    <row r="42" spans="1:6">
      <c r="A42" s="5">
        <v>33</v>
      </c>
      <c r="B42" s="6"/>
      <c r="C42" s="388"/>
      <c r="D42" s="5"/>
      <c r="E42" s="201"/>
      <c r="F42" s="16" t="str">
        <f t="shared" si="0"/>
        <v/>
      </c>
    </row>
    <row r="43" spans="1:6">
      <c r="A43" s="5">
        <v>34</v>
      </c>
      <c r="B43" s="6"/>
      <c r="C43" s="388"/>
      <c r="D43" s="5"/>
      <c r="E43" s="201"/>
      <c r="F43" s="16" t="str">
        <f t="shared" si="0"/>
        <v/>
      </c>
    </row>
    <row r="44" spans="1:6">
      <c r="A44" s="5">
        <v>35</v>
      </c>
      <c r="B44" s="6"/>
      <c r="C44" s="388"/>
      <c r="D44" s="5"/>
      <c r="E44" s="201"/>
      <c r="F44" s="16" t="str">
        <f t="shared" si="0"/>
        <v/>
      </c>
    </row>
    <row r="45" spans="1:6">
      <c r="A45" s="5">
        <v>36</v>
      </c>
      <c r="B45" s="6"/>
      <c r="C45" s="388"/>
      <c r="D45" s="5"/>
      <c r="E45" s="201"/>
      <c r="F45" s="16" t="str">
        <f t="shared" si="0"/>
        <v/>
      </c>
    </row>
    <row r="46" spans="1:6">
      <c r="A46" s="5">
        <v>37</v>
      </c>
      <c r="B46" s="6"/>
      <c r="C46" s="388"/>
      <c r="D46" s="5"/>
      <c r="E46" s="201"/>
      <c r="F46" s="16" t="str">
        <f t="shared" si="0"/>
        <v/>
      </c>
    </row>
    <row r="47" spans="1:6">
      <c r="A47" s="5">
        <v>38</v>
      </c>
      <c r="B47" s="6"/>
      <c r="C47" s="388"/>
      <c r="D47" s="5"/>
      <c r="E47" s="201"/>
      <c r="F47" s="16" t="str">
        <f t="shared" si="0"/>
        <v/>
      </c>
    </row>
    <row r="48" spans="1:6">
      <c r="A48" s="5">
        <v>39</v>
      </c>
      <c r="B48" s="6"/>
      <c r="C48" s="388"/>
      <c r="D48" s="5"/>
      <c r="E48" s="201"/>
      <c r="F48" s="16" t="str">
        <f t="shared" si="0"/>
        <v/>
      </c>
    </row>
    <row r="49" spans="1:6">
      <c r="A49" s="5">
        <v>40</v>
      </c>
      <c r="B49" s="6"/>
      <c r="C49" s="388"/>
      <c r="D49" s="5"/>
      <c r="E49" s="201"/>
      <c r="F49" s="16" t="str">
        <f t="shared" si="0"/>
        <v/>
      </c>
    </row>
    <row r="50" spans="1:6">
      <c r="A50" s="5">
        <v>41</v>
      </c>
      <c r="B50" s="6"/>
      <c r="C50" s="388"/>
      <c r="D50" s="5"/>
      <c r="E50" s="201"/>
      <c r="F50" s="16" t="str">
        <f t="shared" si="0"/>
        <v/>
      </c>
    </row>
    <row r="51" spans="1:6">
      <c r="A51" s="5">
        <v>42</v>
      </c>
      <c r="B51" s="6"/>
      <c r="C51" s="388"/>
      <c r="D51" s="5"/>
      <c r="E51" s="201"/>
      <c r="F51" s="16" t="str">
        <f t="shared" si="0"/>
        <v/>
      </c>
    </row>
    <row r="52" spans="1:6">
      <c r="A52" s="5">
        <v>43</v>
      </c>
      <c r="B52" s="6"/>
      <c r="C52" s="388"/>
      <c r="D52" s="5"/>
      <c r="E52" s="201"/>
      <c r="F52" s="16" t="str">
        <f t="shared" si="0"/>
        <v/>
      </c>
    </row>
    <row r="53" spans="1:6">
      <c r="A53" s="5">
        <v>44</v>
      </c>
      <c r="B53" s="6"/>
      <c r="C53" s="388"/>
      <c r="D53" s="5"/>
      <c r="E53" s="201"/>
      <c r="F53" s="16" t="str">
        <f t="shared" si="0"/>
        <v/>
      </c>
    </row>
    <row r="54" spans="1:6">
      <c r="A54" s="5">
        <v>45</v>
      </c>
      <c r="B54" s="6"/>
      <c r="C54" s="388"/>
      <c r="D54" s="5"/>
      <c r="E54" s="201"/>
      <c r="F54" s="16" t="str">
        <f t="shared" si="0"/>
        <v/>
      </c>
    </row>
    <row r="55" spans="1:6">
      <c r="A55" s="5">
        <v>46</v>
      </c>
      <c r="B55" s="6"/>
      <c r="C55" s="388"/>
      <c r="D55" s="5"/>
      <c r="E55" s="201"/>
      <c r="F55" s="16" t="str">
        <f t="shared" si="0"/>
        <v/>
      </c>
    </row>
    <row r="56" spans="1:6">
      <c r="A56" s="5">
        <v>47</v>
      </c>
      <c r="B56" s="6"/>
      <c r="C56" s="388"/>
      <c r="D56" s="5"/>
      <c r="E56" s="201"/>
      <c r="F56" s="16" t="str">
        <f t="shared" si="0"/>
        <v/>
      </c>
    </row>
    <row r="57" spans="1:6">
      <c r="A57" s="5">
        <v>48</v>
      </c>
      <c r="B57" s="6"/>
      <c r="C57" s="388"/>
      <c r="D57" s="5"/>
      <c r="E57" s="201"/>
      <c r="F57" s="16" t="str">
        <f t="shared" si="0"/>
        <v/>
      </c>
    </row>
    <row r="58" spans="1:6">
      <c r="A58" s="5">
        <v>49</v>
      </c>
      <c r="B58" s="6"/>
      <c r="C58" s="388"/>
      <c r="D58" s="5"/>
      <c r="E58" s="201"/>
      <c r="F58" s="16" t="str">
        <f t="shared" si="0"/>
        <v/>
      </c>
    </row>
    <row r="59" spans="1:6">
      <c r="A59" s="5">
        <v>50</v>
      </c>
      <c r="B59" s="6"/>
      <c r="C59" s="388"/>
      <c r="D59" s="5"/>
      <c r="E59" s="201"/>
      <c r="F59" s="16" t="str">
        <f t="shared" si="0"/>
        <v/>
      </c>
    </row>
    <row r="60" spans="1:6">
      <c r="A60" s="5">
        <v>51</v>
      </c>
      <c r="B60" s="6"/>
      <c r="C60" s="388"/>
      <c r="D60" s="5"/>
      <c r="E60" s="201"/>
      <c r="F60" s="16" t="str">
        <f t="shared" si="0"/>
        <v/>
      </c>
    </row>
    <row r="61" spans="1:6">
      <c r="A61" s="5">
        <v>52</v>
      </c>
      <c r="B61" s="6"/>
      <c r="C61" s="388"/>
      <c r="D61" s="5"/>
      <c r="E61" s="201"/>
      <c r="F61" s="16" t="str">
        <f t="shared" si="0"/>
        <v/>
      </c>
    </row>
    <row r="62" spans="1:6">
      <c r="A62" s="5">
        <v>53</v>
      </c>
      <c r="B62" s="6"/>
      <c r="C62" s="388"/>
      <c r="D62" s="5"/>
      <c r="E62" s="201"/>
      <c r="F62" s="16" t="str">
        <f t="shared" si="0"/>
        <v/>
      </c>
    </row>
    <row r="63" spans="1:6">
      <c r="A63" s="5">
        <v>54</v>
      </c>
      <c r="B63" s="6"/>
      <c r="C63" s="388"/>
      <c r="D63" s="5"/>
      <c r="E63" s="201"/>
      <c r="F63" s="16" t="str">
        <f t="shared" si="0"/>
        <v/>
      </c>
    </row>
    <row r="64" spans="1:6">
      <c r="A64" s="5">
        <v>55</v>
      </c>
      <c r="B64" s="6"/>
      <c r="C64" s="388"/>
      <c r="D64" s="5"/>
      <c r="E64" s="201"/>
      <c r="F64" s="16" t="str">
        <f t="shared" si="0"/>
        <v/>
      </c>
    </row>
    <row r="65" spans="1:6">
      <c r="A65" s="5">
        <v>56</v>
      </c>
      <c r="B65" s="6"/>
      <c r="C65" s="388"/>
      <c r="D65" s="5"/>
      <c r="E65" s="201"/>
      <c r="F65" s="16" t="str">
        <f t="shared" si="0"/>
        <v/>
      </c>
    </row>
    <row r="66" spans="1:6">
      <c r="A66" s="5">
        <v>57</v>
      </c>
      <c r="B66" s="6"/>
      <c r="C66" s="388"/>
      <c r="D66" s="5"/>
      <c r="E66" s="201"/>
      <c r="F66" s="16" t="str">
        <f t="shared" si="0"/>
        <v/>
      </c>
    </row>
    <row r="67" spans="1:6">
      <c r="A67" s="5">
        <v>58</v>
      </c>
      <c r="B67" s="6"/>
      <c r="C67" s="388"/>
      <c r="D67" s="5"/>
      <c r="E67" s="201"/>
      <c r="F67" s="16" t="str">
        <f t="shared" si="0"/>
        <v/>
      </c>
    </row>
    <row r="68" spans="1:6">
      <c r="A68" s="5">
        <v>59</v>
      </c>
      <c r="B68" s="6"/>
      <c r="C68" s="388"/>
      <c r="D68" s="5"/>
      <c r="E68" s="201"/>
      <c r="F68" s="16" t="str">
        <f t="shared" si="0"/>
        <v/>
      </c>
    </row>
    <row r="69" spans="1:6">
      <c r="A69" s="5">
        <v>60</v>
      </c>
      <c r="B69" s="6"/>
      <c r="C69" s="388"/>
      <c r="D69" s="5"/>
      <c r="E69" s="201"/>
      <c r="F69" s="16" t="str">
        <f t="shared" si="0"/>
        <v/>
      </c>
    </row>
    <row r="70" spans="1:6">
      <c r="A70" s="5">
        <v>61</v>
      </c>
      <c r="B70" s="6"/>
      <c r="C70" s="388"/>
      <c r="D70" s="5"/>
      <c r="E70" s="201"/>
      <c r="F70" s="16" t="str">
        <f t="shared" si="0"/>
        <v/>
      </c>
    </row>
    <row r="71" spans="1:6">
      <c r="A71" s="5">
        <v>62</v>
      </c>
      <c r="B71" s="6"/>
      <c r="C71" s="388"/>
      <c r="D71" s="5"/>
      <c r="E71" s="201"/>
      <c r="F71" s="16" t="str">
        <f t="shared" si="0"/>
        <v/>
      </c>
    </row>
    <row r="72" spans="1:6">
      <c r="A72" s="5">
        <v>63</v>
      </c>
      <c r="B72" s="6"/>
      <c r="C72" s="388"/>
      <c r="D72" s="5"/>
      <c r="E72" s="201"/>
      <c r="F72" s="16" t="str">
        <f t="shared" si="0"/>
        <v/>
      </c>
    </row>
    <row r="73" spans="1:6">
      <c r="A73" s="5">
        <v>64</v>
      </c>
      <c r="B73" s="6"/>
      <c r="C73" s="388"/>
      <c r="D73" s="5"/>
      <c r="E73" s="201"/>
      <c r="F73" s="16" t="str">
        <f t="shared" si="0"/>
        <v/>
      </c>
    </row>
    <row r="74" spans="1:6">
      <c r="A74" s="5">
        <v>65</v>
      </c>
      <c r="B74" s="6"/>
      <c r="C74" s="388"/>
      <c r="D74" s="5"/>
      <c r="E74" s="201"/>
      <c r="F74" s="16" t="str">
        <f t="shared" ref="F74:F137" si="1">IF(OR($B74="",$C74="",$C74&lt;an_initial,$C74&gt;an_final,),"",
 (INDEX(ii512punctaje, MATCH(D74,ii512anvergură,0), MATCH(E74,ii512rol,0) ))
)</f>
        <v/>
      </c>
    </row>
    <row r="75" spans="1:6">
      <c r="A75" s="5">
        <v>66</v>
      </c>
      <c r="B75" s="6"/>
      <c r="C75" s="388"/>
      <c r="D75" s="5"/>
      <c r="E75" s="201"/>
      <c r="F75" s="16" t="str">
        <f t="shared" si="1"/>
        <v/>
      </c>
    </row>
    <row r="76" spans="1:6">
      <c r="A76" s="5">
        <v>67</v>
      </c>
      <c r="B76" s="6"/>
      <c r="C76" s="388"/>
      <c r="D76" s="5"/>
      <c r="E76" s="201"/>
      <c r="F76" s="16" t="str">
        <f t="shared" si="1"/>
        <v/>
      </c>
    </row>
    <row r="77" spans="1:6">
      <c r="A77" s="5">
        <v>68</v>
      </c>
      <c r="B77" s="6"/>
      <c r="C77" s="388"/>
      <c r="D77" s="5"/>
      <c r="E77" s="201"/>
      <c r="F77" s="16" t="str">
        <f t="shared" si="1"/>
        <v/>
      </c>
    </row>
    <row r="78" spans="1:6">
      <c r="A78" s="5">
        <v>69</v>
      </c>
      <c r="B78" s="6"/>
      <c r="C78" s="388"/>
      <c r="D78" s="5"/>
      <c r="E78" s="201"/>
      <c r="F78" s="16" t="str">
        <f t="shared" si="1"/>
        <v/>
      </c>
    </row>
    <row r="79" spans="1:6">
      <c r="A79" s="5">
        <v>70</v>
      </c>
      <c r="B79" s="6"/>
      <c r="C79" s="388"/>
      <c r="D79" s="5"/>
      <c r="E79" s="201"/>
      <c r="F79" s="16" t="str">
        <f t="shared" si="1"/>
        <v/>
      </c>
    </row>
    <row r="80" spans="1:6">
      <c r="A80" s="5">
        <v>71</v>
      </c>
      <c r="B80" s="6"/>
      <c r="C80" s="388"/>
      <c r="D80" s="5"/>
      <c r="E80" s="201"/>
      <c r="F80" s="16" t="str">
        <f t="shared" si="1"/>
        <v/>
      </c>
    </row>
    <row r="81" spans="1:6">
      <c r="A81" s="5">
        <v>72</v>
      </c>
      <c r="B81" s="6"/>
      <c r="C81" s="388"/>
      <c r="D81" s="5"/>
      <c r="E81" s="201"/>
      <c r="F81" s="16" t="str">
        <f t="shared" si="1"/>
        <v/>
      </c>
    </row>
    <row r="82" spans="1:6">
      <c r="A82" s="5">
        <v>73</v>
      </c>
      <c r="B82" s="6"/>
      <c r="C82" s="388"/>
      <c r="D82" s="5"/>
      <c r="E82" s="201"/>
      <c r="F82" s="16" t="str">
        <f t="shared" si="1"/>
        <v/>
      </c>
    </row>
    <row r="83" spans="1:6">
      <c r="A83" s="5">
        <v>74</v>
      </c>
      <c r="B83" s="6"/>
      <c r="C83" s="388"/>
      <c r="D83" s="5"/>
      <c r="E83" s="201"/>
      <c r="F83" s="16" t="str">
        <f t="shared" si="1"/>
        <v/>
      </c>
    </row>
    <row r="84" spans="1:6">
      <c r="A84" s="5">
        <v>75</v>
      </c>
      <c r="B84" s="6"/>
      <c r="C84" s="388"/>
      <c r="D84" s="5"/>
      <c r="E84" s="201"/>
      <c r="F84" s="16" t="str">
        <f t="shared" si="1"/>
        <v/>
      </c>
    </row>
    <row r="85" spans="1:6">
      <c r="A85" s="5">
        <v>76</v>
      </c>
      <c r="B85" s="6"/>
      <c r="C85" s="388"/>
      <c r="D85" s="5"/>
      <c r="E85" s="201"/>
      <c r="F85" s="16" t="str">
        <f t="shared" si="1"/>
        <v/>
      </c>
    </row>
    <row r="86" spans="1:6">
      <c r="A86" s="5">
        <v>77</v>
      </c>
      <c r="B86" s="6"/>
      <c r="C86" s="388"/>
      <c r="D86" s="5"/>
      <c r="E86" s="201"/>
      <c r="F86" s="16" t="str">
        <f t="shared" si="1"/>
        <v/>
      </c>
    </row>
    <row r="87" spans="1:6">
      <c r="A87" s="5">
        <v>78</v>
      </c>
      <c r="B87" s="6"/>
      <c r="C87" s="388"/>
      <c r="D87" s="5"/>
      <c r="E87" s="201"/>
      <c r="F87" s="16" t="str">
        <f t="shared" si="1"/>
        <v/>
      </c>
    </row>
    <row r="88" spans="1:6">
      <c r="A88" s="5">
        <v>79</v>
      </c>
      <c r="B88" s="6"/>
      <c r="C88" s="388"/>
      <c r="D88" s="5"/>
      <c r="E88" s="201"/>
      <c r="F88" s="16" t="str">
        <f t="shared" si="1"/>
        <v/>
      </c>
    </row>
    <row r="89" spans="1:6">
      <c r="A89" s="5">
        <v>80</v>
      </c>
      <c r="B89" s="6"/>
      <c r="C89" s="388"/>
      <c r="D89" s="5"/>
      <c r="E89" s="201"/>
      <c r="F89" s="16" t="str">
        <f t="shared" si="1"/>
        <v/>
      </c>
    </row>
    <row r="90" spans="1:6">
      <c r="A90" s="5">
        <v>81</v>
      </c>
      <c r="B90" s="6"/>
      <c r="C90" s="388"/>
      <c r="D90" s="5"/>
      <c r="E90" s="201"/>
      <c r="F90" s="16" t="str">
        <f t="shared" si="1"/>
        <v/>
      </c>
    </row>
    <row r="91" spans="1:6">
      <c r="A91" s="5">
        <v>82</v>
      </c>
      <c r="B91" s="6"/>
      <c r="C91" s="388"/>
      <c r="D91" s="5"/>
      <c r="E91" s="201"/>
      <c r="F91" s="16" t="str">
        <f t="shared" si="1"/>
        <v/>
      </c>
    </row>
    <row r="92" spans="1:6">
      <c r="A92" s="5">
        <v>83</v>
      </c>
      <c r="B92" s="6"/>
      <c r="C92" s="388"/>
      <c r="D92" s="5"/>
      <c r="E92" s="201"/>
      <c r="F92" s="16" t="str">
        <f t="shared" si="1"/>
        <v/>
      </c>
    </row>
    <row r="93" spans="1:6">
      <c r="A93" s="5">
        <v>84</v>
      </c>
      <c r="B93" s="6"/>
      <c r="C93" s="388"/>
      <c r="D93" s="5"/>
      <c r="E93" s="201"/>
      <c r="F93" s="16" t="str">
        <f t="shared" si="1"/>
        <v/>
      </c>
    </row>
    <row r="94" spans="1:6">
      <c r="A94" s="5">
        <v>85</v>
      </c>
      <c r="B94" s="6"/>
      <c r="C94" s="388"/>
      <c r="D94" s="5"/>
      <c r="E94" s="201"/>
      <c r="F94" s="16" t="str">
        <f t="shared" si="1"/>
        <v/>
      </c>
    </row>
    <row r="95" spans="1:6">
      <c r="A95" s="5">
        <v>86</v>
      </c>
      <c r="B95" s="6"/>
      <c r="C95" s="388"/>
      <c r="D95" s="5"/>
      <c r="E95" s="201"/>
      <c r="F95" s="16" t="str">
        <f t="shared" si="1"/>
        <v/>
      </c>
    </row>
    <row r="96" spans="1:6">
      <c r="A96" s="5">
        <v>87</v>
      </c>
      <c r="B96" s="6"/>
      <c r="C96" s="388"/>
      <c r="D96" s="5"/>
      <c r="E96" s="201"/>
      <c r="F96" s="16" t="str">
        <f t="shared" si="1"/>
        <v/>
      </c>
    </row>
    <row r="97" spans="1:6">
      <c r="A97" s="5">
        <v>88</v>
      </c>
      <c r="B97" s="6"/>
      <c r="C97" s="388"/>
      <c r="D97" s="5"/>
      <c r="E97" s="201"/>
      <c r="F97" s="16" t="str">
        <f t="shared" si="1"/>
        <v/>
      </c>
    </row>
    <row r="98" spans="1:6">
      <c r="A98" s="5">
        <v>89</v>
      </c>
      <c r="B98" s="6"/>
      <c r="C98" s="388"/>
      <c r="D98" s="5"/>
      <c r="E98" s="201"/>
      <c r="F98" s="16" t="str">
        <f t="shared" si="1"/>
        <v/>
      </c>
    </row>
    <row r="99" spans="1:6">
      <c r="A99" s="5">
        <v>90</v>
      </c>
      <c r="B99" s="6"/>
      <c r="C99" s="388"/>
      <c r="D99" s="5"/>
      <c r="E99" s="201"/>
      <c r="F99" s="16" t="str">
        <f t="shared" si="1"/>
        <v/>
      </c>
    </row>
    <row r="100" spans="1:6">
      <c r="A100" s="5">
        <v>91</v>
      </c>
      <c r="B100" s="6"/>
      <c r="C100" s="388"/>
      <c r="D100" s="5"/>
      <c r="E100" s="201"/>
      <c r="F100" s="16" t="str">
        <f t="shared" si="1"/>
        <v/>
      </c>
    </row>
    <row r="101" spans="1:6">
      <c r="A101" s="5">
        <v>92</v>
      </c>
      <c r="B101" s="6"/>
      <c r="C101" s="388"/>
      <c r="D101" s="5"/>
      <c r="E101" s="201"/>
      <c r="F101" s="16" t="str">
        <f t="shared" si="1"/>
        <v/>
      </c>
    </row>
    <row r="102" spans="1:6">
      <c r="A102" s="5">
        <v>93</v>
      </c>
      <c r="B102" s="6"/>
      <c r="C102" s="388"/>
      <c r="D102" s="5"/>
      <c r="E102" s="201"/>
      <c r="F102" s="16" t="str">
        <f t="shared" si="1"/>
        <v/>
      </c>
    </row>
    <row r="103" spans="1:6">
      <c r="A103" s="5">
        <v>94</v>
      </c>
      <c r="B103" s="6"/>
      <c r="C103" s="388"/>
      <c r="D103" s="5"/>
      <c r="E103" s="201"/>
      <c r="F103" s="16" t="str">
        <f t="shared" si="1"/>
        <v/>
      </c>
    </row>
    <row r="104" spans="1:6">
      <c r="A104" s="5">
        <v>95</v>
      </c>
      <c r="B104" s="6"/>
      <c r="C104" s="388"/>
      <c r="D104" s="5"/>
      <c r="E104" s="201"/>
      <c r="F104" s="16" t="str">
        <f t="shared" si="1"/>
        <v/>
      </c>
    </row>
    <row r="105" spans="1:6">
      <c r="A105" s="5">
        <v>96</v>
      </c>
      <c r="B105" s="6"/>
      <c r="C105" s="388"/>
      <c r="D105" s="5"/>
      <c r="E105" s="201"/>
      <c r="F105" s="16" t="str">
        <f t="shared" si="1"/>
        <v/>
      </c>
    </row>
    <row r="106" spans="1:6">
      <c r="A106" s="5">
        <v>97</v>
      </c>
      <c r="B106" s="6"/>
      <c r="C106" s="388"/>
      <c r="D106" s="5"/>
      <c r="E106" s="201"/>
      <c r="F106" s="16" t="str">
        <f t="shared" si="1"/>
        <v/>
      </c>
    </row>
    <row r="107" spans="1:6">
      <c r="A107" s="5">
        <v>98</v>
      </c>
      <c r="B107" s="6"/>
      <c r="C107" s="388"/>
      <c r="D107" s="5"/>
      <c r="E107" s="201"/>
      <c r="F107" s="16" t="str">
        <f t="shared" si="1"/>
        <v/>
      </c>
    </row>
    <row r="108" spans="1:6">
      <c r="A108" s="5">
        <v>99</v>
      </c>
      <c r="B108" s="6"/>
      <c r="C108" s="388"/>
      <c r="D108" s="5"/>
      <c r="E108" s="201"/>
      <c r="F108" s="16" t="str">
        <f t="shared" si="1"/>
        <v/>
      </c>
    </row>
    <row r="109" spans="1:6">
      <c r="A109" s="5">
        <v>100</v>
      </c>
      <c r="B109" s="6"/>
      <c r="C109" s="388"/>
      <c r="D109" s="5"/>
      <c r="E109" s="201"/>
      <c r="F109" s="16" t="str">
        <f t="shared" si="1"/>
        <v/>
      </c>
    </row>
    <row r="110" spans="1:6">
      <c r="A110" s="5">
        <v>101</v>
      </c>
      <c r="B110" s="6"/>
      <c r="C110" s="388"/>
      <c r="D110" s="5"/>
      <c r="E110" s="201"/>
      <c r="F110" s="16" t="str">
        <f t="shared" si="1"/>
        <v/>
      </c>
    </row>
    <row r="111" spans="1:6">
      <c r="A111" s="5">
        <v>102</v>
      </c>
      <c r="B111" s="6"/>
      <c r="C111" s="388"/>
      <c r="D111" s="5"/>
      <c r="E111" s="201"/>
      <c r="F111" s="16" t="str">
        <f t="shared" si="1"/>
        <v/>
      </c>
    </row>
    <row r="112" spans="1:6">
      <c r="A112" s="5">
        <v>103</v>
      </c>
      <c r="B112" s="6"/>
      <c r="C112" s="388"/>
      <c r="D112" s="5"/>
      <c r="E112" s="201"/>
      <c r="F112" s="16" t="str">
        <f t="shared" si="1"/>
        <v/>
      </c>
    </row>
    <row r="113" spans="1:6">
      <c r="A113" s="5">
        <v>104</v>
      </c>
      <c r="B113" s="6"/>
      <c r="C113" s="388"/>
      <c r="D113" s="5"/>
      <c r="E113" s="201"/>
      <c r="F113" s="16" t="str">
        <f t="shared" si="1"/>
        <v/>
      </c>
    </row>
    <row r="114" spans="1:6">
      <c r="A114" s="5">
        <v>105</v>
      </c>
      <c r="B114" s="6"/>
      <c r="C114" s="388"/>
      <c r="D114" s="5"/>
      <c r="E114" s="201"/>
      <c r="F114" s="16" t="str">
        <f t="shared" si="1"/>
        <v/>
      </c>
    </row>
    <row r="115" spans="1:6">
      <c r="A115" s="5">
        <v>106</v>
      </c>
      <c r="B115" s="6"/>
      <c r="C115" s="388"/>
      <c r="D115" s="5"/>
      <c r="E115" s="201"/>
      <c r="F115" s="16" t="str">
        <f t="shared" si="1"/>
        <v/>
      </c>
    </row>
    <row r="116" spans="1:6">
      <c r="A116" s="5">
        <v>107</v>
      </c>
      <c r="B116" s="6"/>
      <c r="C116" s="388"/>
      <c r="D116" s="5"/>
      <c r="E116" s="201"/>
      <c r="F116" s="16" t="str">
        <f t="shared" si="1"/>
        <v/>
      </c>
    </row>
    <row r="117" spans="1:6">
      <c r="A117" s="5">
        <v>108</v>
      </c>
      <c r="B117" s="6"/>
      <c r="C117" s="388"/>
      <c r="D117" s="5"/>
      <c r="E117" s="201"/>
      <c r="F117" s="16" t="str">
        <f t="shared" si="1"/>
        <v/>
      </c>
    </row>
    <row r="118" spans="1:6">
      <c r="A118" s="5">
        <v>109</v>
      </c>
      <c r="B118" s="6"/>
      <c r="C118" s="388"/>
      <c r="D118" s="5"/>
      <c r="E118" s="201"/>
      <c r="F118" s="16" t="str">
        <f t="shared" si="1"/>
        <v/>
      </c>
    </row>
    <row r="119" spans="1:6">
      <c r="A119" s="5">
        <v>110</v>
      </c>
      <c r="B119" s="6"/>
      <c r="C119" s="388"/>
      <c r="D119" s="5"/>
      <c r="E119" s="201"/>
      <c r="F119" s="16" t="str">
        <f t="shared" si="1"/>
        <v/>
      </c>
    </row>
    <row r="120" spans="1:6">
      <c r="A120" s="5">
        <v>111</v>
      </c>
      <c r="B120" s="6"/>
      <c r="C120" s="388"/>
      <c r="D120" s="5"/>
      <c r="E120" s="201"/>
      <c r="F120" s="16" t="str">
        <f t="shared" si="1"/>
        <v/>
      </c>
    </row>
    <row r="121" spans="1:6">
      <c r="A121" s="5">
        <v>112</v>
      </c>
      <c r="B121" s="6"/>
      <c r="C121" s="388"/>
      <c r="D121" s="5"/>
      <c r="E121" s="201"/>
      <c r="F121" s="16" t="str">
        <f t="shared" si="1"/>
        <v/>
      </c>
    </row>
    <row r="122" spans="1:6">
      <c r="A122" s="5">
        <v>113</v>
      </c>
      <c r="B122" s="6"/>
      <c r="C122" s="388"/>
      <c r="D122" s="5"/>
      <c r="E122" s="201"/>
      <c r="F122" s="16" t="str">
        <f t="shared" si="1"/>
        <v/>
      </c>
    </row>
    <row r="123" spans="1:6">
      <c r="A123" s="5">
        <v>114</v>
      </c>
      <c r="B123" s="6"/>
      <c r="C123" s="388"/>
      <c r="D123" s="5"/>
      <c r="E123" s="201"/>
      <c r="F123" s="16" t="str">
        <f t="shared" si="1"/>
        <v/>
      </c>
    </row>
    <row r="124" spans="1:6">
      <c r="A124" s="5">
        <v>115</v>
      </c>
      <c r="B124" s="6"/>
      <c r="C124" s="388"/>
      <c r="D124" s="5"/>
      <c r="E124" s="201"/>
      <c r="F124" s="16" t="str">
        <f t="shared" si="1"/>
        <v/>
      </c>
    </row>
    <row r="125" spans="1:6">
      <c r="A125" s="5">
        <v>116</v>
      </c>
      <c r="B125" s="6"/>
      <c r="C125" s="388"/>
      <c r="D125" s="5"/>
      <c r="E125" s="201"/>
      <c r="F125" s="16" t="str">
        <f t="shared" si="1"/>
        <v/>
      </c>
    </row>
    <row r="126" spans="1:6">
      <c r="A126" s="5">
        <v>117</v>
      </c>
      <c r="B126" s="6"/>
      <c r="C126" s="388"/>
      <c r="D126" s="5"/>
      <c r="E126" s="201"/>
      <c r="F126" s="16" t="str">
        <f t="shared" si="1"/>
        <v/>
      </c>
    </row>
    <row r="127" spans="1:6">
      <c r="A127" s="5">
        <v>118</v>
      </c>
      <c r="B127" s="6"/>
      <c r="C127" s="388"/>
      <c r="D127" s="5"/>
      <c r="E127" s="201"/>
      <c r="F127" s="16" t="str">
        <f t="shared" si="1"/>
        <v/>
      </c>
    </row>
    <row r="128" spans="1:6">
      <c r="A128" s="5">
        <v>119</v>
      </c>
      <c r="B128" s="6"/>
      <c r="C128" s="388"/>
      <c r="D128" s="5"/>
      <c r="E128" s="201"/>
      <c r="F128" s="16" t="str">
        <f t="shared" si="1"/>
        <v/>
      </c>
    </row>
    <row r="129" spans="1:6">
      <c r="A129" s="5">
        <v>120</v>
      </c>
      <c r="B129" s="6"/>
      <c r="C129" s="388"/>
      <c r="D129" s="5"/>
      <c r="E129" s="201"/>
      <c r="F129" s="16" t="str">
        <f t="shared" si="1"/>
        <v/>
      </c>
    </row>
    <row r="130" spans="1:6">
      <c r="A130" s="5">
        <v>121</v>
      </c>
      <c r="B130" s="6"/>
      <c r="C130" s="388"/>
      <c r="D130" s="5"/>
      <c r="E130" s="201"/>
      <c r="F130" s="16" t="str">
        <f t="shared" si="1"/>
        <v/>
      </c>
    </row>
    <row r="131" spans="1:6">
      <c r="A131" s="5">
        <v>122</v>
      </c>
      <c r="B131" s="6"/>
      <c r="C131" s="388"/>
      <c r="D131" s="5"/>
      <c r="E131" s="201"/>
      <c r="F131" s="16" t="str">
        <f t="shared" si="1"/>
        <v/>
      </c>
    </row>
    <row r="132" spans="1:6">
      <c r="A132" s="5">
        <v>123</v>
      </c>
      <c r="B132" s="6"/>
      <c r="C132" s="388"/>
      <c r="D132" s="5"/>
      <c r="E132" s="201"/>
      <c r="F132" s="16" t="str">
        <f t="shared" si="1"/>
        <v/>
      </c>
    </row>
    <row r="133" spans="1:6">
      <c r="A133" s="5">
        <v>124</v>
      </c>
      <c r="B133" s="6"/>
      <c r="C133" s="388"/>
      <c r="D133" s="5"/>
      <c r="E133" s="201"/>
      <c r="F133" s="16" t="str">
        <f t="shared" si="1"/>
        <v/>
      </c>
    </row>
    <row r="134" spans="1:6">
      <c r="A134" s="5">
        <v>125</v>
      </c>
      <c r="B134" s="6"/>
      <c r="C134" s="388"/>
      <c r="D134" s="5"/>
      <c r="E134" s="201"/>
      <c r="F134" s="16" t="str">
        <f t="shared" si="1"/>
        <v/>
      </c>
    </row>
    <row r="135" spans="1:6">
      <c r="A135" s="5">
        <v>126</v>
      </c>
      <c r="B135" s="6"/>
      <c r="C135" s="388"/>
      <c r="D135" s="5"/>
      <c r="E135" s="201"/>
      <c r="F135" s="16" t="str">
        <f t="shared" si="1"/>
        <v/>
      </c>
    </row>
    <row r="136" spans="1:6">
      <c r="A136" s="5">
        <v>127</v>
      </c>
      <c r="B136" s="6"/>
      <c r="C136" s="388"/>
      <c r="D136" s="5"/>
      <c r="E136" s="201"/>
      <c r="F136" s="16" t="str">
        <f t="shared" si="1"/>
        <v/>
      </c>
    </row>
    <row r="137" spans="1:6">
      <c r="A137" s="5">
        <v>128</v>
      </c>
      <c r="B137" s="6"/>
      <c r="C137" s="388"/>
      <c r="D137" s="5"/>
      <c r="E137" s="201"/>
      <c r="F137" s="16" t="str">
        <f t="shared" si="1"/>
        <v/>
      </c>
    </row>
    <row r="138" spans="1:6">
      <c r="A138" s="5">
        <v>129</v>
      </c>
      <c r="B138" s="6"/>
      <c r="C138" s="388"/>
      <c r="D138" s="5"/>
      <c r="E138" s="201"/>
      <c r="F138" s="16" t="str">
        <f t="shared" ref="F138:F201" si="2">IF(OR($B138="",$C138="",$C138&lt;an_initial,$C138&gt;an_final,),"",
 (INDEX(ii512punctaje, MATCH(D138,ii512anvergură,0), MATCH(E138,ii512rol,0) ))
)</f>
        <v/>
      </c>
    </row>
    <row r="139" spans="1:6">
      <c r="A139" s="5">
        <v>130</v>
      </c>
      <c r="B139" s="6"/>
      <c r="C139" s="388"/>
      <c r="D139" s="5"/>
      <c r="E139" s="201"/>
      <c r="F139" s="16" t="str">
        <f t="shared" si="2"/>
        <v/>
      </c>
    </row>
    <row r="140" spans="1:6">
      <c r="A140" s="5">
        <v>131</v>
      </c>
      <c r="B140" s="6"/>
      <c r="C140" s="388"/>
      <c r="D140" s="5"/>
      <c r="E140" s="201"/>
      <c r="F140" s="16" t="str">
        <f t="shared" si="2"/>
        <v/>
      </c>
    </row>
    <row r="141" spans="1:6">
      <c r="A141" s="5">
        <v>132</v>
      </c>
      <c r="B141" s="6"/>
      <c r="C141" s="388"/>
      <c r="D141" s="5"/>
      <c r="E141" s="201"/>
      <c r="F141" s="16" t="str">
        <f t="shared" si="2"/>
        <v/>
      </c>
    </row>
    <row r="142" spans="1:6">
      <c r="A142" s="5">
        <v>133</v>
      </c>
      <c r="B142" s="6"/>
      <c r="C142" s="388"/>
      <c r="D142" s="5"/>
      <c r="E142" s="201"/>
      <c r="F142" s="16" t="str">
        <f t="shared" si="2"/>
        <v/>
      </c>
    </row>
    <row r="143" spans="1:6">
      <c r="A143" s="5">
        <v>134</v>
      </c>
      <c r="B143" s="6"/>
      <c r="C143" s="388"/>
      <c r="D143" s="5"/>
      <c r="E143" s="201"/>
      <c r="F143" s="16" t="str">
        <f t="shared" si="2"/>
        <v/>
      </c>
    </row>
    <row r="144" spans="1:6">
      <c r="A144" s="5">
        <v>135</v>
      </c>
      <c r="B144" s="6"/>
      <c r="C144" s="388"/>
      <c r="D144" s="5"/>
      <c r="E144" s="201"/>
      <c r="F144" s="16" t="str">
        <f t="shared" si="2"/>
        <v/>
      </c>
    </row>
    <row r="145" spans="1:6">
      <c r="A145" s="5">
        <v>136</v>
      </c>
      <c r="B145" s="6"/>
      <c r="C145" s="388"/>
      <c r="D145" s="5"/>
      <c r="E145" s="201"/>
      <c r="F145" s="16" t="str">
        <f t="shared" si="2"/>
        <v/>
      </c>
    </row>
    <row r="146" spans="1:6">
      <c r="A146" s="5">
        <v>137</v>
      </c>
      <c r="B146" s="6"/>
      <c r="C146" s="388"/>
      <c r="D146" s="5"/>
      <c r="E146" s="201"/>
      <c r="F146" s="16" t="str">
        <f t="shared" si="2"/>
        <v/>
      </c>
    </row>
    <row r="147" spans="1:6">
      <c r="A147" s="5">
        <v>138</v>
      </c>
      <c r="B147" s="6"/>
      <c r="C147" s="388"/>
      <c r="D147" s="5"/>
      <c r="E147" s="201"/>
      <c r="F147" s="16" t="str">
        <f t="shared" si="2"/>
        <v/>
      </c>
    </row>
    <row r="148" spans="1:6">
      <c r="A148" s="5">
        <v>139</v>
      </c>
      <c r="B148" s="6"/>
      <c r="C148" s="388"/>
      <c r="D148" s="5"/>
      <c r="E148" s="201"/>
      <c r="F148" s="16" t="str">
        <f t="shared" si="2"/>
        <v/>
      </c>
    </row>
    <row r="149" spans="1:6">
      <c r="A149" s="5">
        <v>140</v>
      </c>
      <c r="B149" s="6"/>
      <c r="C149" s="388"/>
      <c r="D149" s="5"/>
      <c r="E149" s="201"/>
      <c r="F149" s="16" t="str">
        <f t="shared" si="2"/>
        <v/>
      </c>
    </row>
    <row r="150" spans="1:6">
      <c r="A150" s="5">
        <v>141</v>
      </c>
      <c r="B150" s="6"/>
      <c r="C150" s="388"/>
      <c r="D150" s="5"/>
      <c r="E150" s="201"/>
      <c r="F150" s="16" t="str">
        <f t="shared" si="2"/>
        <v/>
      </c>
    </row>
    <row r="151" spans="1:6">
      <c r="A151" s="5">
        <v>142</v>
      </c>
      <c r="B151" s="6"/>
      <c r="C151" s="388"/>
      <c r="D151" s="5"/>
      <c r="E151" s="201"/>
      <c r="F151" s="16" t="str">
        <f t="shared" si="2"/>
        <v/>
      </c>
    </row>
    <row r="152" spans="1:6">
      <c r="A152" s="5">
        <v>143</v>
      </c>
      <c r="B152" s="6"/>
      <c r="C152" s="388"/>
      <c r="D152" s="5"/>
      <c r="E152" s="201"/>
      <c r="F152" s="16" t="str">
        <f t="shared" si="2"/>
        <v/>
      </c>
    </row>
    <row r="153" spans="1:6">
      <c r="A153" s="5">
        <v>144</v>
      </c>
      <c r="B153" s="6"/>
      <c r="C153" s="388"/>
      <c r="D153" s="5"/>
      <c r="E153" s="201"/>
      <c r="F153" s="16" t="str">
        <f t="shared" si="2"/>
        <v/>
      </c>
    </row>
    <row r="154" spans="1:6">
      <c r="A154" s="5">
        <v>145</v>
      </c>
      <c r="B154" s="6"/>
      <c r="C154" s="388"/>
      <c r="D154" s="5"/>
      <c r="E154" s="201"/>
      <c r="F154" s="16" t="str">
        <f t="shared" si="2"/>
        <v/>
      </c>
    </row>
    <row r="155" spans="1:6">
      <c r="A155" s="5">
        <v>146</v>
      </c>
      <c r="B155" s="6"/>
      <c r="C155" s="388"/>
      <c r="D155" s="5"/>
      <c r="E155" s="201"/>
      <c r="F155" s="16" t="str">
        <f t="shared" si="2"/>
        <v/>
      </c>
    </row>
    <row r="156" spans="1:6">
      <c r="A156" s="5">
        <v>147</v>
      </c>
      <c r="B156" s="6"/>
      <c r="C156" s="388"/>
      <c r="D156" s="5"/>
      <c r="E156" s="201"/>
      <c r="F156" s="16" t="str">
        <f t="shared" si="2"/>
        <v/>
      </c>
    </row>
    <row r="157" spans="1:6">
      <c r="A157" s="5">
        <v>148</v>
      </c>
      <c r="B157" s="6"/>
      <c r="C157" s="388"/>
      <c r="D157" s="5"/>
      <c r="E157" s="201"/>
      <c r="F157" s="16" t="str">
        <f t="shared" si="2"/>
        <v/>
      </c>
    </row>
    <row r="158" spans="1:6">
      <c r="A158" s="5">
        <v>149</v>
      </c>
      <c r="B158" s="6"/>
      <c r="C158" s="388"/>
      <c r="D158" s="5"/>
      <c r="E158" s="201"/>
      <c r="F158" s="16" t="str">
        <f t="shared" si="2"/>
        <v/>
      </c>
    </row>
    <row r="159" spans="1:6">
      <c r="A159" s="5">
        <v>150</v>
      </c>
      <c r="B159" s="6"/>
      <c r="C159" s="388"/>
      <c r="D159" s="5"/>
      <c r="E159" s="201"/>
      <c r="F159" s="16" t="str">
        <f t="shared" si="2"/>
        <v/>
      </c>
    </row>
    <row r="160" spans="1:6">
      <c r="A160" s="5">
        <v>151</v>
      </c>
      <c r="B160" s="6"/>
      <c r="C160" s="388"/>
      <c r="D160" s="5"/>
      <c r="E160" s="201"/>
      <c r="F160" s="16" t="str">
        <f t="shared" si="2"/>
        <v/>
      </c>
    </row>
    <row r="161" spans="1:6">
      <c r="A161" s="5">
        <v>152</v>
      </c>
      <c r="B161" s="6"/>
      <c r="C161" s="388"/>
      <c r="D161" s="5"/>
      <c r="E161" s="201"/>
      <c r="F161" s="16" t="str">
        <f t="shared" si="2"/>
        <v/>
      </c>
    </row>
    <row r="162" spans="1:6">
      <c r="A162" s="5">
        <v>153</v>
      </c>
      <c r="B162" s="6"/>
      <c r="C162" s="388"/>
      <c r="D162" s="5"/>
      <c r="E162" s="201"/>
      <c r="F162" s="16" t="str">
        <f t="shared" si="2"/>
        <v/>
      </c>
    </row>
    <row r="163" spans="1:6">
      <c r="A163" s="5">
        <v>154</v>
      </c>
      <c r="B163" s="6"/>
      <c r="C163" s="388"/>
      <c r="D163" s="5"/>
      <c r="E163" s="201"/>
      <c r="F163" s="16" t="str">
        <f t="shared" si="2"/>
        <v/>
      </c>
    </row>
    <row r="164" spans="1:6">
      <c r="A164" s="5">
        <v>155</v>
      </c>
      <c r="B164" s="6"/>
      <c r="C164" s="388"/>
      <c r="D164" s="5"/>
      <c r="E164" s="201"/>
      <c r="F164" s="16" t="str">
        <f t="shared" si="2"/>
        <v/>
      </c>
    </row>
    <row r="165" spans="1:6">
      <c r="A165" s="5">
        <v>156</v>
      </c>
      <c r="B165" s="6"/>
      <c r="C165" s="388"/>
      <c r="D165" s="5"/>
      <c r="E165" s="201"/>
      <c r="F165" s="16" t="str">
        <f t="shared" si="2"/>
        <v/>
      </c>
    </row>
    <row r="166" spans="1:6">
      <c r="A166" s="5">
        <v>157</v>
      </c>
      <c r="B166" s="6"/>
      <c r="C166" s="388"/>
      <c r="D166" s="5"/>
      <c r="E166" s="201"/>
      <c r="F166" s="16" t="str">
        <f t="shared" si="2"/>
        <v/>
      </c>
    </row>
    <row r="167" spans="1:6">
      <c r="A167" s="5">
        <v>158</v>
      </c>
      <c r="B167" s="6"/>
      <c r="C167" s="388"/>
      <c r="D167" s="5"/>
      <c r="E167" s="201"/>
      <c r="F167" s="16" t="str">
        <f t="shared" si="2"/>
        <v/>
      </c>
    </row>
    <row r="168" spans="1:6">
      <c r="A168" s="5">
        <v>159</v>
      </c>
      <c r="B168" s="6"/>
      <c r="C168" s="388"/>
      <c r="D168" s="5"/>
      <c r="E168" s="201"/>
      <c r="F168" s="16" t="str">
        <f t="shared" si="2"/>
        <v/>
      </c>
    </row>
    <row r="169" spans="1:6">
      <c r="A169" s="5">
        <v>160</v>
      </c>
      <c r="B169" s="6"/>
      <c r="C169" s="388"/>
      <c r="D169" s="5"/>
      <c r="E169" s="201"/>
      <c r="F169" s="16" t="str">
        <f t="shared" si="2"/>
        <v/>
      </c>
    </row>
    <row r="170" spans="1:6">
      <c r="A170" s="5">
        <v>161</v>
      </c>
      <c r="B170" s="6"/>
      <c r="C170" s="388"/>
      <c r="D170" s="5"/>
      <c r="E170" s="201"/>
      <c r="F170" s="16" t="str">
        <f t="shared" si="2"/>
        <v/>
      </c>
    </row>
    <row r="171" spans="1:6">
      <c r="A171" s="5">
        <v>162</v>
      </c>
      <c r="B171" s="6"/>
      <c r="C171" s="388"/>
      <c r="D171" s="5"/>
      <c r="E171" s="201"/>
      <c r="F171" s="16" t="str">
        <f t="shared" si="2"/>
        <v/>
      </c>
    </row>
    <row r="172" spans="1:6">
      <c r="A172" s="5">
        <v>163</v>
      </c>
      <c r="B172" s="6"/>
      <c r="C172" s="388"/>
      <c r="D172" s="5"/>
      <c r="E172" s="201"/>
      <c r="F172" s="16" t="str">
        <f t="shared" si="2"/>
        <v/>
      </c>
    </row>
    <row r="173" spans="1:6">
      <c r="A173" s="5">
        <v>164</v>
      </c>
      <c r="B173" s="6"/>
      <c r="C173" s="388"/>
      <c r="D173" s="5"/>
      <c r="E173" s="201"/>
      <c r="F173" s="16" t="str">
        <f t="shared" si="2"/>
        <v/>
      </c>
    </row>
    <row r="174" spans="1:6">
      <c r="A174" s="5">
        <v>165</v>
      </c>
      <c r="B174" s="6"/>
      <c r="C174" s="388"/>
      <c r="D174" s="5"/>
      <c r="E174" s="201"/>
      <c r="F174" s="16" t="str">
        <f t="shared" si="2"/>
        <v/>
      </c>
    </row>
    <row r="175" spans="1:6">
      <c r="A175" s="5">
        <v>166</v>
      </c>
      <c r="B175" s="6"/>
      <c r="C175" s="388"/>
      <c r="D175" s="5"/>
      <c r="E175" s="201"/>
      <c r="F175" s="16" t="str">
        <f t="shared" si="2"/>
        <v/>
      </c>
    </row>
    <row r="176" spans="1:6">
      <c r="A176" s="5">
        <v>167</v>
      </c>
      <c r="B176" s="6"/>
      <c r="C176" s="388"/>
      <c r="D176" s="5"/>
      <c r="E176" s="201"/>
      <c r="F176" s="16" t="str">
        <f t="shared" si="2"/>
        <v/>
      </c>
    </row>
    <row r="177" spans="1:6">
      <c r="A177" s="5">
        <v>168</v>
      </c>
      <c r="B177" s="6"/>
      <c r="C177" s="388"/>
      <c r="D177" s="5"/>
      <c r="E177" s="201"/>
      <c r="F177" s="16" t="str">
        <f t="shared" si="2"/>
        <v/>
      </c>
    </row>
    <row r="178" spans="1:6">
      <c r="A178" s="5">
        <v>169</v>
      </c>
      <c r="B178" s="6"/>
      <c r="C178" s="388"/>
      <c r="D178" s="5"/>
      <c r="E178" s="201"/>
      <c r="F178" s="16" t="str">
        <f t="shared" si="2"/>
        <v/>
      </c>
    </row>
    <row r="179" spans="1:6">
      <c r="A179" s="5">
        <v>170</v>
      </c>
      <c r="B179" s="6"/>
      <c r="C179" s="388"/>
      <c r="D179" s="5"/>
      <c r="E179" s="201"/>
      <c r="F179" s="16" t="str">
        <f t="shared" si="2"/>
        <v/>
      </c>
    </row>
    <row r="180" spans="1:6">
      <c r="A180" s="5">
        <v>171</v>
      </c>
      <c r="B180" s="6"/>
      <c r="C180" s="388"/>
      <c r="D180" s="5"/>
      <c r="E180" s="201"/>
      <c r="F180" s="16" t="str">
        <f t="shared" si="2"/>
        <v/>
      </c>
    </row>
    <row r="181" spans="1:6">
      <c r="A181" s="5">
        <v>172</v>
      </c>
      <c r="B181" s="6"/>
      <c r="C181" s="388"/>
      <c r="D181" s="5"/>
      <c r="E181" s="201"/>
      <c r="F181" s="16" t="str">
        <f t="shared" si="2"/>
        <v/>
      </c>
    </row>
    <row r="182" spans="1:6">
      <c r="A182" s="5">
        <v>173</v>
      </c>
      <c r="B182" s="6"/>
      <c r="C182" s="388"/>
      <c r="D182" s="5"/>
      <c r="E182" s="201"/>
      <c r="F182" s="16" t="str">
        <f t="shared" si="2"/>
        <v/>
      </c>
    </row>
    <row r="183" spans="1:6">
      <c r="A183" s="5">
        <v>174</v>
      </c>
      <c r="B183" s="6"/>
      <c r="C183" s="388"/>
      <c r="D183" s="5"/>
      <c r="E183" s="201"/>
      <c r="F183" s="16" t="str">
        <f t="shared" si="2"/>
        <v/>
      </c>
    </row>
    <row r="184" spans="1:6">
      <c r="A184" s="5">
        <v>175</v>
      </c>
      <c r="B184" s="6"/>
      <c r="C184" s="388"/>
      <c r="D184" s="5"/>
      <c r="E184" s="201"/>
      <c r="F184" s="16" t="str">
        <f t="shared" si="2"/>
        <v/>
      </c>
    </row>
    <row r="185" spans="1:6">
      <c r="A185" s="5">
        <v>176</v>
      </c>
      <c r="B185" s="6"/>
      <c r="C185" s="388"/>
      <c r="D185" s="5"/>
      <c r="E185" s="201"/>
      <c r="F185" s="16" t="str">
        <f t="shared" si="2"/>
        <v/>
      </c>
    </row>
    <row r="186" spans="1:6">
      <c r="A186" s="5">
        <v>177</v>
      </c>
      <c r="B186" s="6"/>
      <c r="C186" s="388"/>
      <c r="D186" s="5"/>
      <c r="E186" s="201"/>
      <c r="F186" s="16" t="str">
        <f t="shared" si="2"/>
        <v/>
      </c>
    </row>
    <row r="187" spans="1:6">
      <c r="A187" s="5">
        <v>178</v>
      </c>
      <c r="B187" s="6"/>
      <c r="C187" s="388"/>
      <c r="D187" s="5"/>
      <c r="E187" s="201"/>
      <c r="F187" s="16" t="str">
        <f t="shared" si="2"/>
        <v/>
      </c>
    </row>
    <row r="188" spans="1:6">
      <c r="A188" s="5">
        <v>179</v>
      </c>
      <c r="B188" s="6"/>
      <c r="C188" s="388"/>
      <c r="D188" s="5"/>
      <c r="E188" s="201"/>
      <c r="F188" s="16" t="str">
        <f t="shared" si="2"/>
        <v/>
      </c>
    </row>
    <row r="189" spans="1:6">
      <c r="A189" s="5">
        <v>180</v>
      </c>
      <c r="B189" s="6"/>
      <c r="C189" s="388"/>
      <c r="D189" s="5"/>
      <c r="E189" s="201"/>
      <c r="F189" s="16" t="str">
        <f t="shared" si="2"/>
        <v/>
      </c>
    </row>
    <row r="190" spans="1:6">
      <c r="A190" s="5">
        <v>181</v>
      </c>
      <c r="B190" s="6"/>
      <c r="C190" s="388"/>
      <c r="D190" s="5"/>
      <c r="E190" s="201"/>
      <c r="F190" s="16" t="str">
        <f t="shared" si="2"/>
        <v/>
      </c>
    </row>
    <row r="191" spans="1:6">
      <c r="A191" s="5">
        <v>182</v>
      </c>
      <c r="B191" s="6"/>
      <c r="C191" s="388"/>
      <c r="D191" s="5"/>
      <c r="E191" s="201"/>
      <c r="F191" s="16" t="str">
        <f t="shared" si="2"/>
        <v/>
      </c>
    </row>
    <row r="192" spans="1:6">
      <c r="A192" s="5">
        <v>183</v>
      </c>
      <c r="B192" s="6"/>
      <c r="C192" s="388"/>
      <c r="D192" s="5"/>
      <c r="E192" s="201"/>
      <c r="F192" s="16" t="str">
        <f t="shared" si="2"/>
        <v/>
      </c>
    </row>
    <row r="193" spans="1:6">
      <c r="A193" s="5">
        <v>184</v>
      </c>
      <c r="B193" s="6"/>
      <c r="C193" s="388"/>
      <c r="D193" s="5"/>
      <c r="E193" s="201"/>
      <c r="F193" s="16" t="str">
        <f t="shared" si="2"/>
        <v/>
      </c>
    </row>
    <row r="194" spans="1:6">
      <c r="A194" s="5">
        <v>185</v>
      </c>
      <c r="B194" s="6"/>
      <c r="C194" s="388"/>
      <c r="D194" s="5"/>
      <c r="E194" s="201"/>
      <c r="F194" s="16" t="str">
        <f t="shared" si="2"/>
        <v/>
      </c>
    </row>
    <row r="195" spans="1:6">
      <c r="A195" s="5">
        <v>186</v>
      </c>
      <c r="B195" s="6"/>
      <c r="C195" s="388"/>
      <c r="D195" s="5"/>
      <c r="E195" s="201"/>
      <c r="F195" s="16" t="str">
        <f t="shared" si="2"/>
        <v/>
      </c>
    </row>
    <row r="196" spans="1:6">
      <c r="A196" s="5">
        <v>187</v>
      </c>
      <c r="B196" s="6"/>
      <c r="C196" s="388"/>
      <c r="D196" s="5"/>
      <c r="E196" s="201"/>
      <c r="F196" s="16" t="str">
        <f t="shared" si="2"/>
        <v/>
      </c>
    </row>
    <row r="197" spans="1:6">
      <c r="A197" s="5">
        <v>188</v>
      </c>
      <c r="B197" s="6"/>
      <c r="C197" s="388"/>
      <c r="D197" s="5"/>
      <c r="E197" s="201"/>
      <c r="F197" s="16" t="str">
        <f t="shared" si="2"/>
        <v/>
      </c>
    </row>
    <row r="198" spans="1:6">
      <c r="A198" s="5">
        <v>189</v>
      </c>
      <c r="B198" s="6"/>
      <c r="C198" s="388"/>
      <c r="D198" s="5"/>
      <c r="E198" s="201"/>
      <c r="F198" s="16" t="str">
        <f t="shared" si="2"/>
        <v/>
      </c>
    </row>
    <row r="199" spans="1:6">
      <c r="A199" s="5">
        <v>190</v>
      </c>
      <c r="B199" s="6"/>
      <c r="C199" s="388"/>
      <c r="D199" s="5"/>
      <c r="E199" s="201"/>
      <c r="F199" s="16" t="str">
        <f t="shared" si="2"/>
        <v/>
      </c>
    </row>
    <row r="200" spans="1:6">
      <c r="A200" s="5">
        <v>191</v>
      </c>
      <c r="B200" s="6"/>
      <c r="C200" s="388"/>
      <c r="D200" s="5"/>
      <c r="E200" s="201"/>
      <c r="F200" s="16" t="str">
        <f t="shared" si="2"/>
        <v/>
      </c>
    </row>
    <row r="201" spans="1:6">
      <c r="A201" s="5">
        <v>192</v>
      </c>
      <c r="B201" s="6"/>
      <c r="C201" s="388"/>
      <c r="D201" s="5"/>
      <c r="E201" s="201"/>
      <c r="F201" s="16" t="str">
        <f t="shared" si="2"/>
        <v/>
      </c>
    </row>
    <row r="202" spans="1:6">
      <c r="A202" s="5">
        <v>193</v>
      </c>
      <c r="B202" s="6"/>
      <c r="C202" s="388"/>
      <c r="D202" s="5"/>
      <c r="E202" s="201"/>
      <c r="F202" s="16" t="str">
        <f t="shared" ref="F202:F259" si="3">IF(OR($B202="",$C202="",$C202&lt;an_initial,$C202&gt;an_final,),"",
 (INDEX(ii512punctaje, MATCH(D202,ii512anvergură,0), MATCH(E202,ii512rol,0) ))
)</f>
        <v/>
      </c>
    </row>
    <row r="203" spans="1:6">
      <c r="A203" s="5">
        <v>194</v>
      </c>
      <c r="B203" s="6"/>
      <c r="C203" s="388"/>
      <c r="D203" s="5"/>
      <c r="E203" s="201"/>
      <c r="F203" s="16" t="str">
        <f t="shared" si="3"/>
        <v/>
      </c>
    </row>
    <row r="204" spans="1:6">
      <c r="A204" s="5">
        <v>195</v>
      </c>
      <c r="B204" s="6"/>
      <c r="C204" s="388"/>
      <c r="D204" s="5"/>
      <c r="E204" s="201"/>
      <c r="F204" s="16" t="str">
        <f t="shared" si="3"/>
        <v/>
      </c>
    </row>
    <row r="205" spans="1:6">
      <c r="A205" s="5">
        <v>196</v>
      </c>
      <c r="B205" s="6"/>
      <c r="C205" s="388"/>
      <c r="D205" s="5"/>
      <c r="E205" s="201"/>
      <c r="F205" s="16" t="str">
        <f t="shared" si="3"/>
        <v/>
      </c>
    </row>
    <row r="206" spans="1:6">
      <c r="A206" s="5">
        <v>197</v>
      </c>
      <c r="B206" s="6"/>
      <c r="C206" s="388"/>
      <c r="D206" s="5"/>
      <c r="E206" s="201"/>
      <c r="F206" s="16" t="str">
        <f t="shared" si="3"/>
        <v/>
      </c>
    </row>
    <row r="207" spans="1:6">
      <c r="A207" s="5">
        <v>198</v>
      </c>
      <c r="B207" s="6"/>
      <c r="C207" s="388"/>
      <c r="D207" s="5"/>
      <c r="E207" s="201"/>
      <c r="F207" s="16" t="str">
        <f t="shared" si="3"/>
        <v/>
      </c>
    </row>
    <row r="208" spans="1:6">
      <c r="A208" s="5">
        <v>199</v>
      </c>
      <c r="B208" s="6"/>
      <c r="C208" s="388"/>
      <c r="D208" s="5"/>
      <c r="E208" s="201"/>
      <c r="F208" s="16" t="str">
        <f t="shared" si="3"/>
        <v/>
      </c>
    </row>
    <row r="209" spans="1:6">
      <c r="A209" s="5">
        <v>200</v>
      </c>
      <c r="B209" s="6"/>
      <c r="C209" s="388"/>
      <c r="D209" s="5"/>
      <c r="E209" s="201"/>
      <c r="F209" s="16" t="str">
        <f t="shared" si="3"/>
        <v/>
      </c>
    </row>
    <row r="210" spans="1:6">
      <c r="A210" s="5">
        <v>201</v>
      </c>
      <c r="B210" s="6"/>
      <c r="C210" s="388"/>
      <c r="D210" s="5"/>
      <c r="E210" s="201"/>
      <c r="F210" s="16" t="str">
        <f t="shared" si="3"/>
        <v/>
      </c>
    </row>
    <row r="211" spans="1:6">
      <c r="A211" s="5">
        <v>202</v>
      </c>
      <c r="B211" s="6"/>
      <c r="C211" s="388"/>
      <c r="D211" s="5"/>
      <c r="E211" s="201"/>
      <c r="F211" s="16" t="str">
        <f t="shared" si="3"/>
        <v/>
      </c>
    </row>
    <row r="212" spans="1:6">
      <c r="A212" s="5">
        <v>203</v>
      </c>
      <c r="B212" s="6"/>
      <c r="C212" s="388"/>
      <c r="D212" s="5"/>
      <c r="E212" s="201"/>
      <c r="F212" s="16" t="str">
        <f t="shared" si="3"/>
        <v/>
      </c>
    </row>
    <row r="213" spans="1:6">
      <c r="A213" s="5">
        <v>204</v>
      </c>
      <c r="B213" s="6"/>
      <c r="C213" s="388"/>
      <c r="D213" s="5"/>
      <c r="E213" s="201"/>
      <c r="F213" s="16" t="str">
        <f t="shared" si="3"/>
        <v/>
      </c>
    </row>
    <row r="214" spans="1:6">
      <c r="A214" s="5">
        <v>205</v>
      </c>
      <c r="B214" s="6"/>
      <c r="C214" s="388"/>
      <c r="D214" s="5"/>
      <c r="E214" s="201"/>
      <c r="F214" s="16" t="str">
        <f t="shared" si="3"/>
        <v/>
      </c>
    </row>
    <row r="215" spans="1:6">
      <c r="A215" s="5">
        <v>206</v>
      </c>
      <c r="B215" s="6"/>
      <c r="C215" s="388"/>
      <c r="D215" s="5"/>
      <c r="E215" s="201"/>
      <c r="F215" s="16" t="str">
        <f t="shared" si="3"/>
        <v/>
      </c>
    </row>
    <row r="216" spans="1:6">
      <c r="A216" s="5">
        <v>207</v>
      </c>
      <c r="B216" s="6"/>
      <c r="C216" s="388"/>
      <c r="D216" s="5"/>
      <c r="E216" s="201"/>
      <c r="F216" s="16" t="str">
        <f t="shared" si="3"/>
        <v/>
      </c>
    </row>
    <row r="217" spans="1:6">
      <c r="A217" s="5">
        <v>208</v>
      </c>
      <c r="B217" s="6"/>
      <c r="C217" s="388"/>
      <c r="D217" s="5"/>
      <c r="E217" s="201"/>
      <c r="F217" s="16" t="str">
        <f t="shared" si="3"/>
        <v/>
      </c>
    </row>
    <row r="218" spans="1:6">
      <c r="A218" s="5">
        <v>209</v>
      </c>
      <c r="B218" s="6"/>
      <c r="C218" s="388"/>
      <c r="D218" s="5"/>
      <c r="E218" s="201"/>
      <c r="F218" s="16" t="str">
        <f t="shared" si="3"/>
        <v/>
      </c>
    </row>
    <row r="219" spans="1:6">
      <c r="A219" s="5">
        <v>210</v>
      </c>
      <c r="B219" s="6"/>
      <c r="C219" s="388"/>
      <c r="D219" s="5"/>
      <c r="E219" s="201"/>
      <c r="F219" s="16" t="str">
        <f t="shared" si="3"/>
        <v/>
      </c>
    </row>
    <row r="220" spans="1:6">
      <c r="A220" s="5">
        <v>211</v>
      </c>
      <c r="B220" s="6"/>
      <c r="C220" s="388"/>
      <c r="D220" s="5"/>
      <c r="E220" s="201"/>
      <c r="F220" s="16" t="str">
        <f t="shared" si="3"/>
        <v/>
      </c>
    </row>
    <row r="221" spans="1:6">
      <c r="A221" s="5">
        <v>212</v>
      </c>
      <c r="B221" s="6"/>
      <c r="C221" s="388"/>
      <c r="D221" s="5"/>
      <c r="E221" s="201"/>
      <c r="F221" s="16" t="str">
        <f t="shared" si="3"/>
        <v/>
      </c>
    </row>
    <row r="222" spans="1:6">
      <c r="A222" s="5">
        <v>213</v>
      </c>
      <c r="B222" s="6"/>
      <c r="C222" s="388"/>
      <c r="D222" s="5"/>
      <c r="E222" s="201"/>
      <c r="F222" s="16" t="str">
        <f t="shared" si="3"/>
        <v/>
      </c>
    </row>
    <row r="223" spans="1:6">
      <c r="A223" s="5">
        <v>214</v>
      </c>
      <c r="B223" s="6"/>
      <c r="C223" s="388"/>
      <c r="D223" s="5"/>
      <c r="E223" s="201"/>
      <c r="F223" s="16" t="str">
        <f t="shared" si="3"/>
        <v/>
      </c>
    </row>
    <row r="224" spans="1:6">
      <c r="A224" s="5">
        <v>215</v>
      </c>
      <c r="B224" s="6"/>
      <c r="C224" s="388"/>
      <c r="D224" s="5"/>
      <c r="E224" s="201"/>
      <c r="F224" s="16" t="str">
        <f t="shared" si="3"/>
        <v/>
      </c>
    </row>
    <row r="225" spans="1:6">
      <c r="A225" s="5">
        <v>216</v>
      </c>
      <c r="B225" s="6"/>
      <c r="C225" s="388"/>
      <c r="D225" s="5"/>
      <c r="E225" s="201"/>
      <c r="F225" s="16" t="str">
        <f t="shared" si="3"/>
        <v/>
      </c>
    </row>
    <row r="226" spans="1:6">
      <c r="A226" s="5">
        <v>217</v>
      </c>
      <c r="B226" s="6"/>
      <c r="C226" s="388"/>
      <c r="D226" s="5"/>
      <c r="E226" s="201"/>
      <c r="F226" s="16" t="str">
        <f t="shared" si="3"/>
        <v/>
      </c>
    </row>
    <row r="227" spans="1:6">
      <c r="A227" s="5">
        <v>218</v>
      </c>
      <c r="B227" s="6"/>
      <c r="C227" s="388"/>
      <c r="D227" s="5"/>
      <c r="E227" s="201"/>
      <c r="F227" s="16" t="str">
        <f t="shared" si="3"/>
        <v/>
      </c>
    </row>
    <row r="228" spans="1:6">
      <c r="A228" s="5">
        <v>219</v>
      </c>
      <c r="B228" s="6"/>
      <c r="C228" s="388"/>
      <c r="D228" s="5"/>
      <c r="E228" s="201"/>
      <c r="F228" s="16" t="str">
        <f t="shared" si="3"/>
        <v/>
      </c>
    </row>
    <row r="229" spans="1:6">
      <c r="A229" s="5">
        <v>220</v>
      </c>
      <c r="B229" s="6"/>
      <c r="C229" s="388"/>
      <c r="D229" s="5"/>
      <c r="E229" s="201"/>
      <c r="F229" s="16" t="str">
        <f t="shared" si="3"/>
        <v/>
      </c>
    </row>
    <row r="230" spans="1:6">
      <c r="A230" s="5">
        <v>221</v>
      </c>
      <c r="B230" s="6"/>
      <c r="C230" s="388"/>
      <c r="D230" s="5"/>
      <c r="E230" s="201"/>
      <c r="F230" s="16" t="str">
        <f t="shared" si="3"/>
        <v/>
      </c>
    </row>
    <row r="231" spans="1:6">
      <c r="A231" s="5">
        <v>222</v>
      </c>
      <c r="B231" s="6"/>
      <c r="C231" s="388"/>
      <c r="D231" s="5"/>
      <c r="E231" s="201"/>
      <c r="F231" s="16" t="str">
        <f t="shared" si="3"/>
        <v/>
      </c>
    </row>
    <row r="232" spans="1:6">
      <c r="A232" s="5">
        <v>223</v>
      </c>
      <c r="B232" s="6"/>
      <c r="C232" s="388"/>
      <c r="D232" s="5"/>
      <c r="E232" s="201"/>
      <c r="F232" s="16" t="str">
        <f t="shared" si="3"/>
        <v/>
      </c>
    </row>
    <row r="233" spans="1:6">
      <c r="A233" s="5">
        <v>224</v>
      </c>
      <c r="B233" s="6"/>
      <c r="C233" s="388"/>
      <c r="D233" s="5"/>
      <c r="E233" s="201"/>
      <c r="F233" s="16" t="str">
        <f t="shared" si="3"/>
        <v/>
      </c>
    </row>
    <row r="234" spans="1:6">
      <c r="A234" s="5">
        <v>225</v>
      </c>
      <c r="B234" s="6"/>
      <c r="C234" s="388"/>
      <c r="D234" s="5"/>
      <c r="E234" s="201"/>
      <c r="F234" s="16" t="str">
        <f t="shared" si="3"/>
        <v/>
      </c>
    </row>
    <row r="235" spans="1:6">
      <c r="A235" s="5">
        <v>226</v>
      </c>
      <c r="B235" s="6"/>
      <c r="C235" s="388"/>
      <c r="D235" s="5"/>
      <c r="E235" s="201"/>
      <c r="F235" s="16" t="str">
        <f t="shared" si="3"/>
        <v/>
      </c>
    </row>
    <row r="236" spans="1:6">
      <c r="A236" s="5">
        <v>227</v>
      </c>
      <c r="B236" s="6"/>
      <c r="C236" s="388"/>
      <c r="D236" s="5"/>
      <c r="E236" s="201"/>
      <c r="F236" s="16" t="str">
        <f t="shared" si="3"/>
        <v/>
      </c>
    </row>
    <row r="237" spans="1:6">
      <c r="A237" s="5">
        <v>228</v>
      </c>
      <c r="B237" s="6"/>
      <c r="C237" s="388"/>
      <c r="D237" s="5"/>
      <c r="E237" s="201"/>
      <c r="F237" s="16" t="str">
        <f t="shared" si="3"/>
        <v/>
      </c>
    </row>
    <row r="238" spans="1:6">
      <c r="A238" s="5">
        <v>229</v>
      </c>
      <c r="B238" s="6"/>
      <c r="C238" s="388"/>
      <c r="D238" s="5"/>
      <c r="E238" s="201"/>
      <c r="F238" s="16" t="str">
        <f t="shared" si="3"/>
        <v/>
      </c>
    </row>
    <row r="239" spans="1:6">
      <c r="A239" s="5">
        <v>230</v>
      </c>
      <c r="B239" s="6"/>
      <c r="C239" s="388"/>
      <c r="D239" s="5"/>
      <c r="E239" s="201"/>
      <c r="F239" s="16" t="str">
        <f t="shared" si="3"/>
        <v/>
      </c>
    </row>
    <row r="240" spans="1:6">
      <c r="A240" s="5">
        <v>231</v>
      </c>
      <c r="B240" s="6"/>
      <c r="C240" s="388"/>
      <c r="D240" s="5"/>
      <c r="E240" s="201"/>
      <c r="F240" s="16" t="str">
        <f t="shared" si="3"/>
        <v/>
      </c>
    </row>
    <row r="241" spans="1:6">
      <c r="A241" s="5">
        <v>232</v>
      </c>
      <c r="B241" s="6"/>
      <c r="C241" s="388"/>
      <c r="D241" s="5"/>
      <c r="E241" s="201"/>
      <c r="F241" s="16" t="str">
        <f t="shared" si="3"/>
        <v/>
      </c>
    </row>
    <row r="242" spans="1:6">
      <c r="A242" s="5">
        <v>233</v>
      </c>
      <c r="B242" s="6"/>
      <c r="C242" s="388"/>
      <c r="D242" s="5"/>
      <c r="E242" s="201"/>
      <c r="F242" s="16" t="str">
        <f t="shared" si="3"/>
        <v/>
      </c>
    </row>
    <row r="243" spans="1:6">
      <c r="A243" s="5">
        <v>234</v>
      </c>
      <c r="B243" s="6"/>
      <c r="C243" s="388"/>
      <c r="D243" s="5"/>
      <c r="E243" s="201"/>
      <c r="F243" s="16" t="str">
        <f t="shared" si="3"/>
        <v/>
      </c>
    </row>
    <row r="244" spans="1:6">
      <c r="A244" s="5">
        <v>235</v>
      </c>
      <c r="B244" s="6"/>
      <c r="C244" s="388"/>
      <c r="D244" s="5"/>
      <c r="E244" s="201"/>
      <c r="F244" s="16" t="str">
        <f t="shared" si="3"/>
        <v/>
      </c>
    </row>
    <row r="245" spans="1:6">
      <c r="A245" s="5">
        <v>236</v>
      </c>
      <c r="B245" s="6"/>
      <c r="C245" s="388"/>
      <c r="D245" s="5"/>
      <c r="E245" s="201"/>
      <c r="F245" s="16" t="str">
        <f t="shared" si="3"/>
        <v/>
      </c>
    </row>
    <row r="246" spans="1:6">
      <c r="A246" s="5">
        <v>237</v>
      </c>
      <c r="B246" s="6"/>
      <c r="C246" s="388"/>
      <c r="D246" s="5"/>
      <c r="E246" s="201"/>
      <c r="F246" s="16" t="str">
        <f t="shared" si="3"/>
        <v/>
      </c>
    </row>
    <row r="247" spans="1:6">
      <c r="A247" s="5">
        <v>238</v>
      </c>
      <c r="B247" s="6"/>
      <c r="C247" s="388"/>
      <c r="D247" s="5"/>
      <c r="E247" s="201"/>
      <c r="F247" s="16" t="str">
        <f t="shared" si="3"/>
        <v/>
      </c>
    </row>
    <row r="248" spans="1:6">
      <c r="A248" s="5">
        <v>239</v>
      </c>
      <c r="B248" s="6"/>
      <c r="C248" s="388"/>
      <c r="D248" s="5"/>
      <c r="E248" s="201"/>
      <c r="F248" s="16" t="str">
        <f t="shared" si="3"/>
        <v/>
      </c>
    </row>
    <row r="249" spans="1:6">
      <c r="A249" s="5">
        <v>240</v>
      </c>
      <c r="B249" s="6"/>
      <c r="C249" s="388"/>
      <c r="D249" s="5"/>
      <c r="E249" s="201"/>
      <c r="F249" s="16" t="str">
        <f t="shared" si="3"/>
        <v/>
      </c>
    </row>
    <row r="250" spans="1:6">
      <c r="A250" s="5">
        <v>241</v>
      </c>
      <c r="B250" s="6"/>
      <c r="C250" s="388"/>
      <c r="D250" s="5"/>
      <c r="E250" s="201"/>
      <c r="F250" s="16" t="str">
        <f t="shared" si="3"/>
        <v/>
      </c>
    </row>
    <row r="251" spans="1:6">
      <c r="A251" s="5">
        <v>242</v>
      </c>
      <c r="B251" s="6"/>
      <c r="C251" s="388"/>
      <c r="D251" s="5"/>
      <c r="E251" s="201"/>
      <c r="F251" s="16" t="str">
        <f t="shared" si="3"/>
        <v/>
      </c>
    </row>
    <row r="252" spans="1:6">
      <c r="A252" s="5">
        <v>243</v>
      </c>
      <c r="B252" s="6"/>
      <c r="C252" s="388"/>
      <c r="D252" s="5"/>
      <c r="E252" s="201"/>
      <c r="F252" s="16" t="str">
        <f t="shared" si="3"/>
        <v/>
      </c>
    </row>
    <row r="253" spans="1:6">
      <c r="A253" s="5">
        <v>244</v>
      </c>
      <c r="B253" s="6"/>
      <c r="C253" s="388"/>
      <c r="D253" s="5"/>
      <c r="E253" s="201"/>
      <c r="F253" s="16" t="str">
        <f t="shared" si="3"/>
        <v/>
      </c>
    </row>
    <row r="254" spans="1:6">
      <c r="A254" s="5">
        <v>245</v>
      </c>
      <c r="B254" s="6"/>
      <c r="C254" s="388"/>
      <c r="D254" s="5"/>
      <c r="E254" s="201"/>
      <c r="F254" s="16" t="str">
        <f t="shared" si="3"/>
        <v/>
      </c>
    </row>
    <row r="255" spans="1:6">
      <c r="A255" s="5">
        <v>246</v>
      </c>
      <c r="B255" s="6"/>
      <c r="C255" s="388"/>
      <c r="D255" s="5"/>
      <c r="E255" s="201"/>
      <c r="F255" s="16" t="str">
        <f t="shared" si="3"/>
        <v/>
      </c>
    </row>
    <row r="256" spans="1:6">
      <c r="A256" s="5">
        <v>247</v>
      </c>
      <c r="B256" s="6"/>
      <c r="C256" s="388"/>
      <c r="D256" s="5"/>
      <c r="E256" s="201"/>
      <c r="F256" s="16" t="str">
        <f t="shared" si="3"/>
        <v/>
      </c>
    </row>
    <row r="257" spans="1:6">
      <c r="A257" s="5">
        <v>248</v>
      </c>
      <c r="B257" s="6"/>
      <c r="C257" s="388"/>
      <c r="D257" s="5"/>
      <c r="E257" s="201"/>
      <c r="F257" s="16" t="str">
        <f t="shared" si="3"/>
        <v/>
      </c>
    </row>
    <row r="258" spans="1:6">
      <c r="A258" s="5">
        <v>249</v>
      </c>
      <c r="B258" s="6"/>
      <c r="C258" s="388"/>
      <c r="D258" s="5"/>
      <c r="E258" s="201"/>
      <c r="F258" s="16" t="str">
        <f t="shared" si="3"/>
        <v/>
      </c>
    </row>
    <row r="259" spans="1:6">
      <c r="A259" s="5">
        <v>250</v>
      </c>
      <c r="B259" s="6"/>
      <c r="C259" s="388"/>
      <c r="D259" s="5"/>
      <c r="E259" s="201"/>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abSelected="1" topLeftCell="A148" zoomScaleNormal="100" workbookViewId="0">
      <selection activeCell="E127" sqref="E127:E130"/>
    </sheetView>
  </sheetViews>
  <sheetFormatPr defaultColWidth="9.109375" defaultRowHeight="14.4"/>
  <cols>
    <col min="1" max="1" width="6.88671875" style="285" customWidth="1"/>
    <col min="2" max="2" width="104.44140625" style="229" customWidth="1"/>
    <col min="3" max="3" width="20" style="454" customWidth="1"/>
    <col min="4" max="4" width="15.88671875" style="497" customWidth="1"/>
    <col min="5" max="5" width="93.6640625" style="229" bestFit="1" customWidth="1"/>
    <col min="6" max="16384" width="9.109375" style="229"/>
  </cols>
  <sheetData>
    <row r="1" spans="1:6" s="222" customFormat="1">
      <c r="A1" s="219" t="s">
        <v>481</v>
      </c>
      <c r="B1" s="220"/>
      <c r="C1" s="440"/>
      <c r="D1" s="468"/>
      <c r="E1" s="221"/>
      <c r="F1" s="221"/>
    </row>
    <row r="2" spans="1:6" s="222" customFormat="1">
      <c r="A2" s="157" t="str">
        <f>IF(ISBLANK(facultate), IF(ISBLANK(departament),"","Departament " &amp; departament), "Facultatea " &amp; facultate)</f>
        <v>Facultatea Construcții</v>
      </c>
      <c r="B2" s="220"/>
      <c r="C2" s="440"/>
      <c r="D2" s="468"/>
      <c r="E2" s="221"/>
      <c r="F2" s="221"/>
    </row>
    <row r="3" spans="1:6" s="222" customFormat="1">
      <c r="A3" s="157" t="str">
        <f>IF(ISBLANK(departament),"","Departamentul " &amp; departament)</f>
        <v>Departamentul Căi de Comunicație Terestre, Fundații și Cadastru</v>
      </c>
      <c r="B3" s="220"/>
      <c r="C3" s="440"/>
      <c r="D3" s="468"/>
      <c r="E3" s="221"/>
      <c r="F3" s="221"/>
    </row>
    <row r="4" spans="1:6" s="224" customFormat="1" ht="15.6">
      <c r="A4" s="223"/>
      <c r="B4" s="223"/>
      <c r="C4" s="286" t="str">
        <f>CONCATENATE(functie," ",nume_candidat)</f>
        <v>Șef de lucrări Halbac-Cotoara-Zamfir Rares</v>
      </c>
      <c r="D4" s="469"/>
    </row>
    <row r="5" spans="1:6" ht="15.6">
      <c r="A5" s="225" t="s">
        <v>603</v>
      </c>
      <c r="B5" s="226" t="s">
        <v>679</v>
      </c>
      <c r="C5" s="441"/>
      <c r="D5" s="470" t="s">
        <v>603</v>
      </c>
      <c r="E5" s="228"/>
    </row>
    <row r="6" spans="1:6" ht="30" customHeight="1">
      <c r="A6" s="230">
        <v>1</v>
      </c>
      <c r="B6" s="231" t="s">
        <v>680</v>
      </c>
      <c r="C6" s="442">
        <f>I.1!L9</f>
        <v>0</v>
      </c>
      <c r="D6" s="471">
        <v>100</v>
      </c>
      <c r="E6" s="232" t="s">
        <v>681</v>
      </c>
    </row>
    <row r="7" spans="1:6" ht="30" customHeight="1">
      <c r="A7" s="233">
        <v>2</v>
      </c>
      <c r="B7" s="234" t="s">
        <v>1082</v>
      </c>
      <c r="C7" s="443">
        <f>SUM(C8,C14,C20,C23)</f>
        <v>233</v>
      </c>
      <c r="D7" s="472" t="s">
        <v>603</v>
      </c>
      <c r="E7" s="235"/>
    </row>
    <row r="8" spans="1:6" ht="30" customHeight="1">
      <c r="A8" s="230">
        <v>2.1</v>
      </c>
      <c r="B8" s="231" t="s">
        <v>785</v>
      </c>
      <c r="C8" s="444">
        <f>SUM(C9:C13)</f>
        <v>233</v>
      </c>
      <c r="D8" s="473" t="s">
        <v>603</v>
      </c>
      <c r="E8" s="232" t="s">
        <v>603</v>
      </c>
    </row>
    <row r="9" spans="1:6" ht="30" customHeight="1">
      <c r="A9" s="236" t="s">
        <v>324</v>
      </c>
      <c r="B9" s="237" t="s">
        <v>786</v>
      </c>
      <c r="C9" s="445">
        <f>'I.2.1a'!$I$9</f>
        <v>224</v>
      </c>
      <c r="D9" s="430" t="s">
        <v>682</v>
      </c>
      <c r="E9" s="511" t="s">
        <v>1081</v>
      </c>
    </row>
    <row r="10" spans="1:6" ht="30" customHeight="1">
      <c r="A10" s="238" t="s">
        <v>325</v>
      </c>
      <c r="B10" s="232" t="s">
        <v>787</v>
      </c>
      <c r="C10" s="445">
        <f>'I.2.1b'!$I$9</f>
        <v>0</v>
      </c>
      <c r="D10" s="473" t="s">
        <v>683</v>
      </c>
      <c r="E10" s="512"/>
    </row>
    <row r="11" spans="1:6" ht="30" customHeight="1">
      <c r="A11" s="238" t="s">
        <v>649</v>
      </c>
      <c r="B11" s="232" t="s">
        <v>788</v>
      </c>
      <c r="C11" s="445">
        <f>'I.2.1c'!$I$9</f>
        <v>9</v>
      </c>
      <c r="D11" s="473" t="s">
        <v>684</v>
      </c>
      <c r="E11" s="512"/>
    </row>
    <row r="12" spans="1:6" ht="43.2">
      <c r="A12" s="238" t="s">
        <v>660</v>
      </c>
      <c r="B12" s="232" t="s">
        <v>789</v>
      </c>
      <c r="C12" s="445">
        <f>'I.2.1d'!$I$9</f>
        <v>0</v>
      </c>
      <c r="D12" s="473" t="s">
        <v>685</v>
      </c>
      <c r="E12" s="512"/>
    </row>
    <row r="13" spans="1:6" ht="30" customHeight="1">
      <c r="A13" s="238" t="s">
        <v>661</v>
      </c>
      <c r="B13" s="232" t="s">
        <v>801</v>
      </c>
      <c r="C13" s="445">
        <f>'I.2.1e'!$I$9</f>
        <v>0</v>
      </c>
      <c r="D13" s="473" t="s">
        <v>686</v>
      </c>
      <c r="E13" s="512"/>
    </row>
    <row r="14" spans="1:6" ht="30" customHeight="1">
      <c r="A14" s="230">
        <v>2.2000000000000002</v>
      </c>
      <c r="B14" s="239" t="s">
        <v>673</v>
      </c>
      <c r="C14" s="446">
        <f>SUM(C15:C19)</f>
        <v>0</v>
      </c>
      <c r="D14" s="473" t="s">
        <v>603</v>
      </c>
      <c r="E14" s="512"/>
    </row>
    <row r="15" spans="1:6" ht="30" customHeight="1">
      <c r="A15" s="238" t="s">
        <v>668</v>
      </c>
      <c r="B15" s="232" t="s">
        <v>674</v>
      </c>
      <c r="C15" s="445">
        <f>'I.2.2a'!$I$9</f>
        <v>0</v>
      </c>
      <c r="D15" s="473" t="s">
        <v>687</v>
      </c>
      <c r="E15" s="512"/>
    </row>
    <row r="16" spans="1:6" ht="30" customHeight="1">
      <c r="A16" s="238" t="s">
        <v>669</v>
      </c>
      <c r="B16" s="240" t="s">
        <v>675</v>
      </c>
      <c r="C16" s="445">
        <f>'I.2.2b'!$I$9</f>
        <v>0</v>
      </c>
      <c r="D16" s="473" t="s">
        <v>688</v>
      </c>
      <c r="E16" s="512"/>
    </row>
    <row r="17" spans="1:5" ht="30" customHeight="1">
      <c r="A17" s="238" t="s">
        <v>670</v>
      </c>
      <c r="B17" s="240" t="s">
        <v>676</v>
      </c>
      <c r="C17" s="445">
        <f>'I.2.2c'!$I$9</f>
        <v>0</v>
      </c>
      <c r="D17" s="473" t="s">
        <v>689</v>
      </c>
      <c r="E17" s="512"/>
    </row>
    <row r="18" spans="1:5" ht="30" customHeight="1">
      <c r="A18" s="238" t="s">
        <v>671</v>
      </c>
      <c r="B18" s="232" t="s">
        <v>677</v>
      </c>
      <c r="C18" s="445">
        <f>'I.2.2d'!$I$9</f>
        <v>0</v>
      </c>
      <c r="D18" s="473" t="s">
        <v>690</v>
      </c>
      <c r="E18" s="512"/>
    </row>
    <row r="19" spans="1:5" ht="30" customHeight="1">
      <c r="A19" s="238" t="s">
        <v>672</v>
      </c>
      <c r="B19" s="232" t="s">
        <v>678</v>
      </c>
      <c r="C19" s="445">
        <f>'I.2.2e'!$I$9</f>
        <v>0</v>
      </c>
      <c r="D19" s="473" t="s">
        <v>691</v>
      </c>
      <c r="E19" s="512"/>
    </row>
    <row r="20" spans="1:5" ht="30" customHeight="1">
      <c r="A20" s="230">
        <v>2.2999999999999998</v>
      </c>
      <c r="B20" s="231" t="s">
        <v>802</v>
      </c>
      <c r="C20" s="444">
        <f>SUM(C21:C22)</f>
        <v>0</v>
      </c>
      <c r="D20" s="473" t="s">
        <v>603</v>
      </c>
      <c r="E20" s="512"/>
    </row>
    <row r="21" spans="1:5" ht="30" customHeight="1">
      <c r="A21" s="238" t="s">
        <v>692</v>
      </c>
      <c r="B21" s="232" t="s">
        <v>803</v>
      </c>
      <c r="C21" s="444">
        <f>'I.2.3a'!I9</f>
        <v>0</v>
      </c>
      <c r="D21" s="473" t="s">
        <v>693</v>
      </c>
      <c r="E21" s="512"/>
    </row>
    <row r="22" spans="1:5" ht="30" customHeight="1">
      <c r="A22" s="238" t="s">
        <v>694</v>
      </c>
      <c r="B22" s="232" t="s">
        <v>804</v>
      </c>
      <c r="C22" s="444">
        <f>'I.2.3b'!I9</f>
        <v>0</v>
      </c>
      <c r="D22" s="473" t="s">
        <v>686</v>
      </c>
      <c r="E22" s="513"/>
    </row>
    <row r="23" spans="1:5" ht="30" customHeight="1">
      <c r="A23" s="230">
        <v>2.4</v>
      </c>
      <c r="B23" s="231" t="s">
        <v>695</v>
      </c>
      <c r="C23" s="442">
        <f>'I.2.4'!I9</f>
        <v>0</v>
      </c>
      <c r="D23" s="473" t="s">
        <v>696</v>
      </c>
      <c r="E23" s="231" t="s">
        <v>603</v>
      </c>
    </row>
    <row r="24" spans="1:5" ht="86.4">
      <c r="A24" s="233">
        <v>3</v>
      </c>
      <c r="B24" s="234" t="s">
        <v>1203</v>
      </c>
      <c r="C24" s="447">
        <f>I.3!I11</f>
        <v>0</v>
      </c>
      <c r="D24" s="430" t="s">
        <v>1084</v>
      </c>
      <c r="E24" s="237" t="s">
        <v>1083</v>
      </c>
    </row>
    <row r="25" spans="1:5" ht="30" customHeight="1">
      <c r="A25" s="230">
        <v>4</v>
      </c>
      <c r="B25" s="231" t="s">
        <v>697</v>
      </c>
      <c r="C25" s="444">
        <f>I.4!E11</f>
        <v>30</v>
      </c>
      <c r="D25" s="473">
        <v>10</v>
      </c>
      <c r="E25" s="232" t="s">
        <v>698</v>
      </c>
    </row>
    <row r="26" spans="1:5" ht="57.6">
      <c r="A26" s="230">
        <v>5</v>
      </c>
      <c r="B26" s="231" t="s">
        <v>1080</v>
      </c>
      <c r="C26" s="444" t="str">
        <f>I.5!D11</f>
        <v/>
      </c>
      <c r="D26" s="473" t="s">
        <v>1199</v>
      </c>
      <c r="E26" s="232" t="s">
        <v>603</v>
      </c>
    </row>
    <row r="27" spans="1:5" ht="57.6">
      <c r="A27" s="233">
        <v>6</v>
      </c>
      <c r="B27" s="234" t="s">
        <v>1200</v>
      </c>
      <c r="C27" s="447">
        <f>I.6!F11</f>
        <v>0</v>
      </c>
      <c r="D27" s="431" t="s">
        <v>1086</v>
      </c>
      <c r="E27" s="237" t="s">
        <v>1085</v>
      </c>
    </row>
    <row r="28" spans="1:5" ht="43.2">
      <c r="A28" s="233">
        <v>7</v>
      </c>
      <c r="B28" s="234" t="s">
        <v>1202</v>
      </c>
      <c r="C28" s="447">
        <f>I.7!F11</f>
        <v>0</v>
      </c>
      <c r="D28" s="474" t="s">
        <v>1088</v>
      </c>
      <c r="E28" s="237" t="s">
        <v>1087</v>
      </c>
    </row>
    <row r="29" spans="1:5" ht="57.6">
      <c r="A29" s="230">
        <v>8</v>
      </c>
      <c r="B29" s="231" t="s">
        <v>1201</v>
      </c>
      <c r="C29" s="444">
        <f>I.8!E11</f>
        <v>0</v>
      </c>
      <c r="D29" s="430" t="s">
        <v>1089</v>
      </c>
      <c r="E29" s="237" t="s">
        <v>699</v>
      </c>
    </row>
    <row r="30" spans="1:5" ht="30" customHeight="1">
      <c r="A30" s="233">
        <v>9</v>
      </c>
      <c r="B30" s="234" t="s">
        <v>700</v>
      </c>
      <c r="C30" s="447">
        <f>I.9!D11</f>
        <v>0</v>
      </c>
      <c r="D30" s="430" t="s">
        <v>701</v>
      </c>
      <c r="E30" s="237" t="s">
        <v>829</v>
      </c>
    </row>
    <row r="31" spans="1:5">
      <c r="A31" s="241" t="s">
        <v>603</v>
      </c>
      <c r="B31" s="242" t="s">
        <v>702</v>
      </c>
      <c r="C31" s="455" t="s">
        <v>703</v>
      </c>
      <c r="D31" s="475" t="s">
        <v>603</v>
      </c>
      <c r="E31" s="243" t="s">
        <v>603</v>
      </c>
    </row>
    <row r="32" spans="1:5">
      <c r="A32" s="244"/>
      <c r="B32" s="245" t="s">
        <v>603</v>
      </c>
      <c r="C32" s="456" t="s">
        <v>704</v>
      </c>
      <c r="D32" s="476"/>
      <c r="E32" s="246"/>
    </row>
    <row r="33" spans="1:5">
      <c r="A33" s="244"/>
      <c r="B33" s="245" t="s">
        <v>705</v>
      </c>
      <c r="C33" s="456" t="s">
        <v>706</v>
      </c>
      <c r="D33" s="476"/>
      <c r="E33" s="246"/>
    </row>
    <row r="34" spans="1:5">
      <c r="A34" s="247"/>
      <c r="B34" s="248"/>
      <c r="C34" s="457" t="s">
        <v>707</v>
      </c>
      <c r="D34" s="477"/>
      <c r="E34" s="248"/>
    </row>
    <row r="35" spans="1:5" ht="15.6">
      <c r="A35" s="225" t="s">
        <v>603</v>
      </c>
      <c r="B35" s="226" t="s">
        <v>679</v>
      </c>
      <c r="C35" s="448">
        <f>SUM(C6,C7,C24,C25,C27,C26,C28,C29,C30)</f>
        <v>263</v>
      </c>
      <c r="D35" s="470" t="s">
        <v>603</v>
      </c>
      <c r="E35" s="227" t="s">
        <v>603</v>
      </c>
    </row>
    <row r="37" spans="1:5" ht="15.6">
      <c r="A37" s="225" t="s">
        <v>603</v>
      </c>
      <c r="B37" s="226" t="s">
        <v>708</v>
      </c>
      <c r="C37" s="441"/>
      <c r="D37" s="478" t="s">
        <v>603</v>
      </c>
      <c r="E37" s="249"/>
    </row>
    <row r="38" spans="1:5" ht="15.6">
      <c r="A38" s="250">
        <v>1</v>
      </c>
      <c r="B38" s="251" t="s">
        <v>790</v>
      </c>
      <c r="C38" s="447">
        <f>SUM(C39:C42)</f>
        <v>7997</v>
      </c>
      <c r="D38" s="274" t="s">
        <v>603</v>
      </c>
      <c r="E38" s="252" t="s">
        <v>709</v>
      </c>
    </row>
    <row r="39" spans="1:5" ht="86.4">
      <c r="A39" s="253">
        <v>1.1000000000000001</v>
      </c>
      <c r="B39" s="432" t="s">
        <v>1090</v>
      </c>
      <c r="C39" s="447">
        <f>'II1.1BDI'!G9+'II1.1'!G9</f>
        <v>6035</v>
      </c>
      <c r="D39" s="479" t="s">
        <v>1091</v>
      </c>
      <c r="E39" s="514" t="s">
        <v>1094</v>
      </c>
    </row>
    <row r="40" spans="1:5" ht="72">
      <c r="A40" s="253">
        <v>1.2</v>
      </c>
      <c r="B40" s="432" t="s">
        <v>1092</v>
      </c>
      <c r="C40" s="447">
        <f>'II1.2'!G9</f>
        <v>1962</v>
      </c>
      <c r="D40" s="480" t="s">
        <v>1093</v>
      </c>
      <c r="E40" s="515"/>
    </row>
    <row r="41" spans="1:5" ht="43.2">
      <c r="A41" s="253">
        <v>1.3</v>
      </c>
      <c r="B41" s="465" t="s">
        <v>1095</v>
      </c>
      <c r="C41" s="447">
        <f>'II1.3'!G9</f>
        <v>0</v>
      </c>
      <c r="D41" s="480" t="s">
        <v>1096</v>
      </c>
      <c r="E41" s="254" t="s">
        <v>710</v>
      </c>
    </row>
    <row r="42" spans="1:5" ht="15.6">
      <c r="A42" s="255">
        <v>1.4</v>
      </c>
      <c r="B42" s="438" t="s">
        <v>1099</v>
      </c>
      <c r="C42" s="447">
        <f>'II1.4'!I9</f>
        <v>0</v>
      </c>
      <c r="D42" s="481"/>
      <c r="E42" s="433"/>
    </row>
    <row r="43" spans="1:5" ht="15.6">
      <c r="A43" s="439" t="s">
        <v>1104</v>
      </c>
      <c r="B43" s="438" t="s">
        <v>1100</v>
      </c>
      <c r="C43" s="447">
        <f>'II1.4'!S9</f>
        <v>0</v>
      </c>
      <c r="D43" s="482" t="s">
        <v>1101</v>
      </c>
      <c r="E43" s="433" t="s">
        <v>1097</v>
      </c>
    </row>
    <row r="44" spans="1:5" ht="15.6">
      <c r="A44" s="439" t="s">
        <v>1105</v>
      </c>
      <c r="B44" s="438" t="s">
        <v>1102</v>
      </c>
      <c r="C44" s="447">
        <f>C42-C43</f>
        <v>0</v>
      </c>
      <c r="D44" s="482" t="s">
        <v>1103</v>
      </c>
      <c r="E44" s="433" t="s">
        <v>1097</v>
      </c>
    </row>
    <row r="45" spans="1:5" ht="28.8">
      <c r="A45" s="256">
        <v>2</v>
      </c>
      <c r="B45" s="257" t="s">
        <v>711</v>
      </c>
      <c r="C45" s="447">
        <f>C46+C50</f>
        <v>2317.8074636589431</v>
      </c>
      <c r="D45" s="274" t="s">
        <v>603</v>
      </c>
      <c r="E45" s="251" t="s">
        <v>603</v>
      </c>
    </row>
    <row r="46" spans="1:5" ht="43.2">
      <c r="A46" s="258" t="s">
        <v>324</v>
      </c>
      <c r="B46" s="259" t="s">
        <v>791</v>
      </c>
      <c r="C46" s="447">
        <f>'II2.1a'!M9</f>
        <v>212.27627999999999</v>
      </c>
      <c r="D46" s="482"/>
      <c r="E46" s="516" t="s">
        <v>1118</v>
      </c>
    </row>
    <row r="47" spans="1:5" ht="28.8">
      <c r="A47" s="258"/>
      <c r="B47" s="464" t="s">
        <v>1107</v>
      </c>
      <c r="C47" s="447">
        <f>'II2.1a'!Q9</f>
        <v>15</v>
      </c>
      <c r="D47" s="483" t="s">
        <v>1110</v>
      </c>
      <c r="E47" s="517"/>
    </row>
    <row r="48" spans="1:5" ht="28.8">
      <c r="A48" s="258"/>
      <c r="B48" s="464" t="s">
        <v>1108</v>
      </c>
      <c r="C48" s="447">
        <f>'II2.1a'!R9</f>
        <v>0</v>
      </c>
      <c r="D48" s="483" t="s">
        <v>1111</v>
      </c>
      <c r="E48" s="517"/>
    </row>
    <row r="49" spans="1:5" ht="43.2">
      <c r="A49" s="258"/>
      <c r="B49" s="464" t="s">
        <v>1109</v>
      </c>
      <c r="C49" s="447">
        <f>'II2.1a'!S9</f>
        <v>197.27627999999999</v>
      </c>
      <c r="D49" s="482" t="s">
        <v>1112</v>
      </c>
      <c r="E49" s="517"/>
    </row>
    <row r="50" spans="1:5" ht="43.2">
      <c r="A50" s="258" t="s">
        <v>325</v>
      </c>
      <c r="B50" s="466" t="s">
        <v>792</v>
      </c>
      <c r="C50" s="447">
        <f>'II2.1b'!M9</f>
        <v>2105.5311836589431</v>
      </c>
      <c r="D50" s="484"/>
      <c r="E50" s="517"/>
    </row>
    <row r="51" spans="1:5" ht="15.6">
      <c r="A51" s="258"/>
      <c r="B51" s="466" t="s">
        <v>1113</v>
      </c>
      <c r="C51" s="447">
        <f>'II2.1b'!R9</f>
        <v>240.51773385068043</v>
      </c>
      <c r="D51" s="483" t="s">
        <v>1116</v>
      </c>
      <c r="E51" s="517"/>
    </row>
    <row r="52" spans="1:5" ht="28.8">
      <c r="A52" s="258"/>
      <c r="B52" s="466" t="s">
        <v>1114</v>
      </c>
      <c r="C52" s="447">
        <f>'II2.1b'!S9</f>
        <v>0</v>
      </c>
      <c r="D52" s="483" t="s">
        <v>1117</v>
      </c>
      <c r="E52" s="517"/>
    </row>
    <row r="53" spans="1:5" ht="43.2">
      <c r="A53" s="258"/>
      <c r="B53" s="466" t="s">
        <v>1115</v>
      </c>
      <c r="C53" s="447">
        <f>'II2.1b'!T9</f>
        <v>1865.0134498082625</v>
      </c>
      <c r="D53" s="482" t="s">
        <v>1112</v>
      </c>
      <c r="E53" s="517"/>
    </row>
    <row r="54" spans="1:5" ht="15.6">
      <c r="A54" s="260">
        <v>3</v>
      </c>
      <c r="B54" s="261" t="s">
        <v>1057</v>
      </c>
      <c r="C54" s="447">
        <f>'II3'!D9</f>
        <v>1145</v>
      </c>
      <c r="D54" s="485" t="s">
        <v>603</v>
      </c>
      <c r="E54" s="518" t="s">
        <v>1125</v>
      </c>
    </row>
    <row r="55" spans="1:5" ht="15.6">
      <c r="A55" s="467">
        <v>3.1</v>
      </c>
      <c r="B55" s="465" t="s">
        <v>712</v>
      </c>
      <c r="C55" s="447">
        <f>'II3'!D10</f>
        <v>480</v>
      </c>
      <c r="D55" s="485" t="s">
        <v>1119</v>
      </c>
      <c r="E55" s="519"/>
    </row>
    <row r="56" spans="1:5" ht="15.6">
      <c r="A56" s="467">
        <v>3.2</v>
      </c>
      <c r="B56" s="465" t="s">
        <v>713</v>
      </c>
      <c r="C56" s="447">
        <f>'II3'!D11</f>
        <v>392</v>
      </c>
      <c r="D56" s="485" t="s">
        <v>1120</v>
      </c>
      <c r="E56" s="519"/>
    </row>
    <row r="57" spans="1:5" ht="15.6">
      <c r="A57" s="467">
        <v>3.3</v>
      </c>
      <c r="B57" s="465" t="s">
        <v>714</v>
      </c>
      <c r="C57" s="447">
        <f>'II3'!D12</f>
        <v>273</v>
      </c>
      <c r="D57" s="485" t="s">
        <v>1121</v>
      </c>
      <c r="E57" s="519"/>
    </row>
    <row r="58" spans="1:5" ht="15.6">
      <c r="A58" s="250">
        <v>4</v>
      </c>
      <c r="B58" s="251" t="s">
        <v>715</v>
      </c>
      <c r="C58" s="447">
        <f>'II4'!D14</f>
        <v>1800</v>
      </c>
      <c r="D58" s="484" t="s">
        <v>603</v>
      </c>
      <c r="E58" s="519"/>
    </row>
    <row r="59" spans="1:5" ht="15.6">
      <c r="A59" s="439">
        <v>4.0999999999999996</v>
      </c>
      <c r="B59" s="438" t="s">
        <v>716</v>
      </c>
      <c r="C59" s="447">
        <f>'II4'!D11</f>
        <v>800</v>
      </c>
      <c r="D59" s="483" t="s">
        <v>1122</v>
      </c>
      <c r="E59" s="519"/>
    </row>
    <row r="60" spans="1:5" ht="15.6">
      <c r="A60" s="439">
        <v>4.2</v>
      </c>
      <c r="B60" s="438" t="s">
        <v>717</v>
      </c>
      <c r="C60" s="447">
        <f>'II4'!D12</f>
        <v>640</v>
      </c>
      <c r="D60" s="483" t="s">
        <v>1123</v>
      </c>
      <c r="E60" s="519"/>
    </row>
    <row r="61" spans="1:5" ht="15.6">
      <c r="A61" s="439">
        <v>4.3</v>
      </c>
      <c r="B61" s="438" t="s">
        <v>718</v>
      </c>
      <c r="C61" s="447">
        <f>'II4'!D13</f>
        <v>360</v>
      </c>
      <c r="D61" s="483" t="s">
        <v>1124</v>
      </c>
      <c r="E61" s="520"/>
    </row>
    <row r="62" spans="1:5" ht="15.6">
      <c r="A62" s="250">
        <v>5</v>
      </c>
      <c r="B62" s="251" t="s">
        <v>793</v>
      </c>
      <c r="C62" s="447">
        <f>SUM(C63,C71,C76,C79)</f>
        <v>0</v>
      </c>
      <c r="D62" s="484" t="s">
        <v>603</v>
      </c>
      <c r="E62" s="252" t="s">
        <v>603</v>
      </c>
    </row>
    <row r="63" spans="1:5" ht="15.6">
      <c r="A63" s="250" t="s">
        <v>719</v>
      </c>
      <c r="B63" s="251" t="s">
        <v>1046</v>
      </c>
      <c r="C63" s="447">
        <f>SUM(C64:C70)</f>
        <v>0</v>
      </c>
      <c r="D63" s="484" t="s">
        <v>603</v>
      </c>
      <c r="E63" s="252" t="s">
        <v>603</v>
      </c>
    </row>
    <row r="64" spans="1:5" ht="95.25" customHeight="1">
      <c r="A64" s="253" t="s">
        <v>720</v>
      </c>
      <c r="B64" s="465" t="s">
        <v>1126</v>
      </c>
      <c r="C64" s="447">
        <f>total_arh1a_5</f>
        <v>0</v>
      </c>
      <c r="D64" s="486" t="s">
        <v>1127</v>
      </c>
      <c r="E64" s="254" t="s">
        <v>722</v>
      </c>
    </row>
    <row r="65" spans="1:5" ht="129.6">
      <c r="A65" s="253" t="s">
        <v>723</v>
      </c>
      <c r="B65" s="465" t="s">
        <v>1128</v>
      </c>
      <c r="C65" s="447">
        <f>II5.1.2!total_arh1a_5</f>
        <v>0</v>
      </c>
      <c r="D65" s="487" t="s">
        <v>1129</v>
      </c>
      <c r="E65" s="254" t="s">
        <v>722</v>
      </c>
    </row>
    <row r="66" spans="1:5" ht="57.6">
      <c r="A66" s="253" t="s">
        <v>724</v>
      </c>
      <c r="B66" s="465" t="s">
        <v>1130</v>
      </c>
      <c r="C66" s="447">
        <f>total_arh2a_5</f>
        <v>0</v>
      </c>
      <c r="D66" s="486" t="s">
        <v>1131</v>
      </c>
      <c r="E66" s="254" t="s">
        <v>722</v>
      </c>
    </row>
    <row r="67" spans="1:5" ht="43.2">
      <c r="A67" s="253" t="s">
        <v>725</v>
      </c>
      <c r="B67" s="465" t="s">
        <v>1132</v>
      </c>
      <c r="C67" s="447">
        <f>total_arh2b_5</f>
        <v>0</v>
      </c>
      <c r="D67" s="486" t="s">
        <v>1133</v>
      </c>
      <c r="E67" s="254" t="s">
        <v>722</v>
      </c>
    </row>
    <row r="68" spans="1:5" ht="100.8">
      <c r="A68" s="253" t="s">
        <v>726</v>
      </c>
      <c r="B68" s="465" t="s">
        <v>1134</v>
      </c>
      <c r="C68" s="447">
        <f>total_arh3a_5</f>
        <v>0</v>
      </c>
      <c r="D68" s="486" t="s">
        <v>1135</v>
      </c>
      <c r="E68" s="254" t="s">
        <v>722</v>
      </c>
    </row>
    <row r="69" spans="1:5" ht="72">
      <c r="A69" s="253" t="s">
        <v>727</v>
      </c>
      <c r="B69" s="465" t="s">
        <v>1136</v>
      </c>
      <c r="C69" s="447">
        <f>total_arh3b_5</f>
        <v>0</v>
      </c>
      <c r="D69" s="486" t="s">
        <v>1137</v>
      </c>
      <c r="E69" s="254" t="s">
        <v>722</v>
      </c>
    </row>
    <row r="70" spans="1:5" ht="57.6">
      <c r="A70" s="253" t="s">
        <v>728</v>
      </c>
      <c r="B70" s="465" t="s">
        <v>1157</v>
      </c>
      <c r="C70" s="447">
        <f>total_arh3c_5</f>
        <v>0</v>
      </c>
      <c r="D70" s="486" t="s">
        <v>1138</v>
      </c>
      <c r="E70" s="254" t="s">
        <v>722</v>
      </c>
    </row>
    <row r="71" spans="1:5" ht="15.6">
      <c r="A71" s="250" t="s">
        <v>729</v>
      </c>
      <c r="B71" s="251" t="s">
        <v>1049</v>
      </c>
      <c r="C71" s="447">
        <f>SUM(C72:C75)</f>
        <v>0</v>
      </c>
      <c r="D71" s="484" t="s">
        <v>603</v>
      </c>
      <c r="E71" s="252" t="s">
        <v>603</v>
      </c>
    </row>
    <row r="72" spans="1:5" ht="100.8">
      <c r="A72" s="253" t="s">
        <v>730</v>
      </c>
      <c r="B72" s="465" t="s">
        <v>1158</v>
      </c>
      <c r="C72" s="447">
        <f>'II5.2.1'!I9</f>
        <v>0</v>
      </c>
      <c r="D72" s="487" t="s">
        <v>1185</v>
      </c>
      <c r="E72" s="465" t="s">
        <v>1139</v>
      </c>
    </row>
    <row r="73" spans="1:5" ht="72">
      <c r="A73" s="253" t="s">
        <v>731</v>
      </c>
      <c r="B73" s="465" t="s">
        <v>1159</v>
      </c>
      <c r="C73" s="447">
        <f>'II5.2.2'!G9</f>
        <v>0</v>
      </c>
      <c r="D73" s="487" t="s">
        <v>1186</v>
      </c>
      <c r="E73" s="465" t="s">
        <v>1140</v>
      </c>
    </row>
    <row r="74" spans="1:5" ht="28.8">
      <c r="A74" s="255" t="s">
        <v>733</v>
      </c>
      <c r="B74" s="252" t="s">
        <v>766</v>
      </c>
      <c r="C74" s="447">
        <f>'II5.2.3'!D9</f>
        <v>0</v>
      </c>
      <c r="D74" s="484">
        <v>20</v>
      </c>
      <c r="E74" s="252" t="s">
        <v>699</v>
      </c>
    </row>
    <row r="75" spans="1:5" ht="72">
      <c r="A75" s="253" t="s">
        <v>734</v>
      </c>
      <c r="B75" s="465" t="s">
        <v>1160</v>
      </c>
      <c r="C75" s="447">
        <f>'II5.2.4'!G9</f>
        <v>0</v>
      </c>
      <c r="D75" s="487" t="s">
        <v>1179</v>
      </c>
      <c r="E75" s="254" t="s">
        <v>735</v>
      </c>
    </row>
    <row r="76" spans="1:5" ht="15.6">
      <c r="A76" s="250" t="s">
        <v>736</v>
      </c>
      <c r="B76" s="251" t="s">
        <v>1047</v>
      </c>
      <c r="C76" s="447">
        <f>'II5.3'!F9</f>
        <v>0</v>
      </c>
      <c r="D76" s="484" t="s">
        <v>603</v>
      </c>
      <c r="E76" s="252" t="s">
        <v>603</v>
      </c>
    </row>
    <row r="77" spans="1:5" ht="15.6">
      <c r="A77" s="439" t="s">
        <v>1141</v>
      </c>
      <c r="B77" s="438" t="s">
        <v>1142</v>
      </c>
      <c r="C77" s="447">
        <f>'II5.3'!I9</f>
        <v>0</v>
      </c>
      <c r="D77" s="484">
        <v>10</v>
      </c>
      <c r="E77" s="252" t="s">
        <v>732</v>
      </c>
    </row>
    <row r="78" spans="1:5" ht="15.6">
      <c r="A78" s="439" t="s">
        <v>1143</v>
      </c>
      <c r="B78" s="438" t="s">
        <v>1144</v>
      </c>
      <c r="C78" s="447">
        <f>'II5.3'!J9</f>
        <v>0</v>
      </c>
      <c r="D78" s="484">
        <v>8</v>
      </c>
      <c r="E78" s="252" t="s">
        <v>1145</v>
      </c>
    </row>
    <row r="79" spans="1:5" ht="15.6">
      <c r="A79" s="250" t="s">
        <v>738</v>
      </c>
      <c r="B79" s="251" t="s">
        <v>1048</v>
      </c>
      <c r="C79" s="447">
        <f>total_sport</f>
        <v>0</v>
      </c>
      <c r="D79" s="484" t="s">
        <v>603</v>
      </c>
      <c r="E79" s="262" t="s">
        <v>603</v>
      </c>
    </row>
    <row r="80" spans="1:5" ht="100.8">
      <c r="A80" s="439" t="s">
        <v>1146</v>
      </c>
      <c r="B80" s="438" t="s">
        <v>1161</v>
      </c>
      <c r="C80" s="447">
        <f>total_sport</f>
        <v>0</v>
      </c>
      <c r="D80" s="483" t="s">
        <v>1184</v>
      </c>
      <c r="E80" s="262"/>
    </row>
    <row r="81" spans="1:5" ht="15.6">
      <c r="A81" s="250">
        <v>6</v>
      </c>
      <c r="B81" s="251" t="s">
        <v>967</v>
      </c>
      <c r="C81" s="447">
        <f>'II6'!E15</f>
        <v>260</v>
      </c>
      <c r="E81" s="252" t="s">
        <v>603</v>
      </c>
    </row>
    <row r="82" spans="1:5" s="498" customFormat="1" ht="15.6">
      <c r="A82" s="499" t="s">
        <v>1223</v>
      </c>
      <c r="B82" s="465" t="s">
        <v>739</v>
      </c>
      <c r="C82" s="447">
        <f>'II6'!E11</f>
        <v>200</v>
      </c>
      <c r="D82" s="484">
        <v>200</v>
      </c>
      <c r="E82" s="438"/>
    </row>
    <row r="83" spans="1:5" s="498" customFormat="1" ht="15.6">
      <c r="A83" s="467">
        <v>6.1</v>
      </c>
      <c r="B83" s="465" t="s">
        <v>1147</v>
      </c>
      <c r="C83" s="447">
        <f>'II6'!E12</f>
        <v>50</v>
      </c>
      <c r="D83" s="487" t="s">
        <v>1148</v>
      </c>
      <c r="E83" s="438"/>
    </row>
    <row r="84" spans="1:5" s="498" customFormat="1" ht="15.6">
      <c r="A84" s="467">
        <v>6.2</v>
      </c>
      <c r="B84" s="465" t="s">
        <v>1149</v>
      </c>
      <c r="C84" s="447">
        <f>'II6'!E13</f>
        <v>0</v>
      </c>
      <c r="D84" s="487" t="s">
        <v>1150</v>
      </c>
      <c r="E84" s="438"/>
    </row>
    <row r="85" spans="1:5" s="498" customFormat="1" ht="15.6">
      <c r="A85" s="467">
        <v>6.3</v>
      </c>
      <c r="B85" s="465" t="s">
        <v>740</v>
      </c>
      <c r="C85" s="447">
        <f>'II6'!E14</f>
        <v>10</v>
      </c>
      <c r="D85" s="487">
        <v>5</v>
      </c>
      <c r="E85" s="438" t="s">
        <v>741</v>
      </c>
    </row>
    <row r="86" spans="1:5" ht="15.6">
      <c r="A86" s="260">
        <v>7</v>
      </c>
      <c r="B86" s="261" t="s">
        <v>805</v>
      </c>
      <c r="C86" s="447">
        <f>'II7'!F11</f>
        <v>0</v>
      </c>
      <c r="D86" s="485" t="s">
        <v>603</v>
      </c>
      <c r="E86" s="252" t="s">
        <v>742</v>
      </c>
    </row>
    <row r="87" spans="1:5" s="498" customFormat="1" ht="15.6">
      <c r="A87" s="467"/>
      <c r="B87" s="465" t="s">
        <v>1176</v>
      </c>
      <c r="C87" s="447">
        <f>'II7'!H11</f>
        <v>0</v>
      </c>
      <c r="D87" s="487">
        <v>20</v>
      </c>
      <c r="E87" s="509" t="s">
        <v>1151</v>
      </c>
    </row>
    <row r="88" spans="1:5" s="498" customFormat="1" ht="15.6">
      <c r="A88" s="467"/>
      <c r="B88" s="465" t="s">
        <v>1177</v>
      </c>
      <c r="C88" s="447">
        <f>'II7'!I11</f>
        <v>0</v>
      </c>
      <c r="D88" s="487">
        <v>5</v>
      </c>
      <c r="E88" s="509"/>
    </row>
    <row r="89" spans="1:5" s="498" customFormat="1" ht="15.6">
      <c r="A89" s="467"/>
      <c r="B89" s="465" t="s">
        <v>1178</v>
      </c>
      <c r="C89" s="447">
        <f>'II7'!J11</f>
        <v>0</v>
      </c>
      <c r="D89" s="487">
        <v>2</v>
      </c>
      <c r="E89" s="508"/>
    </row>
    <row r="90" spans="1:5" ht="15.6">
      <c r="A90" s="260">
        <v>8</v>
      </c>
      <c r="B90" s="251" t="s">
        <v>743</v>
      </c>
      <c r="C90" s="447">
        <f>'II8'!E9</f>
        <v>150</v>
      </c>
      <c r="D90" s="484" t="s">
        <v>603</v>
      </c>
      <c r="E90" s="252" t="s">
        <v>603</v>
      </c>
    </row>
    <row r="91" spans="1:5" s="498" customFormat="1" ht="43.2">
      <c r="A91" s="467"/>
      <c r="B91" s="438" t="s">
        <v>1162</v>
      </c>
      <c r="C91" s="447">
        <f>'II8'!H9</f>
        <v>150</v>
      </c>
      <c r="D91" s="483" t="s">
        <v>1089</v>
      </c>
      <c r="E91" s="465" t="s">
        <v>1152</v>
      </c>
    </row>
    <row r="92" spans="1:5" s="498" customFormat="1" ht="43.2">
      <c r="A92" s="467"/>
      <c r="B92" s="438" t="s">
        <v>1163</v>
      </c>
      <c r="C92" s="447">
        <f>'II8'!I9</f>
        <v>0</v>
      </c>
      <c r="D92" s="483" t="s">
        <v>1180</v>
      </c>
      <c r="E92" s="465" t="s">
        <v>1153</v>
      </c>
    </row>
    <row r="93" spans="1:5" ht="15.6">
      <c r="A93" s="260">
        <v>9</v>
      </c>
      <c r="B93" s="251" t="s">
        <v>986</v>
      </c>
      <c r="C93" s="447">
        <f>'II9'!F9</f>
        <v>440</v>
      </c>
      <c r="D93" s="484" t="s">
        <v>603</v>
      </c>
      <c r="E93" s="254" t="s">
        <v>732</v>
      </c>
    </row>
    <row r="94" spans="1:5" s="498" customFormat="1" ht="15.6">
      <c r="A94" s="467"/>
      <c r="B94" s="438" t="s">
        <v>1154</v>
      </c>
      <c r="C94" s="447"/>
      <c r="D94" s="483"/>
      <c r="E94" s="465"/>
    </row>
    <row r="95" spans="1:5" s="498" customFormat="1" ht="15.6">
      <c r="A95" s="467"/>
      <c r="B95" s="438" t="s">
        <v>1170</v>
      </c>
      <c r="C95" s="447">
        <f>'II9'!I9</f>
        <v>440</v>
      </c>
      <c r="D95" s="483">
        <v>10</v>
      </c>
      <c r="E95" s="507" t="s">
        <v>732</v>
      </c>
    </row>
    <row r="96" spans="1:5" s="498" customFormat="1" ht="15.6">
      <c r="A96" s="467"/>
      <c r="B96" s="438" t="s">
        <v>1171</v>
      </c>
      <c r="C96" s="447">
        <f>'II9'!J9</f>
        <v>0</v>
      </c>
      <c r="D96" s="483">
        <v>6</v>
      </c>
      <c r="E96" s="509"/>
    </row>
    <row r="97" spans="1:5" s="498" customFormat="1" ht="15.6">
      <c r="A97" s="467"/>
      <c r="B97" s="438" t="s">
        <v>1172</v>
      </c>
      <c r="C97" s="447">
        <f>'II9'!K9</f>
        <v>0</v>
      </c>
      <c r="D97" s="483">
        <v>4</v>
      </c>
      <c r="E97" s="508"/>
    </row>
    <row r="98" spans="1:5" s="498" customFormat="1" ht="15.6">
      <c r="A98" s="467"/>
      <c r="B98" s="438" t="s">
        <v>1155</v>
      </c>
      <c r="C98" s="447"/>
      <c r="D98" s="483"/>
      <c r="E98" s="465"/>
    </row>
    <row r="99" spans="1:5" s="498" customFormat="1" ht="15.6">
      <c r="A99" s="467"/>
      <c r="B99" s="438" t="s">
        <v>1173</v>
      </c>
      <c r="C99" s="447">
        <f>'II9'!L9</f>
        <v>0</v>
      </c>
      <c r="D99" s="483">
        <v>5</v>
      </c>
      <c r="E99" s="507" t="s">
        <v>732</v>
      </c>
    </row>
    <row r="100" spans="1:5" s="498" customFormat="1" ht="15.6">
      <c r="A100" s="467"/>
      <c r="B100" s="438" t="s">
        <v>1174</v>
      </c>
      <c r="C100" s="447">
        <f>'II9'!M9</f>
        <v>0</v>
      </c>
      <c r="D100" s="483">
        <v>3</v>
      </c>
      <c r="E100" s="509"/>
    </row>
    <row r="101" spans="1:5" s="498" customFormat="1" ht="15.6">
      <c r="A101" s="467"/>
      <c r="B101" s="438" t="s">
        <v>1175</v>
      </c>
      <c r="C101" s="447">
        <f>'II9'!N9</f>
        <v>0</v>
      </c>
      <c r="D101" s="483">
        <v>2</v>
      </c>
      <c r="E101" s="508"/>
    </row>
    <row r="102" spans="1:5" ht="15.6">
      <c r="A102" s="260">
        <v>10</v>
      </c>
      <c r="B102" s="251" t="s">
        <v>794</v>
      </c>
      <c r="C102" s="447">
        <f>'II10'!E9</f>
        <v>0</v>
      </c>
      <c r="D102" s="484" t="s">
        <v>603</v>
      </c>
      <c r="E102" s="252" t="s">
        <v>603</v>
      </c>
    </row>
    <row r="103" spans="1:5" s="498" customFormat="1" ht="86.4">
      <c r="A103" s="467"/>
      <c r="B103" s="465" t="s">
        <v>1164</v>
      </c>
      <c r="C103" s="447">
        <f>'II10'!H9</f>
        <v>0</v>
      </c>
      <c r="D103" s="487" t="s">
        <v>1183</v>
      </c>
      <c r="E103" s="465" t="s">
        <v>1153</v>
      </c>
    </row>
    <row r="104" spans="1:5" s="498" customFormat="1" ht="115.2">
      <c r="A104" s="467"/>
      <c r="B104" s="465" t="s">
        <v>1165</v>
      </c>
      <c r="C104" s="447">
        <f>'II10'!I9</f>
        <v>0</v>
      </c>
      <c r="D104" s="487" t="s">
        <v>1182</v>
      </c>
      <c r="E104" s="465" t="s">
        <v>1153</v>
      </c>
    </row>
    <row r="105" spans="1:5" s="498" customFormat="1" ht="96" customHeight="1">
      <c r="A105" s="467"/>
      <c r="B105" s="465" t="s">
        <v>1166</v>
      </c>
      <c r="C105" s="447">
        <f>'II10'!J9</f>
        <v>0</v>
      </c>
      <c r="D105" s="487" t="s">
        <v>1181</v>
      </c>
      <c r="E105" s="465" t="s">
        <v>1156</v>
      </c>
    </row>
    <row r="106" spans="1:5" ht="43.2">
      <c r="A106" s="260">
        <v>11</v>
      </c>
      <c r="B106" s="261" t="s">
        <v>1169</v>
      </c>
      <c r="C106" s="447">
        <f>'II11'!E9</f>
        <v>0</v>
      </c>
      <c r="D106" s="487" t="s">
        <v>1187</v>
      </c>
      <c r="E106" s="254" t="s">
        <v>744</v>
      </c>
    </row>
    <row r="107" spans="1:5" ht="15.6">
      <c r="A107" s="260">
        <v>12</v>
      </c>
      <c r="B107" s="251" t="s">
        <v>745</v>
      </c>
      <c r="C107" s="447">
        <f>'II12'!E9</f>
        <v>0</v>
      </c>
      <c r="D107" s="484" t="s">
        <v>603</v>
      </c>
      <c r="E107" s="252" t="s">
        <v>603</v>
      </c>
    </row>
    <row r="108" spans="1:5" s="498" customFormat="1" ht="15.6">
      <c r="A108" s="467"/>
      <c r="B108" s="438" t="s">
        <v>1167</v>
      </c>
      <c r="C108" s="447">
        <f>'II12'!I9</f>
        <v>0</v>
      </c>
      <c r="D108" s="483">
        <v>10</v>
      </c>
      <c r="E108" s="507" t="s">
        <v>741</v>
      </c>
    </row>
    <row r="109" spans="1:5" s="498" customFormat="1" ht="15.6">
      <c r="A109" s="467"/>
      <c r="B109" s="438" t="s">
        <v>1168</v>
      </c>
      <c r="C109" s="447">
        <f>'II12'!H9</f>
        <v>0</v>
      </c>
      <c r="D109" s="483">
        <v>5</v>
      </c>
      <c r="E109" s="508"/>
    </row>
    <row r="110" spans="1:5" ht="15.6">
      <c r="A110" s="250">
        <v>13</v>
      </c>
      <c r="B110" s="251" t="s">
        <v>746</v>
      </c>
      <c r="C110" s="447">
        <f>'II13'!D9</f>
        <v>0</v>
      </c>
      <c r="D110" s="484">
        <v>10</v>
      </c>
      <c r="E110" s="252" t="s">
        <v>741</v>
      </c>
    </row>
    <row r="111" spans="1:5">
      <c r="A111" s="263" t="s">
        <v>603</v>
      </c>
      <c r="B111" s="264" t="s">
        <v>747</v>
      </c>
      <c r="C111" s="458" t="s">
        <v>703</v>
      </c>
      <c r="D111" s="488" t="s">
        <v>603</v>
      </c>
      <c r="E111" s="265" t="s">
        <v>603</v>
      </c>
    </row>
    <row r="112" spans="1:5">
      <c r="A112" s="266"/>
      <c r="B112" s="267" t="s">
        <v>603</v>
      </c>
      <c r="C112" s="459" t="s">
        <v>704</v>
      </c>
      <c r="D112" s="489"/>
      <c r="E112" s="268"/>
    </row>
    <row r="113" spans="1:5">
      <c r="A113" s="266"/>
      <c r="B113" s="267" t="s">
        <v>705</v>
      </c>
      <c r="C113" s="459" t="s">
        <v>706</v>
      </c>
      <c r="D113" s="489"/>
      <c r="E113" s="268"/>
    </row>
    <row r="114" spans="1:5">
      <c r="A114" s="269"/>
      <c r="B114" s="270"/>
      <c r="C114" s="460" t="s">
        <v>707</v>
      </c>
      <c r="D114" s="490"/>
      <c r="E114" s="270"/>
    </row>
    <row r="115" spans="1:5" ht="15.6">
      <c r="A115" s="225" t="s">
        <v>603</v>
      </c>
      <c r="B115" s="226" t="s">
        <v>708</v>
      </c>
      <c r="C115" s="448">
        <f>SUM(C38,C45,C54,C58,C62,C81,C86,C90,C93,C102,C106,C107,C110,)</f>
        <v>14109.807463658943</v>
      </c>
      <c r="D115" s="478" t="s">
        <v>603</v>
      </c>
      <c r="E115" s="249"/>
    </row>
    <row r="117" spans="1:5" ht="16.2">
      <c r="A117" s="271" t="s">
        <v>603</v>
      </c>
      <c r="B117" s="272" t="s">
        <v>748</v>
      </c>
      <c r="C117" s="449"/>
      <c r="D117" s="491" t="s">
        <v>603</v>
      </c>
      <c r="E117" s="273" t="s">
        <v>603</v>
      </c>
    </row>
    <row r="118" spans="1:5" ht="30" customHeight="1">
      <c r="A118" s="250">
        <v>1</v>
      </c>
      <c r="B118" s="274" t="s">
        <v>795</v>
      </c>
      <c r="C118" s="444">
        <f>III.1!F11</f>
        <v>0</v>
      </c>
      <c r="D118" s="492"/>
      <c r="E118" s="438"/>
    </row>
    <row r="119" spans="1:5" s="498" customFormat="1" ht="30" customHeight="1">
      <c r="A119" s="467">
        <v>1.1000000000000001</v>
      </c>
      <c r="B119" s="487" t="s">
        <v>1189</v>
      </c>
      <c r="C119" s="444">
        <f>III.1!J11</f>
        <v>0</v>
      </c>
      <c r="D119" s="487">
        <v>5</v>
      </c>
      <c r="E119" s="507" t="s">
        <v>1188</v>
      </c>
    </row>
    <row r="120" spans="1:5" s="498" customFormat="1" ht="57.6">
      <c r="A120" s="467">
        <v>1.2</v>
      </c>
      <c r="B120" s="487" t="s">
        <v>1190</v>
      </c>
      <c r="C120" s="444">
        <f>III.1!K11</f>
        <v>0</v>
      </c>
      <c r="D120" s="487">
        <v>10</v>
      </c>
      <c r="E120" s="509"/>
    </row>
    <row r="121" spans="1:5" s="498" customFormat="1" ht="57.6">
      <c r="A121" s="467">
        <v>1.3</v>
      </c>
      <c r="B121" s="487" t="s">
        <v>1191</v>
      </c>
      <c r="C121" s="444">
        <f>III.1!L11</f>
        <v>0</v>
      </c>
      <c r="D121" s="487">
        <v>2</v>
      </c>
      <c r="E121" s="508"/>
    </row>
    <row r="122" spans="1:5" ht="57.6">
      <c r="A122" s="260">
        <v>2</v>
      </c>
      <c r="B122" s="261" t="s">
        <v>1221</v>
      </c>
      <c r="C122" s="444">
        <f>III.2!F11</f>
        <v>90</v>
      </c>
      <c r="D122" s="487" t="s">
        <v>1222</v>
      </c>
      <c r="E122" s="465" t="s">
        <v>1192</v>
      </c>
    </row>
    <row r="123" spans="1:5" ht="15.6">
      <c r="A123" s="250">
        <v>3</v>
      </c>
      <c r="B123" s="251" t="s">
        <v>796</v>
      </c>
      <c r="C123" s="444">
        <f>III.3!D11</f>
        <v>0</v>
      </c>
      <c r="D123" s="484">
        <v>50</v>
      </c>
      <c r="E123" s="252" t="s">
        <v>699</v>
      </c>
    </row>
    <row r="124" spans="1:5" ht="43.2">
      <c r="A124" s="260">
        <v>4</v>
      </c>
      <c r="B124" s="261" t="s">
        <v>1220</v>
      </c>
      <c r="C124" s="444">
        <f>III.4!E11</f>
        <v>90</v>
      </c>
      <c r="D124" s="487" t="s">
        <v>1218</v>
      </c>
      <c r="E124" s="254" t="s">
        <v>699</v>
      </c>
    </row>
    <row r="125" spans="1:5" ht="57.6">
      <c r="A125" s="260">
        <v>5</v>
      </c>
      <c r="B125" s="261" t="s">
        <v>1219</v>
      </c>
      <c r="C125" s="444">
        <f>III.5!E11</f>
        <v>0</v>
      </c>
      <c r="D125" s="487" t="s">
        <v>1217</v>
      </c>
      <c r="E125" s="254" t="s">
        <v>741</v>
      </c>
    </row>
    <row r="126" spans="1:5" ht="15.6">
      <c r="A126" s="260">
        <v>6</v>
      </c>
      <c r="B126" s="251" t="s">
        <v>750</v>
      </c>
      <c r="C126" s="444">
        <f>III.6!F11</f>
        <v>0</v>
      </c>
      <c r="D126" s="484" t="s">
        <v>603</v>
      </c>
      <c r="E126" s="252" t="s">
        <v>603</v>
      </c>
    </row>
    <row r="127" spans="1:5" s="498" customFormat="1" ht="15.6">
      <c r="A127" s="467"/>
      <c r="B127" s="438" t="s">
        <v>1206</v>
      </c>
      <c r="C127" s="444">
        <f>III.6!J11</f>
        <v>0</v>
      </c>
      <c r="D127" s="483">
        <v>120</v>
      </c>
      <c r="E127" s="510" t="s">
        <v>1193</v>
      </c>
    </row>
    <row r="128" spans="1:5" s="498" customFormat="1" ht="15.6">
      <c r="A128" s="467"/>
      <c r="B128" s="438" t="s">
        <v>1207</v>
      </c>
      <c r="C128" s="444">
        <f>III.6!K11</f>
        <v>0</v>
      </c>
      <c r="D128" s="483">
        <v>60</v>
      </c>
      <c r="E128" s="509"/>
    </row>
    <row r="129" spans="1:5" s="498" customFormat="1" ht="15.6">
      <c r="A129" s="467"/>
      <c r="B129" s="438" t="s">
        <v>1208</v>
      </c>
      <c r="C129" s="444">
        <f>III.6!L11</f>
        <v>0</v>
      </c>
      <c r="D129" s="483">
        <v>40</v>
      </c>
      <c r="E129" s="509"/>
    </row>
    <row r="130" spans="1:5" s="498" customFormat="1" ht="15.6">
      <c r="A130" s="467"/>
      <c r="B130" s="438" t="s">
        <v>1209</v>
      </c>
      <c r="C130" s="444">
        <f>III.6!M11</f>
        <v>0</v>
      </c>
      <c r="D130" s="483">
        <v>20</v>
      </c>
      <c r="E130" s="508"/>
    </row>
    <row r="131" spans="1:5" ht="15.6">
      <c r="A131" s="260">
        <v>7</v>
      </c>
      <c r="B131" s="251" t="s">
        <v>751</v>
      </c>
      <c r="C131" s="444">
        <f>III.7!E11</f>
        <v>0</v>
      </c>
      <c r="D131" s="484" t="s">
        <v>603</v>
      </c>
      <c r="E131" s="252" t="s">
        <v>603</v>
      </c>
    </row>
    <row r="132" spans="1:5" s="498" customFormat="1" ht="15.6">
      <c r="A132" s="467"/>
      <c r="B132" s="438" t="s">
        <v>1206</v>
      </c>
      <c r="C132" s="444">
        <f>III.7!F11</f>
        <v>0</v>
      </c>
      <c r="D132" s="483">
        <v>200</v>
      </c>
      <c r="E132" s="438" t="s">
        <v>749</v>
      </c>
    </row>
    <row r="133" spans="1:5" s="498" customFormat="1" ht="15.6">
      <c r="A133" s="467"/>
      <c r="B133" s="438" t="s">
        <v>1210</v>
      </c>
      <c r="C133" s="444">
        <f>III.7!G11</f>
        <v>0</v>
      </c>
      <c r="D133" s="483">
        <v>50</v>
      </c>
      <c r="E133" s="438" t="s">
        <v>1194</v>
      </c>
    </row>
    <row r="134" spans="1:5" ht="15.6">
      <c r="A134" s="260">
        <v>8</v>
      </c>
      <c r="B134" s="251" t="s">
        <v>833</v>
      </c>
      <c r="C134" s="444">
        <f>III.8!F11</f>
        <v>110</v>
      </c>
      <c r="D134" s="484" t="s">
        <v>603</v>
      </c>
      <c r="E134" s="252" t="s">
        <v>603</v>
      </c>
    </row>
    <row r="135" spans="1:5" s="498" customFormat="1" ht="15.6">
      <c r="A135" s="467"/>
      <c r="B135" s="438" t="s">
        <v>752</v>
      </c>
      <c r="C135" s="444"/>
      <c r="D135" s="483"/>
      <c r="E135" s="438"/>
    </row>
    <row r="136" spans="1:5" s="498" customFormat="1" ht="15.6">
      <c r="A136" s="467"/>
      <c r="B136" s="438" t="s">
        <v>1211</v>
      </c>
      <c r="C136" s="444">
        <f>III.8!J11</f>
        <v>0</v>
      </c>
      <c r="D136" s="483">
        <v>50</v>
      </c>
      <c r="E136" s="507" t="s">
        <v>1196</v>
      </c>
    </row>
    <row r="137" spans="1:5" s="498" customFormat="1" ht="15.6">
      <c r="A137" s="467"/>
      <c r="B137" s="438" t="s">
        <v>1212</v>
      </c>
      <c r="C137" s="444">
        <f>III.8!M11</f>
        <v>0</v>
      </c>
      <c r="D137" s="483">
        <v>20</v>
      </c>
      <c r="E137" s="508"/>
    </row>
    <row r="138" spans="1:5" s="498" customFormat="1" ht="15.6">
      <c r="A138" s="467"/>
      <c r="B138" s="438" t="s">
        <v>753</v>
      </c>
      <c r="C138" s="444"/>
      <c r="D138" s="483"/>
      <c r="E138" s="483"/>
    </row>
    <row r="139" spans="1:5" s="498" customFormat="1" ht="15.6">
      <c r="A139" s="467"/>
      <c r="B139" s="438" t="s">
        <v>1211</v>
      </c>
      <c r="C139" s="444">
        <f>III.8!K11</f>
        <v>110</v>
      </c>
      <c r="D139" s="483">
        <v>5</v>
      </c>
      <c r="E139" s="507" t="s">
        <v>1196</v>
      </c>
    </row>
    <row r="140" spans="1:5" s="498" customFormat="1" ht="15.6">
      <c r="A140" s="467"/>
      <c r="B140" s="438" t="s">
        <v>1212</v>
      </c>
      <c r="C140" s="444">
        <f>III.8!N11</f>
        <v>0</v>
      </c>
      <c r="D140" s="483">
        <v>2</v>
      </c>
      <c r="E140" s="508"/>
    </row>
    <row r="141" spans="1:5" s="498" customFormat="1" ht="15.6">
      <c r="A141" s="467"/>
      <c r="B141" s="438" t="s">
        <v>1195</v>
      </c>
      <c r="C141" s="444">
        <f>III.8!L11+III.8!O11</f>
        <v>0</v>
      </c>
      <c r="D141" s="483">
        <v>3</v>
      </c>
      <c r="E141" s="438" t="s">
        <v>1197</v>
      </c>
    </row>
    <row r="142" spans="1:5" ht="15.6">
      <c r="A142" s="260">
        <v>9</v>
      </c>
      <c r="B142" s="251" t="s">
        <v>1079</v>
      </c>
      <c r="C142" s="444">
        <f>III.9!E11</f>
        <v>0</v>
      </c>
      <c r="D142" s="484" t="s">
        <v>603</v>
      </c>
      <c r="E142" s="252" t="s">
        <v>603</v>
      </c>
    </row>
    <row r="143" spans="1:5" s="498" customFormat="1" ht="15.6">
      <c r="A143" s="467"/>
      <c r="B143" s="438" t="s">
        <v>1213</v>
      </c>
      <c r="C143" s="444">
        <f>III.9!I11</f>
        <v>0</v>
      </c>
      <c r="D143" s="483">
        <v>15</v>
      </c>
      <c r="E143" s="507" t="s">
        <v>1198</v>
      </c>
    </row>
    <row r="144" spans="1:5" s="498" customFormat="1" ht="15.6">
      <c r="A144" s="467"/>
      <c r="B144" s="438" t="s">
        <v>1214</v>
      </c>
      <c r="C144" s="444">
        <f>III.9!J11</f>
        <v>0</v>
      </c>
      <c r="D144" s="483">
        <v>10</v>
      </c>
      <c r="E144" s="508"/>
    </row>
    <row r="145" spans="1:5" ht="15.6">
      <c r="A145" s="250">
        <v>10</v>
      </c>
      <c r="B145" s="251" t="s">
        <v>755</v>
      </c>
      <c r="C145" s="444">
        <f>III.10!D11</f>
        <v>0</v>
      </c>
      <c r="D145" s="484">
        <v>100</v>
      </c>
      <c r="E145" s="252" t="s">
        <v>756</v>
      </c>
    </row>
    <row r="146" spans="1:5" ht="15.6">
      <c r="A146" s="250">
        <v>11</v>
      </c>
      <c r="B146" s="251" t="s">
        <v>797</v>
      </c>
      <c r="C146" s="444">
        <f>III.11!D11</f>
        <v>0</v>
      </c>
      <c r="D146" s="484">
        <v>40</v>
      </c>
      <c r="E146" s="252" t="s">
        <v>756</v>
      </c>
    </row>
    <row r="147" spans="1:5" ht="86.4">
      <c r="A147" s="260">
        <v>12</v>
      </c>
      <c r="B147" s="261" t="s">
        <v>1204</v>
      </c>
      <c r="C147" s="444">
        <f>III.12!D11</f>
        <v>0</v>
      </c>
      <c r="D147" s="487" t="s">
        <v>1216</v>
      </c>
      <c r="E147" s="254" t="s">
        <v>749</v>
      </c>
    </row>
    <row r="148" spans="1:5" ht="57.6">
      <c r="A148" s="260">
        <v>13</v>
      </c>
      <c r="B148" s="261" t="s">
        <v>1205</v>
      </c>
      <c r="C148" s="444">
        <f>III.13!E11</f>
        <v>0</v>
      </c>
      <c r="D148" s="487" t="s">
        <v>1215</v>
      </c>
      <c r="E148" s="254" t="s">
        <v>749</v>
      </c>
    </row>
    <row r="149" spans="1:5" ht="28.8">
      <c r="A149" s="250">
        <v>14</v>
      </c>
      <c r="B149" s="251" t="s">
        <v>757</v>
      </c>
      <c r="C149" s="444">
        <f>III.14!D11</f>
        <v>0</v>
      </c>
      <c r="D149" s="484">
        <v>50</v>
      </c>
      <c r="E149" s="252" t="s">
        <v>758</v>
      </c>
    </row>
    <row r="150" spans="1:5" ht="28.8">
      <c r="A150" s="250">
        <v>15</v>
      </c>
      <c r="B150" s="251" t="s">
        <v>767</v>
      </c>
      <c r="C150" s="444">
        <f>III.15!E11</f>
        <v>0</v>
      </c>
      <c r="D150" s="484" t="s">
        <v>768</v>
      </c>
      <c r="E150" s="252" t="s">
        <v>769</v>
      </c>
    </row>
    <row r="151" spans="1:5" ht="28.8">
      <c r="A151" s="250">
        <v>16</v>
      </c>
      <c r="B151" s="251" t="s">
        <v>798</v>
      </c>
      <c r="C151" s="444">
        <f>III.16!D11</f>
        <v>0</v>
      </c>
      <c r="D151" s="484">
        <v>10</v>
      </c>
      <c r="E151" s="252" t="s">
        <v>758</v>
      </c>
    </row>
    <row r="152" spans="1:5">
      <c r="A152" s="263" t="s">
        <v>603</v>
      </c>
      <c r="B152" s="264" t="s">
        <v>759</v>
      </c>
      <c r="C152" s="456" t="s">
        <v>1064</v>
      </c>
      <c r="D152" s="488" t="s">
        <v>603</v>
      </c>
      <c r="E152" s="265" t="s">
        <v>603</v>
      </c>
    </row>
    <row r="153" spans="1:5">
      <c r="A153" s="266"/>
      <c r="B153" s="267" t="s">
        <v>603</v>
      </c>
      <c r="C153" s="456" t="s">
        <v>1065</v>
      </c>
      <c r="D153" s="489"/>
      <c r="E153" s="268"/>
    </row>
    <row r="154" spans="1:5">
      <c r="A154" s="266"/>
      <c r="B154" s="413" t="s">
        <v>1068</v>
      </c>
      <c r="C154" s="456" t="s">
        <v>1066</v>
      </c>
      <c r="D154" s="489"/>
      <c r="E154" s="268"/>
    </row>
    <row r="155" spans="1:5">
      <c r="A155" s="269"/>
      <c r="B155" s="270"/>
      <c r="C155" s="456" t="s">
        <v>1067</v>
      </c>
      <c r="D155" s="490"/>
      <c r="E155" s="270"/>
    </row>
    <row r="156" spans="1:5" ht="16.2">
      <c r="A156" s="271" t="s">
        <v>603</v>
      </c>
      <c r="B156" s="272" t="s">
        <v>748</v>
      </c>
      <c r="C156" s="450">
        <f>SUM(C151,C150,C149,C148,C147,C146,C145,C142,C134,C131,C126,C125,C124,C122,C123,C118)</f>
        <v>290</v>
      </c>
      <c r="D156" s="491" t="s">
        <v>603</v>
      </c>
      <c r="E156" s="273" t="s">
        <v>603</v>
      </c>
    </row>
    <row r="157" spans="1:5">
      <c r="A157" s="275" t="s">
        <v>603</v>
      </c>
      <c r="B157" s="276" t="s">
        <v>603</v>
      </c>
      <c r="C157" s="451" t="s">
        <v>603</v>
      </c>
      <c r="D157" s="493" t="s">
        <v>603</v>
      </c>
      <c r="E157" s="277" t="s">
        <v>603</v>
      </c>
    </row>
    <row r="158" spans="1:5">
      <c r="A158" s="278" t="s">
        <v>603</v>
      </c>
      <c r="B158" s="279" t="s">
        <v>760</v>
      </c>
      <c r="C158" s="461" t="s">
        <v>761</v>
      </c>
      <c r="D158" s="494" t="s">
        <v>603</v>
      </c>
      <c r="E158" s="280" t="s">
        <v>762</v>
      </c>
    </row>
    <row r="159" spans="1:5">
      <c r="A159" s="281"/>
      <c r="B159" s="282"/>
      <c r="C159" s="462" t="s">
        <v>763</v>
      </c>
      <c r="D159" s="495"/>
      <c r="E159" s="282"/>
    </row>
    <row r="160" spans="1:5">
      <c r="A160" s="281"/>
      <c r="B160" s="282"/>
      <c r="C160" s="462" t="s">
        <v>764</v>
      </c>
      <c r="D160" s="495"/>
      <c r="E160" s="282"/>
    </row>
    <row r="161" spans="1:5">
      <c r="A161" s="283"/>
      <c r="B161" s="284"/>
      <c r="C161" s="463" t="s">
        <v>765</v>
      </c>
      <c r="D161" s="496"/>
      <c r="E161" s="284"/>
    </row>
    <row r="162" spans="1:5" ht="16.2">
      <c r="A162" s="271" t="s">
        <v>603</v>
      </c>
      <c r="B162" s="272" t="s">
        <v>1010</v>
      </c>
      <c r="C162" s="450">
        <f>C156+C115+C35</f>
        <v>14662.807463658943</v>
      </c>
      <c r="D162" s="491" t="s">
        <v>603</v>
      </c>
      <c r="E162" s="273" t="s">
        <v>603</v>
      </c>
    </row>
    <row r="164" spans="1:5">
      <c r="B164" s="229" t="s">
        <v>1072</v>
      </c>
      <c r="C164" s="452" t="s">
        <v>1072</v>
      </c>
    </row>
    <row r="165" spans="1:5">
      <c r="C165" s="453"/>
    </row>
    <row r="166" spans="1:5">
      <c r="C166" s="452" t="s">
        <v>1072</v>
      </c>
    </row>
  </sheetData>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fitToHeight="0" orientation="landscape"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0" sqref="B10:D10"/>
    </sheetView>
  </sheetViews>
  <sheetFormatPr defaultColWidth="9.109375" defaultRowHeight="15.6"/>
  <cols>
    <col min="1" max="1" width="5.6640625" style="62" customWidth="1"/>
    <col min="2" max="2" width="32" style="314" customWidth="1"/>
    <col min="3" max="3" width="9.6640625" style="62" customWidth="1"/>
    <col min="4" max="4" width="23.5546875" style="62" bestFit="1" customWidth="1"/>
    <col min="5" max="5" width="13.6640625" style="62" customWidth="1"/>
    <col min="6" max="16384" width="9.109375" style="62"/>
  </cols>
  <sheetData>
    <row r="1" spans="1:5" s="58" customFormat="1">
      <c r="A1" s="57" t="s">
        <v>481</v>
      </c>
      <c r="B1" s="391"/>
      <c r="D1" s="59"/>
      <c r="E1" s="59"/>
    </row>
    <row r="2" spans="1:5" s="58" customFormat="1">
      <c r="A2" s="587" t="s">
        <v>448</v>
      </c>
      <c r="B2" s="587"/>
      <c r="D2" s="59"/>
      <c r="E2" s="59"/>
    </row>
    <row r="3" spans="1:5">
      <c r="A3" s="588" t="s">
        <v>901</v>
      </c>
      <c r="B3" s="588"/>
      <c r="C3" s="588"/>
      <c r="D3" s="588"/>
      <c r="E3" s="588"/>
    </row>
    <row r="4" spans="1:5" ht="36" customHeight="1">
      <c r="A4" s="537" t="s">
        <v>936</v>
      </c>
      <c r="B4" s="537"/>
      <c r="C4" s="537"/>
      <c r="D4" s="537"/>
      <c r="E4" s="537"/>
    </row>
    <row r="6" spans="1:5" s="58" customFormat="1" ht="13.5" customHeight="1">
      <c r="A6" s="62"/>
      <c r="B6" s="314"/>
      <c r="C6" s="80"/>
      <c r="D6" s="62"/>
      <c r="E6" s="345" t="str">
        <f>CONCATENATE(functie," ",nume_candidat)</f>
        <v>Șef de lucrări Halbac-Cotoara-Zamfir Rares</v>
      </c>
    </row>
    <row r="7" spans="1:5" ht="15" customHeight="1">
      <c r="A7" s="528" t="s">
        <v>336</v>
      </c>
      <c r="B7" s="528" t="s">
        <v>1028</v>
      </c>
      <c r="C7" s="528" t="s">
        <v>2</v>
      </c>
      <c r="D7" s="528" t="s">
        <v>458</v>
      </c>
      <c r="E7" s="529" t="s">
        <v>542</v>
      </c>
    </row>
    <row r="8" spans="1:5" ht="54" customHeight="1">
      <c r="A8" s="528"/>
      <c r="B8" s="528"/>
      <c r="C8" s="528"/>
      <c r="D8" s="528"/>
      <c r="E8" s="530"/>
    </row>
    <row r="9" spans="1:5">
      <c r="A9" s="86"/>
      <c r="B9" s="63"/>
      <c r="C9" s="160"/>
      <c r="D9" s="72"/>
      <c r="E9" s="146">
        <f>SUMIF(E10:E1010,"&gt;0")</f>
        <v>0</v>
      </c>
    </row>
    <row r="10" spans="1:5">
      <c r="A10" s="5" t="s">
        <v>40</v>
      </c>
      <c r="B10" s="6"/>
      <c r="C10" s="6"/>
      <c r="D10" s="72"/>
      <c r="E10" s="354" t="str">
        <f t="shared" ref="E10:E73" si="0">IF(OR(,$B10="",$C10="",$C10&lt;an_initial,$C10&gt;an_final,),"",
(30*(D10="expoziție internațională")+20*(D10="expoziție națională")+10*(D10="expoziție locală"))
)</f>
        <v/>
      </c>
    </row>
    <row r="11" spans="1:5" s="78" customFormat="1">
      <c r="A11" s="5" t="s">
        <v>24</v>
      </c>
      <c r="B11" s="6"/>
      <c r="C11" s="6"/>
      <c r="D11" s="72"/>
      <c r="E11" s="354" t="str">
        <f t="shared" si="0"/>
        <v/>
      </c>
    </row>
    <row r="12" spans="1:5">
      <c r="A12" s="5" t="s">
        <v>25</v>
      </c>
      <c r="B12" s="6"/>
      <c r="C12" s="6"/>
      <c r="D12" s="72"/>
      <c r="E12" s="354" t="str">
        <f t="shared" si="0"/>
        <v/>
      </c>
    </row>
    <row r="13" spans="1:5">
      <c r="A13" s="5" t="s">
        <v>26</v>
      </c>
      <c r="B13" s="378"/>
      <c r="C13" s="7"/>
      <c r="D13" s="72"/>
      <c r="E13" s="354" t="str">
        <f t="shared" si="0"/>
        <v/>
      </c>
    </row>
    <row r="14" spans="1:5">
      <c r="A14" s="5" t="s">
        <v>63</v>
      </c>
      <c r="B14" s="378"/>
      <c r="C14" s="216"/>
      <c r="D14" s="72"/>
      <c r="E14" s="354" t="str">
        <f t="shared" si="0"/>
        <v/>
      </c>
    </row>
    <row r="15" spans="1:5">
      <c r="A15" s="5" t="s">
        <v>64</v>
      </c>
      <c r="B15" s="378"/>
      <c r="C15" s="216"/>
      <c r="D15" s="72"/>
      <c r="E15" s="354" t="str">
        <f t="shared" si="0"/>
        <v/>
      </c>
    </row>
    <row r="16" spans="1:5">
      <c r="A16" s="5" t="s">
        <v>65</v>
      </c>
      <c r="B16" s="6"/>
      <c r="C16" s="215"/>
      <c r="D16" s="72"/>
      <c r="E16" s="354" t="str">
        <f t="shared" si="0"/>
        <v/>
      </c>
    </row>
    <row r="17" spans="1:5">
      <c r="A17" s="5" t="s">
        <v>66</v>
      </c>
      <c r="B17" s="378"/>
      <c r="C17" s="216"/>
      <c r="D17" s="72"/>
      <c r="E17" s="354" t="str">
        <f t="shared" si="0"/>
        <v/>
      </c>
    </row>
    <row r="18" spans="1:5">
      <c r="A18" s="5" t="s">
        <v>67</v>
      </c>
      <c r="B18" s="378"/>
      <c r="C18" s="216"/>
      <c r="D18" s="72"/>
      <c r="E18" s="354" t="str">
        <f t="shared" si="0"/>
        <v/>
      </c>
    </row>
    <row r="19" spans="1:5">
      <c r="A19" s="5" t="s">
        <v>68</v>
      </c>
      <c r="B19" s="6"/>
      <c r="C19" s="216"/>
      <c r="D19" s="72"/>
      <c r="E19" s="354" t="str">
        <f t="shared" si="0"/>
        <v/>
      </c>
    </row>
    <row r="20" spans="1:5">
      <c r="A20" s="5" t="s">
        <v>69</v>
      </c>
      <c r="B20" s="6"/>
      <c r="C20" s="216"/>
      <c r="D20" s="72"/>
      <c r="E20" s="354" t="str">
        <f t="shared" si="0"/>
        <v/>
      </c>
    </row>
    <row r="21" spans="1:5">
      <c r="A21" s="5" t="s">
        <v>70</v>
      </c>
      <c r="B21" s="6"/>
      <c r="C21" s="215"/>
      <c r="D21" s="72"/>
      <c r="E21" s="354" t="str">
        <f t="shared" si="0"/>
        <v/>
      </c>
    </row>
    <row r="22" spans="1:5">
      <c r="A22" s="5" t="s">
        <v>71</v>
      </c>
      <c r="B22" s="6"/>
      <c r="C22" s="215"/>
      <c r="D22" s="72"/>
      <c r="E22" s="354" t="str">
        <f t="shared" si="0"/>
        <v/>
      </c>
    </row>
    <row r="23" spans="1:5">
      <c r="A23" s="5" t="s">
        <v>72</v>
      </c>
      <c r="B23" s="6"/>
      <c r="C23" s="215"/>
      <c r="D23" s="72"/>
      <c r="E23" s="354" t="str">
        <f t="shared" si="0"/>
        <v/>
      </c>
    </row>
    <row r="24" spans="1:5">
      <c r="A24" s="5" t="s">
        <v>73</v>
      </c>
      <c r="B24" s="6"/>
      <c r="C24" s="215"/>
      <c r="D24" s="72"/>
      <c r="E24" s="354" t="str">
        <f t="shared" si="0"/>
        <v/>
      </c>
    </row>
    <row r="25" spans="1:5">
      <c r="A25" s="5" t="s">
        <v>74</v>
      </c>
      <c r="B25" s="6"/>
      <c r="C25" s="215"/>
      <c r="D25" s="72"/>
      <c r="E25" s="354" t="str">
        <f t="shared" si="0"/>
        <v/>
      </c>
    </row>
    <row r="26" spans="1:5">
      <c r="A26" s="5" t="s">
        <v>75</v>
      </c>
      <c r="B26" s="6"/>
      <c r="C26" s="215"/>
      <c r="D26" s="72"/>
      <c r="E26" s="354" t="str">
        <f t="shared" si="0"/>
        <v/>
      </c>
    </row>
    <row r="27" spans="1:5">
      <c r="A27" s="5" t="s">
        <v>76</v>
      </c>
      <c r="B27" s="6"/>
      <c r="C27" s="215"/>
      <c r="D27" s="72"/>
      <c r="E27" s="354" t="str">
        <f t="shared" si="0"/>
        <v/>
      </c>
    </row>
    <row r="28" spans="1:5">
      <c r="A28" s="5" t="s">
        <v>77</v>
      </c>
      <c r="B28" s="6"/>
      <c r="C28" s="215"/>
      <c r="D28" s="72"/>
      <c r="E28" s="354" t="str">
        <f t="shared" si="0"/>
        <v/>
      </c>
    </row>
    <row r="29" spans="1:5">
      <c r="A29" s="5" t="s">
        <v>78</v>
      </c>
      <c r="B29" s="6"/>
      <c r="C29" s="215"/>
      <c r="D29" s="72"/>
      <c r="E29" s="354" t="str">
        <f t="shared" si="0"/>
        <v/>
      </c>
    </row>
    <row r="30" spans="1:5">
      <c r="A30" s="5" t="s">
        <v>79</v>
      </c>
      <c r="B30" s="6"/>
      <c r="C30" s="215"/>
      <c r="D30" s="72"/>
      <c r="E30" s="354" t="str">
        <f t="shared" si="0"/>
        <v/>
      </c>
    </row>
    <row r="31" spans="1:5">
      <c r="A31" s="5" t="s">
        <v>80</v>
      </c>
      <c r="B31" s="6"/>
      <c r="C31" s="215"/>
      <c r="D31" s="72"/>
      <c r="E31" s="354" t="str">
        <f t="shared" si="0"/>
        <v/>
      </c>
    </row>
    <row r="32" spans="1:5">
      <c r="A32" s="5" t="s">
        <v>81</v>
      </c>
      <c r="B32" s="6"/>
      <c r="C32" s="215"/>
      <c r="D32" s="72"/>
      <c r="E32" s="354" t="str">
        <f t="shared" si="0"/>
        <v/>
      </c>
    </row>
    <row r="33" spans="1:5">
      <c r="A33" s="5" t="s">
        <v>82</v>
      </c>
      <c r="B33" s="6"/>
      <c r="C33" s="215"/>
      <c r="D33" s="72"/>
      <c r="E33" s="354" t="str">
        <f t="shared" si="0"/>
        <v/>
      </c>
    </row>
    <row r="34" spans="1:5">
      <c r="A34" s="5" t="s">
        <v>83</v>
      </c>
      <c r="B34" s="6"/>
      <c r="C34" s="215"/>
      <c r="D34" s="72"/>
      <c r="E34" s="354" t="str">
        <f t="shared" si="0"/>
        <v/>
      </c>
    </row>
    <row r="35" spans="1:5">
      <c r="A35" s="5" t="s">
        <v>84</v>
      </c>
      <c r="B35" s="6"/>
      <c r="C35" s="215"/>
      <c r="D35" s="72"/>
      <c r="E35" s="354" t="str">
        <f t="shared" si="0"/>
        <v/>
      </c>
    </row>
    <row r="36" spans="1:5">
      <c r="A36" s="5" t="s">
        <v>85</v>
      </c>
      <c r="B36" s="6"/>
      <c r="C36" s="215"/>
      <c r="D36" s="72"/>
      <c r="E36" s="354" t="str">
        <f t="shared" si="0"/>
        <v/>
      </c>
    </row>
    <row r="37" spans="1:5">
      <c r="A37" s="5" t="s">
        <v>86</v>
      </c>
      <c r="B37" s="6"/>
      <c r="C37" s="215"/>
      <c r="D37" s="72"/>
      <c r="E37" s="354" t="str">
        <f t="shared" si="0"/>
        <v/>
      </c>
    </row>
    <row r="38" spans="1:5">
      <c r="A38" s="5" t="s">
        <v>87</v>
      </c>
      <c r="B38" s="6"/>
      <c r="C38" s="215"/>
      <c r="D38" s="72"/>
      <c r="E38" s="354" t="str">
        <f t="shared" si="0"/>
        <v/>
      </c>
    </row>
    <row r="39" spans="1:5">
      <c r="A39" s="5" t="s">
        <v>88</v>
      </c>
      <c r="B39" s="6"/>
      <c r="C39" s="215"/>
      <c r="D39" s="72"/>
      <c r="E39" s="354" t="str">
        <f t="shared" si="0"/>
        <v/>
      </c>
    </row>
    <row r="40" spans="1:5">
      <c r="A40" s="5" t="s">
        <v>96</v>
      </c>
      <c r="B40" s="6"/>
      <c r="C40" s="215"/>
      <c r="D40" s="72"/>
      <c r="E40" s="354" t="str">
        <f t="shared" si="0"/>
        <v/>
      </c>
    </row>
    <row r="41" spans="1:5">
      <c r="A41" s="5" t="s">
        <v>97</v>
      </c>
      <c r="B41" s="6"/>
      <c r="C41" s="215"/>
      <c r="D41" s="72"/>
      <c r="E41" s="354" t="str">
        <f t="shared" si="0"/>
        <v/>
      </c>
    </row>
    <row r="42" spans="1:5">
      <c r="A42" s="5" t="s">
        <v>98</v>
      </c>
      <c r="B42" s="6"/>
      <c r="C42" s="215"/>
      <c r="D42" s="72"/>
      <c r="E42" s="354" t="str">
        <f t="shared" si="0"/>
        <v/>
      </c>
    </row>
    <row r="43" spans="1:5">
      <c r="A43" s="5" t="s">
        <v>99</v>
      </c>
      <c r="B43" s="6"/>
      <c r="C43" s="215"/>
      <c r="D43" s="72"/>
      <c r="E43" s="354" t="str">
        <f t="shared" si="0"/>
        <v/>
      </c>
    </row>
    <row r="44" spans="1:5">
      <c r="A44" s="5" t="s">
        <v>100</v>
      </c>
      <c r="B44" s="6"/>
      <c r="C44" s="215"/>
      <c r="D44" s="72"/>
      <c r="E44" s="354" t="str">
        <f t="shared" si="0"/>
        <v/>
      </c>
    </row>
    <row r="45" spans="1:5">
      <c r="A45" s="5" t="s">
        <v>101</v>
      </c>
      <c r="B45" s="6"/>
      <c r="C45" s="215"/>
      <c r="D45" s="72"/>
      <c r="E45" s="354" t="str">
        <f t="shared" si="0"/>
        <v/>
      </c>
    </row>
    <row r="46" spans="1:5">
      <c r="A46" s="5" t="s">
        <v>103</v>
      </c>
      <c r="B46" s="6"/>
      <c r="C46" s="215"/>
      <c r="D46" s="72"/>
      <c r="E46" s="354" t="str">
        <f t="shared" si="0"/>
        <v/>
      </c>
    </row>
    <row r="47" spans="1:5">
      <c r="A47" s="5" t="s">
        <v>104</v>
      </c>
      <c r="B47" s="6"/>
      <c r="C47" s="215"/>
      <c r="D47" s="72"/>
      <c r="E47" s="354" t="str">
        <f t="shared" si="0"/>
        <v/>
      </c>
    </row>
    <row r="48" spans="1:5">
      <c r="A48" s="5" t="s">
        <v>105</v>
      </c>
      <c r="B48" s="6"/>
      <c r="C48" s="215"/>
      <c r="D48" s="72"/>
      <c r="E48" s="354" t="str">
        <f t="shared" si="0"/>
        <v/>
      </c>
    </row>
    <row r="49" spans="1:5">
      <c r="A49" s="5" t="s">
        <v>106</v>
      </c>
      <c r="B49" s="6"/>
      <c r="C49" s="215"/>
      <c r="D49" s="72"/>
      <c r="E49" s="354" t="str">
        <f t="shared" si="0"/>
        <v/>
      </c>
    </row>
    <row r="50" spans="1:5">
      <c r="A50" s="5" t="s">
        <v>107</v>
      </c>
      <c r="B50" s="6"/>
      <c r="C50" s="215"/>
      <c r="D50" s="72"/>
      <c r="E50" s="354" t="str">
        <f t="shared" si="0"/>
        <v/>
      </c>
    </row>
    <row r="51" spans="1:5">
      <c r="A51" s="5" t="s">
        <v>108</v>
      </c>
      <c r="B51" s="6"/>
      <c r="C51" s="215"/>
      <c r="D51" s="72"/>
      <c r="E51" s="354" t="str">
        <f t="shared" si="0"/>
        <v/>
      </c>
    </row>
    <row r="52" spans="1:5">
      <c r="A52" s="5" t="s">
        <v>109</v>
      </c>
      <c r="B52" s="6"/>
      <c r="C52" s="215"/>
      <c r="D52" s="72"/>
      <c r="E52" s="354" t="str">
        <f t="shared" si="0"/>
        <v/>
      </c>
    </row>
    <row r="53" spans="1:5">
      <c r="A53" s="5" t="s">
        <v>110</v>
      </c>
      <c r="B53" s="6"/>
      <c r="C53" s="215"/>
      <c r="D53" s="72"/>
      <c r="E53" s="354" t="str">
        <f t="shared" si="0"/>
        <v/>
      </c>
    </row>
    <row r="54" spans="1:5">
      <c r="A54" s="5" t="s">
        <v>111</v>
      </c>
      <c r="B54" s="6"/>
      <c r="C54" s="215"/>
      <c r="D54" s="72"/>
      <c r="E54" s="354" t="str">
        <f t="shared" si="0"/>
        <v/>
      </c>
    </row>
    <row r="55" spans="1:5">
      <c r="A55" s="5" t="s">
        <v>112</v>
      </c>
      <c r="B55" s="6"/>
      <c r="C55" s="215"/>
      <c r="D55" s="72"/>
      <c r="E55" s="354" t="str">
        <f t="shared" si="0"/>
        <v/>
      </c>
    </row>
    <row r="56" spans="1:5">
      <c r="A56" s="5" t="s">
        <v>113</v>
      </c>
      <c r="B56" s="6"/>
      <c r="C56" s="215"/>
      <c r="D56" s="72"/>
      <c r="E56" s="354" t="str">
        <f t="shared" si="0"/>
        <v/>
      </c>
    </row>
    <row r="57" spans="1:5">
      <c r="A57" s="5" t="s">
        <v>114</v>
      </c>
      <c r="B57" s="6"/>
      <c r="C57" s="215"/>
      <c r="D57" s="72"/>
      <c r="E57" s="354" t="str">
        <f t="shared" si="0"/>
        <v/>
      </c>
    </row>
    <row r="58" spans="1:5">
      <c r="A58" s="5" t="s">
        <v>115</v>
      </c>
      <c r="B58" s="6"/>
      <c r="C58" s="215"/>
      <c r="D58" s="72"/>
      <c r="E58" s="354" t="str">
        <f t="shared" si="0"/>
        <v/>
      </c>
    </row>
    <row r="59" spans="1:5">
      <c r="A59" s="5" t="s">
        <v>116</v>
      </c>
      <c r="B59" s="6"/>
      <c r="C59" s="215"/>
      <c r="D59" s="72"/>
      <c r="E59" s="354" t="str">
        <f t="shared" si="0"/>
        <v/>
      </c>
    </row>
    <row r="60" spans="1:5">
      <c r="A60" s="5" t="s">
        <v>117</v>
      </c>
      <c r="B60" s="6"/>
      <c r="C60" s="215"/>
      <c r="D60" s="72"/>
      <c r="E60" s="354" t="str">
        <f t="shared" si="0"/>
        <v/>
      </c>
    </row>
    <row r="61" spans="1:5">
      <c r="A61" s="5" t="s">
        <v>118</v>
      </c>
      <c r="B61" s="6"/>
      <c r="C61" s="215"/>
      <c r="D61" s="72"/>
      <c r="E61" s="354" t="str">
        <f t="shared" si="0"/>
        <v/>
      </c>
    </row>
    <row r="62" spans="1:5">
      <c r="A62" s="5" t="s">
        <v>119</v>
      </c>
      <c r="B62" s="6"/>
      <c r="C62" s="215"/>
      <c r="D62" s="72"/>
      <c r="E62" s="354" t="str">
        <f t="shared" si="0"/>
        <v/>
      </c>
    </row>
    <row r="63" spans="1:5">
      <c r="A63" s="5" t="s">
        <v>120</v>
      </c>
      <c r="B63" s="6"/>
      <c r="C63" s="215"/>
      <c r="D63" s="72"/>
      <c r="E63" s="354" t="str">
        <f t="shared" si="0"/>
        <v/>
      </c>
    </row>
    <row r="64" spans="1:5">
      <c r="A64" s="5" t="s">
        <v>121</v>
      </c>
      <c r="B64" s="6"/>
      <c r="C64" s="215"/>
      <c r="D64" s="72"/>
      <c r="E64" s="354" t="str">
        <f t="shared" si="0"/>
        <v/>
      </c>
    </row>
    <row r="65" spans="1:5">
      <c r="A65" s="5" t="s">
        <v>122</v>
      </c>
      <c r="B65" s="6"/>
      <c r="C65" s="215"/>
      <c r="D65" s="72"/>
      <c r="E65" s="354" t="str">
        <f t="shared" si="0"/>
        <v/>
      </c>
    </row>
    <row r="66" spans="1:5">
      <c r="A66" s="5" t="s">
        <v>123</v>
      </c>
      <c r="B66" s="6"/>
      <c r="C66" s="215"/>
      <c r="D66" s="72"/>
      <c r="E66" s="354" t="str">
        <f t="shared" si="0"/>
        <v/>
      </c>
    </row>
    <row r="67" spans="1:5">
      <c r="A67" s="5" t="s">
        <v>124</v>
      </c>
      <c r="B67" s="6"/>
      <c r="C67" s="215"/>
      <c r="D67" s="72"/>
      <c r="E67" s="354" t="str">
        <f t="shared" si="0"/>
        <v/>
      </c>
    </row>
    <row r="68" spans="1:5">
      <c r="A68" s="5" t="s">
        <v>125</v>
      </c>
      <c r="B68" s="6"/>
      <c r="C68" s="215"/>
      <c r="D68" s="72"/>
      <c r="E68" s="354" t="str">
        <f t="shared" si="0"/>
        <v/>
      </c>
    </row>
    <row r="69" spans="1:5">
      <c r="A69" s="5" t="s">
        <v>126</v>
      </c>
      <c r="B69" s="6"/>
      <c r="C69" s="215"/>
      <c r="D69" s="72"/>
      <c r="E69" s="354" t="str">
        <f t="shared" si="0"/>
        <v/>
      </c>
    </row>
    <row r="70" spans="1:5">
      <c r="A70" s="5" t="s">
        <v>127</v>
      </c>
      <c r="B70" s="6"/>
      <c r="C70" s="215"/>
      <c r="D70" s="72"/>
      <c r="E70" s="354" t="str">
        <f t="shared" si="0"/>
        <v/>
      </c>
    </row>
    <row r="71" spans="1:5">
      <c r="A71" s="5" t="s">
        <v>128</v>
      </c>
      <c r="B71" s="6"/>
      <c r="C71" s="215"/>
      <c r="D71" s="72"/>
      <c r="E71" s="354" t="str">
        <f t="shared" si="0"/>
        <v/>
      </c>
    </row>
    <row r="72" spans="1:5">
      <c r="A72" s="5" t="s">
        <v>129</v>
      </c>
      <c r="B72" s="6"/>
      <c r="C72" s="215"/>
      <c r="D72" s="72"/>
      <c r="E72" s="354" t="str">
        <f t="shared" si="0"/>
        <v/>
      </c>
    </row>
    <row r="73" spans="1:5">
      <c r="A73" s="5" t="s">
        <v>130</v>
      </c>
      <c r="B73" s="6"/>
      <c r="C73" s="215"/>
      <c r="D73" s="72"/>
      <c r="E73" s="354" t="str">
        <f t="shared" si="0"/>
        <v/>
      </c>
    </row>
    <row r="74" spans="1:5">
      <c r="A74" s="5" t="s">
        <v>131</v>
      </c>
      <c r="B74" s="6"/>
      <c r="C74" s="215"/>
      <c r="D74" s="72"/>
      <c r="E74" s="354" t="str">
        <f t="shared" ref="E74:E137" si="1">IF(OR(,$B74="",$C74="",$C74&lt;an_initial,$C74&gt;an_final,),"",
(30*(D74="expoziție internațională")+20*(D74="expoziție națională")+10*(D74="expoziție locală"))
)</f>
        <v/>
      </c>
    </row>
    <row r="75" spans="1:5">
      <c r="A75" s="5" t="s">
        <v>132</v>
      </c>
      <c r="B75" s="6"/>
      <c r="C75" s="215"/>
      <c r="D75" s="72"/>
      <c r="E75" s="354" t="str">
        <f t="shared" si="1"/>
        <v/>
      </c>
    </row>
    <row r="76" spans="1:5">
      <c r="A76" s="5" t="s">
        <v>133</v>
      </c>
      <c r="B76" s="6"/>
      <c r="C76" s="215"/>
      <c r="D76" s="72"/>
      <c r="E76" s="354" t="str">
        <f t="shared" si="1"/>
        <v/>
      </c>
    </row>
    <row r="77" spans="1:5">
      <c r="A77" s="5" t="s">
        <v>134</v>
      </c>
      <c r="B77" s="6"/>
      <c r="C77" s="215"/>
      <c r="D77" s="72"/>
      <c r="E77" s="354" t="str">
        <f t="shared" si="1"/>
        <v/>
      </c>
    </row>
    <row r="78" spans="1:5">
      <c r="A78" s="5" t="s">
        <v>135</v>
      </c>
      <c r="B78" s="6"/>
      <c r="C78" s="215"/>
      <c r="D78" s="72"/>
      <c r="E78" s="354" t="str">
        <f t="shared" si="1"/>
        <v/>
      </c>
    </row>
    <row r="79" spans="1:5">
      <c r="A79" s="5" t="s">
        <v>136</v>
      </c>
      <c r="B79" s="6"/>
      <c r="C79" s="215"/>
      <c r="D79" s="72"/>
      <c r="E79" s="354" t="str">
        <f t="shared" si="1"/>
        <v/>
      </c>
    </row>
    <row r="80" spans="1:5">
      <c r="A80" s="5" t="s">
        <v>137</v>
      </c>
      <c r="B80" s="6"/>
      <c r="C80" s="215"/>
      <c r="D80" s="72"/>
      <c r="E80" s="354" t="str">
        <f t="shared" si="1"/>
        <v/>
      </c>
    </row>
    <row r="81" spans="1:5">
      <c r="A81" s="5" t="s">
        <v>138</v>
      </c>
      <c r="B81" s="6"/>
      <c r="C81" s="215"/>
      <c r="D81" s="72"/>
      <c r="E81" s="354" t="str">
        <f t="shared" si="1"/>
        <v/>
      </c>
    </row>
    <row r="82" spans="1:5">
      <c r="A82" s="5" t="s">
        <v>139</v>
      </c>
      <c r="B82" s="6"/>
      <c r="C82" s="215"/>
      <c r="D82" s="72"/>
      <c r="E82" s="354" t="str">
        <f t="shared" si="1"/>
        <v/>
      </c>
    </row>
    <row r="83" spans="1:5">
      <c r="A83" s="5" t="s">
        <v>140</v>
      </c>
      <c r="B83" s="6"/>
      <c r="C83" s="215"/>
      <c r="D83" s="72"/>
      <c r="E83" s="354" t="str">
        <f t="shared" si="1"/>
        <v/>
      </c>
    </row>
    <row r="84" spans="1:5">
      <c r="A84" s="5" t="s">
        <v>141</v>
      </c>
      <c r="B84" s="6"/>
      <c r="C84" s="215"/>
      <c r="D84" s="72"/>
      <c r="E84" s="354" t="str">
        <f t="shared" si="1"/>
        <v/>
      </c>
    </row>
    <row r="85" spans="1:5">
      <c r="A85" s="5" t="s">
        <v>142</v>
      </c>
      <c r="B85" s="6"/>
      <c r="C85" s="215"/>
      <c r="D85" s="72"/>
      <c r="E85" s="354" t="str">
        <f t="shared" si="1"/>
        <v/>
      </c>
    </row>
    <row r="86" spans="1:5">
      <c r="A86" s="5" t="s">
        <v>143</v>
      </c>
      <c r="B86" s="6"/>
      <c r="C86" s="215"/>
      <c r="D86" s="72"/>
      <c r="E86" s="354" t="str">
        <f t="shared" si="1"/>
        <v/>
      </c>
    </row>
    <row r="87" spans="1:5">
      <c r="A87" s="5" t="s">
        <v>144</v>
      </c>
      <c r="B87" s="6"/>
      <c r="C87" s="215"/>
      <c r="D87" s="72"/>
      <c r="E87" s="354" t="str">
        <f t="shared" si="1"/>
        <v/>
      </c>
    </row>
    <row r="88" spans="1:5">
      <c r="A88" s="5" t="s">
        <v>145</v>
      </c>
      <c r="B88" s="6"/>
      <c r="C88" s="215"/>
      <c r="D88" s="72"/>
      <c r="E88" s="354" t="str">
        <f t="shared" si="1"/>
        <v/>
      </c>
    </row>
    <row r="89" spans="1:5">
      <c r="A89" s="5" t="s">
        <v>146</v>
      </c>
      <c r="B89" s="6"/>
      <c r="C89" s="215"/>
      <c r="D89" s="72"/>
      <c r="E89" s="354" t="str">
        <f t="shared" si="1"/>
        <v/>
      </c>
    </row>
    <row r="90" spans="1:5">
      <c r="A90" s="5" t="s">
        <v>147</v>
      </c>
      <c r="B90" s="6"/>
      <c r="C90" s="215"/>
      <c r="D90" s="72"/>
      <c r="E90" s="354" t="str">
        <f t="shared" si="1"/>
        <v/>
      </c>
    </row>
    <row r="91" spans="1:5">
      <c r="A91" s="5" t="s">
        <v>148</v>
      </c>
      <c r="B91" s="6"/>
      <c r="C91" s="215"/>
      <c r="D91" s="72"/>
      <c r="E91" s="354" t="str">
        <f t="shared" si="1"/>
        <v/>
      </c>
    </row>
    <row r="92" spans="1:5">
      <c r="A92" s="5" t="s">
        <v>149</v>
      </c>
      <c r="B92" s="6"/>
      <c r="C92" s="215"/>
      <c r="D92" s="72"/>
      <c r="E92" s="354" t="str">
        <f t="shared" si="1"/>
        <v/>
      </c>
    </row>
    <row r="93" spans="1:5">
      <c r="A93" s="5" t="s">
        <v>150</v>
      </c>
      <c r="B93" s="6"/>
      <c r="C93" s="215"/>
      <c r="D93" s="72"/>
      <c r="E93" s="354" t="str">
        <f t="shared" si="1"/>
        <v/>
      </c>
    </row>
    <row r="94" spans="1:5">
      <c r="A94" s="5" t="s">
        <v>151</v>
      </c>
      <c r="B94" s="6"/>
      <c r="C94" s="215"/>
      <c r="D94" s="72"/>
      <c r="E94" s="354" t="str">
        <f t="shared" si="1"/>
        <v/>
      </c>
    </row>
    <row r="95" spans="1:5">
      <c r="A95" s="5" t="s">
        <v>152</v>
      </c>
      <c r="B95" s="6"/>
      <c r="C95" s="215"/>
      <c r="D95" s="72"/>
      <c r="E95" s="354" t="str">
        <f t="shared" si="1"/>
        <v/>
      </c>
    </row>
    <row r="96" spans="1:5">
      <c r="A96" s="5" t="s">
        <v>153</v>
      </c>
      <c r="B96" s="6"/>
      <c r="C96" s="215"/>
      <c r="D96" s="72"/>
      <c r="E96" s="354" t="str">
        <f t="shared" si="1"/>
        <v/>
      </c>
    </row>
    <row r="97" spans="1:5">
      <c r="A97" s="5" t="s">
        <v>154</v>
      </c>
      <c r="B97" s="6"/>
      <c r="C97" s="215"/>
      <c r="D97" s="72"/>
      <c r="E97" s="354" t="str">
        <f t="shared" si="1"/>
        <v/>
      </c>
    </row>
    <row r="98" spans="1:5">
      <c r="A98" s="5" t="s">
        <v>155</v>
      </c>
      <c r="B98" s="6"/>
      <c r="C98" s="215"/>
      <c r="D98" s="72"/>
      <c r="E98" s="354" t="str">
        <f t="shared" si="1"/>
        <v/>
      </c>
    </row>
    <row r="99" spans="1:5">
      <c r="A99" s="5" t="s">
        <v>156</v>
      </c>
      <c r="B99" s="6"/>
      <c r="C99" s="215"/>
      <c r="D99" s="72"/>
      <c r="E99" s="354" t="str">
        <f t="shared" si="1"/>
        <v/>
      </c>
    </row>
    <row r="100" spans="1:5">
      <c r="A100" s="5" t="s">
        <v>157</v>
      </c>
      <c r="B100" s="6"/>
      <c r="C100" s="215"/>
      <c r="D100" s="72"/>
      <c r="E100" s="354" t="str">
        <f t="shared" si="1"/>
        <v/>
      </c>
    </row>
    <row r="101" spans="1:5">
      <c r="A101" s="5" t="s">
        <v>158</v>
      </c>
      <c r="B101" s="6"/>
      <c r="C101" s="215"/>
      <c r="D101" s="72"/>
      <c r="E101" s="354" t="str">
        <f t="shared" si="1"/>
        <v/>
      </c>
    </row>
    <row r="102" spans="1:5">
      <c r="A102" s="5" t="s">
        <v>159</v>
      </c>
      <c r="B102" s="6"/>
      <c r="C102" s="215"/>
      <c r="D102" s="72"/>
      <c r="E102" s="354" t="str">
        <f t="shared" si="1"/>
        <v/>
      </c>
    </row>
    <row r="103" spans="1:5">
      <c r="A103" s="5" t="s">
        <v>160</v>
      </c>
      <c r="B103" s="6"/>
      <c r="C103" s="215"/>
      <c r="D103" s="72"/>
      <c r="E103" s="354" t="str">
        <f t="shared" si="1"/>
        <v/>
      </c>
    </row>
    <row r="104" spans="1:5">
      <c r="A104" s="5" t="s">
        <v>161</v>
      </c>
      <c r="B104" s="6"/>
      <c r="C104" s="215"/>
      <c r="D104" s="72"/>
      <c r="E104" s="354" t="str">
        <f t="shared" si="1"/>
        <v/>
      </c>
    </row>
    <row r="105" spans="1:5">
      <c r="A105" s="5" t="s">
        <v>162</v>
      </c>
      <c r="B105" s="6"/>
      <c r="C105" s="215"/>
      <c r="D105" s="72"/>
      <c r="E105" s="354" t="str">
        <f t="shared" si="1"/>
        <v/>
      </c>
    </row>
    <row r="106" spans="1:5">
      <c r="A106" s="5" t="s">
        <v>163</v>
      </c>
      <c r="B106" s="6"/>
      <c r="C106" s="215"/>
      <c r="D106" s="72"/>
      <c r="E106" s="354" t="str">
        <f t="shared" si="1"/>
        <v/>
      </c>
    </row>
    <row r="107" spans="1:5">
      <c r="A107" s="5" t="s">
        <v>164</v>
      </c>
      <c r="B107" s="6"/>
      <c r="C107" s="215"/>
      <c r="D107" s="72"/>
      <c r="E107" s="354" t="str">
        <f t="shared" si="1"/>
        <v/>
      </c>
    </row>
    <row r="108" spans="1:5">
      <c r="A108" s="5" t="s">
        <v>165</v>
      </c>
      <c r="B108" s="6"/>
      <c r="C108" s="215"/>
      <c r="D108" s="72"/>
      <c r="E108" s="354" t="str">
        <f t="shared" si="1"/>
        <v/>
      </c>
    </row>
    <row r="109" spans="1:5">
      <c r="A109" s="5" t="s">
        <v>166</v>
      </c>
      <c r="B109" s="6"/>
      <c r="C109" s="215"/>
      <c r="D109" s="72"/>
      <c r="E109" s="354" t="str">
        <f t="shared" si="1"/>
        <v/>
      </c>
    </row>
    <row r="110" spans="1:5">
      <c r="A110" s="5" t="s">
        <v>167</v>
      </c>
      <c r="B110" s="6"/>
      <c r="C110" s="215"/>
      <c r="D110" s="72"/>
      <c r="E110" s="354" t="str">
        <f t="shared" si="1"/>
        <v/>
      </c>
    </row>
    <row r="111" spans="1:5">
      <c r="A111" s="5" t="s">
        <v>168</v>
      </c>
      <c r="B111" s="6"/>
      <c r="C111" s="215"/>
      <c r="D111" s="72"/>
      <c r="E111" s="354" t="str">
        <f t="shared" si="1"/>
        <v/>
      </c>
    </row>
    <row r="112" spans="1:5">
      <c r="A112" s="5" t="s">
        <v>169</v>
      </c>
      <c r="B112" s="6"/>
      <c r="C112" s="215"/>
      <c r="D112" s="72"/>
      <c r="E112" s="354" t="str">
        <f t="shared" si="1"/>
        <v/>
      </c>
    </row>
    <row r="113" spans="1:5">
      <c r="A113" s="5" t="s">
        <v>170</v>
      </c>
      <c r="B113" s="6"/>
      <c r="C113" s="215"/>
      <c r="D113" s="72"/>
      <c r="E113" s="354" t="str">
        <f t="shared" si="1"/>
        <v/>
      </c>
    </row>
    <row r="114" spans="1:5">
      <c r="A114" s="5" t="s">
        <v>171</v>
      </c>
      <c r="B114" s="6"/>
      <c r="C114" s="215"/>
      <c r="D114" s="72"/>
      <c r="E114" s="354" t="str">
        <f t="shared" si="1"/>
        <v/>
      </c>
    </row>
    <row r="115" spans="1:5">
      <c r="A115" s="5" t="s">
        <v>172</v>
      </c>
      <c r="B115" s="6"/>
      <c r="C115" s="215"/>
      <c r="D115" s="72"/>
      <c r="E115" s="354" t="str">
        <f t="shared" si="1"/>
        <v/>
      </c>
    </row>
    <row r="116" spans="1:5">
      <c r="A116" s="5" t="s">
        <v>173</v>
      </c>
      <c r="B116" s="6"/>
      <c r="C116" s="215"/>
      <c r="D116" s="72"/>
      <c r="E116" s="354" t="str">
        <f t="shared" si="1"/>
        <v/>
      </c>
    </row>
    <row r="117" spans="1:5">
      <c r="A117" s="5" t="s">
        <v>174</v>
      </c>
      <c r="B117" s="6"/>
      <c r="C117" s="215"/>
      <c r="D117" s="72"/>
      <c r="E117" s="354" t="str">
        <f t="shared" si="1"/>
        <v/>
      </c>
    </row>
    <row r="118" spans="1:5">
      <c r="A118" s="5" t="s">
        <v>175</v>
      </c>
      <c r="B118" s="6"/>
      <c r="C118" s="215"/>
      <c r="D118" s="72"/>
      <c r="E118" s="354" t="str">
        <f t="shared" si="1"/>
        <v/>
      </c>
    </row>
    <row r="119" spans="1:5">
      <c r="A119" s="5" t="s">
        <v>176</v>
      </c>
      <c r="B119" s="6"/>
      <c r="C119" s="215"/>
      <c r="D119" s="72"/>
      <c r="E119" s="354" t="str">
        <f t="shared" si="1"/>
        <v/>
      </c>
    </row>
    <row r="120" spans="1:5">
      <c r="A120" s="5" t="s">
        <v>177</v>
      </c>
      <c r="B120" s="6"/>
      <c r="C120" s="215"/>
      <c r="D120" s="72"/>
      <c r="E120" s="354" t="str">
        <f t="shared" si="1"/>
        <v/>
      </c>
    </row>
    <row r="121" spans="1:5">
      <c r="A121" s="5" t="s">
        <v>178</v>
      </c>
      <c r="B121" s="6"/>
      <c r="C121" s="215"/>
      <c r="D121" s="72"/>
      <c r="E121" s="354" t="str">
        <f t="shared" si="1"/>
        <v/>
      </c>
    </row>
    <row r="122" spans="1:5">
      <c r="A122" s="5" t="s">
        <v>179</v>
      </c>
      <c r="B122" s="6"/>
      <c r="C122" s="215"/>
      <c r="D122" s="72"/>
      <c r="E122" s="354" t="str">
        <f t="shared" si="1"/>
        <v/>
      </c>
    </row>
    <row r="123" spans="1:5">
      <c r="A123" s="5" t="s">
        <v>180</v>
      </c>
      <c r="B123" s="6"/>
      <c r="C123" s="215"/>
      <c r="D123" s="72"/>
      <c r="E123" s="354" t="str">
        <f t="shared" si="1"/>
        <v/>
      </c>
    </row>
    <row r="124" spans="1:5">
      <c r="A124" s="5" t="s">
        <v>181</v>
      </c>
      <c r="B124" s="6"/>
      <c r="C124" s="215"/>
      <c r="D124" s="72"/>
      <c r="E124" s="354" t="str">
        <f t="shared" si="1"/>
        <v/>
      </c>
    </row>
    <row r="125" spans="1:5">
      <c r="A125" s="5" t="s">
        <v>182</v>
      </c>
      <c r="B125" s="6"/>
      <c r="C125" s="215"/>
      <c r="D125" s="72"/>
      <c r="E125" s="354" t="str">
        <f t="shared" si="1"/>
        <v/>
      </c>
    </row>
    <row r="126" spans="1:5">
      <c r="A126" s="5" t="s">
        <v>183</v>
      </c>
      <c r="B126" s="6"/>
      <c r="C126" s="215"/>
      <c r="D126" s="72"/>
      <c r="E126" s="354" t="str">
        <f t="shared" si="1"/>
        <v/>
      </c>
    </row>
    <row r="127" spans="1:5">
      <c r="A127" s="5" t="s">
        <v>184</v>
      </c>
      <c r="B127" s="6"/>
      <c r="C127" s="215"/>
      <c r="D127" s="72"/>
      <c r="E127" s="354" t="str">
        <f t="shared" si="1"/>
        <v/>
      </c>
    </row>
    <row r="128" spans="1:5">
      <c r="A128" s="5" t="s">
        <v>185</v>
      </c>
      <c r="B128" s="6"/>
      <c r="C128" s="215"/>
      <c r="D128" s="72"/>
      <c r="E128" s="354" t="str">
        <f t="shared" si="1"/>
        <v/>
      </c>
    </row>
    <row r="129" spans="1:5">
      <c r="A129" s="5" t="s">
        <v>186</v>
      </c>
      <c r="B129" s="6"/>
      <c r="C129" s="215"/>
      <c r="D129" s="72"/>
      <c r="E129" s="354" t="str">
        <f t="shared" si="1"/>
        <v/>
      </c>
    </row>
    <row r="130" spans="1:5">
      <c r="A130" s="5" t="s">
        <v>187</v>
      </c>
      <c r="B130" s="6"/>
      <c r="C130" s="215"/>
      <c r="D130" s="72"/>
      <c r="E130" s="354" t="str">
        <f t="shared" si="1"/>
        <v/>
      </c>
    </row>
    <row r="131" spans="1:5">
      <c r="A131" s="5" t="s">
        <v>188</v>
      </c>
      <c r="B131" s="6"/>
      <c r="C131" s="215"/>
      <c r="D131" s="72"/>
      <c r="E131" s="354" t="str">
        <f t="shared" si="1"/>
        <v/>
      </c>
    </row>
    <row r="132" spans="1:5">
      <c r="A132" s="5" t="s">
        <v>189</v>
      </c>
      <c r="B132" s="6"/>
      <c r="C132" s="215"/>
      <c r="D132" s="72"/>
      <c r="E132" s="354" t="str">
        <f t="shared" si="1"/>
        <v/>
      </c>
    </row>
    <row r="133" spans="1:5">
      <c r="A133" s="5" t="s">
        <v>190</v>
      </c>
      <c r="B133" s="6"/>
      <c r="C133" s="215"/>
      <c r="D133" s="72"/>
      <c r="E133" s="354" t="str">
        <f t="shared" si="1"/>
        <v/>
      </c>
    </row>
    <row r="134" spans="1:5">
      <c r="A134" s="5" t="s">
        <v>191</v>
      </c>
      <c r="B134" s="6"/>
      <c r="C134" s="215"/>
      <c r="D134" s="72"/>
      <c r="E134" s="354" t="str">
        <f t="shared" si="1"/>
        <v/>
      </c>
    </row>
    <row r="135" spans="1:5">
      <c r="A135" s="5" t="s">
        <v>192</v>
      </c>
      <c r="B135" s="6"/>
      <c r="C135" s="215"/>
      <c r="D135" s="72"/>
      <c r="E135" s="354" t="str">
        <f t="shared" si="1"/>
        <v/>
      </c>
    </row>
    <row r="136" spans="1:5">
      <c r="A136" s="5" t="s">
        <v>193</v>
      </c>
      <c r="B136" s="6"/>
      <c r="C136" s="215"/>
      <c r="D136" s="72"/>
      <c r="E136" s="354" t="str">
        <f t="shared" si="1"/>
        <v/>
      </c>
    </row>
    <row r="137" spans="1:5">
      <c r="A137" s="5" t="s">
        <v>194</v>
      </c>
      <c r="B137" s="6"/>
      <c r="C137" s="215"/>
      <c r="D137" s="72"/>
      <c r="E137" s="354" t="str">
        <f t="shared" si="1"/>
        <v/>
      </c>
    </row>
    <row r="138" spans="1:5">
      <c r="A138" s="5" t="s">
        <v>195</v>
      </c>
      <c r="B138" s="6"/>
      <c r="C138" s="215"/>
      <c r="D138" s="72"/>
      <c r="E138" s="354" t="str">
        <f t="shared" ref="E138:E201" si="2">IF(OR(,$B138="",$C138="",$C138&lt;an_initial,$C138&gt;an_final,),"",
(30*(D138="expoziție internațională")+20*(D138="expoziție națională")+10*(D138="expoziție locală"))
)</f>
        <v/>
      </c>
    </row>
    <row r="139" spans="1:5">
      <c r="A139" s="5" t="s">
        <v>196</v>
      </c>
      <c r="B139" s="6"/>
      <c r="C139" s="215"/>
      <c r="D139" s="72"/>
      <c r="E139" s="354" t="str">
        <f t="shared" si="2"/>
        <v/>
      </c>
    </row>
    <row r="140" spans="1:5">
      <c r="A140" s="5" t="s">
        <v>197</v>
      </c>
      <c r="B140" s="6"/>
      <c r="C140" s="215"/>
      <c r="D140" s="72"/>
      <c r="E140" s="354" t="str">
        <f t="shared" si="2"/>
        <v/>
      </c>
    </row>
    <row r="141" spans="1:5">
      <c r="A141" s="5" t="s">
        <v>198</v>
      </c>
      <c r="B141" s="6"/>
      <c r="C141" s="215"/>
      <c r="D141" s="72"/>
      <c r="E141" s="354" t="str">
        <f t="shared" si="2"/>
        <v/>
      </c>
    </row>
    <row r="142" spans="1:5">
      <c r="A142" s="5" t="s">
        <v>199</v>
      </c>
      <c r="B142" s="6"/>
      <c r="C142" s="215"/>
      <c r="D142" s="72"/>
      <c r="E142" s="354" t="str">
        <f t="shared" si="2"/>
        <v/>
      </c>
    </row>
    <row r="143" spans="1:5">
      <c r="A143" s="5" t="s">
        <v>200</v>
      </c>
      <c r="B143" s="6"/>
      <c r="C143" s="215"/>
      <c r="D143" s="72"/>
      <c r="E143" s="354" t="str">
        <f t="shared" si="2"/>
        <v/>
      </c>
    </row>
    <row r="144" spans="1:5">
      <c r="A144" s="5" t="s">
        <v>201</v>
      </c>
      <c r="B144" s="6"/>
      <c r="C144" s="215"/>
      <c r="D144" s="72"/>
      <c r="E144" s="354" t="str">
        <f t="shared" si="2"/>
        <v/>
      </c>
    </row>
    <row r="145" spans="1:5">
      <c r="A145" s="5" t="s">
        <v>202</v>
      </c>
      <c r="B145" s="6"/>
      <c r="C145" s="215"/>
      <c r="D145" s="72"/>
      <c r="E145" s="354" t="str">
        <f t="shared" si="2"/>
        <v/>
      </c>
    </row>
    <row r="146" spans="1:5">
      <c r="A146" s="5" t="s">
        <v>203</v>
      </c>
      <c r="B146" s="6"/>
      <c r="C146" s="215"/>
      <c r="D146" s="72"/>
      <c r="E146" s="354" t="str">
        <f t="shared" si="2"/>
        <v/>
      </c>
    </row>
    <row r="147" spans="1:5">
      <c r="A147" s="5" t="s">
        <v>204</v>
      </c>
      <c r="B147" s="6"/>
      <c r="C147" s="215"/>
      <c r="D147" s="72"/>
      <c r="E147" s="354" t="str">
        <f t="shared" si="2"/>
        <v/>
      </c>
    </row>
    <row r="148" spans="1:5">
      <c r="A148" s="5" t="s">
        <v>205</v>
      </c>
      <c r="B148" s="6"/>
      <c r="C148" s="215"/>
      <c r="D148" s="72"/>
      <c r="E148" s="354" t="str">
        <f t="shared" si="2"/>
        <v/>
      </c>
    </row>
    <row r="149" spans="1:5">
      <c r="A149" s="5" t="s">
        <v>206</v>
      </c>
      <c r="B149" s="6"/>
      <c r="C149" s="215"/>
      <c r="D149" s="72"/>
      <c r="E149" s="354" t="str">
        <f t="shared" si="2"/>
        <v/>
      </c>
    </row>
    <row r="150" spans="1:5">
      <c r="A150" s="5" t="s">
        <v>207</v>
      </c>
      <c r="B150" s="6"/>
      <c r="C150" s="215"/>
      <c r="D150" s="72"/>
      <c r="E150" s="354" t="str">
        <f t="shared" si="2"/>
        <v/>
      </c>
    </row>
    <row r="151" spans="1:5">
      <c r="A151" s="5" t="s">
        <v>208</v>
      </c>
      <c r="B151" s="6"/>
      <c r="C151" s="215"/>
      <c r="D151" s="72"/>
      <c r="E151" s="354" t="str">
        <f t="shared" si="2"/>
        <v/>
      </c>
    </row>
    <row r="152" spans="1:5">
      <c r="A152" s="5" t="s">
        <v>209</v>
      </c>
      <c r="B152" s="6"/>
      <c r="C152" s="215"/>
      <c r="D152" s="72"/>
      <c r="E152" s="354" t="str">
        <f t="shared" si="2"/>
        <v/>
      </c>
    </row>
    <row r="153" spans="1:5">
      <c r="A153" s="5" t="s">
        <v>210</v>
      </c>
      <c r="B153" s="6"/>
      <c r="C153" s="215"/>
      <c r="D153" s="72"/>
      <c r="E153" s="354" t="str">
        <f t="shared" si="2"/>
        <v/>
      </c>
    </row>
    <row r="154" spans="1:5">
      <c r="A154" s="5" t="s">
        <v>211</v>
      </c>
      <c r="B154" s="6"/>
      <c r="C154" s="215"/>
      <c r="D154" s="72"/>
      <c r="E154" s="354" t="str">
        <f t="shared" si="2"/>
        <v/>
      </c>
    </row>
    <row r="155" spans="1:5">
      <c r="A155" s="5" t="s">
        <v>212</v>
      </c>
      <c r="B155" s="6"/>
      <c r="C155" s="215"/>
      <c r="D155" s="72"/>
      <c r="E155" s="354" t="str">
        <f t="shared" si="2"/>
        <v/>
      </c>
    </row>
    <row r="156" spans="1:5">
      <c r="A156" s="5" t="s">
        <v>213</v>
      </c>
      <c r="B156" s="6"/>
      <c r="C156" s="215"/>
      <c r="D156" s="72"/>
      <c r="E156" s="354" t="str">
        <f t="shared" si="2"/>
        <v/>
      </c>
    </row>
    <row r="157" spans="1:5">
      <c r="A157" s="5" t="s">
        <v>214</v>
      </c>
      <c r="B157" s="6"/>
      <c r="C157" s="215"/>
      <c r="D157" s="72"/>
      <c r="E157" s="354" t="str">
        <f t="shared" si="2"/>
        <v/>
      </c>
    </row>
    <row r="158" spans="1:5">
      <c r="A158" s="5" t="s">
        <v>215</v>
      </c>
      <c r="B158" s="6"/>
      <c r="C158" s="215"/>
      <c r="D158" s="72"/>
      <c r="E158" s="354" t="str">
        <f t="shared" si="2"/>
        <v/>
      </c>
    </row>
    <row r="159" spans="1:5">
      <c r="A159" s="5" t="s">
        <v>216</v>
      </c>
      <c r="B159" s="6"/>
      <c r="C159" s="215"/>
      <c r="D159" s="72"/>
      <c r="E159" s="354" t="str">
        <f t="shared" si="2"/>
        <v/>
      </c>
    </row>
    <row r="160" spans="1:5">
      <c r="A160" s="5" t="s">
        <v>217</v>
      </c>
      <c r="B160" s="6"/>
      <c r="C160" s="215"/>
      <c r="D160" s="72"/>
      <c r="E160" s="354" t="str">
        <f t="shared" si="2"/>
        <v/>
      </c>
    </row>
    <row r="161" spans="1:5">
      <c r="A161" s="5" t="s">
        <v>218</v>
      </c>
      <c r="B161" s="6"/>
      <c r="C161" s="215"/>
      <c r="D161" s="72"/>
      <c r="E161" s="354" t="str">
        <f t="shared" si="2"/>
        <v/>
      </c>
    </row>
    <row r="162" spans="1:5">
      <c r="A162" s="5" t="s">
        <v>219</v>
      </c>
      <c r="B162" s="6"/>
      <c r="C162" s="215"/>
      <c r="D162" s="72"/>
      <c r="E162" s="354" t="str">
        <f t="shared" si="2"/>
        <v/>
      </c>
    </row>
    <row r="163" spans="1:5">
      <c r="A163" s="5" t="s">
        <v>220</v>
      </c>
      <c r="B163" s="6"/>
      <c r="C163" s="215"/>
      <c r="D163" s="72"/>
      <c r="E163" s="354" t="str">
        <f t="shared" si="2"/>
        <v/>
      </c>
    </row>
    <row r="164" spans="1:5">
      <c r="A164" s="5" t="s">
        <v>221</v>
      </c>
      <c r="B164" s="6"/>
      <c r="C164" s="215"/>
      <c r="D164" s="72"/>
      <c r="E164" s="354" t="str">
        <f t="shared" si="2"/>
        <v/>
      </c>
    </row>
    <row r="165" spans="1:5">
      <c r="A165" s="5" t="s">
        <v>222</v>
      </c>
      <c r="B165" s="6"/>
      <c r="C165" s="215"/>
      <c r="D165" s="72"/>
      <c r="E165" s="354" t="str">
        <f t="shared" si="2"/>
        <v/>
      </c>
    </row>
    <row r="166" spans="1:5">
      <c r="A166" s="5" t="s">
        <v>223</v>
      </c>
      <c r="B166" s="6"/>
      <c r="C166" s="215"/>
      <c r="D166" s="72"/>
      <c r="E166" s="354" t="str">
        <f t="shared" si="2"/>
        <v/>
      </c>
    </row>
    <row r="167" spans="1:5">
      <c r="A167" s="5" t="s">
        <v>224</v>
      </c>
      <c r="B167" s="6"/>
      <c r="C167" s="215"/>
      <c r="D167" s="72"/>
      <c r="E167" s="354" t="str">
        <f t="shared" si="2"/>
        <v/>
      </c>
    </row>
    <row r="168" spans="1:5">
      <c r="A168" s="5" t="s">
        <v>225</v>
      </c>
      <c r="B168" s="6"/>
      <c r="C168" s="215"/>
      <c r="D168" s="72"/>
      <c r="E168" s="354" t="str">
        <f t="shared" si="2"/>
        <v/>
      </c>
    </row>
    <row r="169" spans="1:5">
      <c r="A169" s="5" t="s">
        <v>226</v>
      </c>
      <c r="B169" s="6"/>
      <c r="C169" s="215"/>
      <c r="D169" s="72"/>
      <c r="E169" s="354" t="str">
        <f t="shared" si="2"/>
        <v/>
      </c>
    </row>
    <row r="170" spans="1:5">
      <c r="A170" s="5" t="s">
        <v>227</v>
      </c>
      <c r="B170" s="6"/>
      <c r="C170" s="215"/>
      <c r="D170" s="72"/>
      <c r="E170" s="354" t="str">
        <f t="shared" si="2"/>
        <v/>
      </c>
    </row>
    <row r="171" spans="1:5">
      <c r="A171" s="5" t="s">
        <v>228</v>
      </c>
      <c r="B171" s="6"/>
      <c r="C171" s="215"/>
      <c r="D171" s="72"/>
      <c r="E171" s="354" t="str">
        <f t="shared" si="2"/>
        <v/>
      </c>
    </row>
    <row r="172" spans="1:5">
      <c r="A172" s="5" t="s">
        <v>229</v>
      </c>
      <c r="B172" s="6"/>
      <c r="C172" s="215"/>
      <c r="D172" s="72"/>
      <c r="E172" s="354" t="str">
        <f t="shared" si="2"/>
        <v/>
      </c>
    </row>
    <row r="173" spans="1:5">
      <c r="A173" s="5" t="s">
        <v>230</v>
      </c>
      <c r="B173" s="6"/>
      <c r="C173" s="215"/>
      <c r="D173" s="72"/>
      <c r="E173" s="354" t="str">
        <f t="shared" si="2"/>
        <v/>
      </c>
    </row>
    <row r="174" spans="1:5">
      <c r="A174" s="5" t="s">
        <v>231</v>
      </c>
      <c r="B174" s="6"/>
      <c r="C174" s="215"/>
      <c r="D174" s="72"/>
      <c r="E174" s="354" t="str">
        <f t="shared" si="2"/>
        <v/>
      </c>
    </row>
    <row r="175" spans="1:5">
      <c r="A175" s="5" t="s">
        <v>232</v>
      </c>
      <c r="B175" s="6"/>
      <c r="C175" s="215"/>
      <c r="D175" s="72"/>
      <c r="E175" s="354" t="str">
        <f t="shared" si="2"/>
        <v/>
      </c>
    </row>
    <row r="176" spans="1:5">
      <c r="A176" s="5" t="s">
        <v>233</v>
      </c>
      <c r="B176" s="6"/>
      <c r="C176" s="215"/>
      <c r="D176" s="72"/>
      <c r="E176" s="354" t="str">
        <f t="shared" si="2"/>
        <v/>
      </c>
    </row>
    <row r="177" spans="1:5">
      <c r="A177" s="5" t="s">
        <v>234</v>
      </c>
      <c r="B177" s="6"/>
      <c r="C177" s="215"/>
      <c r="D177" s="72"/>
      <c r="E177" s="354" t="str">
        <f t="shared" si="2"/>
        <v/>
      </c>
    </row>
    <row r="178" spans="1:5">
      <c r="A178" s="5" t="s">
        <v>235</v>
      </c>
      <c r="B178" s="6"/>
      <c r="C178" s="215"/>
      <c r="D178" s="72"/>
      <c r="E178" s="354" t="str">
        <f t="shared" si="2"/>
        <v/>
      </c>
    </row>
    <row r="179" spans="1:5">
      <c r="A179" s="5" t="s">
        <v>236</v>
      </c>
      <c r="B179" s="6"/>
      <c r="C179" s="215"/>
      <c r="D179" s="72"/>
      <c r="E179" s="354" t="str">
        <f t="shared" si="2"/>
        <v/>
      </c>
    </row>
    <row r="180" spans="1:5">
      <c r="A180" s="5" t="s">
        <v>237</v>
      </c>
      <c r="B180" s="6"/>
      <c r="C180" s="215"/>
      <c r="D180" s="72"/>
      <c r="E180" s="354" t="str">
        <f t="shared" si="2"/>
        <v/>
      </c>
    </row>
    <row r="181" spans="1:5">
      <c r="A181" s="5" t="s">
        <v>238</v>
      </c>
      <c r="B181" s="6"/>
      <c r="C181" s="215"/>
      <c r="D181" s="72"/>
      <c r="E181" s="354" t="str">
        <f t="shared" si="2"/>
        <v/>
      </c>
    </row>
    <row r="182" spans="1:5">
      <c r="A182" s="5" t="s">
        <v>239</v>
      </c>
      <c r="B182" s="6"/>
      <c r="C182" s="215"/>
      <c r="D182" s="72"/>
      <c r="E182" s="354" t="str">
        <f t="shared" si="2"/>
        <v/>
      </c>
    </row>
    <row r="183" spans="1:5">
      <c r="A183" s="5" t="s">
        <v>240</v>
      </c>
      <c r="B183" s="6"/>
      <c r="C183" s="215"/>
      <c r="D183" s="72"/>
      <c r="E183" s="354" t="str">
        <f t="shared" si="2"/>
        <v/>
      </c>
    </row>
    <row r="184" spans="1:5">
      <c r="A184" s="5" t="s">
        <v>241</v>
      </c>
      <c r="B184" s="6"/>
      <c r="C184" s="215"/>
      <c r="D184" s="72"/>
      <c r="E184" s="354" t="str">
        <f t="shared" si="2"/>
        <v/>
      </c>
    </row>
    <row r="185" spans="1:5">
      <c r="A185" s="5" t="s">
        <v>242</v>
      </c>
      <c r="B185" s="6"/>
      <c r="C185" s="215"/>
      <c r="D185" s="72"/>
      <c r="E185" s="354" t="str">
        <f t="shared" si="2"/>
        <v/>
      </c>
    </row>
    <row r="186" spans="1:5">
      <c r="A186" s="5" t="s">
        <v>243</v>
      </c>
      <c r="B186" s="6"/>
      <c r="C186" s="215"/>
      <c r="D186" s="72"/>
      <c r="E186" s="354" t="str">
        <f t="shared" si="2"/>
        <v/>
      </c>
    </row>
    <row r="187" spans="1:5">
      <c r="A187" s="5" t="s">
        <v>244</v>
      </c>
      <c r="B187" s="6"/>
      <c r="C187" s="215"/>
      <c r="D187" s="72"/>
      <c r="E187" s="354" t="str">
        <f t="shared" si="2"/>
        <v/>
      </c>
    </row>
    <row r="188" spans="1:5">
      <c r="A188" s="5" t="s">
        <v>245</v>
      </c>
      <c r="B188" s="6"/>
      <c r="C188" s="215"/>
      <c r="D188" s="72"/>
      <c r="E188" s="354" t="str">
        <f t="shared" si="2"/>
        <v/>
      </c>
    </row>
    <row r="189" spans="1:5">
      <c r="A189" s="5" t="s">
        <v>246</v>
      </c>
      <c r="B189" s="6"/>
      <c r="C189" s="215"/>
      <c r="D189" s="72"/>
      <c r="E189" s="354" t="str">
        <f t="shared" si="2"/>
        <v/>
      </c>
    </row>
    <row r="190" spans="1:5">
      <c r="A190" s="5" t="s">
        <v>247</v>
      </c>
      <c r="B190" s="6"/>
      <c r="C190" s="215"/>
      <c r="D190" s="72"/>
      <c r="E190" s="354" t="str">
        <f t="shared" si="2"/>
        <v/>
      </c>
    </row>
    <row r="191" spans="1:5">
      <c r="A191" s="5" t="s">
        <v>248</v>
      </c>
      <c r="B191" s="6"/>
      <c r="C191" s="215"/>
      <c r="D191" s="72"/>
      <c r="E191" s="354" t="str">
        <f t="shared" si="2"/>
        <v/>
      </c>
    </row>
    <row r="192" spans="1:5">
      <c r="A192" s="5" t="s">
        <v>249</v>
      </c>
      <c r="B192" s="6"/>
      <c r="C192" s="215"/>
      <c r="D192" s="72"/>
      <c r="E192" s="354" t="str">
        <f t="shared" si="2"/>
        <v/>
      </c>
    </row>
    <row r="193" spans="1:5">
      <c r="A193" s="5" t="s">
        <v>250</v>
      </c>
      <c r="B193" s="6"/>
      <c r="C193" s="215"/>
      <c r="D193" s="72"/>
      <c r="E193" s="354" t="str">
        <f t="shared" si="2"/>
        <v/>
      </c>
    </row>
    <row r="194" spans="1:5">
      <c r="A194" s="5" t="s">
        <v>251</v>
      </c>
      <c r="B194" s="6"/>
      <c r="C194" s="215"/>
      <c r="D194" s="72"/>
      <c r="E194" s="354" t="str">
        <f t="shared" si="2"/>
        <v/>
      </c>
    </row>
    <row r="195" spans="1:5">
      <c r="A195" s="5" t="s">
        <v>252</v>
      </c>
      <c r="B195" s="6"/>
      <c r="C195" s="215"/>
      <c r="D195" s="72"/>
      <c r="E195" s="354" t="str">
        <f t="shared" si="2"/>
        <v/>
      </c>
    </row>
    <row r="196" spans="1:5">
      <c r="A196" s="5" t="s">
        <v>253</v>
      </c>
      <c r="B196" s="6"/>
      <c r="C196" s="215"/>
      <c r="D196" s="72"/>
      <c r="E196" s="354" t="str">
        <f t="shared" si="2"/>
        <v/>
      </c>
    </row>
    <row r="197" spans="1:5">
      <c r="A197" s="5" t="s">
        <v>254</v>
      </c>
      <c r="B197" s="6"/>
      <c r="C197" s="215"/>
      <c r="D197" s="72"/>
      <c r="E197" s="354" t="str">
        <f t="shared" si="2"/>
        <v/>
      </c>
    </row>
    <row r="198" spans="1:5">
      <c r="A198" s="5" t="s">
        <v>255</v>
      </c>
      <c r="B198" s="6"/>
      <c r="C198" s="215"/>
      <c r="D198" s="72"/>
      <c r="E198" s="354" t="str">
        <f t="shared" si="2"/>
        <v/>
      </c>
    </row>
    <row r="199" spans="1:5">
      <c r="A199" s="5" t="s">
        <v>256</v>
      </c>
      <c r="B199" s="6"/>
      <c r="C199" s="215"/>
      <c r="D199" s="72"/>
      <c r="E199" s="354" t="str">
        <f t="shared" si="2"/>
        <v/>
      </c>
    </row>
    <row r="200" spans="1:5">
      <c r="A200" s="5" t="s">
        <v>257</v>
      </c>
      <c r="B200" s="6"/>
      <c r="C200" s="215"/>
      <c r="D200" s="72"/>
      <c r="E200" s="354" t="str">
        <f t="shared" si="2"/>
        <v/>
      </c>
    </row>
    <row r="201" spans="1:5">
      <c r="A201" s="5" t="s">
        <v>258</v>
      </c>
      <c r="B201" s="6"/>
      <c r="C201" s="215"/>
      <c r="D201" s="72"/>
      <c r="E201" s="354" t="str">
        <f t="shared" si="2"/>
        <v/>
      </c>
    </row>
    <row r="202" spans="1:5">
      <c r="A202" s="5" t="s">
        <v>259</v>
      </c>
      <c r="B202" s="6"/>
      <c r="C202" s="215"/>
      <c r="D202" s="72"/>
      <c r="E202" s="354" t="str">
        <f t="shared" ref="E202:E259" si="3">IF(OR(,$B202="",$C202="",$C202&lt;an_initial,$C202&gt;an_final,),"",
(30*(D202="expoziție internațională")+20*(D202="expoziție națională")+10*(D202="expoziție locală"))
)</f>
        <v/>
      </c>
    </row>
    <row r="203" spans="1:5">
      <c r="A203" s="5" t="s">
        <v>260</v>
      </c>
      <c r="B203" s="6"/>
      <c r="C203" s="215"/>
      <c r="D203" s="72"/>
      <c r="E203" s="354" t="str">
        <f t="shared" si="3"/>
        <v/>
      </c>
    </row>
    <row r="204" spans="1:5">
      <c r="A204" s="5" t="s">
        <v>261</v>
      </c>
      <c r="B204" s="6"/>
      <c r="C204" s="215"/>
      <c r="D204" s="72"/>
      <c r="E204" s="354" t="str">
        <f t="shared" si="3"/>
        <v/>
      </c>
    </row>
    <row r="205" spans="1:5">
      <c r="A205" s="5" t="s">
        <v>262</v>
      </c>
      <c r="B205" s="6"/>
      <c r="C205" s="215"/>
      <c r="D205" s="72"/>
      <c r="E205" s="354" t="str">
        <f t="shared" si="3"/>
        <v/>
      </c>
    </row>
    <row r="206" spans="1:5">
      <c r="A206" s="5" t="s">
        <v>263</v>
      </c>
      <c r="B206" s="6"/>
      <c r="C206" s="215"/>
      <c r="D206" s="72"/>
      <c r="E206" s="354" t="str">
        <f t="shared" si="3"/>
        <v/>
      </c>
    </row>
    <row r="207" spans="1:5">
      <c r="A207" s="5" t="s">
        <v>264</v>
      </c>
      <c r="B207" s="6"/>
      <c r="C207" s="215"/>
      <c r="D207" s="72"/>
      <c r="E207" s="354" t="str">
        <f t="shared" si="3"/>
        <v/>
      </c>
    </row>
    <row r="208" spans="1:5">
      <c r="A208" s="5" t="s">
        <v>265</v>
      </c>
      <c r="B208" s="6"/>
      <c r="C208" s="215"/>
      <c r="D208" s="72"/>
      <c r="E208" s="354" t="str">
        <f t="shared" si="3"/>
        <v/>
      </c>
    </row>
    <row r="209" spans="1:5">
      <c r="A209" s="5" t="s">
        <v>266</v>
      </c>
      <c r="B209" s="6"/>
      <c r="C209" s="215"/>
      <c r="D209" s="72"/>
      <c r="E209" s="354" t="str">
        <f t="shared" si="3"/>
        <v/>
      </c>
    </row>
    <row r="210" spans="1:5">
      <c r="A210" s="5" t="s">
        <v>267</v>
      </c>
      <c r="B210" s="6"/>
      <c r="C210" s="215"/>
      <c r="D210" s="72"/>
      <c r="E210" s="354" t="str">
        <f t="shared" si="3"/>
        <v/>
      </c>
    </row>
    <row r="211" spans="1:5">
      <c r="A211" s="5" t="s">
        <v>268</v>
      </c>
      <c r="B211" s="6"/>
      <c r="C211" s="215"/>
      <c r="D211" s="72"/>
      <c r="E211" s="354" t="str">
        <f t="shared" si="3"/>
        <v/>
      </c>
    </row>
    <row r="212" spans="1:5">
      <c r="A212" s="5" t="s">
        <v>269</v>
      </c>
      <c r="B212" s="6"/>
      <c r="C212" s="215"/>
      <c r="D212" s="72"/>
      <c r="E212" s="354" t="str">
        <f t="shared" si="3"/>
        <v/>
      </c>
    </row>
    <row r="213" spans="1:5">
      <c r="A213" s="5" t="s">
        <v>270</v>
      </c>
      <c r="B213" s="6"/>
      <c r="C213" s="215"/>
      <c r="D213" s="72"/>
      <c r="E213" s="354" t="str">
        <f t="shared" si="3"/>
        <v/>
      </c>
    </row>
    <row r="214" spans="1:5">
      <c r="A214" s="5" t="s">
        <v>271</v>
      </c>
      <c r="B214" s="6"/>
      <c r="C214" s="215"/>
      <c r="D214" s="72"/>
      <c r="E214" s="354" t="str">
        <f t="shared" si="3"/>
        <v/>
      </c>
    </row>
    <row r="215" spans="1:5">
      <c r="A215" s="5" t="s">
        <v>272</v>
      </c>
      <c r="B215" s="6"/>
      <c r="C215" s="215"/>
      <c r="D215" s="72"/>
      <c r="E215" s="354" t="str">
        <f t="shared" si="3"/>
        <v/>
      </c>
    </row>
    <row r="216" spans="1:5">
      <c r="A216" s="5" t="s">
        <v>273</v>
      </c>
      <c r="B216" s="6"/>
      <c r="C216" s="215"/>
      <c r="D216" s="72"/>
      <c r="E216" s="354" t="str">
        <f t="shared" si="3"/>
        <v/>
      </c>
    </row>
    <row r="217" spans="1:5">
      <c r="A217" s="5" t="s">
        <v>274</v>
      </c>
      <c r="B217" s="6"/>
      <c r="C217" s="215"/>
      <c r="D217" s="72"/>
      <c r="E217" s="354" t="str">
        <f t="shared" si="3"/>
        <v/>
      </c>
    </row>
    <row r="218" spans="1:5">
      <c r="A218" s="5" t="s">
        <v>275</v>
      </c>
      <c r="B218" s="6"/>
      <c r="C218" s="215"/>
      <c r="D218" s="72"/>
      <c r="E218" s="354" t="str">
        <f t="shared" si="3"/>
        <v/>
      </c>
    </row>
    <row r="219" spans="1:5">
      <c r="A219" s="5" t="s">
        <v>276</v>
      </c>
      <c r="B219" s="6"/>
      <c r="C219" s="215"/>
      <c r="D219" s="72"/>
      <c r="E219" s="354" t="str">
        <f t="shared" si="3"/>
        <v/>
      </c>
    </row>
    <row r="220" spans="1:5">
      <c r="A220" s="5" t="s">
        <v>277</v>
      </c>
      <c r="B220" s="6"/>
      <c r="C220" s="215"/>
      <c r="D220" s="72"/>
      <c r="E220" s="354" t="str">
        <f t="shared" si="3"/>
        <v/>
      </c>
    </row>
    <row r="221" spans="1:5">
      <c r="A221" s="5" t="s">
        <v>278</v>
      </c>
      <c r="B221" s="6"/>
      <c r="C221" s="215"/>
      <c r="D221" s="72"/>
      <c r="E221" s="354" t="str">
        <f t="shared" si="3"/>
        <v/>
      </c>
    </row>
    <row r="222" spans="1:5">
      <c r="A222" s="5" t="s">
        <v>279</v>
      </c>
      <c r="B222" s="6"/>
      <c r="C222" s="215"/>
      <c r="D222" s="72"/>
      <c r="E222" s="354" t="str">
        <f t="shared" si="3"/>
        <v/>
      </c>
    </row>
    <row r="223" spans="1:5">
      <c r="A223" s="5" t="s">
        <v>280</v>
      </c>
      <c r="B223" s="6"/>
      <c r="C223" s="215"/>
      <c r="D223" s="72"/>
      <c r="E223" s="354" t="str">
        <f t="shared" si="3"/>
        <v/>
      </c>
    </row>
    <row r="224" spans="1:5">
      <c r="A224" s="5" t="s">
        <v>281</v>
      </c>
      <c r="B224" s="6"/>
      <c r="C224" s="215"/>
      <c r="D224" s="72"/>
      <c r="E224" s="354" t="str">
        <f t="shared" si="3"/>
        <v/>
      </c>
    </row>
    <row r="225" spans="1:5">
      <c r="A225" s="5" t="s">
        <v>282</v>
      </c>
      <c r="B225" s="6"/>
      <c r="C225" s="215"/>
      <c r="D225" s="72"/>
      <c r="E225" s="354" t="str">
        <f t="shared" si="3"/>
        <v/>
      </c>
    </row>
    <row r="226" spans="1:5">
      <c r="A226" s="5" t="s">
        <v>283</v>
      </c>
      <c r="B226" s="6"/>
      <c r="C226" s="215"/>
      <c r="D226" s="72"/>
      <c r="E226" s="354" t="str">
        <f t="shared" si="3"/>
        <v/>
      </c>
    </row>
    <row r="227" spans="1:5">
      <c r="A227" s="5" t="s">
        <v>284</v>
      </c>
      <c r="B227" s="6"/>
      <c r="C227" s="215"/>
      <c r="D227" s="72"/>
      <c r="E227" s="354" t="str">
        <f t="shared" si="3"/>
        <v/>
      </c>
    </row>
    <row r="228" spans="1:5">
      <c r="A228" s="5" t="s">
        <v>285</v>
      </c>
      <c r="B228" s="6"/>
      <c r="C228" s="215"/>
      <c r="D228" s="72"/>
      <c r="E228" s="354" t="str">
        <f t="shared" si="3"/>
        <v/>
      </c>
    </row>
    <row r="229" spans="1:5">
      <c r="A229" s="5" t="s">
        <v>286</v>
      </c>
      <c r="B229" s="6"/>
      <c r="C229" s="215"/>
      <c r="D229" s="72"/>
      <c r="E229" s="354" t="str">
        <f t="shared" si="3"/>
        <v/>
      </c>
    </row>
    <row r="230" spans="1:5">
      <c r="A230" s="5" t="s">
        <v>287</v>
      </c>
      <c r="B230" s="6"/>
      <c r="C230" s="215"/>
      <c r="D230" s="72"/>
      <c r="E230" s="354" t="str">
        <f t="shared" si="3"/>
        <v/>
      </c>
    </row>
    <row r="231" spans="1:5">
      <c r="A231" s="5" t="s">
        <v>288</v>
      </c>
      <c r="B231" s="6"/>
      <c r="C231" s="215"/>
      <c r="D231" s="72"/>
      <c r="E231" s="354" t="str">
        <f t="shared" si="3"/>
        <v/>
      </c>
    </row>
    <row r="232" spans="1:5">
      <c r="A232" s="5" t="s">
        <v>289</v>
      </c>
      <c r="B232" s="6"/>
      <c r="C232" s="215"/>
      <c r="D232" s="72"/>
      <c r="E232" s="354" t="str">
        <f t="shared" si="3"/>
        <v/>
      </c>
    </row>
    <row r="233" spans="1:5">
      <c r="A233" s="5" t="s">
        <v>290</v>
      </c>
      <c r="B233" s="6"/>
      <c r="C233" s="215"/>
      <c r="D233" s="72"/>
      <c r="E233" s="354" t="str">
        <f t="shared" si="3"/>
        <v/>
      </c>
    </row>
    <row r="234" spans="1:5">
      <c r="A234" s="5" t="s">
        <v>291</v>
      </c>
      <c r="B234" s="6"/>
      <c r="C234" s="215"/>
      <c r="D234" s="72"/>
      <c r="E234" s="354" t="str">
        <f t="shared" si="3"/>
        <v/>
      </c>
    </row>
    <row r="235" spans="1:5">
      <c r="A235" s="5" t="s">
        <v>292</v>
      </c>
      <c r="B235" s="6"/>
      <c r="C235" s="215"/>
      <c r="D235" s="72"/>
      <c r="E235" s="354" t="str">
        <f t="shared" si="3"/>
        <v/>
      </c>
    </row>
    <row r="236" spans="1:5">
      <c r="A236" s="5" t="s">
        <v>293</v>
      </c>
      <c r="B236" s="6"/>
      <c r="C236" s="215"/>
      <c r="D236" s="72"/>
      <c r="E236" s="354" t="str">
        <f t="shared" si="3"/>
        <v/>
      </c>
    </row>
    <row r="237" spans="1:5">
      <c r="A237" s="5" t="s">
        <v>294</v>
      </c>
      <c r="B237" s="6"/>
      <c r="C237" s="215"/>
      <c r="D237" s="72"/>
      <c r="E237" s="354" t="str">
        <f t="shared" si="3"/>
        <v/>
      </c>
    </row>
    <row r="238" spans="1:5">
      <c r="A238" s="5" t="s">
        <v>295</v>
      </c>
      <c r="B238" s="6"/>
      <c r="C238" s="215"/>
      <c r="D238" s="72"/>
      <c r="E238" s="354" t="str">
        <f t="shared" si="3"/>
        <v/>
      </c>
    </row>
    <row r="239" spans="1:5">
      <c r="A239" s="5" t="s">
        <v>296</v>
      </c>
      <c r="B239" s="6"/>
      <c r="C239" s="215"/>
      <c r="D239" s="72"/>
      <c r="E239" s="354" t="str">
        <f t="shared" si="3"/>
        <v/>
      </c>
    </row>
    <row r="240" spans="1:5">
      <c r="A240" s="5" t="s">
        <v>297</v>
      </c>
      <c r="B240" s="6"/>
      <c r="C240" s="215"/>
      <c r="D240" s="72"/>
      <c r="E240" s="354" t="str">
        <f t="shared" si="3"/>
        <v/>
      </c>
    </row>
    <row r="241" spans="1:5">
      <c r="A241" s="5" t="s">
        <v>298</v>
      </c>
      <c r="B241" s="6"/>
      <c r="C241" s="215"/>
      <c r="D241" s="72"/>
      <c r="E241" s="354" t="str">
        <f t="shared" si="3"/>
        <v/>
      </c>
    </row>
    <row r="242" spans="1:5">
      <c r="A242" s="5" t="s">
        <v>299</v>
      </c>
      <c r="B242" s="6"/>
      <c r="C242" s="215"/>
      <c r="D242" s="72"/>
      <c r="E242" s="354" t="str">
        <f t="shared" si="3"/>
        <v/>
      </c>
    </row>
    <row r="243" spans="1:5">
      <c r="A243" s="5" t="s">
        <v>300</v>
      </c>
      <c r="B243" s="6"/>
      <c r="C243" s="215"/>
      <c r="D243" s="72"/>
      <c r="E243" s="354" t="str">
        <f t="shared" si="3"/>
        <v/>
      </c>
    </row>
    <row r="244" spans="1:5">
      <c r="A244" s="5" t="s">
        <v>301</v>
      </c>
      <c r="B244" s="6"/>
      <c r="C244" s="215"/>
      <c r="D244" s="72"/>
      <c r="E244" s="354" t="str">
        <f t="shared" si="3"/>
        <v/>
      </c>
    </row>
    <row r="245" spans="1:5">
      <c r="A245" s="5" t="s">
        <v>302</v>
      </c>
      <c r="B245" s="6"/>
      <c r="C245" s="215"/>
      <c r="D245" s="72"/>
      <c r="E245" s="354" t="str">
        <f t="shared" si="3"/>
        <v/>
      </c>
    </row>
    <row r="246" spans="1:5">
      <c r="A246" s="5" t="s">
        <v>303</v>
      </c>
      <c r="B246" s="6"/>
      <c r="C246" s="215"/>
      <c r="D246" s="72"/>
      <c r="E246" s="354" t="str">
        <f t="shared" si="3"/>
        <v/>
      </c>
    </row>
    <row r="247" spans="1:5">
      <c r="A247" s="5" t="s">
        <v>304</v>
      </c>
      <c r="B247" s="6"/>
      <c r="C247" s="215"/>
      <c r="D247" s="72"/>
      <c r="E247" s="354" t="str">
        <f t="shared" si="3"/>
        <v/>
      </c>
    </row>
    <row r="248" spans="1:5">
      <c r="A248" s="5" t="s">
        <v>305</v>
      </c>
      <c r="B248" s="6"/>
      <c r="C248" s="215"/>
      <c r="D248" s="72"/>
      <c r="E248" s="354" t="str">
        <f t="shared" si="3"/>
        <v/>
      </c>
    </row>
    <row r="249" spans="1:5">
      <c r="A249" s="5" t="s">
        <v>306</v>
      </c>
      <c r="B249" s="6"/>
      <c r="C249" s="215"/>
      <c r="D249" s="72"/>
      <c r="E249" s="354" t="str">
        <f t="shared" si="3"/>
        <v/>
      </c>
    </row>
    <row r="250" spans="1:5">
      <c r="A250" s="5" t="s">
        <v>307</v>
      </c>
      <c r="B250" s="6"/>
      <c r="C250" s="215"/>
      <c r="D250" s="72"/>
      <c r="E250" s="354" t="str">
        <f t="shared" si="3"/>
        <v/>
      </c>
    </row>
    <row r="251" spans="1:5">
      <c r="A251" s="5" t="s">
        <v>308</v>
      </c>
      <c r="B251" s="6"/>
      <c r="C251" s="215"/>
      <c r="D251" s="72"/>
      <c r="E251" s="354" t="str">
        <f t="shared" si="3"/>
        <v/>
      </c>
    </row>
    <row r="252" spans="1:5">
      <c r="A252" s="5" t="s">
        <v>309</v>
      </c>
      <c r="B252" s="6"/>
      <c r="C252" s="215"/>
      <c r="D252" s="72"/>
      <c r="E252" s="354" t="str">
        <f t="shared" si="3"/>
        <v/>
      </c>
    </row>
    <row r="253" spans="1:5">
      <c r="A253" s="5" t="s">
        <v>310</v>
      </c>
      <c r="B253" s="6"/>
      <c r="C253" s="215"/>
      <c r="D253" s="72"/>
      <c r="E253" s="354" t="str">
        <f t="shared" si="3"/>
        <v/>
      </c>
    </row>
    <row r="254" spans="1:5">
      <c r="A254" s="5" t="s">
        <v>311</v>
      </c>
      <c r="B254" s="6"/>
      <c r="C254" s="215"/>
      <c r="D254" s="72"/>
      <c r="E254" s="354" t="str">
        <f t="shared" si="3"/>
        <v/>
      </c>
    </row>
    <row r="255" spans="1:5">
      <c r="A255" s="5" t="s">
        <v>312</v>
      </c>
      <c r="B255" s="6"/>
      <c r="C255" s="215"/>
      <c r="D255" s="72"/>
      <c r="E255" s="354" t="str">
        <f t="shared" si="3"/>
        <v/>
      </c>
    </row>
    <row r="256" spans="1:5">
      <c r="A256" s="5" t="s">
        <v>313</v>
      </c>
      <c r="B256" s="6"/>
      <c r="C256" s="215"/>
      <c r="D256" s="72"/>
      <c r="E256" s="354" t="str">
        <f t="shared" si="3"/>
        <v/>
      </c>
    </row>
    <row r="257" spans="1:5">
      <c r="A257" s="5" t="s">
        <v>314</v>
      </c>
      <c r="B257" s="6"/>
      <c r="C257" s="215"/>
      <c r="D257" s="72"/>
      <c r="E257" s="354" t="str">
        <f t="shared" si="3"/>
        <v/>
      </c>
    </row>
    <row r="258" spans="1:5">
      <c r="A258" s="5" t="s">
        <v>315</v>
      </c>
      <c r="B258" s="6"/>
      <c r="C258" s="215"/>
      <c r="D258" s="72"/>
      <c r="E258" s="354" t="str">
        <f t="shared" si="3"/>
        <v/>
      </c>
    </row>
    <row r="259" spans="1:5">
      <c r="A259" s="5" t="s">
        <v>316</v>
      </c>
      <c r="B259" s="6"/>
      <c r="C259" s="215"/>
      <c r="D259" s="72"/>
      <c r="E259" s="354"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s>
  <sheetFormatPr defaultColWidth="9.109375" defaultRowHeight="15.6"/>
  <cols>
    <col min="1" max="1" width="5.6640625" style="62" customWidth="1"/>
    <col min="2" max="2" width="32" style="62" customWidth="1"/>
    <col min="3" max="3" width="8.6640625" style="62" customWidth="1"/>
    <col min="4" max="4" width="23.5546875" style="62" bestFit="1" customWidth="1"/>
    <col min="5" max="5" width="13.6640625" style="62" customWidth="1"/>
    <col min="6" max="6" width="10.6640625" style="69" hidden="1" customWidth="1"/>
    <col min="7" max="7" width="9.109375" style="62" hidden="1" customWidth="1"/>
    <col min="8" max="16384" width="9.109375" style="62"/>
  </cols>
  <sheetData>
    <row r="1" spans="1:7" s="58" customFormat="1">
      <c r="A1" s="57" t="s">
        <v>481</v>
      </c>
      <c r="D1" s="59"/>
      <c r="E1" s="59"/>
      <c r="F1" s="60"/>
    </row>
    <row r="2" spans="1:7" s="58" customFormat="1">
      <c r="A2" s="587" t="s">
        <v>448</v>
      </c>
      <c r="B2" s="587"/>
      <c r="D2" s="59"/>
      <c r="E2" s="59"/>
      <c r="F2" s="60"/>
    </row>
    <row r="3" spans="1:7">
      <c r="A3" s="588" t="s">
        <v>901</v>
      </c>
      <c r="B3" s="588"/>
      <c r="C3" s="588"/>
      <c r="D3" s="588"/>
      <c r="E3" s="588"/>
      <c r="F3" s="62"/>
    </row>
    <row r="4" spans="1:7">
      <c r="A4" s="537" t="s">
        <v>937</v>
      </c>
      <c r="B4" s="537"/>
      <c r="C4" s="537"/>
      <c r="D4" s="537"/>
      <c r="E4" s="537"/>
      <c r="F4" s="289"/>
    </row>
    <row r="6" spans="1:7" s="58" customFormat="1" ht="13.5" customHeight="1">
      <c r="A6" s="62"/>
      <c r="B6" s="62"/>
      <c r="C6" s="80"/>
      <c r="D6" s="62"/>
      <c r="E6" s="345" t="str">
        <f>CONCATENATE(functie," ",nume_candidat)</f>
        <v>Șef de lucrări Halbac-Cotoara-Zamfir Rares</v>
      </c>
      <c r="F6" s="69"/>
    </row>
    <row r="7" spans="1:7" ht="15" customHeight="1">
      <c r="A7" s="528" t="s">
        <v>336</v>
      </c>
      <c r="B7" s="528" t="s">
        <v>1028</v>
      </c>
      <c r="C7" s="528" t="s">
        <v>2</v>
      </c>
      <c r="D7" s="528" t="s">
        <v>458</v>
      </c>
      <c r="E7" s="529" t="s">
        <v>542</v>
      </c>
      <c r="F7" s="535" t="s">
        <v>539</v>
      </c>
    </row>
    <row r="8" spans="1:7" ht="54" customHeight="1">
      <c r="A8" s="528"/>
      <c r="B8" s="528"/>
      <c r="C8" s="528"/>
      <c r="D8" s="528"/>
      <c r="E8" s="530"/>
      <c r="F8" s="535"/>
      <c r="G8" s="62" t="s">
        <v>459</v>
      </c>
    </row>
    <row r="9" spans="1:7">
      <c r="A9" s="86"/>
      <c r="B9" s="63"/>
      <c r="C9" s="160"/>
      <c r="D9" s="72"/>
      <c r="E9" s="146">
        <f>SUMIF(E10:E1010,"&gt;0")</f>
        <v>0</v>
      </c>
      <c r="F9" s="296"/>
    </row>
    <row r="10" spans="1:7">
      <c r="A10" s="5" t="s">
        <v>40</v>
      </c>
      <c r="B10" s="6"/>
      <c r="C10" s="6"/>
      <c r="D10" s="72"/>
      <c r="E10" s="354" t="str">
        <f t="shared" ref="E10:E73" si="0">IF(OR(,$B10="",$C10="",$C10&lt;an_initial,$C10&gt;an_final),"",
(30*(D10="expoziție internațională")+15*(D10="expoziție națională"))
)</f>
        <v/>
      </c>
      <c r="F10" s="352" t="b">
        <f>IF(nume_candidat="",FALSE,ISNUMBER(SEARCH(nume_candidat,#REF!)))</f>
        <v>0</v>
      </c>
      <c r="G10" s="353" t="e">
        <f>LEN(#REF!)-LEN(SUBSTITUTE(#REF!,",",""))+1</f>
        <v>#REF!</v>
      </c>
    </row>
    <row r="11" spans="1:7" s="78" customFormat="1">
      <c r="A11" s="5" t="s">
        <v>24</v>
      </c>
      <c r="B11" s="6"/>
      <c r="C11" s="6"/>
      <c r="D11" s="72"/>
      <c r="E11" s="354" t="str">
        <f t="shared" si="0"/>
        <v/>
      </c>
      <c r="F11" s="352" t="b">
        <f>IF(nume_candidat="",FALSE,ISNUMBER(SEARCH(nume_candidat,#REF!)))</f>
        <v>0</v>
      </c>
      <c r="G11" s="353" t="e">
        <f>LEN(#REF!)-LEN(SUBSTITUTE(#REF!,",",""))+1</f>
        <v>#REF!</v>
      </c>
    </row>
    <row r="12" spans="1:7">
      <c r="A12" s="5" t="s">
        <v>25</v>
      </c>
      <c r="B12" s="6"/>
      <c r="C12" s="6"/>
      <c r="D12" s="72"/>
      <c r="E12" s="354" t="str">
        <f t="shared" si="0"/>
        <v/>
      </c>
      <c r="F12" s="352" t="b">
        <f>IF(nume_candidat="",FALSE,ISNUMBER(SEARCH(nume_candidat,#REF!)))</f>
        <v>0</v>
      </c>
      <c r="G12" s="353" t="e">
        <f>LEN(#REF!)-LEN(SUBSTITUTE(#REF!,",",""))+1</f>
        <v>#REF!</v>
      </c>
    </row>
    <row r="13" spans="1:7">
      <c r="A13" s="5" t="s">
        <v>26</v>
      </c>
      <c r="B13" s="7"/>
      <c r="C13" s="7"/>
      <c r="D13" s="72"/>
      <c r="E13" s="354" t="str">
        <f t="shared" si="0"/>
        <v/>
      </c>
      <c r="F13" s="352" t="b">
        <f>IF(nume_candidat="",FALSE,ISNUMBER(SEARCH(nume_candidat,#REF!)))</f>
        <v>0</v>
      </c>
      <c r="G13" s="353" t="e">
        <f>LEN(#REF!)-LEN(SUBSTITUTE(#REF!,",",""))+1</f>
        <v>#REF!</v>
      </c>
    </row>
    <row r="14" spans="1:7">
      <c r="A14" s="5" t="s">
        <v>63</v>
      </c>
      <c r="B14" s="7"/>
      <c r="C14" s="216"/>
      <c r="D14" s="72"/>
      <c r="E14" s="354" t="str">
        <f t="shared" si="0"/>
        <v/>
      </c>
      <c r="F14" s="352" t="b">
        <f>IF(nume_candidat="",FALSE,ISNUMBER(SEARCH(nume_candidat,#REF!)))</f>
        <v>0</v>
      </c>
      <c r="G14" s="353" t="e">
        <f>LEN(#REF!)-LEN(SUBSTITUTE(#REF!,",",""))+1</f>
        <v>#REF!</v>
      </c>
    </row>
    <row r="15" spans="1:7">
      <c r="A15" s="5" t="s">
        <v>64</v>
      </c>
      <c r="B15" s="7"/>
      <c r="C15" s="216"/>
      <c r="D15" s="72"/>
      <c r="E15" s="354" t="str">
        <f t="shared" si="0"/>
        <v/>
      </c>
      <c r="F15" s="352" t="b">
        <f>IF(nume_candidat="",FALSE,ISNUMBER(SEARCH(nume_candidat,#REF!)))</f>
        <v>0</v>
      </c>
      <c r="G15" s="353" t="e">
        <f>LEN(#REF!)-LEN(SUBSTITUTE(#REF!,",",""))+1</f>
        <v>#REF!</v>
      </c>
    </row>
    <row r="16" spans="1:7">
      <c r="A16" s="5" t="s">
        <v>65</v>
      </c>
      <c r="B16" s="6"/>
      <c r="C16" s="215"/>
      <c r="D16" s="72"/>
      <c r="E16" s="354" t="str">
        <f t="shared" si="0"/>
        <v/>
      </c>
      <c r="F16" s="352" t="b">
        <f>IF(nume_candidat="",FALSE,ISNUMBER(SEARCH(nume_candidat,#REF!)))</f>
        <v>0</v>
      </c>
      <c r="G16" s="353" t="e">
        <f>LEN(#REF!)-LEN(SUBSTITUTE(#REF!,",",""))+1</f>
        <v>#REF!</v>
      </c>
    </row>
    <row r="17" spans="1:7">
      <c r="A17" s="5" t="s">
        <v>66</v>
      </c>
      <c r="B17" s="7"/>
      <c r="C17" s="216"/>
      <c r="D17" s="72"/>
      <c r="E17" s="354" t="str">
        <f t="shared" si="0"/>
        <v/>
      </c>
      <c r="F17" s="352" t="b">
        <f>IF(nume_candidat="",FALSE,ISNUMBER(SEARCH(nume_candidat,#REF!)))</f>
        <v>0</v>
      </c>
      <c r="G17" s="353" t="e">
        <f>LEN(#REF!)-LEN(SUBSTITUTE(#REF!,",",""))+1</f>
        <v>#REF!</v>
      </c>
    </row>
    <row r="18" spans="1:7">
      <c r="A18" s="5" t="s">
        <v>67</v>
      </c>
      <c r="B18" s="7"/>
      <c r="C18" s="216"/>
      <c r="D18" s="72"/>
      <c r="E18" s="354" t="str">
        <f t="shared" si="0"/>
        <v/>
      </c>
      <c r="F18" s="352" t="b">
        <f>IF(nume_candidat="",FALSE,ISNUMBER(SEARCH(nume_candidat,#REF!)))</f>
        <v>0</v>
      </c>
      <c r="G18" s="353" t="e">
        <f>LEN(#REF!)-LEN(SUBSTITUTE(#REF!,",",""))+1</f>
        <v>#REF!</v>
      </c>
    </row>
    <row r="19" spans="1:7">
      <c r="A19" s="5" t="s">
        <v>68</v>
      </c>
      <c r="B19" s="6"/>
      <c r="C19" s="216"/>
      <c r="D19" s="72"/>
      <c r="E19" s="354" t="str">
        <f t="shared" si="0"/>
        <v/>
      </c>
      <c r="F19" s="352" t="b">
        <f>IF(nume_candidat="",FALSE,ISNUMBER(SEARCH(nume_candidat,#REF!)))</f>
        <v>0</v>
      </c>
      <c r="G19" s="353" t="e">
        <f>LEN(#REF!)-LEN(SUBSTITUTE(#REF!,",",""))+1</f>
        <v>#REF!</v>
      </c>
    </row>
    <row r="20" spans="1:7">
      <c r="A20" s="5" t="s">
        <v>69</v>
      </c>
      <c r="B20" s="6"/>
      <c r="C20" s="216"/>
      <c r="D20" s="72"/>
      <c r="E20" s="354" t="str">
        <f t="shared" si="0"/>
        <v/>
      </c>
      <c r="F20" s="352" t="b">
        <f>IF(nume_candidat="",FALSE,ISNUMBER(SEARCH(nume_candidat,#REF!)))</f>
        <v>0</v>
      </c>
      <c r="G20" s="353" t="e">
        <f>LEN(#REF!)-LEN(SUBSTITUTE(#REF!,",",""))+1</f>
        <v>#REF!</v>
      </c>
    </row>
    <row r="21" spans="1:7">
      <c r="A21" s="5" t="s">
        <v>70</v>
      </c>
      <c r="B21" s="6"/>
      <c r="C21" s="215"/>
      <c r="D21" s="72"/>
      <c r="E21" s="354" t="str">
        <f t="shared" si="0"/>
        <v/>
      </c>
      <c r="F21" s="352" t="b">
        <f>IF(nume_candidat="",FALSE,ISNUMBER(SEARCH(nume_candidat,#REF!)))</f>
        <v>0</v>
      </c>
      <c r="G21" s="353" t="e">
        <f>LEN(#REF!)-LEN(SUBSTITUTE(#REF!,",",""))+1</f>
        <v>#REF!</v>
      </c>
    </row>
    <row r="22" spans="1:7">
      <c r="A22" s="5" t="s">
        <v>71</v>
      </c>
      <c r="B22" s="6"/>
      <c r="C22" s="215"/>
      <c r="D22" s="72"/>
      <c r="E22" s="354" t="str">
        <f t="shared" si="0"/>
        <v/>
      </c>
      <c r="F22" s="352" t="b">
        <f>IF(nume_candidat="",FALSE,ISNUMBER(SEARCH(nume_candidat,#REF!)))</f>
        <v>0</v>
      </c>
      <c r="G22" s="353" t="e">
        <f>LEN(#REF!)-LEN(SUBSTITUTE(#REF!,",",""))+1</f>
        <v>#REF!</v>
      </c>
    </row>
    <row r="23" spans="1:7">
      <c r="A23" s="5" t="s">
        <v>72</v>
      </c>
      <c r="B23" s="6"/>
      <c r="C23" s="215"/>
      <c r="D23" s="72"/>
      <c r="E23" s="354" t="str">
        <f t="shared" si="0"/>
        <v/>
      </c>
      <c r="F23" s="352" t="b">
        <f>IF(nume_candidat="",FALSE,ISNUMBER(SEARCH(nume_candidat,#REF!)))</f>
        <v>0</v>
      </c>
      <c r="G23" s="353" t="e">
        <f>LEN(#REF!)-LEN(SUBSTITUTE(#REF!,",",""))+1</f>
        <v>#REF!</v>
      </c>
    </row>
    <row r="24" spans="1:7">
      <c r="A24" s="5" t="s">
        <v>73</v>
      </c>
      <c r="B24" s="6"/>
      <c r="C24" s="215"/>
      <c r="D24" s="72"/>
      <c r="E24" s="354" t="str">
        <f t="shared" si="0"/>
        <v/>
      </c>
      <c r="F24" s="352" t="b">
        <f>IF(nume_candidat="",FALSE,ISNUMBER(SEARCH(nume_candidat,#REF!)))</f>
        <v>0</v>
      </c>
      <c r="G24" s="353" t="e">
        <f>LEN(#REF!)-LEN(SUBSTITUTE(#REF!,",",""))+1</f>
        <v>#REF!</v>
      </c>
    </row>
    <row r="25" spans="1:7">
      <c r="A25" s="5" t="s">
        <v>74</v>
      </c>
      <c r="B25" s="6"/>
      <c r="C25" s="215"/>
      <c r="D25" s="72"/>
      <c r="E25" s="354" t="str">
        <f t="shared" si="0"/>
        <v/>
      </c>
      <c r="F25" s="352" t="b">
        <f>IF(nume_candidat="",FALSE,ISNUMBER(SEARCH(nume_candidat,#REF!)))</f>
        <v>0</v>
      </c>
      <c r="G25" s="353" t="e">
        <f>LEN(#REF!)-LEN(SUBSTITUTE(#REF!,",",""))+1</f>
        <v>#REF!</v>
      </c>
    </row>
    <row r="26" spans="1:7">
      <c r="A26" s="5" t="s">
        <v>75</v>
      </c>
      <c r="B26" s="6"/>
      <c r="C26" s="215"/>
      <c r="D26" s="72"/>
      <c r="E26" s="354" t="str">
        <f t="shared" si="0"/>
        <v/>
      </c>
      <c r="F26" s="352" t="b">
        <f>IF(nume_candidat="",FALSE,ISNUMBER(SEARCH(nume_candidat,#REF!)))</f>
        <v>0</v>
      </c>
      <c r="G26" s="353" t="e">
        <f>LEN(#REF!)-LEN(SUBSTITUTE(#REF!,",",""))+1</f>
        <v>#REF!</v>
      </c>
    </row>
    <row r="27" spans="1:7">
      <c r="A27" s="5" t="s">
        <v>76</v>
      </c>
      <c r="B27" s="6"/>
      <c r="C27" s="215"/>
      <c r="D27" s="72"/>
      <c r="E27" s="354" t="str">
        <f t="shared" si="0"/>
        <v/>
      </c>
      <c r="F27" s="352" t="b">
        <f>IF(nume_candidat="",FALSE,ISNUMBER(SEARCH(nume_candidat,#REF!)))</f>
        <v>0</v>
      </c>
      <c r="G27" s="353" t="e">
        <f>LEN(#REF!)-LEN(SUBSTITUTE(#REF!,",",""))+1</f>
        <v>#REF!</v>
      </c>
    </row>
    <row r="28" spans="1:7">
      <c r="A28" s="5" t="s">
        <v>77</v>
      </c>
      <c r="B28" s="6"/>
      <c r="C28" s="215"/>
      <c r="D28" s="72"/>
      <c r="E28" s="354" t="str">
        <f t="shared" si="0"/>
        <v/>
      </c>
      <c r="F28" s="352" t="b">
        <f>IF(nume_candidat="",FALSE,ISNUMBER(SEARCH(nume_candidat,#REF!)))</f>
        <v>0</v>
      </c>
      <c r="G28" s="353" t="e">
        <f>LEN(#REF!)-LEN(SUBSTITUTE(#REF!,",",""))+1</f>
        <v>#REF!</v>
      </c>
    </row>
    <row r="29" spans="1:7">
      <c r="A29" s="5" t="s">
        <v>78</v>
      </c>
      <c r="B29" s="6"/>
      <c r="C29" s="215"/>
      <c r="D29" s="72"/>
      <c r="E29" s="354" t="str">
        <f t="shared" si="0"/>
        <v/>
      </c>
      <c r="F29" s="352" t="b">
        <f>IF(nume_candidat="",FALSE,ISNUMBER(SEARCH(nume_candidat,#REF!)))</f>
        <v>0</v>
      </c>
      <c r="G29" s="353" t="e">
        <f>LEN(#REF!)-LEN(SUBSTITUTE(#REF!,",",""))+1</f>
        <v>#REF!</v>
      </c>
    </row>
    <row r="30" spans="1:7">
      <c r="A30" s="5" t="s">
        <v>79</v>
      </c>
      <c r="B30" s="6"/>
      <c r="C30" s="215"/>
      <c r="D30" s="72"/>
      <c r="E30" s="354" t="str">
        <f t="shared" si="0"/>
        <v/>
      </c>
      <c r="F30" s="352" t="b">
        <f>IF(nume_candidat="",FALSE,ISNUMBER(SEARCH(nume_candidat,#REF!)))</f>
        <v>0</v>
      </c>
      <c r="G30" s="353" t="e">
        <f>LEN(#REF!)-LEN(SUBSTITUTE(#REF!,",",""))+1</f>
        <v>#REF!</v>
      </c>
    </row>
    <row r="31" spans="1:7">
      <c r="A31" s="5" t="s">
        <v>80</v>
      </c>
      <c r="B31" s="6"/>
      <c r="C31" s="215"/>
      <c r="D31" s="72"/>
      <c r="E31" s="354" t="str">
        <f t="shared" si="0"/>
        <v/>
      </c>
      <c r="F31" s="352" t="b">
        <f>IF(nume_candidat="",FALSE,ISNUMBER(SEARCH(nume_candidat,#REF!)))</f>
        <v>0</v>
      </c>
      <c r="G31" s="353" t="e">
        <f>LEN(#REF!)-LEN(SUBSTITUTE(#REF!,",",""))+1</f>
        <v>#REF!</v>
      </c>
    </row>
    <row r="32" spans="1:7">
      <c r="A32" s="5" t="s">
        <v>81</v>
      </c>
      <c r="B32" s="6"/>
      <c r="C32" s="215"/>
      <c r="D32" s="72"/>
      <c r="E32" s="354" t="str">
        <f t="shared" si="0"/>
        <v/>
      </c>
      <c r="F32" s="352" t="b">
        <f>IF(nume_candidat="",FALSE,ISNUMBER(SEARCH(nume_candidat,#REF!)))</f>
        <v>0</v>
      </c>
      <c r="G32" s="353" t="e">
        <f>LEN(#REF!)-LEN(SUBSTITUTE(#REF!,",",""))+1</f>
        <v>#REF!</v>
      </c>
    </row>
    <row r="33" spans="1:7">
      <c r="A33" s="5" t="s">
        <v>82</v>
      </c>
      <c r="B33" s="6"/>
      <c r="C33" s="215"/>
      <c r="D33" s="72"/>
      <c r="E33" s="354" t="str">
        <f t="shared" si="0"/>
        <v/>
      </c>
      <c r="F33" s="352" t="b">
        <f>IF(nume_candidat="",FALSE,ISNUMBER(SEARCH(nume_candidat,#REF!)))</f>
        <v>0</v>
      </c>
      <c r="G33" s="353" t="e">
        <f>LEN(#REF!)-LEN(SUBSTITUTE(#REF!,",",""))+1</f>
        <v>#REF!</v>
      </c>
    </row>
    <row r="34" spans="1:7">
      <c r="A34" s="5" t="s">
        <v>83</v>
      </c>
      <c r="B34" s="6"/>
      <c r="C34" s="215"/>
      <c r="D34" s="72"/>
      <c r="E34" s="354" t="str">
        <f t="shared" si="0"/>
        <v/>
      </c>
      <c r="F34" s="352" t="b">
        <f>IF(nume_candidat="",FALSE,ISNUMBER(SEARCH(nume_candidat,#REF!)))</f>
        <v>0</v>
      </c>
      <c r="G34" s="353" t="e">
        <f>LEN(#REF!)-LEN(SUBSTITUTE(#REF!,",",""))+1</f>
        <v>#REF!</v>
      </c>
    </row>
    <row r="35" spans="1:7">
      <c r="A35" s="5" t="s">
        <v>84</v>
      </c>
      <c r="B35" s="6"/>
      <c r="C35" s="215"/>
      <c r="D35" s="72"/>
      <c r="E35" s="354" t="str">
        <f t="shared" si="0"/>
        <v/>
      </c>
      <c r="F35" s="352" t="b">
        <f>IF(nume_candidat="",FALSE,ISNUMBER(SEARCH(nume_candidat,#REF!)))</f>
        <v>0</v>
      </c>
      <c r="G35" s="353" t="e">
        <f>LEN(#REF!)-LEN(SUBSTITUTE(#REF!,",",""))+1</f>
        <v>#REF!</v>
      </c>
    </row>
    <row r="36" spans="1:7">
      <c r="A36" s="5" t="s">
        <v>85</v>
      </c>
      <c r="B36" s="6"/>
      <c r="C36" s="215"/>
      <c r="D36" s="72"/>
      <c r="E36" s="354" t="str">
        <f t="shared" si="0"/>
        <v/>
      </c>
      <c r="F36" s="352" t="b">
        <f>IF(nume_candidat="",FALSE,ISNUMBER(SEARCH(nume_candidat,#REF!)))</f>
        <v>0</v>
      </c>
      <c r="G36" s="353" t="e">
        <f>LEN(#REF!)-LEN(SUBSTITUTE(#REF!,",",""))+1</f>
        <v>#REF!</v>
      </c>
    </row>
    <row r="37" spans="1:7">
      <c r="A37" s="5" t="s">
        <v>86</v>
      </c>
      <c r="B37" s="6"/>
      <c r="C37" s="215"/>
      <c r="D37" s="72"/>
      <c r="E37" s="354" t="str">
        <f t="shared" si="0"/>
        <v/>
      </c>
      <c r="F37" s="352" t="b">
        <f>IF(nume_candidat="",FALSE,ISNUMBER(SEARCH(nume_candidat,#REF!)))</f>
        <v>0</v>
      </c>
      <c r="G37" s="353" t="e">
        <f>LEN(#REF!)-LEN(SUBSTITUTE(#REF!,",",""))+1</f>
        <v>#REF!</v>
      </c>
    </row>
    <row r="38" spans="1:7">
      <c r="A38" s="5" t="s">
        <v>87</v>
      </c>
      <c r="B38" s="6"/>
      <c r="C38" s="215"/>
      <c r="D38" s="72"/>
      <c r="E38" s="354" t="str">
        <f t="shared" si="0"/>
        <v/>
      </c>
      <c r="F38" s="352" t="b">
        <f>IF(nume_candidat="",FALSE,ISNUMBER(SEARCH(nume_candidat,#REF!)))</f>
        <v>0</v>
      </c>
      <c r="G38" s="353" t="e">
        <f>LEN(#REF!)-LEN(SUBSTITUTE(#REF!,",",""))+1</f>
        <v>#REF!</v>
      </c>
    </row>
    <row r="39" spans="1:7">
      <c r="A39" s="5" t="s">
        <v>88</v>
      </c>
      <c r="B39" s="6"/>
      <c r="C39" s="215"/>
      <c r="D39" s="72"/>
      <c r="E39" s="354" t="str">
        <f t="shared" si="0"/>
        <v/>
      </c>
      <c r="F39" s="352" t="b">
        <f>IF(nume_candidat="",FALSE,ISNUMBER(SEARCH(nume_candidat,#REF!)))</f>
        <v>0</v>
      </c>
      <c r="G39" s="353" t="e">
        <f>LEN(#REF!)-LEN(SUBSTITUTE(#REF!,",",""))+1</f>
        <v>#REF!</v>
      </c>
    </row>
    <row r="40" spans="1:7">
      <c r="A40" s="5" t="s">
        <v>96</v>
      </c>
      <c r="B40" s="6"/>
      <c r="C40" s="215"/>
      <c r="D40" s="72"/>
      <c r="E40" s="354" t="str">
        <f t="shared" si="0"/>
        <v/>
      </c>
      <c r="F40" s="352" t="b">
        <f>IF(nume_candidat="",FALSE,ISNUMBER(SEARCH(nume_candidat,#REF!)))</f>
        <v>0</v>
      </c>
      <c r="G40" s="353" t="e">
        <f>LEN(#REF!)-LEN(SUBSTITUTE(#REF!,",",""))+1</f>
        <v>#REF!</v>
      </c>
    </row>
    <row r="41" spans="1:7">
      <c r="A41" s="5" t="s">
        <v>97</v>
      </c>
      <c r="B41" s="6"/>
      <c r="C41" s="215"/>
      <c r="D41" s="72"/>
      <c r="E41" s="354" t="str">
        <f t="shared" si="0"/>
        <v/>
      </c>
      <c r="F41" s="352" t="b">
        <f>IF(nume_candidat="",FALSE,ISNUMBER(SEARCH(nume_candidat,#REF!)))</f>
        <v>0</v>
      </c>
      <c r="G41" s="353" t="e">
        <f>LEN(#REF!)-LEN(SUBSTITUTE(#REF!,",",""))+1</f>
        <v>#REF!</v>
      </c>
    </row>
    <row r="42" spans="1:7">
      <c r="A42" s="5" t="s">
        <v>98</v>
      </c>
      <c r="B42" s="6"/>
      <c r="C42" s="215"/>
      <c r="D42" s="72"/>
      <c r="E42" s="354" t="str">
        <f t="shared" si="0"/>
        <v/>
      </c>
      <c r="F42" s="352" t="b">
        <f>IF(nume_candidat="",FALSE,ISNUMBER(SEARCH(nume_candidat,#REF!)))</f>
        <v>0</v>
      </c>
      <c r="G42" s="353" t="e">
        <f>LEN(#REF!)-LEN(SUBSTITUTE(#REF!,",",""))+1</f>
        <v>#REF!</v>
      </c>
    </row>
    <row r="43" spans="1:7">
      <c r="A43" s="5" t="s">
        <v>99</v>
      </c>
      <c r="B43" s="6"/>
      <c r="C43" s="215"/>
      <c r="D43" s="72"/>
      <c r="E43" s="354" t="str">
        <f t="shared" si="0"/>
        <v/>
      </c>
      <c r="F43" s="352" t="b">
        <f>IF(nume_candidat="",FALSE,ISNUMBER(SEARCH(nume_candidat,#REF!)))</f>
        <v>0</v>
      </c>
      <c r="G43" s="353" t="e">
        <f>LEN(#REF!)-LEN(SUBSTITUTE(#REF!,",",""))+1</f>
        <v>#REF!</v>
      </c>
    </row>
    <row r="44" spans="1:7">
      <c r="A44" s="5" t="s">
        <v>100</v>
      </c>
      <c r="B44" s="6"/>
      <c r="C44" s="215"/>
      <c r="D44" s="72"/>
      <c r="E44" s="354" t="str">
        <f t="shared" si="0"/>
        <v/>
      </c>
      <c r="F44" s="352" t="b">
        <f>IF(nume_candidat="",FALSE,ISNUMBER(SEARCH(nume_candidat,#REF!)))</f>
        <v>0</v>
      </c>
      <c r="G44" s="353" t="e">
        <f>LEN(#REF!)-LEN(SUBSTITUTE(#REF!,",",""))+1</f>
        <v>#REF!</v>
      </c>
    </row>
    <row r="45" spans="1:7">
      <c r="A45" s="5" t="s">
        <v>101</v>
      </c>
      <c r="B45" s="6"/>
      <c r="C45" s="215"/>
      <c r="D45" s="72"/>
      <c r="E45" s="354" t="str">
        <f t="shared" si="0"/>
        <v/>
      </c>
      <c r="F45" s="352" t="b">
        <f>IF(nume_candidat="",FALSE,ISNUMBER(SEARCH(nume_candidat,#REF!)))</f>
        <v>0</v>
      </c>
      <c r="G45" s="353" t="e">
        <f>LEN(#REF!)-LEN(SUBSTITUTE(#REF!,",",""))+1</f>
        <v>#REF!</v>
      </c>
    </row>
    <row r="46" spans="1:7">
      <c r="A46" s="5" t="s">
        <v>103</v>
      </c>
      <c r="B46" s="6"/>
      <c r="C46" s="215"/>
      <c r="D46" s="72"/>
      <c r="E46" s="354" t="str">
        <f t="shared" si="0"/>
        <v/>
      </c>
      <c r="F46" s="352" t="b">
        <f>IF(nume_candidat="",FALSE,ISNUMBER(SEARCH(nume_candidat,#REF!)))</f>
        <v>0</v>
      </c>
      <c r="G46" s="353" t="e">
        <f>LEN(#REF!)-LEN(SUBSTITUTE(#REF!,",",""))+1</f>
        <v>#REF!</v>
      </c>
    </row>
    <row r="47" spans="1:7">
      <c r="A47" s="5" t="s">
        <v>104</v>
      </c>
      <c r="B47" s="6"/>
      <c r="C47" s="215"/>
      <c r="D47" s="72"/>
      <c r="E47" s="354" t="str">
        <f t="shared" si="0"/>
        <v/>
      </c>
      <c r="F47" s="352" t="b">
        <f>IF(nume_candidat="",FALSE,ISNUMBER(SEARCH(nume_candidat,#REF!)))</f>
        <v>0</v>
      </c>
      <c r="G47" s="353" t="e">
        <f>LEN(#REF!)-LEN(SUBSTITUTE(#REF!,",",""))+1</f>
        <v>#REF!</v>
      </c>
    </row>
    <row r="48" spans="1:7">
      <c r="A48" s="5" t="s">
        <v>105</v>
      </c>
      <c r="B48" s="6"/>
      <c r="C48" s="215"/>
      <c r="D48" s="72"/>
      <c r="E48" s="354" t="str">
        <f t="shared" si="0"/>
        <v/>
      </c>
      <c r="F48" s="352" t="b">
        <f>IF(nume_candidat="",FALSE,ISNUMBER(SEARCH(nume_candidat,#REF!)))</f>
        <v>0</v>
      </c>
      <c r="G48" s="353" t="e">
        <f>LEN(#REF!)-LEN(SUBSTITUTE(#REF!,",",""))+1</f>
        <v>#REF!</v>
      </c>
    </row>
    <row r="49" spans="1:7">
      <c r="A49" s="5" t="s">
        <v>106</v>
      </c>
      <c r="B49" s="6"/>
      <c r="C49" s="215"/>
      <c r="D49" s="72"/>
      <c r="E49" s="354" t="str">
        <f t="shared" si="0"/>
        <v/>
      </c>
      <c r="F49" s="352" t="b">
        <f>IF(nume_candidat="",FALSE,ISNUMBER(SEARCH(nume_candidat,#REF!)))</f>
        <v>0</v>
      </c>
      <c r="G49" s="353" t="e">
        <f>LEN(#REF!)-LEN(SUBSTITUTE(#REF!,",",""))+1</f>
        <v>#REF!</v>
      </c>
    </row>
    <row r="50" spans="1:7">
      <c r="A50" s="5" t="s">
        <v>107</v>
      </c>
      <c r="B50" s="6"/>
      <c r="C50" s="215"/>
      <c r="D50" s="72"/>
      <c r="E50" s="354" t="str">
        <f t="shared" si="0"/>
        <v/>
      </c>
      <c r="F50" s="352" t="b">
        <f>IF(nume_candidat="",FALSE,ISNUMBER(SEARCH(nume_candidat,#REF!)))</f>
        <v>0</v>
      </c>
      <c r="G50" s="353" t="e">
        <f>LEN(#REF!)-LEN(SUBSTITUTE(#REF!,",",""))+1</f>
        <v>#REF!</v>
      </c>
    </row>
    <row r="51" spans="1:7">
      <c r="A51" s="5" t="s">
        <v>108</v>
      </c>
      <c r="B51" s="6"/>
      <c r="C51" s="215"/>
      <c r="D51" s="72"/>
      <c r="E51" s="354" t="str">
        <f t="shared" si="0"/>
        <v/>
      </c>
      <c r="F51" s="352" t="b">
        <f>IF(nume_candidat="",FALSE,ISNUMBER(SEARCH(nume_candidat,#REF!)))</f>
        <v>0</v>
      </c>
      <c r="G51" s="353" t="e">
        <f>LEN(#REF!)-LEN(SUBSTITUTE(#REF!,",",""))+1</f>
        <v>#REF!</v>
      </c>
    </row>
    <row r="52" spans="1:7">
      <c r="A52" s="5" t="s">
        <v>109</v>
      </c>
      <c r="B52" s="6"/>
      <c r="C52" s="215"/>
      <c r="D52" s="72"/>
      <c r="E52" s="354" t="str">
        <f t="shared" si="0"/>
        <v/>
      </c>
      <c r="F52" s="352" t="b">
        <f>IF(nume_candidat="",FALSE,ISNUMBER(SEARCH(nume_candidat,#REF!)))</f>
        <v>0</v>
      </c>
      <c r="G52" s="353" t="e">
        <f>LEN(#REF!)-LEN(SUBSTITUTE(#REF!,",",""))+1</f>
        <v>#REF!</v>
      </c>
    </row>
    <row r="53" spans="1:7">
      <c r="A53" s="5" t="s">
        <v>110</v>
      </c>
      <c r="B53" s="6"/>
      <c r="C53" s="215"/>
      <c r="D53" s="72"/>
      <c r="E53" s="354" t="str">
        <f t="shared" si="0"/>
        <v/>
      </c>
      <c r="F53" s="352" t="b">
        <f>IF(nume_candidat="",FALSE,ISNUMBER(SEARCH(nume_candidat,#REF!)))</f>
        <v>0</v>
      </c>
      <c r="G53" s="353" t="e">
        <f>LEN(#REF!)-LEN(SUBSTITUTE(#REF!,",",""))+1</f>
        <v>#REF!</v>
      </c>
    </row>
    <row r="54" spans="1:7">
      <c r="A54" s="5" t="s">
        <v>111</v>
      </c>
      <c r="B54" s="6"/>
      <c r="C54" s="215"/>
      <c r="D54" s="72"/>
      <c r="E54" s="354" t="str">
        <f t="shared" si="0"/>
        <v/>
      </c>
      <c r="F54" s="352" t="b">
        <f>IF(nume_candidat="",FALSE,ISNUMBER(SEARCH(nume_candidat,#REF!)))</f>
        <v>0</v>
      </c>
      <c r="G54" s="353" t="e">
        <f>LEN(#REF!)-LEN(SUBSTITUTE(#REF!,",",""))+1</f>
        <v>#REF!</v>
      </c>
    </row>
    <row r="55" spans="1:7">
      <c r="A55" s="5" t="s">
        <v>112</v>
      </c>
      <c r="B55" s="6"/>
      <c r="C55" s="215"/>
      <c r="D55" s="72"/>
      <c r="E55" s="354" t="str">
        <f t="shared" si="0"/>
        <v/>
      </c>
      <c r="F55" s="352" t="b">
        <f>IF(nume_candidat="",FALSE,ISNUMBER(SEARCH(nume_candidat,#REF!)))</f>
        <v>0</v>
      </c>
      <c r="G55" s="353" t="e">
        <f>LEN(#REF!)-LEN(SUBSTITUTE(#REF!,",",""))+1</f>
        <v>#REF!</v>
      </c>
    </row>
    <row r="56" spans="1:7">
      <c r="A56" s="5" t="s">
        <v>113</v>
      </c>
      <c r="B56" s="6"/>
      <c r="C56" s="215"/>
      <c r="D56" s="72"/>
      <c r="E56" s="354" t="str">
        <f t="shared" si="0"/>
        <v/>
      </c>
      <c r="F56" s="352" t="b">
        <f>IF(nume_candidat="",FALSE,ISNUMBER(SEARCH(nume_candidat,#REF!)))</f>
        <v>0</v>
      </c>
      <c r="G56" s="353" t="e">
        <f>LEN(#REF!)-LEN(SUBSTITUTE(#REF!,",",""))+1</f>
        <v>#REF!</v>
      </c>
    </row>
    <row r="57" spans="1:7">
      <c r="A57" s="5" t="s">
        <v>114</v>
      </c>
      <c r="B57" s="6"/>
      <c r="C57" s="215"/>
      <c r="D57" s="72"/>
      <c r="E57" s="354" t="str">
        <f t="shared" si="0"/>
        <v/>
      </c>
      <c r="F57" s="352" t="b">
        <f>IF(nume_candidat="",FALSE,ISNUMBER(SEARCH(nume_candidat,#REF!)))</f>
        <v>0</v>
      </c>
      <c r="G57" s="353" t="e">
        <f>LEN(#REF!)-LEN(SUBSTITUTE(#REF!,",",""))+1</f>
        <v>#REF!</v>
      </c>
    </row>
    <row r="58" spans="1:7">
      <c r="A58" s="5" t="s">
        <v>115</v>
      </c>
      <c r="B58" s="6"/>
      <c r="C58" s="215"/>
      <c r="D58" s="72"/>
      <c r="E58" s="354" t="str">
        <f t="shared" si="0"/>
        <v/>
      </c>
      <c r="F58" s="352" t="b">
        <f>IF(nume_candidat="",FALSE,ISNUMBER(SEARCH(nume_candidat,#REF!)))</f>
        <v>0</v>
      </c>
      <c r="G58" s="353" t="e">
        <f>LEN(#REF!)-LEN(SUBSTITUTE(#REF!,",",""))+1</f>
        <v>#REF!</v>
      </c>
    </row>
    <row r="59" spans="1:7">
      <c r="A59" s="5" t="s">
        <v>116</v>
      </c>
      <c r="B59" s="6"/>
      <c r="C59" s="215"/>
      <c r="D59" s="72"/>
      <c r="E59" s="354" t="str">
        <f t="shared" si="0"/>
        <v/>
      </c>
      <c r="F59" s="352" t="b">
        <f>IF(nume_candidat="",FALSE,ISNUMBER(SEARCH(nume_candidat,#REF!)))</f>
        <v>0</v>
      </c>
      <c r="G59" s="353" t="e">
        <f>LEN(#REF!)-LEN(SUBSTITUTE(#REF!,",",""))+1</f>
        <v>#REF!</v>
      </c>
    </row>
    <row r="60" spans="1:7">
      <c r="A60" s="5" t="s">
        <v>117</v>
      </c>
      <c r="B60" s="6"/>
      <c r="C60" s="215"/>
      <c r="D60" s="72"/>
      <c r="E60" s="354" t="str">
        <f t="shared" si="0"/>
        <v/>
      </c>
      <c r="F60" s="352" t="b">
        <f>IF(nume_candidat="",FALSE,ISNUMBER(SEARCH(nume_candidat,#REF!)))</f>
        <v>0</v>
      </c>
      <c r="G60" s="353" t="e">
        <f>LEN(#REF!)-LEN(SUBSTITUTE(#REF!,",",""))+1</f>
        <v>#REF!</v>
      </c>
    </row>
    <row r="61" spans="1:7">
      <c r="A61" s="5" t="s">
        <v>118</v>
      </c>
      <c r="B61" s="6"/>
      <c r="C61" s="215"/>
      <c r="D61" s="72"/>
      <c r="E61" s="354" t="str">
        <f t="shared" si="0"/>
        <v/>
      </c>
      <c r="F61" s="352" t="b">
        <f>IF(nume_candidat="",FALSE,ISNUMBER(SEARCH(nume_candidat,#REF!)))</f>
        <v>0</v>
      </c>
      <c r="G61" s="353" t="e">
        <f>LEN(#REF!)-LEN(SUBSTITUTE(#REF!,",",""))+1</f>
        <v>#REF!</v>
      </c>
    </row>
    <row r="62" spans="1:7">
      <c r="A62" s="5" t="s">
        <v>119</v>
      </c>
      <c r="B62" s="6"/>
      <c r="C62" s="215"/>
      <c r="D62" s="72"/>
      <c r="E62" s="354" t="str">
        <f t="shared" si="0"/>
        <v/>
      </c>
      <c r="F62" s="352" t="b">
        <f>IF(nume_candidat="",FALSE,ISNUMBER(SEARCH(nume_candidat,#REF!)))</f>
        <v>0</v>
      </c>
      <c r="G62" s="353" t="e">
        <f>LEN(#REF!)-LEN(SUBSTITUTE(#REF!,",",""))+1</f>
        <v>#REF!</v>
      </c>
    </row>
    <row r="63" spans="1:7">
      <c r="A63" s="5" t="s">
        <v>120</v>
      </c>
      <c r="B63" s="6"/>
      <c r="C63" s="215"/>
      <c r="D63" s="72"/>
      <c r="E63" s="354" t="str">
        <f t="shared" si="0"/>
        <v/>
      </c>
      <c r="F63" s="352" t="b">
        <f>IF(nume_candidat="",FALSE,ISNUMBER(SEARCH(nume_candidat,#REF!)))</f>
        <v>0</v>
      </c>
      <c r="G63" s="353" t="e">
        <f>LEN(#REF!)-LEN(SUBSTITUTE(#REF!,",",""))+1</f>
        <v>#REF!</v>
      </c>
    </row>
    <row r="64" spans="1:7">
      <c r="A64" s="5" t="s">
        <v>121</v>
      </c>
      <c r="B64" s="6"/>
      <c r="C64" s="215"/>
      <c r="D64" s="72"/>
      <c r="E64" s="354" t="str">
        <f t="shared" si="0"/>
        <v/>
      </c>
      <c r="F64" s="352" t="b">
        <f>IF(nume_candidat="",FALSE,ISNUMBER(SEARCH(nume_candidat,#REF!)))</f>
        <v>0</v>
      </c>
      <c r="G64" s="353" t="e">
        <f>LEN(#REF!)-LEN(SUBSTITUTE(#REF!,",",""))+1</f>
        <v>#REF!</v>
      </c>
    </row>
    <row r="65" spans="1:7">
      <c r="A65" s="5" t="s">
        <v>122</v>
      </c>
      <c r="B65" s="6"/>
      <c r="C65" s="215"/>
      <c r="D65" s="72"/>
      <c r="E65" s="354" t="str">
        <f t="shared" si="0"/>
        <v/>
      </c>
      <c r="F65" s="352" t="b">
        <f>IF(nume_candidat="",FALSE,ISNUMBER(SEARCH(nume_candidat,#REF!)))</f>
        <v>0</v>
      </c>
      <c r="G65" s="353" t="e">
        <f>LEN(#REF!)-LEN(SUBSTITUTE(#REF!,",",""))+1</f>
        <v>#REF!</v>
      </c>
    </row>
    <row r="66" spans="1:7">
      <c r="A66" s="5" t="s">
        <v>123</v>
      </c>
      <c r="B66" s="6"/>
      <c r="C66" s="215"/>
      <c r="D66" s="72"/>
      <c r="E66" s="354" t="str">
        <f t="shared" si="0"/>
        <v/>
      </c>
      <c r="F66" s="352" t="b">
        <f>IF(nume_candidat="",FALSE,ISNUMBER(SEARCH(nume_candidat,#REF!)))</f>
        <v>0</v>
      </c>
      <c r="G66" s="353" t="e">
        <f>LEN(#REF!)-LEN(SUBSTITUTE(#REF!,",",""))+1</f>
        <v>#REF!</v>
      </c>
    </row>
    <row r="67" spans="1:7">
      <c r="A67" s="5" t="s">
        <v>124</v>
      </c>
      <c r="B67" s="6"/>
      <c r="C67" s="215"/>
      <c r="D67" s="72"/>
      <c r="E67" s="354" t="str">
        <f t="shared" si="0"/>
        <v/>
      </c>
      <c r="F67" s="352" t="b">
        <f>IF(nume_candidat="",FALSE,ISNUMBER(SEARCH(nume_candidat,#REF!)))</f>
        <v>0</v>
      </c>
      <c r="G67" s="353" t="e">
        <f>LEN(#REF!)-LEN(SUBSTITUTE(#REF!,",",""))+1</f>
        <v>#REF!</v>
      </c>
    </row>
    <row r="68" spans="1:7">
      <c r="A68" s="5" t="s">
        <v>125</v>
      </c>
      <c r="B68" s="6"/>
      <c r="C68" s="215"/>
      <c r="D68" s="72"/>
      <c r="E68" s="354" t="str">
        <f t="shared" si="0"/>
        <v/>
      </c>
      <c r="F68" s="352" t="b">
        <f>IF(nume_candidat="",FALSE,ISNUMBER(SEARCH(nume_candidat,#REF!)))</f>
        <v>0</v>
      </c>
      <c r="G68" s="353" t="e">
        <f>LEN(#REF!)-LEN(SUBSTITUTE(#REF!,",",""))+1</f>
        <v>#REF!</v>
      </c>
    </row>
    <row r="69" spans="1:7">
      <c r="A69" s="5" t="s">
        <v>126</v>
      </c>
      <c r="B69" s="6"/>
      <c r="C69" s="215"/>
      <c r="D69" s="72"/>
      <c r="E69" s="354" t="str">
        <f t="shared" si="0"/>
        <v/>
      </c>
      <c r="F69" s="352" t="b">
        <f>IF(nume_candidat="",FALSE,ISNUMBER(SEARCH(nume_candidat,#REF!)))</f>
        <v>0</v>
      </c>
      <c r="G69" s="353" t="e">
        <f>LEN(#REF!)-LEN(SUBSTITUTE(#REF!,",",""))+1</f>
        <v>#REF!</v>
      </c>
    </row>
    <row r="70" spans="1:7">
      <c r="A70" s="5" t="s">
        <v>127</v>
      </c>
      <c r="B70" s="6"/>
      <c r="C70" s="215"/>
      <c r="D70" s="72"/>
      <c r="E70" s="354" t="str">
        <f t="shared" si="0"/>
        <v/>
      </c>
      <c r="F70" s="352" t="b">
        <f>IF(nume_candidat="",FALSE,ISNUMBER(SEARCH(nume_candidat,#REF!)))</f>
        <v>0</v>
      </c>
      <c r="G70" s="353" t="e">
        <f>LEN(#REF!)-LEN(SUBSTITUTE(#REF!,",",""))+1</f>
        <v>#REF!</v>
      </c>
    </row>
    <row r="71" spans="1:7">
      <c r="A71" s="5" t="s">
        <v>128</v>
      </c>
      <c r="B71" s="6"/>
      <c r="C71" s="215"/>
      <c r="D71" s="72"/>
      <c r="E71" s="354" t="str">
        <f t="shared" si="0"/>
        <v/>
      </c>
      <c r="F71" s="352" t="b">
        <f>IF(nume_candidat="",FALSE,ISNUMBER(SEARCH(nume_candidat,#REF!)))</f>
        <v>0</v>
      </c>
      <c r="G71" s="353" t="e">
        <f>LEN(#REF!)-LEN(SUBSTITUTE(#REF!,",",""))+1</f>
        <v>#REF!</v>
      </c>
    </row>
    <row r="72" spans="1:7">
      <c r="A72" s="5" t="s">
        <v>129</v>
      </c>
      <c r="B72" s="6"/>
      <c r="C72" s="215"/>
      <c r="D72" s="72"/>
      <c r="E72" s="354" t="str">
        <f t="shared" si="0"/>
        <v/>
      </c>
      <c r="F72" s="352" t="b">
        <f>IF(nume_candidat="",FALSE,ISNUMBER(SEARCH(nume_candidat,#REF!)))</f>
        <v>0</v>
      </c>
      <c r="G72" s="353" t="e">
        <f>LEN(#REF!)-LEN(SUBSTITUTE(#REF!,",",""))+1</f>
        <v>#REF!</v>
      </c>
    </row>
    <row r="73" spans="1:7">
      <c r="A73" s="5" t="s">
        <v>130</v>
      </c>
      <c r="B73" s="6"/>
      <c r="C73" s="215"/>
      <c r="D73" s="72"/>
      <c r="E73" s="354" t="str">
        <f t="shared" si="0"/>
        <v/>
      </c>
      <c r="F73" s="352" t="b">
        <f>IF(nume_candidat="",FALSE,ISNUMBER(SEARCH(nume_candidat,#REF!)))</f>
        <v>0</v>
      </c>
      <c r="G73" s="353" t="e">
        <f>LEN(#REF!)-LEN(SUBSTITUTE(#REF!,",",""))+1</f>
        <v>#REF!</v>
      </c>
    </row>
    <row r="74" spans="1:7">
      <c r="A74" s="5" t="s">
        <v>131</v>
      </c>
      <c r="B74" s="6"/>
      <c r="C74" s="215"/>
      <c r="D74" s="72"/>
      <c r="E74" s="354" t="str">
        <f t="shared" ref="E74:E137" si="1">IF(OR(,$B74="",$C74="",$C74&lt;an_initial,$C74&gt;an_final),"",
(30*(D74="expoziție internațională")+15*(D74="expoziție națională"))
)</f>
        <v/>
      </c>
      <c r="F74" s="352" t="b">
        <f>IF(nume_candidat="",FALSE,ISNUMBER(SEARCH(nume_candidat,#REF!)))</f>
        <v>0</v>
      </c>
      <c r="G74" s="353" t="e">
        <f>LEN(#REF!)-LEN(SUBSTITUTE(#REF!,",",""))+1</f>
        <v>#REF!</v>
      </c>
    </row>
    <row r="75" spans="1:7">
      <c r="A75" s="5" t="s">
        <v>132</v>
      </c>
      <c r="B75" s="6"/>
      <c r="C75" s="215"/>
      <c r="D75" s="72"/>
      <c r="E75" s="354" t="str">
        <f t="shared" si="1"/>
        <v/>
      </c>
      <c r="F75" s="352" t="b">
        <f>IF(nume_candidat="",FALSE,ISNUMBER(SEARCH(nume_candidat,#REF!)))</f>
        <v>0</v>
      </c>
      <c r="G75" s="353" t="e">
        <f>LEN(#REF!)-LEN(SUBSTITUTE(#REF!,",",""))+1</f>
        <v>#REF!</v>
      </c>
    </row>
    <row r="76" spans="1:7">
      <c r="A76" s="5" t="s">
        <v>133</v>
      </c>
      <c r="B76" s="6"/>
      <c r="C76" s="215"/>
      <c r="D76" s="72"/>
      <c r="E76" s="354" t="str">
        <f t="shared" si="1"/>
        <v/>
      </c>
      <c r="F76" s="352" t="b">
        <f>IF(nume_candidat="",FALSE,ISNUMBER(SEARCH(nume_candidat,#REF!)))</f>
        <v>0</v>
      </c>
      <c r="G76" s="353" t="e">
        <f>LEN(#REF!)-LEN(SUBSTITUTE(#REF!,",",""))+1</f>
        <v>#REF!</v>
      </c>
    </row>
    <row r="77" spans="1:7">
      <c r="A77" s="5" t="s">
        <v>134</v>
      </c>
      <c r="B77" s="6"/>
      <c r="C77" s="215"/>
      <c r="D77" s="72"/>
      <c r="E77" s="354" t="str">
        <f t="shared" si="1"/>
        <v/>
      </c>
      <c r="F77" s="352" t="b">
        <f>IF(nume_candidat="",FALSE,ISNUMBER(SEARCH(nume_candidat,#REF!)))</f>
        <v>0</v>
      </c>
      <c r="G77" s="353" t="e">
        <f>LEN(#REF!)-LEN(SUBSTITUTE(#REF!,",",""))+1</f>
        <v>#REF!</v>
      </c>
    </row>
    <row r="78" spans="1:7">
      <c r="A78" s="5" t="s">
        <v>135</v>
      </c>
      <c r="B78" s="6"/>
      <c r="C78" s="215"/>
      <c r="D78" s="72"/>
      <c r="E78" s="354" t="str">
        <f t="shared" si="1"/>
        <v/>
      </c>
      <c r="F78" s="352" t="b">
        <f>IF(nume_candidat="",FALSE,ISNUMBER(SEARCH(nume_candidat,#REF!)))</f>
        <v>0</v>
      </c>
      <c r="G78" s="353" t="e">
        <f>LEN(#REF!)-LEN(SUBSTITUTE(#REF!,",",""))+1</f>
        <v>#REF!</v>
      </c>
    </row>
    <row r="79" spans="1:7">
      <c r="A79" s="5" t="s">
        <v>136</v>
      </c>
      <c r="B79" s="6"/>
      <c r="C79" s="215"/>
      <c r="D79" s="72"/>
      <c r="E79" s="354" t="str">
        <f t="shared" si="1"/>
        <v/>
      </c>
      <c r="F79" s="352" t="b">
        <f>IF(nume_candidat="",FALSE,ISNUMBER(SEARCH(nume_candidat,#REF!)))</f>
        <v>0</v>
      </c>
      <c r="G79" s="353" t="e">
        <f>LEN(#REF!)-LEN(SUBSTITUTE(#REF!,",",""))+1</f>
        <v>#REF!</v>
      </c>
    </row>
    <row r="80" spans="1:7">
      <c r="A80" s="5" t="s">
        <v>137</v>
      </c>
      <c r="B80" s="6"/>
      <c r="C80" s="215"/>
      <c r="D80" s="72"/>
      <c r="E80" s="354" t="str">
        <f t="shared" si="1"/>
        <v/>
      </c>
      <c r="F80" s="352" t="b">
        <f>IF(nume_candidat="",FALSE,ISNUMBER(SEARCH(nume_candidat,#REF!)))</f>
        <v>0</v>
      </c>
      <c r="G80" s="353" t="e">
        <f>LEN(#REF!)-LEN(SUBSTITUTE(#REF!,",",""))+1</f>
        <v>#REF!</v>
      </c>
    </row>
    <row r="81" spans="1:7">
      <c r="A81" s="5" t="s">
        <v>138</v>
      </c>
      <c r="B81" s="6"/>
      <c r="C81" s="215"/>
      <c r="D81" s="72"/>
      <c r="E81" s="354" t="str">
        <f t="shared" si="1"/>
        <v/>
      </c>
      <c r="F81" s="352" t="b">
        <f>IF(nume_candidat="",FALSE,ISNUMBER(SEARCH(nume_candidat,#REF!)))</f>
        <v>0</v>
      </c>
      <c r="G81" s="353" t="e">
        <f>LEN(#REF!)-LEN(SUBSTITUTE(#REF!,",",""))+1</f>
        <v>#REF!</v>
      </c>
    </row>
    <row r="82" spans="1:7">
      <c r="A82" s="5" t="s">
        <v>139</v>
      </c>
      <c r="B82" s="6"/>
      <c r="C82" s="215"/>
      <c r="D82" s="72"/>
      <c r="E82" s="354" t="str">
        <f t="shared" si="1"/>
        <v/>
      </c>
      <c r="F82" s="352" t="b">
        <f>IF(nume_candidat="",FALSE,ISNUMBER(SEARCH(nume_candidat,#REF!)))</f>
        <v>0</v>
      </c>
      <c r="G82" s="353" t="e">
        <f>LEN(#REF!)-LEN(SUBSTITUTE(#REF!,",",""))+1</f>
        <v>#REF!</v>
      </c>
    </row>
    <row r="83" spans="1:7">
      <c r="A83" s="5" t="s">
        <v>140</v>
      </c>
      <c r="B83" s="6"/>
      <c r="C83" s="215"/>
      <c r="D83" s="72"/>
      <c r="E83" s="354" t="str">
        <f t="shared" si="1"/>
        <v/>
      </c>
      <c r="F83" s="352" t="b">
        <f>IF(nume_candidat="",FALSE,ISNUMBER(SEARCH(nume_candidat,#REF!)))</f>
        <v>0</v>
      </c>
      <c r="G83" s="353" t="e">
        <f>LEN(#REF!)-LEN(SUBSTITUTE(#REF!,",",""))+1</f>
        <v>#REF!</v>
      </c>
    </row>
    <row r="84" spans="1:7">
      <c r="A84" s="5" t="s">
        <v>141</v>
      </c>
      <c r="B84" s="6"/>
      <c r="C84" s="215"/>
      <c r="D84" s="72"/>
      <c r="E84" s="354" t="str">
        <f t="shared" si="1"/>
        <v/>
      </c>
      <c r="F84" s="352" t="b">
        <f>IF(nume_candidat="",FALSE,ISNUMBER(SEARCH(nume_candidat,#REF!)))</f>
        <v>0</v>
      </c>
      <c r="G84" s="353" t="e">
        <f>LEN(#REF!)-LEN(SUBSTITUTE(#REF!,",",""))+1</f>
        <v>#REF!</v>
      </c>
    </row>
    <row r="85" spans="1:7">
      <c r="A85" s="5" t="s">
        <v>142</v>
      </c>
      <c r="B85" s="6"/>
      <c r="C85" s="215"/>
      <c r="D85" s="72"/>
      <c r="E85" s="354" t="str">
        <f t="shared" si="1"/>
        <v/>
      </c>
      <c r="F85" s="352" t="b">
        <f>IF(nume_candidat="",FALSE,ISNUMBER(SEARCH(nume_candidat,#REF!)))</f>
        <v>0</v>
      </c>
      <c r="G85" s="353" t="e">
        <f>LEN(#REF!)-LEN(SUBSTITUTE(#REF!,",",""))+1</f>
        <v>#REF!</v>
      </c>
    </row>
    <row r="86" spans="1:7">
      <c r="A86" s="5" t="s">
        <v>143</v>
      </c>
      <c r="B86" s="6"/>
      <c r="C86" s="215"/>
      <c r="D86" s="72"/>
      <c r="E86" s="354" t="str">
        <f t="shared" si="1"/>
        <v/>
      </c>
      <c r="F86" s="352" t="b">
        <f>IF(nume_candidat="",FALSE,ISNUMBER(SEARCH(nume_candidat,#REF!)))</f>
        <v>0</v>
      </c>
      <c r="G86" s="353" t="e">
        <f>LEN(#REF!)-LEN(SUBSTITUTE(#REF!,",",""))+1</f>
        <v>#REF!</v>
      </c>
    </row>
    <row r="87" spans="1:7">
      <c r="A87" s="5" t="s">
        <v>144</v>
      </c>
      <c r="B87" s="6"/>
      <c r="C87" s="215"/>
      <c r="D87" s="72"/>
      <c r="E87" s="354" t="str">
        <f t="shared" si="1"/>
        <v/>
      </c>
      <c r="F87" s="352" t="b">
        <f>IF(nume_candidat="",FALSE,ISNUMBER(SEARCH(nume_candidat,#REF!)))</f>
        <v>0</v>
      </c>
      <c r="G87" s="353" t="e">
        <f>LEN(#REF!)-LEN(SUBSTITUTE(#REF!,",",""))+1</f>
        <v>#REF!</v>
      </c>
    </row>
    <row r="88" spans="1:7">
      <c r="A88" s="5" t="s">
        <v>145</v>
      </c>
      <c r="B88" s="6"/>
      <c r="C88" s="215"/>
      <c r="D88" s="72"/>
      <c r="E88" s="354" t="str">
        <f t="shared" si="1"/>
        <v/>
      </c>
      <c r="F88" s="352" t="b">
        <f>IF(nume_candidat="",FALSE,ISNUMBER(SEARCH(nume_candidat,#REF!)))</f>
        <v>0</v>
      </c>
      <c r="G88" s="353" t="e">
        <f>LEN(#REF!)-LEN(SUBSTITUTE(#REF!,",",""))+1</f>
        <v>#REF!</v>
      </c>
    </row>
    <row r="89" spans="1:7">
      <c r="A89" s="5" t="s">
        <v>146</v>
      </c>
      <c r="B89" s="6"/>
      <c r="C89" s="215"/>
      <c r="D89" s="72"/>
      <c r="E89" s="354" t="str">
        <f t="shared" si="1"/>
        <v/>
      </c>
      <c r="F89" s="352" t="b">
        <f>IF(nume_candidat="",FALSE,ISNUMBER(SEARCH(nume_candidat,#REF!)))</f>
        <v>0</v>
      </c>
      <c r="G89" s="353" t="e">
        <f>LEN(#REF!)-LEN(SUBSTITUTE(#REF!,",",""))+1</f>
        <v>#REF!</v>
      </c>
    </row>
    <row r="90" spans="1:7">
      <c r="A90" s="5" t="s">
        <v>147</v>
      </c>
      <c r="B90" s="6"/>
      <c r="C90" s="215"/>
      <c r="D90" s="72"/>
      <c r="E90" s="354" t="str">
        <f t="shared" si="1"/>
        <v/>
      </c>
      <c r="F90" s="352" t="b">
        <f>IF(nume_candidat="",FALSE,ISNUMBER(SEARCH(nume_candidat,#REF!)))</f>
        <v>0</v>
      </c>
      <c r="G90" s="353" t="e">
        <f>LEN(#REF!)-LEN(SUBSTITUTE(#REF!,",",""))+1</f>
        <v>#REF!</v>
      </c>
    </row>
    <row r="91" spans="1:7">
      <c r="A91" s="5" t="s">
        <v>148</v>
      </c>
      <c r="B91" s="6"/>
      <c r="C91" s="215"/>
      <c r="D91" s="72"/>
      <c r="E91" s="354" t="str">
        <f t="shared" si="1"/>
        <v/>
      </c>
      <c r="F91" s="352" t="b">
        <f>IF(nume_candidat="",FALSE,ISNUMBER(SEARCH(nume_candidat,#REF!)))</f>
        <v>0</v>
      </c>
      <c r="G91" s="353" t="e">
        <f>LEN(#REF!)-LEN(SUBSTITUTE(#REF!,",",""))+1</f>
        <v>#REF!</v>
      </c>
    </row>
    <row r="92" spans="1:7">
      <c r="A92" s="5" t="s">
        <v>149</v>
      </c>
      <c r="B92" s="6"/>
      <c r="C92" s="215"/>
      <c r="D92" s="72"/>
      <c r="E92" s="354" t="str">
        <f t="shared" si="1"/>
        <v/>
      </c>
      <c r="F92" s="352" t="b">
        <f>IF(nume_candidat="",FALSE,ISNUMBER(SEARCH(nume_candidat,#REF!)))</f>
        <v>0</v>
      </c>
      <c r="G92" s="353" t="e">
        <f>LEN(#REF!)-LEN(SUBSTITUTE(#REF!,",",""))+1</f>
        <v>#REF!</v>
      </c>
    </row>
    <row r="93" spans="1:7">
      <c r="A93" s="5" t="s">
        <v>150</v>
      </c>
      <c r="B93" s="6"/>
      <c r="C93" s="215"/>
      <c r="D93" s="72"/>
      <c r="E93" s="354" t="str">
        <f t="shared" si="1"/>
        <v/>
      </c>
      <c r="F93" s="352" t="b">
        <f>IF(nume_candidat="",FALSE,ISNUMBER(SEARCH(nume_candidat,#REF!)))</f>
        <v>0</v>
      </c>
      <c r="G93" s="353" t="e">
        <f>LEN(#REF!)-LEN(SUBSTITUTE(#REF!,",",""))+1</f>
        <v>#REF!</v>
      </c>
    </row>
    <row r="94" spans="1:7">
      <c r="A94" s="5" t="s">
        <v>151</v>
      </c>
      <c r="B94" s="6"/>
      <c r="C94" s="215"/>
      <c r="D94" s="72"/>
      <c r="E94" s="354" t="str">
        <f t="shared" si="1"/>
        <v/>
      </c>
      <c r="F94" s="352" t="b">
        <f>IF(nume_candidat="",FALSE,ISNUMBER(SEARCH(nume_candidat,#REF!)))</f>
        <v>0</v>
      </c>
      <c r="G94" s="353" t="e">
        <f>LEN(#REF!)-LEN(SUBSTITUTE(#REF!,",",""))+1</f>
        <v>#REF!</v>
      </c>
    </row>
    <row r="95" spans="1:7">
      <c r="A95" s="5" t="s">
        <v>152</v>
      </c>
      <c r="B95" s="6"/>
      <c r="C95" s="215"/>
      <c r="D95" s="72"/>
      <c r="E95" s="354" t="str">
        <f t="shared" si="1"/>
        <v/>
      </c>
      <c r="F95" s="352" t="b">
        <f>IF(nume_candidat="",FALSE,ISNUMBER(SEARCH(nume_candidat,#REF!)))</f>
        <v>0</v>
      </c>
      <c r="G95" s="353" t="e">
        <f>LEN(#REF!)-LEN(SUBSTITUTE(#REF!,",",""))+1</f>
        <v>#REF!</v>
      </c>
    </row>
    <row r="96" spans="1:7">
      <c r="A96" s="5" t="s">
        <v>153</v>
      </c>
      <c r="B96" s="6"/>
      <c r="C96" s="215"/>
      <c r="D96" s="72"/>
      <c r="E96" s="354" t="str">
        <f t="shared" si="1"/>
        <v/>
      </c>
      <c r="F96" s="352" t="b">
        <f>IF(nume_candidat="",FALSE,ISNUMBER(SEARCH(nume_candidat,#REF!)))</f>
        <v>0</v>
      </c>
      <c r="G96" s="353" t="e">
        <f>LEN(#REF!)-LEN(SUBSTITUTE(#REF!,",",""))+1</f>
        <v>#REF!</v>
      </c>
    </row>
    <row r="97" spans="1:7">
      <c r="A97" s="5" t="s">
        <v>154</v>
      </c>
      <c r="B97" s="6"/>
      <c r="C97" s="215"/>
      <c r="D97" s="72"/>
      <c r="E97" s="354" t="str">
        <f t="shared" si="1"/>
        <v/>
      </c>
      <c r="F97" s="352" t="b">
        <f>IF(nume_candidat="",FALSE,ISNUMBER(SEARCH(nume_candidat,#REF!)))</f>
        <v>0</v>
      </c>
      <c r="G97" s="353" t="e">
        <f>LEN(#REF!)-LEN(SUBSTITUTE(#REF!,",",""))+1</f>
        <v>#REF!</v>
      </c>
    </row>
    <row r="98" spans="1:7">
      <c r="A98" s="5" t="s">
        <v>155</v>
      </c>
      <c r="B98" s="6"/>
      <c r="C98" s="215"/>
      <c r="D98" s="72"/>
      <c r="E98" s="354" t="str">
        <f t="shared" si="1"/>
        <v/>
      </c>
      <c r="F98" s="352" t="b">
        <f>IF(nume_candidat="",FALSE,ISNUMBER(SEARCH(nume_candidat,#REF!)))</f>
        <v>0</v>
      </c>
      <c r="G98" s="353" t="e">
        <f>LEN(#REF!)-LEN(SUBSTITUTE(#REF!,",",""))+1</f>
        <v>#REF!</v>
      </c>
    </row>
    <row r="99" spans="1:7">
      <c r="A99" s="5" t="s">
        <v>156</v>
      </c>
      <c r="B99" s="6"/>
      <c r="C99" s="215"/>
      <c r="D99" s="72"/>
      <c r="E99" s="354" t="str">
        <f t="shared" si="1"/>
        <v/>
      </c>
      <c r="F99" s="352" t="b">
        <f>IF(nume_candidat="",FALSE,ISNUMBER(SEARCH(nume_candidat,#REF!)))</f>
        <v>0</v>
      </c>
      <c r="G99" s="353" t="e">
        <f>LEN(#REF!)-LEN(SUBSTITUTE(#REF!,",",""))+1</f>
        <v>#REF!</v>
      </c>
    </row>
    <row r="100" spans="1:7">
      <c r="A100" s="5" t="s">
        <v>157</v>
      </c>
      <c r="B100" s="6"/>
      <c r="C100" s="215"/>
      <c r="D100" s="72"/>
      <c r="E100" s="354" t="str">
        <f t="shared" si="1"/>
        <v/>
      </c>
      <c r="F100" s="352" t="b">
        <f>IF(nume_candidat="",FALSE,ISNUMBER(SEARCH(nume_candidat,#REF!)))</f>
        <v>0</v>
      </c>
      <c r="G100" s="353" t="e">
        <f>LEN(#REF!)-LEN(SUBSTITUTE(#REF!,",",""))+1</f>
        <v>#REF!</v>
      </c>
    </row>
    <row r="101" spans="1:7">
      <c r="A101" s="5" t="s">
        <v>158</v>
      </c>
      <c r="B101" s="6"/>
      <c r="C101" s="215"/>
      <c r="D101" s="72"/>
      <c r="E101" s="354" t="str">
        <f t="shared" si="1"/>
        <v/>
      </c>
      <c r="F101" s="352" t="b">
        <f>IF(nume_candidat="",FALSE,ISNUMBER(SEARCH(nume_candidat,#REF!)))</f>
        <v>0</v>
      </c>
      <c r="G101" s="353" t="e">
        <f>LEN(#REF!)-LEN(SUBSTITUTE(#REF!,",",""))+1</f>
        <v>#REF!</v>
      </c>
    </row>
    <row r="102" spans="1:7">
      <c r="A102" s="5" t="s">
        <v>159</v>
      </c>
      <c r="B102" s="6"/>
      <c r="C102" s="215"/>
      <c r="D102" s="72"/>
      <c r="E102" s="354" t="str">
        <f t="shared" si="1"/>
        <v/>
      </c>
      <c r="F102" s="352" t="b">
        <f>IF(nume_candidat="",FALSE,ISNUMBER(SEARCH(nume_candidat,#REF!)))</f>
        <v>0</v>
      </c>
      <c r="G102" s="353" t="e">
        <f>LEN(#REF!)-LEN(SUBSTITUTE(#REF!,",",""))+1</f>
        <v>#REF!</v>
      </c>
    </row>
    <row r="103" spans="1:7">
      <c r="A103" s="5" t="s">
        <v>160</v>
      </c>
      <c r="B103" s="6"/>
      <c r="C103" s="215"/>
      <c r="D103" s="72"/>
      <c r="E103" s="354" t="str">
        <f t="shared" si="1"/>
        <v/>
      </c>
      <c r="F103" s="352" t="b">
        <f>IF(nume_candidat="",FALSE,ISNUMBER(SEARCH(nume_candidat,#REF!)))</f>
        <v>0</v>
      </c>
      <c r="G103" s="353" t="e">
        <f>LEN(#REF!)-LEN(SUBSTITUTE(#REF!,",",""))+1</f>
        <v>#REF!</v>
      </c>
    </row>
    <row r="104" spans="1:7">
      <c r="A104" s="5" t="s">
        <v>161</v>
      </c>
      <c r="B104" s="6"/>
      <c r="C104" s="215"/>
      <c r="D104" s="72"/>
      <c r="E104" s="354" t="str">
        <f t="shared" si="1"/>
        <v/>
      </c>
      <c r="F104" s="352" t="b">
        <f>IF(nume_candidat="",FALSE,ISNUMBER(SEARCH(nume_candidat,#REF!)))</f>
        <v>0</v>
      </c>
      <c r="G104" s="353" t="e">
        <f>LEN(#REF!)-LEN(SUBSTITUTE(#REF!,",",""))+1</f>
        <v>#REF!</v>
      </c>
    </row>
    <row r="105" spans="1:7">
      <c r="A105" s="5" t="s">
        <v>162</v>
      </c>
      <c r="B105" s="6"/>
      <c r="C105" s="215"/>
      <c r="D105" s="72"/>
      <c r="E105" s="354" t="str">
        <f t="shared" si="1"/>
        <v/>
      </c>
      <c r="F105" s="352" t="b">
        <f>IF(nume_candidat="",FALSE,ISNUMBER(SEARCH(nume_candidat,#REF!)))</f>
        <v>0</v>
      </c>
      <c r="G105" s="353" t="e">
        <f>LEN(#REF!)-LEN(SUBSTITUTE(#REF!,",",""))+1</f>
        <v>#REF!</v>
      </c>
    </row>
    <row r="106" spans="1:7">
      <c r="A106" s="5" t="s">
        <v>163</v>
      </c>
      <c r="B106" s="6"/>
      <c r="C106" s="215"/>
      <c r="D106" s="72"/>
      <c r="E106" s="354" t="str">
        <f t="shared" si="1"/>
        <v/>
      </c>
      <c r="F106" s="352" t="b">
        <f>IF(nume_candidat="",FALSE,ISNUMBER(SEARCH(nume_candidat,#REF!)))</f>
        <v>0</v>
      </c>
      <c r="G106" s="353" t="e">
        <f>LEN(#REF!)-LEN(SUBSTITUTE(#REF!,",",""))+1</f>
        <v>#REF!</v>
      </c>
    </row>
    <row r="107" spans="1:7">
      <c r="A107" s="5" t="s">
        <v>164</v>
      </c>
      <c r="B107" s="6"/>
      <c r="C107" s="215"/>
      <c r="D107" s="72"/>
      <c r="E107" s="354" t="str">
        <f t="shared" si="1"/>
        <v/>
      </c>
      <c r="F107" s="352" t="b">
        <f>IF(nume_candidat="",FALSE,ISNUMBER(SEARCH(nume_candidat,#REF!)))</f>
        <v>0</v>
      </c>
      <c r="G107" s="353" t="e">
        <f>LEN(#REF!)-LEN(SUBSTITUTE(#REF!,",",""))+1</f>
        <v>#REF!</v>
      </c>
    </row>
    <row r="108" spans="1:7">
      <c r="A108" s="5" t="s">
        <v>165</v>
      </c>
      <c r="B108" s="6"/>
      <c r="C108" s="215"/>
      <c r="D108" s="72"/>
      <c r="E108" s="354" t="str">
        <f t="shared" si="1"/>
        <v/>
      </c>
      <c r="F108" s="352" t="b">
        <f>IF(nume_candidat="",FALSE,ISNUMBER(SEARCH(nume_candidat,#REF!)))</f>
        <v>0</v>
      </c>
      <c r="G108" s="353" t="e">
        <f>LEN(#REF!)-LEN(SUBSTITUTE(#REF!,",",""))+1</f>
        <v>#REF!</v>
      </c>
    </row>
    <row r="109" spans="1:7">
      <c r="A109" s="5" t="s">
        <v>166</v>
      </c>
      <c r="B109" s="6"/>
      <c r="C109" s="215"/>
      <c r="D109" s="72"/>
      <c r="E109" s="354" t="str">
        <f t="shared" si="1"/>
        <v/>
      </c>
      <c r="F109" s="352" t="b">
        <f>IF(nume_candidat="",FALSE,ISNUMBER(SEARCH(nume_candidat,#REF!)))</f>
        <v>0</v>
      </c>
      <c r="G109" s="353" t="e">
        <f>LEN(#REF!)-LEN(SUBSTITUTE(#REF!,",",""))+1</f>
        <v>#REF!</v>
      </c>
    </row>
    <row r="110" spans="1:7">
      <c r="A110" s="5" t="s">
        <v>167</v>
      </c>
      <c r="B110" s="6"/>
      <c r="C110" s="215"/>
      <c r="D110" s="72"/>
      <c r="E110" s="354" t="str">
        <f t="shared" si="1"/>
        <v/>
      </c>
      <c r="F110" s="352" t="b">
        <f>IF(nume_candidat="",FALSE,ISNUMBER(SEARCH(nume_candidat,#REF!)))</f>
        <v>0</v>
      </c>
      <c r="G110" s="353" t="e">
        <f>LEN(#REF!)-LEN(SUBSTITUTE(#REF!,",",""))+1</f>
        <v>#REF!</v>
      </c>
    </row>
    <row r="111" spans="1:7">
      <c r="A111" s="5" t="s">
        <v>168</v>
      </c>
      <c r="B111" s="6"/>
      <c r="C111" s="215"/>
      <c r="D111" s="72"/>
      <c r="E111" s="354" t="str">
        <f t="shared" si="1"/>
        <v/>
      </c>
      <c r="F111" s="352" t="b">
        <f>IF(nume_candidat="",FALSE,ISNUMBER(SEARCH(nume_candidat,#REF!)))</f>
        <v>0</v>
      </c>
      <c r="G111" s="353" t="e">
        <f>LEN(#REF!)-LEN(SUBSTITUTE(#REF!,",",""))+1</f>
        <v>#REF!</v>
      </c>
    </row>
    <row r="112" spans="1:7">
      <c r="A112" s="5" t="s">
        <v>169</v>
      </c>
      <c r="B112" s="6"/>
      <c r="C112" s="215"/>
      <c r="D112" s="72"/>
      <c r="E112" s="354" t="str">
        <f t="shared" si="1"/>
        <v/>
      </c>
      <c r="F112" s="352" t="b">
        <f>IF(nume_candidat="",FALSE,ISNUMBER(SEARCH(nume_candidat,#REF!)))</f>
        <v>0</v>
      </c>
      <c r="G112" s="353" t="e">
        <f>LEN(#REF!)-LEN(SUBSTITUTE(#REF!,",",""))+1</f>
        <v>#REF!</v>
      </c>
    </row>
    <row r="113" spans="1:7">
      <c r="A113" s="5" t="s">
        <v>170</v>
      </c>
      <c r="B113" s="6"/>
      <c r="C113" s="215"/>
      <c r="D113" s="72"/>
      <c r="E113" s="354" t="str">
        <f t="shared" si="1"/>
        <v/>
      </c>
      <c r="F113" s="352" t="b">
        <f>IF(nume_candidat="",FALSE,ISNUMBER(SEARCH(nume_candidat,#REF!)))</f>
        <v>0</v>
      </c>
      <c r="G113" s="353" t="e">
        <f>LEN(#REF!)-LEN(SUBSTITUTE(#REF!,",",""))+1</f>
        <v>#REF!</v>
      </c>
    </row>
    <row r="114" spans="1:7">
      <c r="A114" s="5" t="s">
        <v>171</v>
      </c>
      <c r="B114" s="6"/>
      <c r="C114" s="215"/>
      <c r="D114" s="72"/>
      <c r="E114" s="354" t="str">
        <f t="shared" si="1"/>
        <v/>
      </c>
      <c r="F114" s="352" t="b">
        <f>IF(nume_candidat="",FALSE,ISNUMBER(SEARCH(nume_candidat,#REF!)))</f>
        <v>0</v>
      </c>
      <c r="G114" s="353" t="e">
        <f>LEN(#REF!)-LEN(SUBSTITUTE(#REF!,",",""))+1</f>
        <v>#REF!</v>
      </c>
    </row>
    <row r="115" spans="1:7">
      <c r="A115" s="5" t="s">
        <v>172</v>
      </c>
      <c r="B115" s="6"/>
      <c r="C115" s="215"/>
      <c r="D115" s="72"/>
      <c r="E115" s="354" t="str">
        <f t="shared" si="1"/>
        <v/>
      </c>
      <c r="F115" s="352" t="b">
        <f>IF(nume_candidat="",FALSE,ISNUMBER(SEARCH(nume_candidat,#REF!)))</f>
        <v>0</v>
      </c>
      <c r="G115" s="353" t="e">
        <f>LEN(#REF!)-LEN(SUBSTITUTE(#REF!,",",""))+1</f>
        <v>#REF!</v>
      </c>
    </row>
    <row r="116" spans="1:7">
      <c r="A116" s="5" t="s">
        <v>173</v>
      </c>
      <c r="B116" s="6"/>
      <c r="C116" s="215"/>
      <c r="D116" s="72"/>
      <c r="E116" s="354" t="str">
        <f t="shared" si="1"/>
        <v/>
      </c>
      <c r="F116" s="352" t="b">
        <f>IF(nume_candidat="",FALSE,ISNUMBER(SEARCH(nume_candidat,#REF!)))</f>
        <v>0</v>
      </c>
      <c r="G116" s="353" t="e">
        <f>LEN(#REF!)-LEN(SUBSTITUTE(#REF!,",",""))+1</f>
        <v>#REF!</v>
      </c>
    </row>
    <row r="117" spans="1:7">
      <c r="A117" s="5" t="s">
        <v>174</v>
      </c>
      <c r="B117" s="6"/>
      <c r="C117" s="215"/>
      <c r="D117" s="72"/>
      <c r="E117" s="354" t="str">
        <f t="shared" si="1"/>
        <v/>
      </c>
      <c r="F117" s="352" t="b">
        <f>IF(nume_candidat="",FALSE,ISNUMBER(SEARCH(nume_candidat,#REF!)))</f>
        <v>0</v>
      </c>
      <c r="G117" s="353" t="e">
        <f>LEN(#REF!)-LEN(SUBSTITUTE(#REF!,",",""))+1</f>
        <v>#REF!</v>
      </c>
    </row>
    <row r="118" spans="1:7">
      <c r="A118" s="5" t="s">
        <v>175</v>
      </c>
      <c r="B118" s="6"/>
      <c r="C118" s="215"/>
      <c r="D118" s="72"/>
      <c r="E118" s="354" t="str">
        <f t="shared" si="1"/>
        <v/>
      </c>
      <c r="F118" s="352" t="b">
        <f>IF(nume_candidat="",FALSE,ISNUMBER(SEARCH(nume_candidat,#REF!)))</f>
        <v>0</v>
      </c>
      <c r="G118" s="353" t="e">
        <f>LEN(#REF!)-LEN(SUBSTITUTE(#REF!,",",""))+1</f>
        <v>#REF!</v>
      </c>
    </row>
    <row r="119" spans="1:7">
      <c r="A119" s="5" t="s">
        <v>176</v>
      </c>
      <c r="B119" s="6"/>
      <c r="C119" s="215"/>
      <c r="D119" s="72"/>
      <c r="E119" s="354" t="str">
        <f t="shared" si="1"/>
        <v/>
      </c>
      <c r="F119" s="352" t="b">
        <f>IF(nume_candidat="",FALSE,ISNUMBER(SEARCH(nume_candidat,#REF!)))</f>
        <v>0</v>
      </c>
      <c r="G119" s="353" t="e">
        <f>LEN(#REF!)-LEN(SUBSTITUTE(#REF!,",",""))+1</f>
        <v>#REF!</v>
      </c>
    </row>
    <row r="120" spans="1:7">
      <c r="A120" s="5" t="s">
        <v>177</v>
      </c>
      <c r="B120" s="6"/>
      <c r="C120" s="215"/>
      <c r="D120" s="72"/>
      <c r="E120" s="354" t="str">
        <f t="shared" si="1"/>
        <v/>
      </c>
      <c r="F120" s="352" t="b">
        <f>IF(nume_candidat="",FALSE,ISNUMBER(SEARCH(nume_candidat,#REF!)))</f>
        <v>0</v>
      </c>
      <c r="G120" s="353" t="e">
        <f>LEN(#REF!)-LEN(SUBSTITUTE(#REF!,",",""))+1</f>
        <v>#REF!</v>
      </c>
    </row>
    <row r="121" spans="1:7">
      <c r="A121" s="5" t="s">
        <v>178</v>
      </c>
      <c r="B121" s="6"/>
      <c r="C121" s="215"/>
      <c r="D121" s="72"/>
      <c r="E121" s="354" t="str">
        <f t="shared" si="1"/>
        <v/>
      </c>
      <c r="F121" s="352" t="b">
        <f>IF(nume_candidat="",FALSE,ISNUMBER(SEARCH(nume_candidat,#REF!)))</f>
        <v>0</v>
      </c>
      <c r="G121" s="353" t="e">
        <f>LEN(#REF!)-LEN(SUBSTITUTE(#REF!,",",""))+1</f>
        <v>#REF!</v>
      </c>
    </row>
    <row r="122" spans="1:7">
      <c r="A122" s="5" t="s">
        <v>179</v>
      </c>
      <c r="B122" s="6"/>
      <c r="C122" s="215"/>
      <c r="D122" s="72"/>
      <c r="E122" s="354" t="str">
        <f t="shared" si="1"/>
        <v/>
      </c>
      <c r="F122" s="352" t="b">
        <f>IF(nume_candidat="",FALSE,ISNUMBER(SEARCH(nume_candidat,#REF!)))</f>
        <v>0</v>
      </c>
      <c r="G122" s="353" t="e">
        <f>LEN(#REF!)-LEN(SUBSTITUTE(#REF!,",",""))+1</f>
        <v>#REF!</v>
      </c>
    </row>
    <row r="123" spans="1:7">
      <c r="A123" s="5" t="s">
        <v>180</v>
      </c>
      <c r="B123" s="6"/>
      <c r="C123" s="215"/>
      <c r="D123" s="72"/>
      <c r="E123" s="354" t="str">
        <f t="shared" si="1"/>
        <v/>
      </c>
      <c r="F123" s="352" t="b">
        <f>IF(nume_candidat="",FALSE,ISNUMBER(SEARCH(nume_candidat,#REF!)))</f>
        <v>0</v>
      </c>
      <c r="G123" s="353" t="e">
        <f>LEN(#REF!)-LEN(SUBSTITUTE(#REF!,",",""))+1</f>
        <v>#REF!</v>
      </c>
    </row>
    <row r="124" spans="1:7">
      <c r="A124" s="5" t="s">
        <v>181</v>
      </c>
      <c r="B124" s="6"/>
      <c r="C124" s="215"/>
      <c r="D124" s="72"/>
      <c r="E124" s="354" t="str">
        <f t="shared" si="1"/>
        <v/>
      </c>
      <c r="F124" s="352" t="b">
        <f>IF(nume_candidat="",FALSE,ISNUMBER(SEARCH(nume_candidat,#REF!)))</f>
        <v>0</v>
      </c>
      <c r="G124" s="353" t="e">
        <f>LEN(#REF!)-LEN(SUBSTITUTE(#REF!,",",""))+1</f>
        <v>#REF!</v>
      </c>
    </row>
    <row r="125" spans="1:7">
      <c r="A125" s="5" t="s">
        <v>182</v>
      </c>
      <c r="B125" s="6"/>
      <c r="C125" s="215"/>
      <c r="D125" s="72"/>
      <c r="E125" s="354" t="str">
        <f t="shared" si="1"/>
        <v/>
      </c>
      <c r="F125" s="352" t="b">
        <f>IF(nume_candidat="",FALSE,ISNUMBER(SEARCH(nume_candidat,#REF!)))</f>
        <v>0</v>
      </c>
      <c r="G125" s="353" t="e">
        <f>LEN(#REF!)-LEN(SUBSTITUTE(#REF!,",",""))+1</f>
        <v>#REF!</v>
      </c>
    </row>
    <row r="126" spans="1:7">
      <c r="A126" s="5" t="s">
        <v>183</v>
      </c>
      <c r="B126" s="6"/>
      <c r="C126" s="215"/>
      <c r="D126" s="72"/>
      <c r="E126" s="354" t="str">
        <f t="shared" si="1"/>
        <v/>
      </c>
      <c r="F126" s="352" t="b">
        <f>IF(nume_candidat="",FALSE,ISNUMBER(SEARCH(nume_candidat,#REF!)))</f>
        <v>0</v>
      </c>
      <c r="G126" s="353" t="e">
        <f>LEN(#REF!)-LEN(SUBSTITUTE(#REF!,",",""))+1</f>
        <v>#REF!</v>
      </c>
    </row>
    <row r="127" spans="1:7">
      <c r="A127" s="5" t="s">
        <v>184</v>
      </c>
      <c r="B127" s="6"/>
      <c r="C127" s="215"/>
      <c r="D127" s="72"/>
      <c r="E127" s="354" t="str">
        <f t="shared" si="1"/>
        <v/>
      </c>
      <c r="F127" s="352" t="b">
        <f>IF(nume_candidat="",FALSE,ISNUMBER(SEARCH(nume_candidat,#REF!)))</f>
        <v>0</v>
      </c>
      <c r="G127" s="353" t="e">
        <f>LEN(#REF!)-LEN(SUBSTITUTE(#REF!,",",""))+1</f>
        <v>#REF!</v>
      </c>
    </row>
    <row r="128" spans="1:7">
      <c r="A128" s="5" t="s">
        <v>185</v>
      </c>
      <c r="B128" s="6"/>
      <c r="C128" s="215"/>
      <c r="D128" s="72"/>
      <c r="E128" s="354" t="str">
        <f t="shared" si="1"/>
        <v/>
      </c>
      <c r="F128" s="352" t="b">
        <f>IF(nume_candidat="",FALSE,ISNUMBER(SEARCH(nume_candidat,#REF!)))</f>
        <v>0</v>
      </c>
      <c r="G128" s="353" t="e">
        <f>LEN(#REF!)-LEN(SUBSTITUTE(#REF!,",",""))+1</f>
        <v>#REF!</v>
      </c>
    </row>
    <row r="129" spans="1:7">
      <c r="A129" s="5" t="s">
        <v>186</v>
      </c>
      <c r="B129" s="6"/>
      <c r="C129" s="215"/>
      <c r="D129" s="72"/>
      <c r="E129" s="354" t="str">
        <f t="shared" si="1"/>
        <v/>
      </c>
      <c r="F129" s="352" t="b">
        <f>IF(nume_candidat="",FALSE,ISNUMBER(SEARCH(nume_candidat,#REF!)))</f>
        <v>0</v>
      </c>
      <c r="G129" s="353" t="e">
        <f>LEN(#REF!)-LEN(SUBSTITUTE(#REF!,",",""))+1</f>
        <v>#REF!</v>
      </c>
    </row>
    <row r="130" spans="1:7">
      <c r="A130" s="5" t="s">
        <v>187</v>
      </c>
      <c r="B130" s="6"/>
      <c r="C130" s="215"/>
      <c r="D130" s="72"/>
      <c r="E130" s="354" t="str">
        <f t="shared" si="1"/>
        <v/>
      </c>
      <c r="F130" s="352" t="b">
        <f>IF(nume_candidat="",FALSE,ISNUMBER(SEARCH(nume_candidat,#REF!)))</f>
        <v>0</v>
      </c>
      <c r="G130" s="353" t="e">
        <f>LEN(#REF!)-LEN(SUBSTITUTE(#REF!,",",""))+1</f>
        <v>#REF!</v>
      </c>
    </row>
    <row r="131" spans="1:7">
      <c r="A131" s="5" t="s">
        <v>188</v>
      </c>
      <c r="B131" s="6"/>
      <c r="C131" s="215"/>
      <c r="D131" s="72"/>
      <c r="E131" s="354" t="str">
        <f t="shared" si="1"/>
        <v/>
      </c>
      <c r="F131" s="352" t="b">
        <f>IF(nume_candidat="",FALSE,ISNUMBER(SEARCH(nume_candidat,#REF!)))</f>
        <v>0</v>
      </c>
      <c r="G131" s="353" t="e">
        <f>LEN(#REF!)-LEN(SUBSTITUTE(#REF!,",",""))+1</f>
        <v>#REF!</v>
      </c>
    </row>
    <row r="132" spans="1:7">
      <c r="A132" s="5" t="s">
        <v>189</v>
      </c>
      <c r="B132" s="6"/>
      <c r="C132" s="215"/>
      <c r="D132" s="72"/>
      <c r="E132" s="354" t="str">
        <f t="shared" si="1"/>
        <v/>
      </c>
      <c r="F132" s="352" t="b">
        <f>IF(nume_candidat="",FALSE,ISNUMBER(SEARCH(nume_candidat,#REF!)))</f>
        <v>0</v>
      </c>
      <c r="G132" s="353" t="e">
        <f>LEN(#REF!)-LEN(SUBSTITUTE(#REF!,",",""))+1</f>
        <v>#REF!</v>
      </c>
    </row>
    <row r="133" spans="1:7">
      <c r="A133" s="5" t="s">
        <v>190</v>
      </c>
      <c r="B133" s="6"/>
      <c r="C133" s="215"/>
      <c r="D133" s="72"/>
      <c r="E133" s="354" t="str">
        <f t="shared" si="1"/>
        <v/>
      </c>
      <c r="F133" s="352" t="b">
        <f>IF(nume_candidat="",FALSE,ISNUMBER(SEARCH(nume_candidat,#REF!)))</f>
        <v>0</v>
      </c>
      <c r="G133" s="353" t="e">
        <f>LEN(#REF!)-LEN(SUBSTITUTE(#REF!,",",""))+1</f>
        <v>#REF!</v>
      </c>
    </row>
    <row r="134" spans="1:7">
      <c r="A134" s="5" t="s">
        <v>191</v>
      </c>
      <c r="B134" s="6"/>
      <c r="C134" s="215"/>
      <c r="D134" s="72"/>
      <c r="E134" s="354" t="str">
        <f t="shared" si="1"/>
        <v/>
      </c>
      <c r="F134" s="352" t="b">
        <f>IF(nume_candidat="",FALSE,ISNUMBER(SEARCH(nume_candidat,#REF!)))</f>
        <v>0</v>
      </c>
      <c r="G134" s="353" t="e">
        <f>LEN(#REF!)-LEN(SUBSTITUTE(#REF!,",",""))+1</f>
        <v>#REF!</v>
      </c>
    </row>
    <row r="135" spans="1:7">
      <c r="A135" s="5" t="s">
        <v>192</v>
      </c>
      <c r="B135" s="6"/>
      <c r="C135" s="215"/>
      <c r="D135" s="72"/>
      <c r="E135" s="354" t="str">
        <f t="shared" si="1"/>
        <v/>
      </c>
      <c r="F135" s="352" t="b">
        <f>IF(nume_candidat="",FALSE,ISNUMBER(SEARCH(nume_candidat,#REF!)))</f>
        <v>0</v>
      </c>
      <c r="G135" s="353" t="e">
        <f>LEN(#REF!)-LEN(SUBSTITUTE(#REF!,",",""))+1</f>
        <v>#REF!</v>
      </c>
    </row>
    <row r="136" spans="1:7">
      <c r="A136" s="5" t="s">
        <v>193</v>
      </c>
      <c r="B136" s="6"/>
      <c r="C136" s="215"/>
      <c r="D136" s="72"/>
      <c r="E136" s="354" t="str">
        <f t="shared" si="1"/>
        <v/>
      </c>
      <c r="F136" s="352" t="b">
        <f>IF(nume_candidat="",FALSE,ISNUMBER(SEARCH(nume_candidat,#REF!)))</f>
        <v>0</v>
      </c>
      <c r="G136" s="353" t="e">
        <f>LEN(#REF!)-LEN(SUBSTITUTE(#REF!,",",""))+1</f>
        <v>#REF!</v>
      </c>
    </row>
    <row r="137" spans="1:7">
      <c r="A137" s="5" t="s">
        <v>194</v>
      </c>
      <c r="B137" s="6"/>
      <c r="C137" s="215"/>
      <c r="D137" s="72"/>
      <c r="E137" s="354" t="str">
        <f t="shared" si="1"/>
        <v/>
      </c>
      <c r="F137" s="352" t="b">
        <f>IF(nume_candidat="",FALSE,ISNUMBER(SEARCH(nume_candidat,#REF!)))</f>
        <v>0</v>
      </c>
      <c r="G137" s="353" t="e">
        <f>LEN(#REF!)-LEN(SUBSTITUTE(#REF!,",",""))+1</f>
        <v>#REF!</v>
      </c>
    </row>
    <row r="138" spans="1:7">
      <c r="A138" s="5" t="s">
        <v>195</v>
      </c>
      <c r="B138" s="6"/>
      <c r="C138" s="215"/>
      <c r="D138" s="72"/>
      <c r="E138" s="354" t="str">
        <f t="shared" ref="E138:E201" si="2">IF(OR(,$B138="",$C138="",$C138&lt;an_initial,$C138&gt;an_final),"",
(30*(D138="expoziție internațională")+15*(D138="expoziție națională"))
)</f>
        <v/>
      </c>
      <c r="F138" s="352" t="b">
        <f>IF(nume_candidat="",FALSE,ISNUMBER(SEARCH(nume_candidat,#REF!)))</f>
        <v>0</v>
      </c>
      <c r="G138" s="353" t="e">
        <f>LEN(#REF!)-LEN(SUBSTITUTE(#REF!,",",""))+1</f>
        <v>#REF!</v>
      </c>
    </row>
    <row r="139" spans="1:7">
      <c r="A139" s="5" t="s">
        <v>196</v>
      </c>
      <c r="B139" s="6"/>
      <c r="C139" s="215"/>
      <c r="D139" s="72"/>
      <c r="E139" s="354" t="str">
        <f t="shared" si="2"/>
        <v/>
      </c>
      <c r="F139" s="352" t="b">
        <f>IF(nume_candidat="",FALSE,ISNUMBER(SEARCH(nume_candidat,#REF!)))</f>
        <v>0</v>
      </c>
      <c r="G139" s="353" t="e">
        <f>LEN(#REF!)-LEN(SUBSTITUTE(#REF!,",",""))+1</f>
        <v>#REF!</v>
      </c>
    </row>
    <row r="140" spans="1:7">
      <c r="A140" s="5" t="s">
        <v>197</v>
      </c>
      <c r="B140" s="6"/>
      <c r="C140" s="215"/>
      <c r="D140" s="72"/>
      <c r="E140" s="354" t="str">
        <f t="shared" si="2"/>
        <v/>
      </c>
      <c r="F140" s="352" t="b">
        <f>IF(nume_candidat="",FALSE,ISNUMBER(SEARCH(nume_candidat,#REF!)))</f>
        <v>0</v>
      </c>
      <c r="G140" s="353" t="e">
        <f>LEN(#REF!)-LEN(SUBSTITUTE(#REF!,",",""))+1</f>
        <v>#REF!</v>
      </c>
    </row>
    <row r="141" spans="1:7">
      <c r="A141" s="5" t="s">
        <v>198</v>
      </c>
      <c r="B141" s="6"/>
      <c r="C141" s="215"/>
      <c r="D141" s="72"/>
      <c r="E141" s="354" t="str">
        <f t="shared" si="2"/>
        <v/>
      </c>
      <c r="F141" s="352" t="b">
        <f>IF(nume_candidat="",FALSE,ISNUMBER(SEARCH(nume_candidat,#REF!)))</f>
        <v>0</v>
      </c>
      <c r="G141" s="353" t="e">
        <f>LEN(#REF!)-LEN(SUBSTITUTE(#REF!,",",""))+1</f>
        <v>#REF!</v>
      </c>
    </row>
    <row r="142" spans="1:7">
      <c r="A142" s="5" t="s">
        <v>199</v>
      </c>
      <c r="B142" s="6"/>
      <c r="C142" s="215"/>
      <c r="D142" s="72"/>
      <c r="E142" s="354" t="str">
        <f t="shared" si="2"/>
        <v/>
      </c>
      <c r="F142" s="352" t="b">
        <f>IF(nume_candidat="",FALSE,ISNUMBER(SEARCH(nume_candidat,#REF!)))</f>
        <v>0</v>
      </c>
      <c r="G142" s="353" t="e">
        <f>LEN(#REF!)-LEN(SUBSTITUTE(#REF!,",",""))+1</f>
        <v>#REF!</v>
      </c>
    </row>
    <row r="143" spans="1:7">
      <c r="A143" s="5" t="s">
        <v>200</v>
      </c>
      <c r="B143" s="6"/>
      <c r="C143" s="215"/>
      <c r="D143" s="72"/>
      <c r="E143" s="354" t="str">
        <f t="shared" si="2"/>
        <v/>
      </c>
      <c r="F143" s="352" t="b">
        <f>IF(nume_candidat="",FALSE,ISNUMBER(SEARCH(nume_candidat,#REF!)))</f>
        <v>0</v>
      </c>
      <c r="G143" s="353" t="e">
        <f>LEN(#REF!)-LEN(SUBSTITUTE(#REF!,",",""))+1</f>
        <v>#REF!</v>
      </c>
    </row>
    <row r="144" spans="1:7">
      <c r="A144" s="5" t="s">
        <v>201</v>
      </c>
      <c r="B144" s="6"/>
      <c r="C144" s="215"/>
      <c r="D144" s="72"/>
      <c r="E144" s="354" t="str">
        <f t="shared" si="2"/>
        <v/>
      </c>
      <c r="F144" s="352" t="b">
        <f>IF(nume_candidat="",FALSE,ISNUMBER(SEARCH(nume_candidat,#REF!)))</f>
        <v>0</v>
      </c>
      <c r="G144" s="353" t="e">
        <f>LEN(#REF!)-LEN(SUBSTITUTE(#REF!,",",""))+1</f>
        <v>#REF!</v>
      </c>
    </row>
    <row r="145" spans="1:7">
      <c r="A145" s="5" t="s">
        <v>202</v>
      </c>
      <c r="B145" s="6"/>
      <c r="C145" s="215"/>
      <c r="D145" s="72"/>
      <c r="E145" s="354" t="str">
        <f t="shared" si="2"/>
        <v/>
      </c>
      <c r="F145" s="352" t="b">
        <f>IF(nume_candidat="",FALSE,ISNUMBER(SEARCH(nume_candidat,#REF!)))</f>
        <v>0</v>
      </c>
      <c r="G145" s="353" t="e">
        <f>LEN(#REF!)-LEN(SUBSTITUTE(#REF!,",",""))+1</f>
        <v>#REF!</v>
      </c>
    </row>
    <row r="146" spans="1:7">
      <c r="A146" s="5" t="s">
        <v>203</v>
      </c>
      <c r="B146" s="6"/>
      <c r="C146" s="215"/>
      <c r="D146" s="72"/>
      <c r="E146" s="354" t="str">
        <f t="shared" si="2"/>
        <v/>
      </c>
      <c r="F146" s="352" t="b">
        <f>IF(nume_candidat="",FALSE,ISNUMBER(SEARCH(nume_candidat,#REF!)))</f>
        <v>0</v>
      </c>
      <c r="G146" s="353" t="e">
        <f>LEN(#REF!)-LEN(SUBSTITUTE(#REF!,",",""))+1</f>
        <v>#REF!</v>
      </c>
    </row>
    <row r="147" spans="1:7">
      <c r="A147" s="5" t="s">
        <v>204</v>
      </c>
      <c r="B147" s="6"/>
      <c r="C147" s="215"/>
      <c r="D147" s="72"/>
      <c r="E147" s="354" t="str">
        <f t="shared" si="2"/>
        <v/>
      </c>
      <c r="F147" s="352" t="b">
        <f>IF(nume_candidat="",FALSE,ISNUMBER(SEARCH(nume_candidat,#REF!)))</f>
        <v>0</v>
      </c>
      <c r="G147" s="353" t="e">
        <f>LEN(#REF!)-LEN(SUBSTITUTE(#REF!,",",""))+1</f>
        <v>#REF!</v>
      </c>
    </row>
    <row r="148" spans="1:7">
      <c r="A148" s="5" t="s">
        <v>205</v>
      </c>
      <c r="B148" s="6"/>
      <c r="C148" s="215"/>
      <c r="D148" s="72"/>
      <c r="E148" s="354" t="str">
        <f t="shared" si="2"/>
        <v/>
      </c>
      <c r="F148" s="352" t="b">
        <f>IF(nume_candidat="",FALSE,ISNUMBER(SEARCH(nume_candidat,#REF!)))</f>
        <v>0</v>
      </c>
      <c r="G148" s="353" t="e">
        <f>LEN(#REF!)-LEN(SUBSTITUTE(#REF!,",",""))+1</f>
        <v>#REF!</v>
      </c>
    </row>
    <row r="149" spans="1:7">
      <c r="A149" s="5" t="s">
        <v>206</v>
      </c>
      <c r="B149" s="6"/>
      <c r="C149" s="215"/>
      <c r="D149" s="72"/>
      <c r="E149" s="354" t="str">
        <f t="shared" si="2"/>
        <v/>
      </c>
      <c r="F149" s="352" t="b">
        <f>IF(nume_candidat="",FALSE,ISNUMBER(SEARCH(nume_candidat,#REF!)))</f>
        <v>0</v>
      </c>
      <c r="G149" s="353" t="e">
        <f>LEN(#REF!)-LEN(SUBSTITUTE(#REF!,",",""))+1</f>
        <v>#REF!</v>
      </c>
    </row>
    <row r="150" spans="1:7">
      <c r="A150" s="5" t="s">
        <v>207</v>
      </c>
      <c r="B150" s="6"/>
      <c r="C150" s="215"/>
      <c r="D150" s="72"/>
      <c r="E150" s="354" t="str">
        <f t="shared" si="2"/>
        <v/>
      </c>
      <c r="F150" s="352" t="b">
        <f>IF(nume_candidat="",FALSE,ISNUMBER(SEARCH(nume_candidat,#REF!)))</f>
        <v>0</v>
      </c>
      <c r="G150" s="353" t="e">
        <f>LEN(#REF!)-LEN(SUBSTITUTE(#REF!,",",""))+1</f>
        <v>#REF!</v>
      </c>
    </row>
    <row r="151" spans="1:7">
      <c r="A151" s="5" t="s">
        <v>208</v>
      </c>
      <c r="B151" s="6"/>
      <c r="C151" s="215"/>
      <c r="D151" s="72"/>
      <c r="E151" s="354" t="str">
        <f t="shared" si="2"/>
        <v/>
      </c>
      <c r="F151" s="352" t="b">
        <f>IF(nume_candidat="",FALSE,ISNUMBER(SEARCH(nume_candidat,#REF!)))</f>
        <v>0</v>
      </c>
      <c r="G151" s="353" t="e">
        <f>LEN(#REF!)-LEN(SUBSTITUTE(#REF!,",",""))+1</f>
        <v>#REF!</v>
      </c>
    </row>
    <row r="152" spans="1:7">
      <c r="A152" s="5" t="s">
        <v>209</v>
      </c>
      <c r="B152" s="6"/>
      <c r="C152" s="215"/>
      <c r="D152" s="72"/>
      <c r="E152" s="354" t="str">
        <f t="shared" si="2"/>
        <v/>
      </c>
      <c r="F152" s="352" t="b">
        <f>IF(nume_candidat="",FALSE,ISNUMBER(SEARCH(nume_candidat,#REF!)))</f>
        <v>0</v>
      </c>
      <c r="G152" s="353" t="e">
        <f>LEN(#REF!)-LEN(SUBSTITUTE(#REF!,",",""))+1</f>
        <v>#REF!</v>
      </c>
    </row>
    <row r="153" spans="1:7">
      <c r="A153" s="5" t="s">
        <v>210</v>
      </c>
      <c r="B153" s="6"/>
      <c r="C153" s="215"/>
      <c r="D153" s="72"/>
      <c r="E153" s="354" t="str">
        <f t="shared" si="2"/>
        <v/>
      </c>
      <c r="F153" s="352" t="b">
        <f>IF(nume_candidat="",FALSE,ISNUMBER(SEARCH(nume_candidat,#REF!)))</f>
        <v>0</v>
      </c>
      <c r="G153" s="353" t="e">
        <f>LEN(#REF!)-LEN(SUBSTITUTE(#REF!,",",""))+1</f>
        <v>#REF!</v>
      </c>
    </row>
    <row r="154" spans="1:7">
      <c r="A154" s="5" t="s">
        <v>211</v>
      </c>
      <c r="B154" s="6"/>
      <c r="C154" s="215"/>
      <c r="D154" s="72"/>
      <c r="E154" s="354" t="str">
        <f t="shared" si="2"/>
        <v/>
      </c>
      <c r="F154" s="352" t="b">
        <f>IF(nume_candidat="",FALSE,ISNUMBER(SEARCH(nume_candidat,#REF!)))</f>
        <v>0</v>
      </c>
      <c r="G154" s="353" t="e">
        <f>LEN(#REF!)-LEN(SUBSTITUTE(#REF!,",",""))+1</f>
        <v>#REF!</v>
      </c>
    </row>
    <row r="155" spans="1:7">
      <c r="A155" s="5" t="s">
        <v>212</v>
      </c>
      <c r="B155" s="6"/>
      <c r="C155" s="215"/>
      <c r="D155" s="72"/>
      <c r="E155" s="354" t="str">
        <f t="shared" si="2"/>
        <v/>
      </c>
      <c r="F155" s="352" t="b">
        <f>IF(nume_candidat="",FALSE,ISNUMBER(SEARCH(nume_candidat,#REF!)))</f>
        <v>0</v>
      </c>
      <c r="G155" s="353" t="e">
        <f>LEN(#REF!)-LEN(SUBSTITUTE(#REF!,",",""))+1</f>
        <v>#REF!</v>
      </c>
    </row>
    <row r="156" spans="1:7">
      <c r="A156" s="5" t="s">
        <v>213</v>
      </c>
      <c r="B156" s="6"/>
      <c r="C156" s="215"/>
      <c r="D156" s="72"/>
      <c r="E156" s="354" t="str">
        <f t="shared" si="2"/>
        <v/>
      </c>
      <c r="F156" s="352" t="b">
        <f>IF(nume_candidat="",FALSE,ISNUMBER(SEARCH(nume_candidat,#REF!)))</f>
        <v>0</v>
      </c>
      <c r="G156" s="353" t="e">
        <f>LEN(#REF!)-LEN(SUBSTITUTE(#REF!,",",""))+1</f>
        <v>#REF!</v>
      </c>
    </row>
    <row r="157" spans="1:7">
      <c r="A157" s="5" t="s">
        <v>214</v>
      </c>
      <c r="B157" s="6"/>
      <c r="C157" s="215"/>
      <c r="D157" s="72"/>
      <c r="E157" s="354" t="str">
        <f t="shared" si="2"/>
        <v/>
      </c>
      <c r="F157" s="352" t="b">
        <f>IF(nume_candidat="",FALSE,ISNUMBER(SEARCH(nume_candidat,#REF!)))</f>
        <v>0</v>
      </c>
      <c r="G157" s="353" t="e">
        <f>LEN(#REF!)-LEN(SUBSTITUTE(#REF!,",",""))+1</f>
        <v>#REF!</v>
      </c>
    </row>
    <row r="158" spans="1:7">
      <c r="A158" s="5" t="s">
        <v>215</v>
      </c>
      <c r="B158" s="6"/>
      <c r="C158" s="215"/>
      <c r="D158" s="72"/>
      <c r="E158" s="354" t="str">
        <f t="shared" si="2"/>
        <v/>
      </c>
      <c r="F158" s="352" t="b">
        <f>IF(nume_candidat="",FALSE,ISNUMBER(SEARCH(nume_candidat,#REF!)))</f>
        <v>0</v>
      </c>
      <c r="G158" s="353" t="e">
        <f>LEN(#REF!)-LEN(SUBSTITUTE(#REF!,",",""))+1</f>
        <v>#REF!</v>
      </c>
    </row>
    <row r="159" spans="1:7">
      <c r="A159" s="5" t="s">
        <v>216</v>
      </c>
      <c r="B159" s="6"/>
      <c r="C159" s="215"/>
      <c r="D159" s="72"/>
      <c r="E159" s="354" t="str">
        <f t="shared" si="2"/>
        <v/>
      </c>
      <c r="F159" s="352" t="b">
        <f>IF(nume_candidat="",FALSE,ISNUMBER(SEARCH(nume_candidat,#REF!)))</f>
        <v>0</v>
      </c>
      <c r="G159" s="353" t="e">
        <f>LEN(#REF!)-LEN(SUBSTITUTE(#REF!,",",""))+1</f>
        <v>#REF!</v>
      </c>
    </row>
    <row r="160" spans="1:7">
      <c r="A160" s="5" t="s">
        <v>217</v>
      </c>
      <c r="B160" s="6"/>
      <c r="C160" s="215"/>
      <c r="D160" s="72"/>
      <c r="E160" s="354" t="str">
        <f t="shared" si="2"/>
        <v/>
      </c>
      <c r="F160" s="352" t="b">
        <f>IF(nume_candidat="",FALSE,ISNUMBER(SEARCH(nume_candidat,#REF!)))</f>
        <v>0</v>
      </c>
      <c r="G160" s="353" t="e">
        <f>LEN(#REF!)-LEN(SUBSTITUTE(#REF!,",",""))+1</f>
        <v>#REF!</v>
      </c>
    </row>
    <row r="161" spans="1:7">
      <c r="A161" s="5" t="s">
        <v>218</v>
      </c>
      <c r="B161" s="6"/>
      <c r="C161" s="215"/>
      <c r="D161" s="72"/>
      <c r="E161" s="354" t="str">
        <f t="shared" si="2"/>
        <v/>
      </c>
      <c r="F161" s="352" t="b">
        <f>IF(nume_candidat="",FALSE,ISNUMBER(SEARCH(nume_candidat,#REF!)))</f>
        <v>0</v>
      </c>
      <c r="G161" s="353" t="e">
        <f>LEN(#REF!)-LEN(SUBSTITUTE(#REF!,",",""))+1</f>
        <v>#REF!</v>
      </c>
    </row>
    <row r="162" spans="1:7">
      <c r="A162" s="5" t="s">
        <v>219</v>
      </c>
      <c r="B162" s="6"/>
      <c r="C162" s="215"/>
      <c r="D162" s="72"/>
      <c r="E162" s="354" t="str">
        <f t="shared" si="2"/>
        <v/>
      </c>
      <c r="F162" s="352" t="b">
        <f>IF(nume_candidat="",FALSE,ISNUMBER(SEARCH(nume_candidat,#REF!)))</f>
        <v>0</v>
      </c>
      <c r="G162" s="353" t="e">
        <f>LEN(#REF!)-LEN(SUBSTITUTE(#REF!,",",""))+1</f>
        <v>#REF!</v>
      </c>
    </row>
    <row r="163" spans="1:7">
      <c r="A163" s="5" t="s">
        <v>220</v>
      </c>
      <c r="B163" s="6"/>
      <c r="C163" s="215"/>
      <c r="D163" s="72"/>
      <c r="E163" s="354" t="str">
        <f t="shared" si="2"/>
        <v/>
      </c>
      <c r="F163" s="352" t="b">
        <f>IF(nume_candidat="",FALSE,ISNUMBER(SEARCH(nume_candidat,#REF!)))</f>
        <v>0</v>
      </c>
      <c r="G163" s="353" t="e">
        <f>LEN(#REF!)-LEN(SUBSTITUTE(#REF!,",",""))+1</f>
        <v>#REF!</v>
      </c>
    </row>
    <row r="164" spans="1:7">
      <c r="A164" s="5" t="s">
        <v>221</v>
      </c>
      <c r="B164" s="6"/>
      <c r="C164" s="215"/>
      <c r="D164" s="72"/>
      <c r="E164" s="354" t="str">
        <f t="shared" si="2"/>
        <v/>
      </c>
      <c r="F164" s="352" t="b">
        <f>IF(nume_candidat="",FALSE,ISNUMBER(SEARCH(nume_candidat,#REF!)))</f>
        <v>0</v>
      </c>
      <c r="G164" s="353" t="e">
        <f>LEN(#REF!)-LEN(SUBSTITUTE(#REF!,",",""))+1</f>
        <v>#REF!</v>
      </c>
    </row>
    <row r="165" spans="1:7">
      <c r="A165" s="5" t="s">
        <v>222</v>
      </c>
      <c r="B165" s="6"/>
      <c r="C165" s="215"/>
      <c r="D165" s="72"/>
      <c r="E165" s="354" t="str">
        <f t="shared" si="2"/>
        <v/>
      </c>
      <c r="F165" s="352" t="b">
        <f>IF(nume_candidat="",FALSE,ISNUMBER(SEARCH(nume_candidat,#REF!)))</f>
        <v>0</v>
      </c>
      <c r="G165" s="353" t="e">
        <f>LEN(#REF!)-LEN(SUBSTITUTE(#REF!,",",""))+1</f>
        <v>#REF!</v>
      </c>
    </row>
    <row r="166" spans="1:7">
      <c r="A166" s="5" t="s">
        <v>223</v>
      </c>
      <c r="B166" s="6"/>
      <c r="C166" s="215"/>
      <c r="D166" s="72"/>
      <c r="E166" s="354" t="str">
        <f t="shared" si="2"/>
        <v/>
      </c>
      <c r="F166" s="352" t="b">
        <f>IF(nume_candidat="",FALSE,ISNUMBER(SEARCH(nume_candidat,#REF!)))</f>
        <v>0</v>
      </c>
      <c r="G166" s="353" t="e">
        <f>LEN(#REF!)-LEN(SUBSTITUTE(#REF!,",",""))+1</f>
        <v>#REF!</v>
      </c>
    </row>
    <row r="167" spans="1:7">
      <c r="A167" s="5" t="s">
        <v>224</v>
      </c>
      <c r="B167" s="6"/>
      <c r="C167" s="215"/>
      <c r="D167" s="72"/>
      <c r="E167" s="354" t="str">
        <f t="shared" si="2"/>
        <v/>
      </c>
      <c r="F167" s="352" t="b">
        <f>IF(nume_candidat="",FALSE,ISNUMBER(SEARCH(nume_candidat,#REF!)))</f>
        <v>0</v>
      </c>
      <c r="G167" s="353" t="e">
        <f>LEN(#REF!)-LEN(SUBSTITUTE(#REF!,",",""))+1</f>
        <v>#REF!</v>
      </c>
    </row>
    <row r="168" spans="1:7">
      <c r="A168" s="5" t="s">
        <v>225</v>
      </c>
      <c r="B168" s="6"/>
      <c r="C168" s="215"/>
      <c r="D168" s="72"/>
      <c r="E168" s="354" t="str">
        <f t="shared" si="2"/>
        <v/>
      </c>
      <c r="F168" s="352" t="b">
        <f>IF(nume_candidat="",FALSE,ISNUMBER(SEARCH(nume_candidat,#REF!)))</f>
        <v>0</v>
      </c>
      <c r="G168" s="353" t="e">
        <f>LEN(#REF!)-LEN(SUBSTITUTE(#REF!,",",""))+1</f>
        <v>#REF!</v>
      </c>
    </row>
    <row r="169" spans="1:7">
      <c r="A169" s="5" t="s">
        <v>226</v>
      </c>
      <c r="B169" s="6"/>
      <c r="C169" s="215"/>
      <c r="D169" s="72"/>
      <c r="E169" s="354" t="str">
        <f t="shared" si="2"/>
        <v/>
      </c>
      <c r="F169" s="352" t="b">
        <f>IF(nume_candidat="",FALSE,ISNUMBER(SEARCH(nume_candidat,#REF!)))</f>
        <v>0</v>
      </c>
      <c r="G169" s="353" t="e">
        <f>LEN(#REF!)-LEN(SUBSTITUTE(#REF!,",",""))+1</f>
        <v>#REF!</v>
      </c>
    </row>
    <row r="170" spans="1:7">
      <c r="A170" s="5" t="s">
        <v>227</v>
      </c>
      <c r="B170" s="6"/>
      <c r="C170" s="215"/>
      <c r="D170" s="72"/>
      <c r="E170" s="354" t="str">
        <f t="shared" si="2"/>
        <v/>
      </c>
      <c r="F170" s="352" t="b">
        <f>IF(nume_candidat="",FALSE,ISNUMBER(SEARCH(nume_candidat,#REF!)))</f>
        <v>0</v>
      </c>
      <c r="G170" s="353" t="e">
        <f>LEN(#REF!)-LEN(SUBSTITUTE(#REF!,",",""))+1</f>
        <v>#REF!</v>
      </c>
    </row>
    <row r="171" spans="1:7">
      <c r="A171" s="5" t="s">
        <v>228</v>
      </c>
      <c r="B171" s="6"/>
      <c r="C171" s="215"/>
      <c r="D171" s="72"/>
      <c r="E171" s="354" t="str">
        <f t="shared" si="2"/>
        <v/>
      </c>
      <c r="F171" s="352" t="b">
        <f>IF(nume_candidat="",FALSE,ISNUMBER(SEARCH(nume_candidat,#REF!)))</f>
        <v>0</v>
      </c>
      <c r="G171" s="353" t="e">
        <f>LEN(#REF!)-LEN(SUBSTITUTE(#REF!,",",""))+1</f>
        <v>#REF!</v>
      </c>
    </row>
    <row r="172" spans="1:7">
      <c r="A172" s="5" t="s">
        <v>229</v>
      </c>
      <c r="B172" s="6"/>
      <c r="C172" s="215"/>
      <c r="D172" s="72"/>
      <c r="E172" s="354" t="str">
        <f t="shared" si="2"/>
        <v/>
      </c>
      <c r="F172" s="352" t="b">
        <f>IF(nume_candidat="",FALSE,ISNUMBER(SEARCH(nume_candidat,#REF!)))</f>
        <v>0</v>
      </c>
      <c r="G172" s="353" t="e">
        <f>LEN(#REF!)-LEN(SUBSTITUTE(#REF!,",",""))+1</f>
        <v>#REF!</v>
      </c>
    </row>
    <row r="173" spans="1:7">
      <c r="A173" s="5" t="s">
        <v>230</v>
      </c>
      <c r="B173" s="6"/>
      <c r="C173" s="215"/>
      <c r="D173" s="72"/>
      <c r="E173" s="354" t="str">
        <f t="shared" si="2"/>
        <v/>
      </c>
      <c r="F173" s="352" t="b">
        <f>IF(nume_candidat="",FALSE,ISNUMBER(SEARCH(nume_candidat,#REF!)))</f>
        <v>0</v>
      </c>
      <c r="G173" s="353" t="e">
        <f>LEN(#REF!)-LEN(SUBSTITUTE(#REF!,",",""))+1</f>
        <v>#REF!</v>
      </c>
    </row>
    <row r="174" spans="1:7">
      <c r="A174" s="5" t="s">
        <v>231</v>
      </c>
      <c r="B174" s="6"/>
      <c r="C174" s="215"/>
      <c r="D174" s="72"/>
      <c r="E174" s="354" t="str">
        <f t="shared" si="2"/>
        <v/>
      </c>
      <c r="F174" s="352" t="b">
        <f>IF(nume_candidat="",FALSE,ISNUMBER(SEARCH(nume_candidat,#REF!)))</f>
        <v>0</v>
      </c>
      <c r="G174" s="353" t="e">
        <f>LEN(#REF!)-LEN(SUBSTITUTE(#REF!,",",""))+1</f>
        <v>#REF!</v>
      </c>
    </row>
    <row r="175" spans="1:7">
      <c r="A175" s="5" t="s">
        <v>232</v>
      </c>
      <c r="B175" s="6"/>
      <c r="C175" s="215"/>
      <c r="D175" s="72"/>
      <c r="E175" s="354" t="str">
        <f t="shared" si="2"/>
        <v/>
      </c>
      <c r="F175" s="352" t="b">
        <f>IF(nume_candidat="",FALSE,ISNUMBER(SEARCH(nume_candidat,#REF!)))</f>
        <v>0</v>
      </c>
      <c r="G175" s="353" t="e">
        <f>LEN(#REF!)-LEN(SUBSTITUTE(#REF!,",",""))+1</f>
        <v>#REF!</v>
      </c>
    </row>
    <row r="176" spans="1:7">
      <c r="A176" s="5" t="s">
        <v>233</v>
      </c>
      <c r="B176" s="6"/>
      <c r="C176" s="215"/>
      <c r="D176" s="72"/>
      <c r="E176" s="354" t="str">
        <f t="shared" si="2"/>
        <v/>
      </c>
      <c r="F176" s="352" t="b">
        <f>IF(nume_candidat="",FALSE,ISNUMBER(SEARCH(nume_candidat,#REF!)))</f>
        <v>0</v>
      </c>
      <c r="G176" s="353" t="e">
        <f>LEN(#REF!)-LEN(SUBSTITUTE(#REF!,",",""))+1</f>
        <v>#REF!</v>
      </c>
    </row>
    <row r="177" spans="1:7">
      <c r="A177" s="5" t="s">
        <v>234</v>
      </c>
      <c r="B177" s="6"/>
      <c r="C177" s="215"/>
      <c r="D177" s="72"/>
      <c r="E177" s="354" t="str">
        <f t="shared" si="2"/>
        <v/>
      </c>
      <c r="F177" s="352" t="b">
        <f>IF(nume_candidat="",FALSE,ISNUMBER(SEARCH(nume_candidat,#REF!)))</f>
        <v>0</v>
      </c>
      <c r="G177" s="353" t="e">
        <f>LEN(#REF!)-LEN(SUBSTITUTE(#REF!,",",""))+1</f>
        <v>#REF!</v>
      </c>
    </row>
    <row r="178" spans="1:7">
      <c r="A178" s="5" t="s">
        <v>235</v>
      </c>
      <c r="B178" s="6"/>
      <c r="C178" s="215"/>
      <c r="D178" s="72"/>
      <c r="E178" s="354" t="str">
        <f t="shared" si="2"/>
        <v/>
      </c>
      <c r="F178" s="352" t="b">
        <f>IF(nume_candidat="",FALSE,ISNUMBER(SEARCH(nume_candidat,#REF!)))</f>
        <v>0</v>
      </c>
      <c r="G178" s="353" t="e">
        <f>LEN(#REF!)-LEN(SUBSTITUTE(#REF!,",",""))+1</f>
        <v>#REF!</v>
      </c>
    </row>
    <row r="179" spans="1:7">
      <c r="A179" s="5" t="s">
        <v>236</v>
      </c>
      <c r="B179" s="6"/>
      <c r="C179" s="215"/>
      <c r="D179" s="72"/>
      <c r="E179" s="354" t="str">
        <f t="shared" si="2"/>
        <v/>
      </c>
      <c r="F179" s="352" t="b">
        <f>IF(nume_candidat="",FALSE,ISNUMBER(SEARCH(nume_candidat,#REF!)))</f>
        <v>0</v>
      </c>
      <c r="G179" s="353" t="e">
        <f>LEN(#REF!)-LEN(SUBSTITUTE(#REF!,",",""))+1</f>
        <v>#REF!</v>
      </c>
    </row>
    <row r="180" spans="1:7">
      <c r="A180" s="5" t="s">
        <v>237</v>
      </c>
      <c r="B180" s="6"/>
      <c r="C180" s="215"/>
      <c r="D180" s="72"/>
      <c r="E180" s="354" t="str">
        <f t="shared" si="2"/>
        <v/>
      </c>
      <c r="F180" s="352" t="b">
        <f>IF(nume_candidat="",FALSE,ISNUMBER(SEARCH(nume_candidat,#REF!)))</f>
        <v>0</v>
      </c>
      <c r="G180" s="353" t="e">
        <f>LEN(#REF!)-LEN(SUBSTITUTE(#REF!,",",""))+1</f>
        <v>#REF!</v>
      </c>
    </row>
    <row r="181" spans="1:7">
      <c r="A181" s="5" t="s">
        <v>238</v>
      </c>
      <c r="B181" s="6"/>
      <c r="C181" s="215"/>
      <c r="D181" s="72"/>
      <c r="E181" s="354" t="str">
        <f t="shared" si="2"/>
        <v/>
      </c>
      <c r="F181" s="352" t="b">
        <f>IF(nume_candidat="",FALSE,ISNUMBER(SEARCH(nume_candidat,#REF!)))</f>
        <v>0</v>
      </c>
      <c r="G181" s="353" t="e">
        <f>LEN(#REF!)-LEN(SUBSTITUTE(#REF!,",",""))+1</f>
        <v>#REF!</v>
      </c>
    </row>
    <row r="182" spans="1:7">
      <c r="A182" s="5" t="s">
        <v>239</v>
      </c>
      <c r="B182" s="6"/>
      <c r="C182" s="215"/>
      <c r="D182" s="72"/>
      <c r="E182" s="354" t="str">
        <f t="shared" si="2"/>
        <v/>
      </c>
      <c r="F182" s="352" t="b">
        <f>IF(nume_candidat="",FALSE,ISNUMBER(SEARCH(nume_candidat,#REF!)))</f>
        <v>0</v>
      </c>
      <c r="G182" s="353" t="e">
        <f>LEN(#REF!)-LEN(SUBSTITUTE(#REF!,",",""))+1</f>
        <v>#REF!</v>
      </c>
    </row>
    <row r="183" spans="1:7">
      <c r="A183" s="5" t="s">
        <v>240</v>
      </c>
      <c r="B183" s="6"/>
      <c r="C183" s="215"/>
      <c r="D183" s="72"/>
      <c r="E183" s="354" t="str">
        <f t="shared" si="2"/>
        <v/>
      </c>
      <c r="F183" s="352" t="b">
        <f>IF(nume_candidat="",FALSE,ISNUMBER(SEARCH(nume_candidat,#REF!)))</f>
        <v>0</v>
      </c>
      <c r="G183" s="353" t="e">
        <f>LEN(#REF!)-LEN(SUBSTITUTE(#REF!,",",""))+1</f>
        <v>#REF!</v>
      </c>
    </row>
    <row r="184" spans="1:7">
      <c r="A184" s="5" t="s">
        <v>241</v>
      </c>
      <c r="B184" s="6"/>
      <c r="C184" s="215"/>
      <c r="D184" s="72"/>
      <c r="E184" s="354" t="str">
        <f t="shared" si="2"/>
        <v/>
      </c>
      <c r="F184" s="352" t="b">
        <f>IF(nume_candidat="",FALSE,ISNUMBER(SEARCH(nume_candidat,#REF!)))</f>
        <v>0</v>
      </c>
      <c r="G184" s="353" t="e">
        <f>LEN(#REF!)-LEN(SUBSTITUTE(#REF!,",",""))+1</f>
        <v>#REF!</v>
      </c>
    </row>
    <row r="185" spans="1:7">
      <c r="A185" s="5" t="s">
        <v>242</v>
      </c>
      <c r="B185" s="6"/>
      <c r="C185" s="215"/>
      <c r="D185" s="72"/>
      <c r="E185" s="354" t="str">
        <f t="shared" si="2"/>
        <v/>
      </c>
      <c r="F185" s="352" t="b">
        <f>IF(nume_candidat="",FALSE,ISNUMBER(SEARCH(nume_candidat,#REF!)))</f>
        <v>0</v>
      </c>
      <c r="G185" s="353" t="e">
        <f>LEN(#REF!)-LEN(SUBSTITUTE(#REF!,",",""))+1</f>
        <v>#REF!</v>
      </c>
    </row>
    <row r="186" spans="1:7">
      <c r="A186" s="5" t="s">
        <v>243</v>
      </c>
      <c r="B186" s="6"/>
      <c r="C186" s="215"/>
      <c r="D186" s="72"/>
      <c r="E186" s="354" t="str">
        <f t="shared" si="2"/>
        <v/>
      </c>
      <c r="F186" s="352" t="b">
        <f>IF(nume_candidat="",FALSE,ISNUMBER(SEARCH(nume_candidat,#REF!)))</f>
        <v>0</v>
      </c>
      <c r="G186" s="353" t="e">
        <f>LEN(#REF!)-LEN(SUBSTITUTE(#REF!,",",""))+1</f>
        <v>#REF!</v>
      </c>
    </row>
    <row r="187" spans="1:7">
      <c r="A187" s="5" t="s">
        <v>244</v>
      </c>
      <c r="B187" s="6"/>
      <c r="C187" s="215"/>
      <c r="D187" s="72"/>
      <c r="E187" s="354" t="str">
        <f t="shared" si="2"/>
        <v/>
      </c>
      <c r="F187" s="352" t="b">
        <f>IF(nume_candidat="",FALSE,ISNUMBER(SEARCH(nume_candidat,#REF!)))</f>
        <v>0</v>
      </c>
      <c r="G187" s="353" t="e">
        <f>LEN(#REF!)-LEN(SUBSTITUTE(#REF!,",",""))+1</f>
        <v>#REF!</v>
      </c>
    </row>
    <row r="188" spans="1:7">
      <c r="A188" s="5" t="s">
        <v>245</v>
      </c>
      <c r="B188" s="6"/>
      <c r="C188" s="215"/>
      <c r="D188" s="72"/>
      <c r="E188" s="354" t="str">
        <f t="shared" si="2"/>
        <v/>
      </c>
      <c r="F188" s="352" t="b">
        <f>IF(nume_candidat="",FALSE,ISNUMBER(SEARCH(nume_candidat,#REF!)))</f>
        <v>0</v>
      </c>
      <c r="G188" s="353" t="e">
        <f>LEN(#REF!)-LEN(SUBSTITUTE(#REF!,",",""))+1</f>
        <v>#REF!</v>
      </c>
    </row>
    <row r="189" spans="1:7">
      <c r="A189" s="5" t="s">
        <v>246</v>
      </c>
      <c r="B189" s="6"/>
      <c r="C189" s="215"/>
      <c r="D189" s="72"/>
      <c r="E189" s="354" t="str">
        <f t="shared" si="2"/>
        <v/>
      </c>
      <c r="F189" s="352" t="b">
        <f>IF(nume_candidat="",FALSE,ISNUMBER(SEARCH(nume_candidat,#REF!)))</f>
        <v>0</v>
      </c>
      <c r="G189" s="353" t="e">
        <f>LEN(#REF!)-LEN(SUBSTITUTE(#REF!,",",""))+1</f>
        <v>#REF!</v>
      </c>
    </row>
    <row r="190" spans="1:7">
      <c r="A190" s="5" t="s">
        <v>247</v>
      </c>
      <c r="B190" s="6"/>
      <c r="C190" s="215"/>
      <c r="D190" s="72"/>
      <c r="E190" s="354" t="str">
        <f t="shared" si="2"/>
        <v/>
      </c>
      <c r="F190" s="352" t="b">
        <f>IF(nume_candidat="",FALSE,ISNUMBER(SEARCH(nume_candidat,#REF!)))</f>
        <v>0</v>
      </c>
      <c r="G190" s="353" t="e">
        <f>LEN(#REF!)-LEN(SUBSTITUTE(#REF!,",",""))+1</f>
        <v>#REF!</v>
      </c>
    </row>
    <row r="191" spans="1:7">
      <c r="A191" s="5" t="s">
        <v>248</v>
      </c>
      <c r="B191" s="6"/>
      <c r="C191" s="215"/>
      <c r="D191" s="72"/>
      <c r="E191" s="354" t="str">
        <f t="shared" si="2"/>
        <v/>
      </c>
      <c r="F191" s="352" t="b">
        <f>IF(nume_candidat="",FALSE,ISNUMBER(SEARCH(nume_candidat,#REF!)))</f>
        <v>0</v>
      </c>
      <c r="G191" s="353" t="e">
        <f>LEN(#REF!)-LEN(SUBSTITUTE(#REF!,",",""))+1</f>
        <v>#REF!</v>
      </c>
    </row>
    <row r="192" spans="1:7">
      <c r="A192" s="5" t="s">
        <v>249</v>
      </c>
      <c r="B192" s="6"/>
      <c r="C192" s="215"/>
      <c r="D192" s="72"/>
      <c r="E192" s="354" t="str">
        <f t="shared" si="2"/>
        <v/>
      </c>
      <c r="F192" s="352" t="b">
        <f>IF(nume_candidat="",FALSE,ISNUMBER(SEARCH(nume_candidat,#REF!)))</f>
        <v>0</v>
      </c>
      <c r="G192" s="353" t="e">
        <f>LEN(#REF!)-LEN(SUBSTITUTE(#REF!,",",""))+1</f>
        <v>#REF!</v>
      </c>
    </row>
    <row r="193" spans="1:7">
      <c r="A193" s="5" t="s">
        <v>250</v>
      </c>
      <c r="B193" s="6"/>
      <c r="C193" s="215"/>
      <c r="D193" s="72"/>
      <c r="E193" s="354" t="str">
        <f t="shared" si="2"/>
        <v/>
      </c>
      <c r="F193" s="352" t="b">
        <f>IF(nume_candidat="",FALSE,ISNUMBER(SEARCH(nume_candidat,#REF!)))</f>
        <v>0</v>
      </c>
      <c r="G193" s="353" t="e">
        <f>LEN(#REF!)-LEN(SUBSTITUTE(#REF!,",",""))+1</f>
        <v>#REF!</v>
      </c>
    </row>
    <row r="194" spans="1:7">
      <c r="A194" s="5" t="s">
        <v>251</v>
      </c>
      <c r="B194" s="6"/>
      <c r="C194" s="215"/>
      <c r="D194" s="72"/>
      <c r="E194" s="354" t="str">
        <f t="shared" si="2"/>
        <v/>
      </c>
      <c r="F194" s="352" t="b">
        <f>IF(nume_candidat="",FALSE,ISNUMBER(SEARCH(nume_candidat,#REF!)))</f>
        <v>0</v>
      </c>
      <c r="G194" s="353" t="e">
        <f>LEN(#REF!)-LEN(SUBSTITUTE(#REF!,",",""))+1</f>
        <v>#REF!</v>
      </c>
    </row>
    <row r="195" spans="1:7">
      <c r="A195" s="5" t="s">
        <v>252</v>
      </c>
      <c r="B195" s="6"/>
      <c r="C195" s="215"/>
      <c r="D195" s="72"/>
      <c r="E195" s="354" t="str">
        <f t="shared" si="2"/>
        <v/>
      </c>
      <c r="F195" s="352" t="b">
        <f>IF(nume_candidat="",FALSE,ISNUMBER(SEARCH(nume_candidat,#REF!)))</f>
        <v>0</v>
      </c>
      <c r="G195" s="353" t="e">
        <f>LEN(#REF!)-LEN(SUBSTITUTE(#REF!,",",""))+1</f>
        <v>#REF!</v>
      </c>
    </row>
    <row r="196" spans="1:7">
      <c r="A196" s="5" t="s">
        <v>253</v>
      </c>
      <c r="B196" s="6"/>
      <c r="C196" s="215"/>
      <c r="D196" s="72"/>
      <c r="E196" s="354" t="str">
        <f t="shared" si="2"/>
        <v/>
      </c>
      <c r="F196" s="352" t="b">
        <f>IF(nume_candidat="",FALSE,ISNUMBER(SEARCH(nume_candidat,#REF!)))</f>
        <v>0</v>
      </c>
      <c r="G196" s="353" t="e">
        <f>LEN(#REF!)-LEN(SUBSTITUTE(#REF!,",",""))+1</f>
        <v>#REF!</v>
      </c>
    </row>
    <row r="197" spans="1:7">
      <c r="A197" s="5" t="s">
        <v>254</v>
      </c>
      <c r="B197" s="6"/>
      <c r="C197" s="215"/>
      <c r="D197" s="72"/>
      <c r="E197" s="354" t="str">
        <f t="shared" si="2"/>
        <v/>
      </c>
      <c r="F197" s="352" t="b">
        <f>IF(nume_candidat="",FALSE,ISNUMBER(SEARCH(nume_candidat,#REF!)))</f>
        <v>0</v>
      </c>
      <c r="G197" s="353" t="e">
        <f>LEN(#REF!)-LEN(SUBSTITUTE(#REF!,",",""))+1</f>
        <v>#REF!</v>
      </c>
    </row>
    <row r="198" spans="1:7">
      <c r="A198" s="5" t="s">
        <v>255</v>
      </c>
      <c r="B198" s="6"/>
      <c r="C198" s="215"/>
      <c r="D198" s="72"/>
      <c r="E198" s="354" t="str">
        <f t="shared" si="2"/>
        <v/>
      </c>
      <c r="F198" s="352" t="b">
        <f>IF(nume_candidat="",FALSE,ISNUMBER(SEARCH(nume_candidat,#REF!)))</f>
        <v>0</v>
      </c>
      <c r="G198" s="353" t="e">
        <f>LEN(#REF!)-LEN(SUBSTITUTE(#REF!,",",""))+1</f>
        <v>#REF!</v>
      </c>
    </row>
    <row r="199" spans="1:7">
      <c r="A199" s="5" t="s">
        <v>256</v>
      </c>
      <c r="B199" s="6"/>
      <c r="C199" s="215"/>
      <c r="D199" s="72"/>
      <c r="E199" s="354" t="str">
        <f t="shared" si="2"/>
        <v/>
      </c>
      <c r="F199" s="352" t="b">
        <f>IF(nume_candidat="",FALSE,ISNUMBER(SEARCH(nume_candidat,#REF!)))</f>
        <v>0</v>
      </c>
      <c r="G199" s="353" t="e">
        <f>LEN(#REF!)-LEN(SUBSTITUTE(#REF!,",",""))+1</f>
        <v>#REF!</v>
      </c>
    </row>
    <row r="200" spans="1:7">
      <c r="A200" s="5" t="s">
        <v>257</v>
      </c>
      <c r="B200" s="6"/>
      <c r="C200" s="215"/>
      <c r="D200" s="72"/>
      <c r="E200" s="354" t="str">
        <f t="shared" si="2"/>
        <v/>
      </c>
      <c r="F200" s="352" t="b">
        <f>IF(nume_candidat="",FALSE,ISNUMBER(SEARCH(nume_candidat,#REF!)))</f>
        <v>0</v>
      </c>
      <c r="G200" s="353" t="e">
        <f>LEN(#REF!)-LEN(SUBSTITUTE(#REF!,",",""))+1</f>
        <v>#REF!</v>
      </c>
    </row>
    <row r="201" spans="1:7">
      <c r="A201" s="5" t="s">
        <v>258</v>
      </c>
      <c r="B201" s="6"/>
      <c r="C201" s="215"/>
      <c r="D201" s="72"/>
      <c r="E201" s="354" t="str">
        <f t="shared" si="2"/>
        <v/>
      </c>
      <c r="F201" s="352" t="b">
        <f>IF(nume_candidat="",FALSE,ISNUMBER(SEARCH(nume_candidat,#REF!)))</f>
        <v>0</v>
      </c>
      <c r="G201" s="353" t="e">
        <f>LEN(#REF!)-LEN(SUBSTITUTE(#REF!,",",""))+1</f>
        <v>#REF!</v>
      </c>
    </row>
    <row r="202" spans="1:7">
      <c r="A202" s="5" t="s">
        <v>259</v>
      </c>
      <c r="B202" s="6"/>
      <c r="C202" s="215"/>
      <c r="D202" s="72"/>
      <c r="E202" s="354" t="str">
        <f t="shared" ref="E202:E259" si="3">IF(OR(,$B202="",$C202="",$C202&lt;an_initial,$C202&gt;an_final),"",
(30*(D202="expoziție internațională")+15*(D202="expoziție națională"))
)</f>
        <v/>
      </c>
      <c r="F202" s="352" t="b">
        <f>IF(nume_candidat="",FALSE,ISNUMBER(SEARCH(nume_candidat,#REF!)))</f>
        <v>0</v>
      </c>
      <c r="G202" s="353" t="e">
        <f>LEN(#REF!)-LEN(SUBSTITUTE(#REF!,",",""))+1</f>
        <v>#REF!</v>
      </c>
    </row>
    <row r="203" spans="1:7">
      <c r="A203" s="5" t="s">
        <v>260</v>
      </c>
      <c r="B203" s="6"/>
      <c r="C203" s="215"/>
      <c r="D203" s="72"/>
      <c r="E203" s="354" t="str">
        <f t="shared" si="3"/>
        <v/>
      </c>
      <c r="F203" s="352" t="b">
        <f>IF(nume_candidat="",FALSE,ISNUMBER(SEARCH(nume_candidat,#REF!)))</f>
        <v>0</v>
      </c>
      <c r="G203" s="353" t="e">
        <f>LEN(#REF!)-LEN(SUBSTITUTE(#REF!,",",""))+1</f>
        <v>#REF!</v>
      </c>
    </row>
    <row r="204" spans="1:7">
      <c r="A204" s="5" t="s">
        <v>261</v>
      </c>
      <c r="B204" s="6"/>
      <c r="C204" s="215"/>
      <c r="D204" s="72"/>
      <c r="E204" s="354" t="str">
        <f t="shared" si="3"/>
        <v/>
      </c>
      <c r="F204" s="352" t="b">
        <f>IF(nume_candidat="",FALSE,ISNUMBER(SEARCH(nume_candidat,#REF!)))</f>
        <v>0</v>
      </c>
      <c r="G204" s="353" t="e">
        <f>LEN(#REF!)-LEN(SUBSTITUTE(#REF!,",",""))+1</f>
        <v>#REF!</v>
      </c>
    </row>
    <row r="205" spans="1:7">
      <c r="A205" s="5" t="s">
        <v>262</v>
      </c>
      <c r="B205" s="6"/>
      <c r="C205" s="215"/>
      <c r="D205" s="72"/>
      <c r="E205" s="354" t="str">
        <f t="shared" si="3"/>
        <v/>
      </c>
      <c r="F205" s="352" t="b">
        <f>IF(nume_candidat="",FALSE,ISNUMBER(SEARCH(nume_candidat,#REF!)))</f>
        <v>0</v>
      </c>
      <c r="G205" s="353" t="e">
        <f>LEN(#REF!)-LEN(SUBSTITUTE(#REF!,",",""))+1</f>
        <v>#REF!</v>
      </c>
    </row>
    <row r="206" spans="1:7">
      <c r="A206" s="5" t="s">
        <v>263</v>
      </c>
      <c r="B206" s="6"/>
      <c r="C206" s="215"/>
      <c r="D206" s="72"/>
      <c r="E206" s="354" t="str">
        <f t="shared" si="3"/>
        <v/>
      </c>
      <c r="F206" s="352" t="b">
        <f>IF(nume_candidat="",FALSE,ISNUMBER(SEARCH(nume_candidat,#REF!)))</f>
        <v>0</v>
      </c>
      <c r="G206" s="353" t="e">
        <f>LEN(#REF!)-LEN(SUBSTITUTE(#REF!,",",""))+1</f>
        <v>#REF!</v>
      </c>
    </row>
    <row r="207" spans="1:7">
      <c r="A207" s="5" t="s">
        <v>264</v>
      </c>
      <c r="B207" s="6"/>
      <c r="C207" s="215"/>
      <c r="D207" s="72"/>
      <c r="E207" s="354" t="str">
        <f t="shared" si="3"/>
        <v/>
      </c>
      <c r="F207" s="352" t="b">
        <f>IF(nume_candidat="",FALSE,ISNUMBER(SEARCH(nume_candidat,#REF!)))</f>
        <v>0</v>
      </c>
      <c r="G207" s="353" t="e">
        <f>LEN(#REF!)-LEN(SUBSTITUTE(#REF!,",",""))+1</f>
        <v>#REF!</v>
      </c>
    </row>
    <row r="208" spans="1:7">
      <c r="A208" s="5" t="s">
        <v>265</v>
      </c>
      <c r="B208" s="6"/>
      <c r="C208" s="215"/>
      <c r="D208" s="72"/>
      <c r="E208" s="354" t="str">
        <f t="shared" si="3"/>
        <v/>
      </c>
      <c r="F208" s="352" t="b">
        <f>IF(nume_candidat="",FALSE,ISNUMBER(SEARCH(nume_candidat,#REF!)))</f>
        <v>0</v>
      </c>
      <c r="G208" s="353" t="e">
        <f>LEN(#REF!)-LEN(SUBSTITUTE(#REF!,",",""))+1</f>
        <v>#REF!</v>
      </c>
    </row>
    <row r="209" spans="1:7">
      <c r="A209" s="5" t="s">
        <v>266</v>
      </c>
      <c r="B209" s="6"/>
      <c r="C209" s="215"/>
      <c r="D209" s="72"/>
      <c r="E209" s="354" t="str">
        <f t="shared" si="3"/>
        <v/>
      </c>
      <c r="F209" s="352" t="b">
        <f>IF(nume_candidat="",FALSE,ISNUMBER(SEARCH(nume_candidat,#REF!)))</f>
        <v>0</v>
      </c>
      <c r="G209" s="353" t="e">
        <f>LEN(#REF!)-LEN(SUBSTITUTE(#REF!,",",""))+1</f>
        <v>#REF!</v>
      </c>
    </row>
    <row r="210" spans="1:7">
      <c r="A210" s="5" t="s">
        <v>267</v>
      </c>
      <c r="B210" s="6"/>
      <c r="C210" s="215"/>
      <c r="D210" s="72"/>
      <c r="E210" s="354" t="str">
        <f t="shared" si="3"/>
        <v/>
      </c>
      <c r="F210" s="352" t="b">
        <f>IF(nume_candidat="",FALSE,ISNUMBER(SEARCH(nume_candidat,#REF!)))</f>
        <v>0</v>
      </c>
      <c r="G210" s="353" t="e">
        <f>LEN(#REF!)-LEN(SUBSTITUTE(#REF!,",",""))+1</f>
        <v>#REF!</v>
      </c>
    </row>
    <row r="211" spans="1:7">
      <c r="A211" s="5" t="s">
        <v>268</v>
      </c>
      <c r="B211" s="6"/>
      <c r="C211" s="215"/>
      <c r="D211" s="72"/>
      <c r="E211" s="354" t="str">
        <f t="shared" si="3"/>
        <v/>
      </c>
      <c r="F211" s="352" t="b">
        <f>IF(nume_candidat="",FALSE,ISNUMBER(SEARCH(nume_candidat,#REF!)))</f>
        <v>0</v>
      </c>
      <c r="G211" s="353" t="e">
        <f>LEN(#REF!)-LEN(SUBSTITUTE(#REF!,",",""))+1</f>
        <v>#REF!</v>
      </c>
    </row>
    <row r="212" spans="1:7">
      <c r="A212" s="5" t="s">
        <v>269</v>
      </c>
      <c r="B212" s="6"/>
      <c r="C212" s="215"/>
      <c r="D212" s="72"/>
      <c r="E212" s="354" t="str">
        <f t="shared" si="3"/>
        <v/>
      </c>
      <c r="F212" s="352" t="b">
        <f>IF(nume_candidat="",FALSE,ISNUMBER(SEARCH(nume_candidat,#REF!)))</f>
        <v>0</v>
      </c>
      <c r="G212" s="353" t="e">
        <f>LEN(#REF!)-LEN(SUBSTITUTE(#REF!,",",""))+1</f>
        <v>#REF!</v>
      </c>
    </row>
    <row r="213" spans="1:7">
      <c r="A213" s="5" t="s">
        <v>270</v>
      </c>
      <c r="B213" s="6"/>
      <c r="C213" s="215"/>
      <c r="D213" s="72"/>
      <c r="E213" s="354" t="str">
        <f t="shared" si="3"/>
        <v/>
      </c>
      <c r="F213" s="352" t="b">
        <f>IF(nume_candidat="",FALSE,ISNUMBER(SEARCH(nume_candidat,#REF!)))</f>
        <v>0</v>
      </c>
      <c r="G213" s="353" t="e">
        <f>LEN(#REF!)-LEN(SUBSTITUTE(#REF!,",",""))+1</f>
        <v>#REF!</v>
      </c>
    </row>
    <row r="214" spans="1:7">
      <c r="A214" s="5" t="s">
        <v>271</v>
      </c>
      <c r="B214" s="6"/>
      <c r="C214" s="215"/>
      <c r="D214" s="72"/>
      <c r="E214" s="354" t="str">
        <f t="shared" si="3"/>
        <v/>
      </c>
      <c r="F214" s="352" t="b">
        <f>IF(nume_candidat="",FALSE,ISNUMBER(SEARCH(nume_candidat,#REF!)))</f>
        <v>0</v>
      </c>
      <c r="G214" s="353" t="e">
        <f>LEN(#REF!)-LEN(SUBSTITUTE(#REF!,",",""))+1</f>
        <v>#REF!</v>
      </c>
    </row>
    <row r="215" spans="1:7">
      <c r="A215" s="5" t="s">
        <v>272</v>
      </c>
      <c r="B215" s="6"/>
      <c r="C215" s="215"/>
      <c r="D215" s="72"/>
      <c r="E215" s="354" t="str">
        <f t="shared" si="3"/>
        <v/>
      </c>
      <c r="F215" s="352" t="b">
        <f>IF(nume_candidat="",FALSE,ISNUMBER(SEARCH(nume_candidat,#REF!)))</f>
        <v>0</v>
      </c>
      <c r="G215" s="353" t="e">
        <f>LEN(#REF!)-LEN(SUBSTITUTE(#REF!,",",""))+1</f>
        <v>#REF!</v>
      </c>
    </row>
    <row r="216" spans="1:7">
      <c r="A216" s="5" t="s">
        <v>273</v>
      </c>
      <c r="B216" s="6"/>
      <c r="C216" s="215"/>
      <c r="D216" s="72"/>
      <c r="E216" s="354" t="str">
        <f t="shared" si="3"/>
        <v/>
      </c>
      <c r="F216" s="352" t="b">
        <f>IF(nume_candidat="",FALSE,ISNUMBER(SEARCH(nume_candidat,#REF!)))</f>
        <v>0</v>
      </c>
      <c r="G216" s="353" t="e">
        <f>LEN(#REF!)-LEN(SUBSTITUTE(#REF!,",",""))+1</f>
        <v>#REF!</v>
      </c>
    </row>
    <row r="217" spans="1:7">
      <c r="A217" s="5" t="s">
        <v>274</v>
      </c>
      <c r="B217" s="6"/>
      <c r="C217" s="215"/>
      <c r="D217" s="72"/>
      <c r="E217" s="354" t="str">
        <f t="shared" si="3"/>
        <v/>
      </c>
      <c r="F217" s="352" t="b">
        <f>IF(nume_candidat="",FALSE,ISNUMBER(SEARCH(nume_candidat,#REF!)))</f>
        <v>0</v>
      </c>
      <c r="G217" s="353" t="e">
        <f>LEN(#REF!)-LEN(SUBSTITUTE(#REF!,",",""))+1</f>
        <v>#REF!</v>
      </c>
    </row>
    <row r="218" spans="1:7">
      <c r="A218" s="5" t="s">
        <v>275</v>
      </c>
      <c r="B218" s="6"/>
      <c r="C218" s="215"/>
      <c r="D218" s="72"/>
      <c r="E218" s="354" t="str">
        <f t="shared" si="3"/>
        <v/>
      </c>
      <c r="F218" s="352" t="b">
        <f>IF(nume_candidat="",FALSE,ISNUMBER(SEARCH(nume_candidat,#REF!)))</f>
        <v>0</v>
      </c>
      <c r="G218" s="353" t="e">
        <f>LEN(#REF!)-LEN(SUBSTITUTE(#REF!,",",""))+1</f>
        <v>#REF!</v>
      </c>
    </row>
    <row r="219" spans="1:7">
      <c r="A219" s="5" t="s">
        <v>276</v>
      </c>
      <c r="B219" s="6"/>
      <c r="C219" s="215"/>
      <c r="D219" s="72"/>
      <c r="E219" s="354" t="str">
        <f t="shared" si="3"/>
        <v/>
      </c>
      <c r="F219" s="352" t="b">
        <f>IF(nume_candidat="",FALSE,ISNUMBER(SEARCH(nume_candidat,#REF!)))</f>
        <v>0</v>
      </c>
      <c r="G219" s="353" t="e">
        <f>LEN(#REF!)-LEN(SUBSTITUTE(#REF!,",",""))+1</f>
        <v>#REF!</v>
      </c>
    </row>
    <row r="220" spans="1:7">
      <c r="A220" s="5" t="s">
        <v>277</v>
      </c>
      <c r="B220" s="6"/>
      <c r="C220" s="215"/>
      <c r="D220" s="72"/>
      <c r="E220" s="354" t="str">
        <f t="shared" si="3"/>
        <v/>
      </c>
      <c r="F220" s="352" t="b">
        <f>IF(nume_candidat="",FALSE,ISNUMBER(SEARCH(nume_candidat,#REF!)))</f>
        <v>0</v>
      </c>
      <c r="G220" s="353" t="e">
        <f>LEN(#REF!)-LEN(SUBSTITUTE(#REF!,",",""))+1</f>
        <v>#REF!</v>
      </c>
    </row>
    <row r="221" spans="1:7">
      <c r="A221" s="5" t="s">
        <v>278</v>
      </c>
      <c r="B221" s="6"/>
      <c r="C221" s="215"/>
      <c r="D221" s="72"/>
      <c r="E221" s="354" t="str">
        <f t="shared" si="3"/>
        <v/>
      </c>
      <c r="F221" s="352" t="b">
        <f>IF(nume_candidat="",FALSE,ISNUMBER(SEARCH(nume_candidat,#REF!)))</f>
        <v>0</v>
      </c>
      <c r="G221" s="353" t="e">
        <f>LEN(#REF!)-LEN(SUBSTITUTE(#REF!,",",""))+1</f>
        <v>#REF!</v>
      </c>
    </row>
    <row r="222" spans="1:7">
      <c r="A222" s="5" t="s">
        <v>279</v>
      </c>
      <c r="B222" s="6"/>
      <c r="C222" s="215"/>
      <c r="D222" s="72"/>
      <c r="E222" s="354" t="str">
        <f t="shared" si="3"/>
        <v/>
      </c>
      <c r="F222" s="352" t="b">
        <f>IF(nume_candidat="",FALSE,ISNUMBER(SEARCH(nume_candidat,#REF!)))</f>
        <v>0</v>
      </c>
      <c r="G222" s="353" t="e">
        <f>LEN(#REF!)-LEN(SUBSTITUTE(#REF!,",",""))+1</f>
        <v>#REF!</v>
      </c>
    </row>
    <row r="223" spans="1:7">
      <c r="A223" s="5" t="s">
        <v>280</v>
      </c>
      <c r="B223" s="6"/>
      <c r="C223" s="215"/>
      <c r="D223" s="72"/>
      <c r="E223" s="354" t="str">
        <f t="shared" si="3"/>
        <v/>
      </c>
      <c r="F223" s="352" t="b">
        <f>IF(nume_candidat="",FALSE,ISNUMBER(SEARCH(nume_candidat,#REF!)))</f>
        <v>0</v>
      </c>
      <c r="G223" s="353" t="e">
        <f>LEN(#REF!)-LEN(SUBSTITUTE(#REF!,",",""))+1</f>
        <v>#REF!</v>
      </c>
    </row>
    <row r="224" spans="1:7">
      <c r="A224" s="5" t="s">
        <v>281</v>
      </c>
      <c r="B224" s="6"/>
      <c r="C224" s="215"/>
      <c r="D224" s="72"/>
      <c r="E224" s="354" t="str">
        <f t="shared" si="3"/>
        <v/>
      </c>
      <c r="F224" s="352" t="b">
        <f>IF(nume_candidat="",FALSE,ISNUMBER(SEARCH(nume_candidat,#REF!)))</f>
        <v>0</v>
      </c>
      <c r="G224" s="353" t="e">
        <f>LEN(#REF!)-LEN(SUBSTITUTE(#REF!,",",""))+1</f>
        <v>#REF!</v>
      </c>
    </row>
    <row r="225" spans="1:7">
      <c r="A225" s="5" t="s">
        <v>282</v>
      </c>
      <c r="B225" s="6"/>
      <c r="C225" s="215"/>
      <c r="D225" s="72"/>
      <c r="E225" s="354" t="str">
        <f t="shared" si="3"/>
        <v/>
      </c>
      <c r="F225" s="352" t="b">
        <f>IF(nume_candidat="",FALSE,ISNUMBER(SEARCH(nume_candidat,#REF!)))</f>
        <v>0</v>
      </c>
      <c r="G225" s="353" t="e">
        <f>LEN(#REF!)-LEN(SUBSTITUTE(#REF!,",",""))+1</f>
        <v>#REF!</v>
      </c>
    </row>
    <row r="226" spans="1:7">
      <c r="A226" s="5" t="s">
        <v>283</v>
      </c>
      <c r="B226" s="6"/>
      <c r="C226" s="215"/>
      <c r="D226" s="72"/>
      <c r="E226" s="354" t="str">
        <f t="shared" si="3"/>
        <v/>
      </c>
      <c r="F226" s="352" t="b">
        <f>IF(nume_candidat="",FALSE,ISNUMBER(SEARCH(nume_candidat,#REF!)))</f>
        <v>0</v>
      </c>
      <c r="G226" s="353" t="e">
        <f>LEN(#REF!)-LEN(SUBSTITUTE(#REF!,",",""))+1</f>
        <v>#REF!</v>
      </c>
    </row>
    <row r="227" spans="1:7">
      <c r="A227" s="5" t="s">
        <v>284</v>
      </c>
      <c r="B227" s="6"/>
      <c r="C227" s="215"/>
      <c r="D227" s="72"/>
      <c r="E227" s="354" t="str">
        <f t="shared" si="3"/>
        <v/>
      </c>
      <c r="F227" s="352" t="b">
        <f>IF(nume_candidat="",FALSE,ISNUMBER(SEARCH(nume_candidat,#REF!)))</f>
        <v>0</v>
      </c>
      <c r="G227" s="353" t="e">
        <f>LEN(#REF!)-LEN(SUBSTITUTE(#REF!,",",""))+1</f>
        <v>#REF!</v>
      </c>
    </row>
    <row r="228" spans="1:7">
      <c r="A228" s="5" t="s">
        <v>285</v>
      </c>
      <c r="B228" s="6"/>
      <c r="C228" s="215"/>
      <c r="D228" s="72"/>
      <c r="E228" s="354" t="str">
        <f t="shared" si="3"/>
        <v/>
      </c>
      <c r="F228" s="352" t="b">
        <f>IF(nume_candidat="",FALSE,ISNUMBER(SEARCH(nume_candidat,#REF!)))</f>
        <v>0</v>
      </c>
      <c r="G228" s="353" t="e">
        <f>LEN(#REF!)-LEN(SUBSTITUTE(#REF!,",",""))+1</f>
        <v>#REF!</v>
      </c>
    </row>
    <row r="229" spans="1:7">
      <c r="A229" s="5" t="s">
        <v>286</v>
      </c>
      <c r="B229" s="6"/>
      <c r="C229" s="215"/>
      <c r="D229" s="72"/>
      <c r="E229" s="354" t="str">
        <f t="shared" si="3"/>
        <v/>
      </c>
      <c r="F229" s="352" t="b">
        <f>IF(nume_candidat="",FALSE,ISNUMBER(SEARCH(nume_candidat,#REF!)))</f>
        <v>0</v>
      </c>
      <c r="G229" s="353" t="e">
        <f>LEN(#REF!)-LEN(SUBSTITUTE(#REF!,",",""))+1</f>
        <v>#REF!</v>
      </c>
    </row>
    <row r="230" spans="1:7">
      <c r="A230" s="5" t="s">
        <v>287</v>
      </c>
      <c r="B230" s="6"/>
      <c r="C230" s="215"/>
      <c r="D230" s="72"/>
      <c r="E230" s="354" t="str">
        <f t="shared" si="3"/>
        <v/>
      </c>
      <c r="F230" s="352" t="b">
        <f>IF(nume_candidat="",FALSE,ISNUMBER(SEARCH(nume_candidat,#REF!)))</f>
        <v>0</v>
      </c>
      <c r="G230" s="353" t="e">
        <f>LEN(#REF!)-LEN(SUBSTITUTE(#REF!,",",""))+1</f>
        <v>#REF!</v>
      </c>
    </row>
    <row r="231" spans="1:7">
      <c r="A231" s="5" t="s">
        <v>288</v>
      </c>
      <c r="B231" s="6"/>
      <c r="C231" s="215"/>
      <c r="D231" s="72"/>
      <c r="E231" s="354" t="str">
        <f t="shared" si="3"/>
        <v/>
      </c>
      <c r="F231" s="352" t="b">
        <f>IF(nume_candidat="",FALSE,ISNUMBER(SEARCH(nume_candidat,#REF!)))</f>
        <v>0</v>
      </c>
      <c r="G231" s="353" t="e">
        <f>LEN(#REF!)-LEN(SUBSTITUTE(#REF!,",",""))+1</f>
        <v>#REF!</v>
      </c>
    </row>
    <row r="232" spans="1:7">
      <c r="A232" s="5" t="s">
        <v>289</v>
      </c>
      <c r="B232" s="6"/>
      <c r="C232" s="215"/>
      <c r="D232" s="72"/>
      <c r="E232" s="354" t="str">
        <f t="shared" si="3"/>
        <v/>
      </c>
      <c r="F232" s="352" t="b">
        <f>IF(nume_candidat="",FALSE,ISNUMBER(SEARCH(nume_candidat,#REF!)))</f>
        <v>0</v>
      </c>
      <c r="G232" s="353" t="e">
        <f>LEN(#REF!)-LEN(SUBSTITUTE(#REF!,",",""))+1</f>
        <v>#REF!</v>
      </c>
    </row>
    <row r="233" spans="1:7">
      <c r="A233" s="5" t="s">
        <v>290</v>
      </c>
      <c r="B233" s="6"/>
      <c r="C233" s="215"/>
      <c r="D233" s="72"/>
      <c r="E233" s="354" t="str">
        <f t="shared" si="3"/>
        <v/>
      </c>
      <c r="F233" s="352" t="b">
        <f>IF(nume_candidat="",FALSE,ISNUMBER(SEARCH(nume_candidat,#REF!)))</f>
        <v>0</v>
      </c>
      <c r="G233" s="353" t="e">
        <f>LEN(#REF!)-LEN(SUBSTITUTE(#REF!,",",""))+1</f>
        <v>#REF!</v>
      </c>
    </row>
    <row r="234" spans="1:7">
      <c r="A234" s="5" t="s">
        <v>291</v>
      </c>
      <c r="B234" s="6"/>
      <c r="C234" s="215"/>
      <c r="D234" s="72"/>
      <c r="E234" s="354" t="str">
        <f t="shared" si="3"/>
        <v/>
      </c>
      <c r="F234" s="352" t="b">
        <f>IF(nume_candidat="",FALSE,ISNUMBER(SEARCH(nume_candidat,#REF!)))</f>
        <v>0</v>
      </c>
      <c r="G234" s="353" t="e">
        <f>LEN(#REF!)-LEN(SUBSTITUTE(#REF!,",",""))+1</f>
        <v>#REF!</v>
      </c>
    </row>
    <row r="235" spans="1:7">
      <c r="A235" s="5" t="s">
        <v>292</v>
      </c>
      <c r="B235" s="6"/>
      <c r="C235" s="215"/>
      <c r="D235" s="72"/>
      <c r="E235" s="354" t="str">
        <f t="shared" si="3"/>
        <v/>
      </c>
      <c r="F235" s="352" t="b">
        <f>IF(nume_candidat="",FALSE,ISNUMBER(SEARCH(nume_candidat,#REF!)))</f>
        <v>0</v>
      </c>
      <c r="G235" s="353" t="e">
        <f>LEN(#REF!)-LEN(SUBSTITUTE(#REF!,",",""))+1</f>
        <v>#REF!</v>
      </c>
    </row>
    <row r="236" spans="1:7">
      <c r="A236" s="5" t="s">
        <v>293</v>
      </c>
      <c r="B236" s="6"/>
      <c r="C236" s="215"/>
      <c r="D236" s="72"/>
      <c r="E236" s="354" t="str">
        <f t="shared" si="3"/>
        <v/>
      </c>
      <c r="F236" s="352" t="b">
        <f>IF(nume_candidat="",FALSE,ISNUMBER(SEARCH(nume_candidat,#REF!)))</f>
        <v>0</v>
      </c>
      <c r="G236" s="353" t="e">
        <f>LEN(#REF!)-LEN(SUBSTITUTE(#REF!,",",""))+1</f>
        <v>#REF!</v>
      </c>
    </row>
    <row r="237" spans="1:7">
      <c r="A237" s="5" t="s">
        <v>294</v>
      </c>
      <c r="B237" s="6"/>
      <c r="C237" s="215"/>
      <c r="D237" s="72"/>
      <c r="E237" s="354" t="str">
        <f t="shared" si="3"/>
        <v/>
      </c>
      <c r="F237" s="352" t="b">
        <f>IF(nume_candidat="",FALSE,ISNUMBER(SEARCH(nume_candidat,#REF!)))</f>
        <v>0</v>
      </c>
      <c r="G237" s="353" t="e">
        <f>LEN(#REF!)-LEN(SUBSTITUTE(#REF!,",",""))+1</f>
        <v>#REF!</v>
      </c>
    </row>
    <row r="238" spans="1:7">
      <c r="A238" s="5" t="s">
        <v>295</v>
      </c>
      <c r="B238" s="6"/>
      <c r="C238" s="215"/>
      <c r="D238" s="72"/>
      <c r="E238" s="354" t="str">
        <f t="shared" si="3"/>
        <v/>
      </c>
      <c r="F238" s="352" t="b">
        <f>IF(nume_candidat="",FALSE,ISNUMBER(SEARCH(nume_candidat,#REF!)))</f>
        <v>0</v>
      </c>
      <c r="G238" s="353" t="e">
        <f>LEN(#REF!)-LEN(SUBSTITUTE(#REF!,",",""))+1</f>
        <v>#REF!</v>
      </c>
    </row>
    <row r="239" spans="1:7">
      <c r="A239" s="5" t="s">
        <v>296</v>
      </c>
      <c r="B239" s="6"/>
      <c r="C239" s="215"/>
      <c r="D239" s="72"/>
      <c r="E239" s="354" t="str">
        <f t="shared" si="3"/>
        <v/>
      </c>
      <c r="F239" s="352" t="b">
        <f>IF(nume_candidat="",FALSE,ISNUMBER(SEARCH(nume_candidat,#REF!)))</f>
        <v>0</v>
      </c>
      <c r="G239" s="353" t="e">
        <f>LEN(#REF!)-LEN(SUBSTITUTE(#REF!,",",""))+1</f>
        <v>#REF!</v>
      </c>
    </row>
    <row r="240" spans="1:7">
      <c r="A240" s="5" t="s">
        <v>297</v>
      </c>
      <c r="B240" s="6"/>
      <c r="C240" s="215"/>
      <c r="D240" s="72"/>
      <c r="E240" s="354" t="str">
        <f t="shared" si="3"/>
        <v/>
      </c>
      <c r="F240" s="352" t="b">
        <f>IF(nume_candidat="",FALSE,ISNUMBER(SEARCH(nume_candidat,#REF!)))</f>
        <v>0</v>
      </c>
      <c r="G240" s="353" t="e">
        <f>LEN(#REF!)-LEN(SUBSTITUTE(#REF!,",",""))+1</f>
        <v>#REF!</v>
      </c>
    </row>
    <row r="241" spans="1:7">
      <c r="A241" s="5" t="s">
        <v>298</v>
      </c>
      <c r="B241" s="6"/>
      <c r="C241" s="215"/>
      <c r="D241" s="72"/>
      <c r="E241" s="354" t="str">
        <f t="shared" si="3"/>
        <v/>
      </c>
      <c r="F241" s="352" t="b">
        <f>IF(nume_candidat="",FALSE,ISNUMBER(SEARCH(nume_candidat,#REF!)))</f>
        <v>0</v>
      </c>
      <c r="G241" s="353" t="e">
        <f>LEN(#REF!)-LEN(SUBSTITUTE(#REF!,",",""))+1</f>
        <v>#REF!</v>
      </c>
    </row>
    <row r="242" spans="1:7">
      <c r="A242" s="5" t="s">
        <v>299</v>
      </c>
      <c r="B242" s="6"/>
      <c r="C242" s="215"/>
      <c r="D242" s="72"/>
      <c r="E242" s="354" t="str">
        <f t="shared" si="3"/>
        <v/>
      </c>
      <c r="F242" s="352" t="b">
        <f>IF(nume_candidat="",FALSE,ISNUMBER(SEARCH(nume_candidat,#REF!)))</f>
        <v>0</v>
      </c>
      <c r="G242" s="353" t="e">
        <f>LEN(#REF!)-LEN(SUBSTITUTE(#REF!,",",""))+1</f>
        <v>#REF!</v>
      </c>
    </row>
    <row r="243" spans="1:7">
      <c r="A243" s="5" t="s">
        <v>300</v>
      </c>
      <c r="B243" s="6"/>
      <c r="C243" s="215"/>
      <c r="D243" s="72"/>
      <c r="E243" s="354" t="str">
        <f t="shared" si="3"/>
        <v/>
      </c>
      <c r="F243" s="352" t="b">
        <f>IF(nume_candidat="",FALSE,ISNUMBER(SEARCH(nume_candidat,#REF!)))</f>
        <v>0</v>
      </c>
      <c r="G243" s="353" t="e">
        <f>LEN(#REF!)-LEN(SUBSTITUTE(#REF!,",",""))+1</f>
        <v>#REF!</v>
      </c>
    </row>
    <row r="244" spans="1:7">
      <c r="A244" s="5" t="s">
        <v>301</v>
      </c>
      <c r="B244" s="6"/>
      <c r="C244" s="215"/>
      <c r="D244" s="72"/>
      <c r="E244" s="354" t="str">
        <f t="shared" si="3"/>
        <v/>
      </c>
      <c r="F244" s="352" t="b">
        <f>IF(nume_candidat="",FALSE,ISNUMBER(SEARCH(nume_candidat,#REF!)))</f>
        <v>0</v>
      </c>
      <c r="G244" s="353" t="e">
        <f>LEN(#REF!)-LEN(SUBSTITUTE(#REF!,",",""))+1</f>
        <v>#REF!</v>
      </c>
    </row>
    <row r="245" spans="1:7">
      <c r="A245" s="5" t="s">
        <v>302</v>
      </c>
      <c r="B245" s="6"/>
      <c r="C245" s="215"/>
      <c r="D245" s="72"/>
      <c r="E245" s="354" t="str">
        <f t="shared" si="3"/>
        <v/>
      </c>
      <c r="F245" s="352" t="b">
        <f>IF(nume_candidat="",FALSE,ISNUMBER(SEARCH(nume_candidat,#REF!)))</f>
        <v>0</v>
      </c>
      <c r="G245" s="353" t="e">
        <f>LEN(#REF!)-LEN(SUBSTITUTE(#REF!,",",""))+1</f>
        <v>#REF!</v>
      </c>
    </row>
    <row r="246" spans="1:7">
      <c r="A246" s="5" t="s">
        <v>303</v>
      </c>
      <c r="B246" s="6"/>
      <c r="C246" s="215"/>
      <c r="D246" s="72"/>
      <c r="E246" s="354" t="str">
        <f t="shared" si="3"/>
        <v/>
      </c>
      <c r="F246" s="352" t="b">
        <f>IF(nume_candidat="",FALSE,ISNUMBER(SEARCH(nume_candidat,#REF!)))</f>
        <v>0</v>
      </c>
      <c r="G246" s="353" t="e">
        <f>LEN(#REF!)-LEN(SUBSTITUTE(#REF!,",",""))+1</f>
        <v>#REF!</v>
      </c>
    </row>
    <row r="247" spans="1:7">
      <c r="A247" s="5" t="s">
        <v>304</v>
      </c>
      <c r="B247" s="6"/>
      <c r="C247" s="215"/>
      <c r="D247" s="72"/>
      <c r="E247" s="354" t="str">
        <f t="shared" si="3"/>
        <v/>
      </c>
      <c r="F247" s="352" t="b">
        <f>IF(nume_candidat="",FALSE,ISNUMBER(SEARCH(nume_candidat,#REF!)))</f>
        <v>0</v>
      </c>
      <c r="G247" s="353" t="e">
        <f>LEN(#REF!)-LEN(SUBSTITUTE(#REF!,",",""))+1</f>
        <v>#REF!</v>
      </c>
    </row>
    <row r="248" spans="1:7">
      <c r="A248" s="5" t="s">
        <v>305</v>
      </c>
      <c r="B248" s="6"/>
      <c r="C248" s="215"/>
      <c r="D248" s="72"/>
      <c r="E248" s="354" t="str">
        <f t="shared" si="3"/>
        <v/>
      </c>
      <c r="F248" s="352" t="b">
        <f>IF(nume_candidat="",FALSE,ISNUMBER(SEARCH(nume_candidat,#REF!)))</f>
        <v>0</v>
      </c>
      <c r="G248" s="353" t="e">
        <f>LEN(#REF!)-LEN(SUBSTITUTE(#REF!,",",""))+1</f>
        <v>#REF!</v>
      </c>
    </row>
    <row r="249" spans="1:7">
      <c r="A249" s="5" t="s">
        <v>306</v>
      </c>
      <c r="B249" s="6"/>
      <c r="C249" s="215"/>
      <c r="D249" s="72"/>
      <c r="E249" s="354" t="str">
        <f t="shared" si="3"/>
        <v/>
      </c>
      <c r="F249" s="352" t="b">
        <f>IF(nume_candidat="",FALSE,ISNUMBER(SEARCH(nume_candidat,#REF!)))</f>
        <v>0</v>
      </c>
      <c r="G249" s="353" t="e">
        <f>LEN(#REF!)-LEN(SUBSTITUTE(#REF!,",",""))+1</f>
        <v>#REF!</v>
      </c>
    </row>
    <row r="250" spans="1:7">
      <c r="A250" s="5" t="s">
        <v>307</v>
      </c>
      <c r="B250" s="6"/>
      <c r="C250" s="215"/>
      <c r="D250" s="72"/>
      <c r="E250" s="354" t="str">
        <f t="shared" si="3"/>
        <v/>
      </c>
      <c r="F250" s="352" t="b">
        <f>IF(nume_candidat="",FALSE,ISNUMBER(SEARCH(nume_candidat,#REF!)))</f>
        <v>0</v>
      </c>
      <c r="G250" s="353" t="e">
        <f>LEN(#REF!)-LEN(SUBSTITUTE(#REF!,",",""))+1</f>
        <v>#REF!</v>
      </c>
    </row>
    <row r="251" spans="1:7">
      <c r="A251" s="5" t="s">
        <v>308</v>
      </c>
      <c r="B251" s="6"/>
      <c r="C251" s="215"/>
      <c r="D251" s="72"/>
      <c r="E251" s="354" t="str">
        <f t="shared" si="3"/>
        <v/>
      </c>
      <c r="F251" s="352" t="b">
        <f>IF(nume_candidat="",FALSE,ISNUMBER(SEARCH(nume_candidat,#REF!)))</f>
        <v>0</v>
      </c>
      <c r="G251" s="353" t="e">
        <f>LEN(#REF!)-LEN(SUBSTITUTE(#REF!,",",""))+1</f>
        <v>#REF!</v>
      </c>
    </row>
    <row r="252" spans="1:7">
      <c r="A252" s="5" t="s">
        <v>309</v>
      </c>
      <c r="B252" s="6"/>
      <c r="C252" s="215"/>
      <c r="D252" s="72"/>
      <c r="E252" s="354" t="str">
        <f t="shared" si="3"/>
        <v/>
      </c>
      <c r="F252" s="352" t="b">
        <f>IF(nume_candidat="",FALSE,ISNUMBER(SEARCH(nume_candidat,#REF!)))</f>
        <v>0</v>
      </c>
      <c r="G252" s="353" t="e">
        <f>LEN(#REF!)-LEN(SUBSTITUTE(#REF!,",",""))+1</f>
        <v>#REF!</v>
      </c>
    </row>
    <row r="253" spans="1:7">
      <c r="A253" s="5" t="s">
        <v>310</v>
      </c>
      <c r="B253" s="6"/>
      <c r="C253" s="215"/>
      <c r="D253" s="72"/>
      <c r="E253" s="354" t="str">
        <f t="shared" si="3"/>
        <v/>
      </c>
      <c r="F253" s="352" t="b">
        <f>IF(nume_candidat="",FALSE,ISNUMBER(SEARCH(nume_candidat,#REF!)))</f>
        <v>0</v>
      </c>
      <c r="G253" s="353" t="e">
        <f>LEN(#REF!)-LEN(SUBSTITUTE(#REF!,",",""))+1</f>
        <v>#REF!</v>
      </c>
    </row>
    <row r="254" spans="1:7">
      <c r="A254" s="5" t="s">
        <v>311</v>
      </c>
      <c r="B254" s="6"/>
      <c r="C254" s="215"/>
      <c r="D254" s="72"/>
      <c r="E254" s="354" t="str">
        <f t="shared" si="3"/>
        <v/>
      </c>
      <c r="F254" s="352" t="b">
        <f>IF(nume_candidat="",FALSE,ISNUMBER(SEARCH(nume_candidat,#REF!)))</f>
        <v>0</v>
      </c>
      <c r="G254" s="353" t="e">
        <f>LEN(#REF!)-LEN(SUBSTITUTE(#REF!,",",""))+1</f>
        <v>#REF!</v>
      </c>
    </row>
    <row r="255" spans="1:7">
      <c r="A255" s="5" t="s">
        <v>312</v>
      </c>
      <c r="B255" s="6"/>
      <c r="C255" s="215"/>
      <c r="D255" s="72"/>
      <c r="E255" s="354" t="str">
        <f t="shared" si="3"/>
        <v/>
      </c>
      <c r="F255" s="352" t="b">
        <f>IF(nume_candidat="",FALSE,ISNUMBER(SEARCH(nume_candidat,#REF!)))</f>
        <v>0</v>
      </c>
      <c r="G255" s="353" t="e">
        <f>LEN(#REF!)-LEN(SUBSTITUTE(#REF!,",",""))+1</f>
        <v>#REF!</v>
      </c>
    </row>
    <row r="256" spans="1:7">
      <c r="A256" s="5" t="s">
        <v>313</v>
      </c>
      <c r="B256" s="6"/>
      <c r="C256" s="215"/>
      <c r="D256" s="72"/>
      <c r="E256" s="354" t="str">
        <f t="shared" si="3"/>
        <v/>
      </c>
      <c r="F256" s="352" t="b">
        <f>IF(nume_candidat="",FALSE,ISNUMBER(SEARCH(nume_candidat,#REF!)))</f>
        <v>0</v>
      </c>
      <c r="G256" s="353" t="e">
        <f>LEN(#REF!)-LEN(SUBSTITUTE(#REF!,",",""))+1</f>
        <v>#REF!</v>
      </c>
    </row>
    <row r="257" spans="1:7">
      <c r="A257" s="5" t="s">
        <v>314</v>
      </c>
      <c r="B257" s="6"/>
      <c r="C257" s="215"/>
      <c r="D257" s="72"/>
      <c r="E257" s="354" t="str">
        <f t="shared" si="3"/>
        <v/>
      </c>
      <c r="F257" s="352" t="b">
        <f>IF(nume_candidat="",FALSE,ISNUMBER(SEARCH(nume_candidat,#REF!)))</f>
        <v>0</v>
      </c>
      <c r="G257" s="353" t="e">
        <f>LEN(#REF!)-LEN(SUBSTITUTE(#REF!,",",""))+1</f>
        <v>#REF!</v>
      </c>
    </row>
    <row r="258" spans="1:7">
      <c r="A258" s="5" t="s">
        <v>315</v>
      </c>
      <c r="B258" s="6"/>
      <c r="C258" s="215"/>
      <c r="D258" s="72"/>
      <c r="E258" s="354" t="str">
        <f t="shared" si="3"/>
        <v/>
      </c>
      <c r="F258" s="352" t="b">
        <f>IF(nume_candidat="",FALSE,ISNUMBER(SEARCH(nume_candidat,#REF!)))</f>
        <v>0</v>
      </c>
      <c r="G258" s="353" t="e">
        <f>LEN(#REF!)-LEN(SUBSTITUTE(#REF!,",",""))+1</f>
        <v>#REF!</v>
      </c>
    </row>
    <row r="259" spans="1:7">
      <c r="A259" s="5" t="s">
        <v>316</v>
      </c>
      <c r="B259" s="6"/>
      <c r="C259" s="215"/>
      <c r="D259" s="72"/>
      <c r="E259" s="354" t="str">
        <f t="shared" si="3"/>
        <v/>
      </c>
      <c r="F259" s="352" t="b">
        <f>IF(nume_candidat="",FALSE,ISNUMBER(SEARCH(nume_candidat,#REF!)))</f>
        <v>0</v>
      </c>
      <c r="G259" s="353"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9"/>
    </sheetView>
  </sheetViews>
  <sheetFormatPr defaultColWidth="9.109375" defaultRowHeight="15.6"/>
  <cols>
    <col min="1" max="1" width="5.6640625" style="62" customWidth="1"/>
    <col min="2" max="2" width="42.88671875" style="62" customWidth="1"/>
    <col min="3" max="3" width="10.109375" style="62" customWidth="1"/>
    <col min="4" max="4" width="31.88671875" style="62" customWidth="1"/>
    <col min="5" max="5" width="13.6640625" style="62" customWidth="1"/>
    <col min="6" max="6" width="10.6640625" style="69" hidden="1" customWidth="1"/>
    <col min="7" max="7" width="9.109375" style="62" hidden="1" customWidth="1"/>
    <col min="8" max="16384" width="9.109375" style="62"/>
  </cols>
  <sheetData>
    <row r="1" spans="1:7" s="58" customFormat="1">
      <c r="A1" s="57" t="s">
        <v>481</v>
      </c>
      <c r="D1" s="59"/>
      <c r="E1" s="59"/>
      <c r="F1" s="60"/>
    </row>
    <row r="2" spans="1:7" s="58" customFormat="1">
      <c r="A2" s="587" t="s">
        <v>448</v>
      </c>
      <c r="B2" s="587"/>
      <c r="D2" s="59"/>
      <c r="E2" s="59"/>
      <c r="F2" s="60"/>
    </row>
    <row r="3" spans="1:7">
      <c r="A3" s="588" t="s">
        <v>901</v>
      </c>
      <c r="B3" s="588"/>
      <c r="C3" s="588"/>
      <c r="D3" s="588"/>
      <c r="E3" s="588"/>
      <c r="F3" s="62"/>
    </row>
    <row r="4" spans="1:7" ht="105.75" customHeight="1">
      <c r="A4" s="537" t="s">
        <v>938</v>
      </c>
      <c r="B4" s="537"/>
      <c r="C4" s="537"/>
      <c r="D4" s="537"/>
      <c r="E4" s="537"/>
      <c r="F4" s="289"/>
    </row>
    <row r="5" spans="1:7" s="58" customFormat="1" ht="13.5" customHeight="1">
      <c r="A5" s="62"/>
      <c r="B5" s="62"/>
      <c r="C5" s="80"/>
      <c r="D5" s="62"/>
      <c r="E5" s="345" t="str">
        <f>CONCATENATE(functie," ",nume_candidat)</f>
        <v>Șef de lucrări Halbac-Cotoara-Zamfir Rares</v>
      </c>
      <c r="F5" s="69"/>
    </row>
    <row r="6" spans="1:7" ht="15" customHeight="1">
      <c r="A6" s="528" t="s">
        <v>336</v>
      </c>
      <c r="B6" s="528" t="s">
        <v>1029</v>
      </c>
      <c r="C6" s="528" t="s">
        <v>2</v>
      </c>
      <c r="D6" s="528" t="s">
        <v>458</v>
      </c>
      <c r="E6" s="529" t="s">
        <v>542</v>
      </c>
      <c r="F6" s="535" t="s">
        <v>539</v>
      </c>
    </row>
    <row r="7" spans="1:7" ht="54" customHeight="1">
      <c r="A7" s="528"/>
      <c r="B7" s="528"/>
      <c r="C7" s="528"/>
      <c r="D7" s="528"/>
      <c r="E7" s="530"/>
      <c r="F7" s="535"/>
      <c r="G7" s="62" t="s">
        <v>459</v>
      </c>
    </row>
    <row r="8" spans="1:7">
      <c r="A8" s="86"/>
      <c r="B8" s="63"/>
      <c r="C8" s="160"/>
      <c r="D8" s="72"/>
      <c r="E8" s="146">
        <f>SUMIF(E9:E1009,"&gt;0")</f>
        <v>0</v>
      </c>
      <c r="F8" s="296"/>
    </row>
    <row r="9" spans="1:7">
      <c r="A9" s="5" t="s">
        <v>40</v>
      </c>
      <c r="B9" s="6"/>
      <c r="C9" s="6"/>
      <c r="D9" s="72"/>
      <c r="E9" s="354" t="str">
        <f t="shared" ref="E9:E72" si="0">IF(OR(,$B9="",$C9="",$C9&lt;an_initial,$C9&gt;an_final),"",
(100*(D9="premiu")+50*(D9="nominalizare"))
)</f>
        <v/>
      </c>
      <c r="F9" s="352" t="b">
        <f>IF(nume_candidat="",FALSE,ISNUMBER(SEARCH(nume_candidat,#REF!)))</f>
        <v>0</v>
      </c>
      <c r="G9" s="353" t="e">
        <f>LEN(#REF!)-LEN(SUBSTITUTE(#REF!,",",""))+1</f>
        <v>#REF!</v>
      </c>
    </row>
    <row r="10" spans="1:7" s="78" customFormat="1">
      <c r="A10" s="5" t="s">
        <v>24</v>
      </c>
      <c r="B10" s="6"/>
      <c r="C10" s="6"/>
      <c r="D10" s="72"/>
      <c r="E10" s="354" t="str">
        <f t="shared" si="0"/>
        <v/>
      </c>
      <c r="F10" s="352" t="b">
        <f>IF(nume_candidat="",FALSE,ISNUMBER(SEARCH(nume_candidat,#REF!)))</f>
        <v>0</v>
      </c>
      <c r="G10" s="353" t="e">
        <f>LEN(#REF!)-LEN(SUBSTITUTE(#REF!,",",""))+1</f>
        <v>#REF!</v>
      </c>
    </row>
    <row r="11" spans="1:7">
      <c r="A11" s="5" t="s">
        <v>25</v>
      </c>
      <c r="B11" s="6"/>
      <c r="C11" s="6"/>
      <c r="D11" s="72"/>
      <c r="E11" s="354" t="str">
        <f t="shared" si="0"/>
        <v/>
      </c>
      <c r="F11" s="352" t="b">
        <f>IF(nume_candidat="",FALSE,ISNUMBER(SEARCH(nume_candidat,#REF!)))</f>
        <v>0</v>
      </c>
      <c r="G11" s="353" t="e">
        <f>LEN(#REF!)-LEN(SUBSTITUTE(#REF!,",",""))+1</f>
        <v>#REF!</v>
      </c>
    </row>
    <row r="12" spans="1:7">
      <c r="A12" s="5" t="s">
        <v>26</v>
      </c>
      <c r="B12" s="7"/>
      <c r="C12" s="7"/>
      <c r="D12" s="72"/>
      <c r="E12" s="354" t="str">
        <f t="shared" si="0"/>
        <v/>
      </c>
      <c r="F12" s="352" t="b">
        <f>IF(nume_candidat="",FALSE,ISNUMBER(SEARCH(nume_candidat,#REF!)))</f>
        <v>0</v>
      </c>
      <c r="G12" s="353" t="e">
        <f>LEN(#REF!)-LEN(SUBSTITUTE(#REF!,",",""))+1</f>
        <v>#REF!</v>
      </c>
    </row>
    <row r="13" spans="1:7">
      <c r="A13" s="5" t="s">
        <v>63</v>
      </c>
      <c r="B13" s="7"/>
      <c r="C13" s="216"/>
      <c r="D13" s="72"/>
      <c r="E13" s="354" t="str">
        <f t="shared" si="0"/>
        <v/>
      </c>
      <c r="F13" s="352" t="b">
        <f>IF(nume_candidat="",FALSE,ISNUMBER(SEARCH(nume_candidat,#REF!)))</f>
        <v>0</v>
      </c>
      <c r="G13" s="353" t="e">
        <f>LEN(#REF!)-LEN(SUBSTITUTE(#REF!,",",""))+1</f>
        <v>#REF!</v>
      </c>
    </row>
    <row r="14" spans="1:7">
      <c r="A14" s="5" t="s">
        <v>64</v>
      </c>
      <c r="B14" s="7"/>
      <c r="C14" s="216"/>
      <c r="D14" s="72"/>
      <c r="E14" s="354" t="str">
        <f t="shared" si="0"/>
        <v/>
      </c>
      <c r="F14" s="352" t="b">
        <f>IF(nume_candidat="",FALSE,ISNUMBER(SEARCH(nume_candidat,#REF!)))</f>
        <v>0</v>
      </c>
      <c r="G14" s="353" t="e">
        <f>LEN(#REF!)-LEN(SUBSTITUTE(#REF!,",",""))+1</f>
        <v>#REF!</v>
      </c>
    </row>
    <row r="15" spans="1:7">
      <c r="A15" s="5" t="s">
        <v>65</v>
      </c>
      <c r="B15" s="6"/>
      <c r="C15" s="215"/>
      <c r="D15" s="72"/>
      <c r="E15" s="354" t="str">
        <f t="shared" si="0"/>
        <v/>
      </c>
      <c r="F15" s="352" t="b">
        <f>IF(nume_candidat="",FALSE,ISNUMBER(SEARCH(nume_candidat,#REF!)))</f>
        <v>0</v>
      </c>
      <c r="G15" s="353" t="e">
        <f>LEN(#REF!)-LEN(SUBSTITUTE(#REF!,",",""))+1</f>
        <v>#REF!</v>
      </c>
    </row>
    <row r="16" spans="1:7">
      <c r="A16" s="5" t="s">
        <v>66</v>
      </c>
      <c r="B16" s="7"/>
      <c r="C16" s="216"/>
      <c r="D16" s="72"/>
      <c r="E16" s="354" t="str">
        <f t="shared" si="0"/>
        <v/>
      </c>
      <c r="F16" s="352" t="b">
        <f>IF(nume_candidat="",FALSE,ISNUMBER(SEARCH(nume_candidat,#REF!)))</f>
        <v>0</v>
      </c>
      <c r="G16" s="353" t="e">
        <f>LEN(#REF!)-LEN(SUBSTITUTE(#REF!,",",""))+1</f>
        <v>#REF!</v>
      </c>
    </row>
    <row r="17" spans="1:7">
      <c r="A17" s="5" t="s">
        <v>67</v>
      </c>
      <c r="B17" s="7"/>
      <c r="C17" s="216"/>
      <c r="D17" s="72"/>
      <c r="E17" s="354" t="str">
        <f t="shared" si="0"/>
        <v/>
      </c>
      <c r="F17" s="352" t="b">
        <f>IF(nume_candidat="",FALSE,ISNUMBER(SEARCH(nume_candidat,#REF!)))</f>
        <v>0</v>
      </c>
      <c r="G17" s="353" t="e">
        <f>LEN(#REF!)-LEN(SUBSTITUTE(#REF!,",",""))+1</f>
        <v>#REF!</v>
      </c>
    </row>
    <row r="18" spans="1:7">
      <c r="A18" s="5" t="s">
        <v>68</v>
      </c>
      <c r="B18" s="6"/>
      <c r="C18" s="216"/>
      <c r="D18" s="72"/>
      <c r="E18" s="354" t="str">
        <f t="shared" si="0"/>
        <v/>
      </c>
      <c r="F18" s="352" t="b">
        <f>IF(nume_candidat="",FALSE,ISNUMBER(SEARCH(nume_candidat,#REF!)))</f>
        <v>0</v>
      </c>
      <c r="G18" s="353" t="e">
        <f>LEN(#REF!)-LEN(SUBSTITUTE(#REF!,",",""))+1</f>
        <v>#REF!</v>
      </c>
    </row>
    <row r="19" spans="1:7">
      <c r="A19" s="5" t="s">
        <v>69</v>
      </c>
      <c r="B19" s="6"/>
      <c r="C19" s="216"/>
      <c r="D19" s="72"/>
      <c r="E19" s="354" t="str">
        <f t="shared" si="0"/>
        <v/>
      </c>
      <c r="F19" s="352" t="b">
        <f>IF(nume_candidat="",FALSE,ISNUMBER(SEARCH(nume_candidat,#REF!)))</f>
        <v>0</v>
      </c>
      <c r="G19" s="353" t="e">
        <f>LEN(#REF!)-LEN(SUBSTITUTE(#REF!,",",""))+1</f>
        <v>#REF!</v>
      </c>
    </row>
    <row r="20" spans="1:7">
      <c r="A20" s="5" t="s">
        <v>70</v>
      </c>
      <c r="B20" s="6"/>
      <c r="C20" s="215"/>
      <c r="D20" s="72"/>
      <c r="E20" s="354" t="str">
        <f t="shared" si="0"/>
        <v/>
      </c>
      <c r="F20" s="352" t="b">
        <f>IF(nume_candidat="",FALSE,ISNUMBER(SEARCH(nume_candidat,#REF!)))</f>
        <v>0</v>
      </c>
      <c r="G20" s="353" t="e">
        <f>LEN(#REF!)-LEN(SUBSTITUTE(#REF!,",",""))+1</f>
        <v>#REF!</v>
      </c>
    </row>
    <row r="21" spans="1:7">
      <c r="A21" s="5" t="s">
        <v>71</v>
      </c>
      <c r="B21" s="6"/>
      <c r="C21" s="215"/>
      <c r="D21" s="72"/>
      <c r="E21" s="354" t="str">
        <f t="shared" si="0"/>
        <v/>
      </c>
      <c r="F21" s="352" t="b">
        <f>IF(nume_candidat="",FALSE,ISNUMBER(SEARCH(nume_candidat,#REF!)))</f>
        <v>0</v>
      </c>
      <c r="G21" s="353" t="e">
        <f>LEN(#REF!)-LEN(SUBSTITUTE(#REF!,",",""))+1</f>
        <v>#REF!</v>
      </c>
    </row>
    <row r="22" spans="1:7">
      <c r="A22" s="5" t="s">
        <v>72</v>
      </c>
      <c r="B22" s="6"/>
      <c r="C22" s="215"/>
      <c r="D22" s="72"/>
      <c r="E22" s="354" t="str">
        <f t="shared" si="0"/>
        <v/>
      </c>
      <c r="F22" s="352" t="b">
        <f>IF(nume_candidat="",FALSE,ISNUMBER(SEARCH(nume_candidat,#REF!)))</f>
        <v>0</v>
      </c>
      <c r="G22" s="353" t="e">
        <f>LEN(#REF!)-LEN(SUBSTITUTE(#REF!,",",""))+1</f>
        <v>#REF!</v>
      </c>
    </row>
    <row r="23" spans="1:7">
      <c r="A23" s="5" t="s">
        <v>73</v>
      </c>
      <c r="B23" s="6"/>
      <c r="C23" s="215"/>
      <c r="D23" s="72"/>
      <c r="E23" s="354" t="str">
        <f t="shared" si="0"/>
        <v/>
      </c>
      <c r="F23" s="352" t="b">
        <f>IF(nume_candidat="",FALSE,ISNUMBER(SEARCH(nume_candidat,#REF!)))</f>
        <v>0</v>
      </c>
      <c r="G23" s="353" t="e">
        <f>LEN(#REF!)-LEN(SUBSTITUTE(#REF!,",",""))+1</f>
        <v>#REF!</v>
      </c>
    </row>
    <row r="24" spans="1:7">
      <c r="A24" s="5" t="s">
        <v>74</v>
      </c>
      <c r="B24" s="6"/>
      <c r="C24" s="215"/>
      <c r="D24" s="72"/>
      <c r="E24" s="354" t="str">
        <f t="shared" si="0"/>
        <v/>
      </c>
      <c r="F24" s="352" t="b">
        <f>IF(nume_candidat="",FALSE,ISNUMBER(SEARCH(nume_candidat,#REF!)))</f>
        <v>0</v>
      </c>
      <c r="G24" s="353" t="e">
        <f>LEN(#REF!)-LEN(SUBSTITUTE(#REF!,",",""))+1</f>
        <v>#REF!</v>
      </c>
    </row>
    <row r="25" spans="1:7">
      <c r="A25" s="5" t="s">
        <v>75</v>
      </c>
      <c r="B25" s="6"/>
      <c r="C25" s="215"/>
      <c r="D25" s="72"/>
      <c r="E25" s="354" t="str">
        <f t="shared" si="0"/>
        <v/>
      </c>
      <c r="F25" s="352" t="b">
        <f>IF(nume_candidat="",FALSE,ISNUMBER(SEARCH(nume_candidat,#REF!)))</f>
        <v>0</v>
      </c>
      <c r="G25" s="353" t="e">
        <f>LEN(#REF!)-LEN(SUBSTITUTE(#REF!,",",""))+1</f>
        <v>#REF!</v>
      </c>
    </row>
    <row r="26" spans="1:7">
      <c r="A26" s="5" t="s">
        <v>76</v>
      </c>
      <c r="B26" s="6"/>
      <c r="C26" s="215"/>
      <c r="D26" s="72"/>
      <c r="E26" s="354" t="str">
        <f t="shared" si="0"/>
        <v/>
      </c>
      <c r="F26" s="352" t="b">
        <f>IF(nume_candidat="",FALSE,ISNUMBER(SEARCH(nume_candidat,#REF!)))</f>
        <v>0</v>
      </c>
      <c r="G26" s="353" t="e">
        <f>LEN(#REF!)-LEN(SUBSTITUTE(#REF!,",",""))+1</f>
        <v>#REF!</v>
      </c>
    </row>
    <row r="27" spans="1:7">
      <c r="A27" s="5" t="s">
        <v>77</v>
      </c>
      <c r="B27" s="6"/>
      <c r="C27" s="215"/>
      <c r="D27" s="72"/>
      <c r="E27" s="354" t="str">
        <f t="shared" si="0"/>
        <v/>
      </c>
      <c r="F27" s="352" t="b">
        <f>IF(nume_candidat="",FALSE,ISNUMBER(SEARCH(nume_candidat,#REF!)))</f>
        <v>0</v>
      </c>
      <c r="G27" s="353" t="e">
        <f>LEN(#REF!)-LEN(SUBSTITUTE(#REF!,",",""))+1</f>
        <v>#REF!</v>
      </c>
    </row>
    <row r="28" spans="1:7">
      <c r="A28" s="5" t="s">
        <v>78</v>
      </c>
      <c r="B28" s="6"/>
      <c r="C28" s="215"/>
      <c r="D28" s="72"/>
      <c r="E28" s="354" t="str">
        <f t="shared" si="0"/>
        <v/>
      </c>
      <c r="F28" s="352" t="b">
        <f>IF(nume_candidat="",FALSE,ISNUMBER(SEARCH(nume_candidat,#REF!)))</f>
        <v>0</v>
      </c>
      <c r="G28" s="353" t="e">
        <f>LEN(#REF!)-LEN(SUBSTITUTE(#REF!,",",""))+1</f>
        <v>#REF!</v>
      </c>
    </row>
    <row r="29" spans="1:7">
      <c r="A29" s="5" t="s">
        <v>79</v>
      </c>
      <c r="B29" s="6"/>
      <c r="C29" s="215"/>
      <c r="D29" s="72"/>
      <c r="E29" s="354" t="str">
        <f t="shared" si="0"/>
        <v/>
      </c>
      <c r="F29" s="352" t="b">
        <f>IF(nume_candidat="",FALSE,ISNUMBER(SEARCH(nume_candidat,#REF!)))</f>
        <v>0</v>
      </c>
      <c r="G29" s="353" t="e">
        <f>LEN(#REF!)-LEN(SUBSTITUTE(#REF!,",",""))+1</f>
        <v>#REF!</v>
      </c>
    </row>
    <row r="30" spans="1:7">
      <c r="A30" s="5" t="s">
        <v>80</v>
      </c>
      <c r="B30" s="6"/>
      <c r="C30" s="215"/>
      <c r="D30" s="72"/>
      <c r="E30" s="354" t="str">
        <f t="shared" si="0"/>
        <v/>
      </c>
      <c r="F30" s="352" t="b">
        <f>IF(nume_candidat="",FALSE,ISNUMBER(SEARCH(nume_candidat,#REF!)))</f>
        <v>0</v>
      </c>
      <c r="G30" s="353" t="e">
        <f>LEN(#REF!)-LEN(SUBSTITUTE(#REF!,",",""))+1</f>
        <v>#REF!</v>
      </c>
    </row>
    <row r="31" spans="1:7">
      <c r="A31" s="5" t="s">
        <v>81</v>
      </c>
      <c r="B31" s="6"/>
      <c r="C31" s="215"/>
      <c r="D31" s="72"/>
      <c r="E31" s="354" t="str">
        <f t="shared" si="0"/>
        <v/>
      </c>
      <c r="F31" s="352" t="b">
        <f>IF(nume_candidat="",FALSE,ISNUMBER(SEARCH(nume_candidat,#REF!)))</f>
        <v>0</v>
      </c>
      <c r="G31" s="353" t="e">
        <f>LEN(#REF!)-LEN(SUBSTITUTE(#REF!,",",""))+1</f>
        <v>#REF!</v>
      </c>
    </row>
    <row r="32" spans="1:7">
      <c r="A32" s="5" t="s">
        <v>82</v>
      </c>
      <c r="B32" s="6"/>
      <c r="C32" s="215"/>
      <c r="D32" s="72"/>
      <c r="E32" s="354" t="str">
        <f t="shared" si="0"/>
        <v/>
      </c>
      <c r="F32" s="352" t="b">
        <f>IF(nume_candidat="",FALSE,ISNUMBER(SEARCH(nume_candidat,#REF!)))</f>
        <v>0</v>
      </c>
      <c r="G32" s="353" t="e">
        <f>LEN(#REF!)-LEN(SUBSTITUTE(#REF!,",",""))+1</f>
        <v>#REF!</v>
      </c>
    </row>
    <row r="33" spans="1:7">
      <c r="A33" s="5" t="s">
        <v>83</v>
      </c>
      <c r="B33" s="6"/>
      <c r="C33" s="215"/>
      <c r="D33" s="72"/>
      <c r="E33" s="354" t="str">
        <f t="shared" si="0"/>
        <v/>
      </c>
      <c r="F33" s="352" t="b">
        <f>IF(nume_candidat="",FALSE,ISNUMBER(SEARCH(nume_candidat,#REF!)))</f>
        <v>0</v>
      </c>
      <c r="G33" s="353" t="e">
        <f>LEN(#REF!)-LEN(SUBSTITUTE(#REF!,",",""))+1</f>
        <v>#REF!</v>
      </c>
    </row>
    <row r="34" spans="1:7">
      <c r="A34" s="5" t="s">
        <v>84</v>
      </c>
      <c r="B34" s="6"/>
      <c r="C34" s="215"/>
      <c r="D34" s="72"/>
      <c r="E34" s="354" t="str">
        <f t="shared" si="0"/>
        <v/>
      </c>
      <c r="F34" s="352" t="b">
        <f>IF(nume_candidat="",FALSE,ISNUMBER(SEARCH(nume_candidat,#REF!)))</f>
        <v>0</v>
      </c>
      <c r="G34" s="353" t="e">
        <f>LEN(#REF!)-LEN(SUBSTITUTE(#REF!,",",""))+1</f>
        <v>#REF!</v>
      </c>
    </row>
    <row r="35" spans="1:7">
      <c r="A35" s="5" t="s">
        <v>85</v>
      </c>
      <c r="B35" s="6"/>
      <c r="C35" s="215"/>
      <c r="D35" s="72"/>
      <c r="E35" s="354" t="str">
        <f t="shared" si="0"/>
        <v/>
      </c>
      <c r="F35" s="352" t="b">
        <f>IF(nume_candidat="",FALSE,ISNUMBER(SEARCH(nume_candidat,#REF!)))</f>
        <v>0</v>
      </c>
      <c r="G35" s="353" t="e">
        <f>LEN(#REF!)-LEN(SUBSTITUTE(#REF!,",",""))+1</f>
        <v>#REF!</v>
      </c>
    </row>
    <row r="36" spans="1:7">
      <c r="A36" s="5" t="s">
        <v>86</v>
      </c>
      <c r="B36" s="6"/>
      <c r="C36" s="215"/>
      <c r="D36" s="72"/>
      <c r="E36" s="354" t="str">
        <f t="shared" si="0"/>
        <v/>
      </c>
      <c r="F36" s="352" t="b">
        <f>IF(nume_candidat="",FALSE,ISNUMBER(SEARCH(nume_candidat,#REF!)))</f>
        <v>0</v>
      </c>
      <c r="G36" s="353" t="e">
        <f>LEN(#REF!)-LEN(SUBSTITUTE(#REF!,",",""))+1</f>
        <v>#REF!</v>
      </c>
    </row>
    <row r="37" spans="1:7">
      <c r="A37" s="5" t="s">
        <v>87</v>
      </c>
      <c r="B37" s="6"/>
      <c r="C37" s="215"/>
      <c r="D37" s="72"/>
      <c r="E37" s="354" t="str">
        <f t="shared" si="0"/>
        <v/>
      </c>
      <c r="F37" s="352" t="b">
        <f>IF(nume_candidat="",FALSE,ISNUMBER(SEARCH(nume_candidat,#REF!)))</f>
        <v>0</v>
      </c>
      <c r="G37" s="353" t="e">
        <f>LEN(#REF!)-LEN(SUBSTITUTE(#REF!,",",""))+1</f>
        <v>#REF!</v>
      </c>
    </row>
    <row r="38" spans="1:7">
      <c r="A38" s="5" t="s">
        <v>88</v>
      </c>
      <c r="B38" s="6"/>
      <c r="C38" s="215"/>
      <c r="D38" s="72"/>
      <c r="E38" s="354" t="str">
        <f t="shared" si="0"/>
        <v/>
      </c>
      <c r="F38" s="352" t="b">
        <f>IF(nume_candidat="",FALSE,ISNUMBER(SEARCH(nume_candidat,#REF!)))</f>
        <v>0</v>
      </c>
      <c r="G38" s="353" t="e">
        <f>LEN(#REF!)-LEN(SUBSTITUTE(#REF!,",",""))+1</f>
        <v>#REF!</v>
      </c>
    </row>
    <row r="39" spans="1:7">
      <c r="A39" s="5" t="s">
        <v>96</v>
      </c>
      <c r="B39" s="6"/>
      <c r="C39" s="215"/>
      <c r="D39" s="72"/>
      <c r="E39" s="354" t="str">
        <f t="shared" si="0"/>
        <v/>
      </c>
      <c r="F39" s="352" t="b">
        <f>IF(nume_candidat="",FALSE,ISNUMBER(SEARCH(nume_candidat,#REF!)))</f>
        <v>0</v>
      </c>
      <c r="G39" s="353" t="e">
        <f>LEN(#REF!)-LEN(SUBSTITUTE(#REF!,",",""))+1</f>
        <v>#REF!</v>
      </c>
    </row>
    <row r="40" spans="1:7">
      <c r="A40" s="5" t="s">
        <v>97</v>
      </c>
      <c r="B40" s="6"/>
      <c r="C40" s="215"/>
      <c r="D40" s="72"/>
      <c r="E40" s="354" t="str">
        <f t="shared" si="0"/>
        <v/>
      </c>
      <c r="F40" s="352" t="b">
        <f>IF(nume_candidat="",FALSE,ISNUMBER(SEARCH(nume_candidat,#REF!)))</f>
        <v>0</v>
      </c>
      <c r="G40" s="353" t="e">
        <f>LEN(#REF!)-LEN(SUBSTITUTE(#REF!,",",""))+1</f>
        <v>#REF!</v>
      </c>
    </row>
    <row r="41" spans="1:7">
      <c r="A41" s="5" t="s">
        <v>98</v>
      </c>
      <c r="B41" s="6"/>
      <c r="C41" s="215"/>
      <c r="D41" s="72"/>
      <c r="E41" s="354" t="str">
        <f t="shared" si="0"/>
        <v/>
      </c>
      <c r="F41" s="352" t="b">
        <f>IF(nume_candidat="",FALSE,ISNUMBER(SEARCH(nume_candidat,#REF!)))</f>
        <v>0</v>
      </c>
      <c r="G41" s="353" t="e">
        <f>LEN(#REF!)-LEN(SUBSTITUTE(#REF!,",",""))+1</f>
        <v>#REF!</v>
      </c>
    </row>
    <row r="42" spans="1:7">
      <c r="A42" s="5" t="s">
        <v>99</v>
      </c>
      <c r="B42" s="6"/>
      <c r="C42" s="215"/>
      <c r="D42" s="72"/>
      <c r="E42" s="354" t="str">
        <f t="shared" si="0"/>
        <v/>
      </c>
      <c r="F42" s="352" t="b">
        <f>IF(nume_candidat="",FALSE,ISNUMBER(SEARCH(nume_candidat,#REF!)))</f>
        <v>0</v>
      </c>
      <c r="G42" s="353" t="e">
        <f>LEN(#REF!)-LEN(SUBSTITUTE(#REF!,",",""))+1</f>
        <v>#REF!</v>
      </c>
    </row>
    <row r="43" spans="1:7">
      <c r="A43" s="5" t="s">
        <v>100</v>
      </c>
      <c r="B43" s="6"/>
      <c r="C43" s="215"/>
      <c r="D43" s="72"/>
      <c r="E43" s="354" t="str">
        <f t="shared" si="0"/>
        <v/>
      </c>
      <c r="F43" s="352" t="b">
        <f>IF(nume_candidat="",FALSE,ISNUMBER(SEARCH(nume_candidat,#REF!)))</f>
        <v>0</v>
      </c>
      <c r="G43" s="353" t="e">
        <f>LEN(#REF!)-LEN(SUBSTITUTE(#REF!,",",""))+1</f>
        <v>#REF!</v>
      </c>
    </row>
    <row r="44" spans="1:7">
      <c r="A44" s="5" t="s">
        <v>101</v>
      </c>
      <c r="B44" s="6"/>
      <c r="C44" s="215"/>
      <c r="D44" s="72"/>
      <c r="E44" s="354" t="str">
        <f t="shared" si="0"/>
        <v/>
      </c>
      <c r="F44" s="352" t="b">
        <f>IF(nume_candidat="",FALSE,ISNUMBER(SEARCH(nume_candidat,#REF!)))</f>
        <v>0</v>
      </c>
      <c r="G44" s="353" t="e">
        <f>LEN(#REF!)-LEN(SUBSTITUTE(#REF!,",",""))+1</f>
        <v>#REF!</v>
      </c>
    </row>
    <row r="45" spans="1:7">
      <c r="A45" s="5" t="s">
        <v>103</v>
      </c>
      <c r="B45" s="6"/>
      <c r="C45" s="215"/>
      <c r="D45" s="72"/>
      <c r="E45" s="354" t="str">
        <f t="shared" si="0"/>
        <v/>
      </c>
      <c r="F45" s="352" t="b">
        <f>IF(nume_candidat="",FALSE,ISNUMBER(SEARCH(nume_candidat,#REF!)))</f>
        <v>0</v>
      </c>
      <c r="G45" s="353" t="e">
        <f>LEN(#REF!)-LEN(SUBSTITUTE(#REF!,",",""))+1</f>
        <v>#REF!</v>
      </c>
    </row>
    <row r="46" spans="1:7">
      <c r="A46" s="5" t="s">
        <v>104</v>
      </c>
      <c r="B46" s="6"/>
      <c r="C46" s="215"/>
      <c r="D46" s="72"/>
      <c r="E46" s="354" t="str">
        <f t="shared" si="0"/>
        <v/>
      </c>
      <c r="F46" s="352" t="b">
        <f>IF(nume_candidat="",FALSE,ISNUMBER(SEARCH(nume_candidat,#REF!)))</f>
        <v>0</v>
      </c>
      <c r="G46" s="353" t="e">
        <f>LEN(#REF!)-LEN(SUBSTITUTE(#REF!,",",""))+1</f>
        <v>#REF!</v>
      </c>
    </row>
    <row r="47" spans="1:7">
      <c r="A47" s="5" t="s">
        <v>105</v>
      </c>
      <c r="B47" s="6"/>
      <c r="C47" s="215"/>
      <c r="D47" s="72"/>
      <c r="E47" s="354" t="str">
        <f t="shared" si="0"/>
        <v/>
      </c>
      <c r="F47" s="352" t="b">
        <f>IF(nume_candidat="",FALSE,ISNUMBER(SEARCH(nume_candidat,#REF!)))</f>
        <v>0</v>
      </c>
      <c r="G47" s="353" t="e">
        <f>LEN(#REF!)-LEN(SUBSTITUTE(#REF!,",",""))+1</f>
        <v>#REF!</v>
      </c>
    </row>
    <row r="48" spans="1:7">
      <c r="A48" s="5" t="s">
        <v>106</v>
      </c>
      <c r="B48" s="6"/>
      <c r="C48" s="215"/>
      <c r="D48" s="72"/>
      <c r="E48" s="354" t="str">
        <f t="shared" si="0"/>
        <v/>
      </c>
      <c r="F48" s="352" t="b">
        <f>IF(nume_candidat="",FALSE,ISNUMBER(SEARCH(nume_candidat,#REF!)))</f>
        <v>0</v>
      </c>
      <c r="G48" s="353" t="e">
        <f>LEN(#REF!)-LEN(SUBSTITUTE(#REF!,",",""))+1</f>
        <v>#REF!</v>
      </c>
    </row>
    <row r="49" spans="1:7">
      <c r="A49" s="5" t="s">
        <v>107</v>
      </c>
      <c r="B49" s="6"/>
      <c r="C49" s="215"/>
      <c r="D49" s="72"/>
      <c r="E49" s="354" t="str">
        <f t="shared" si="0"/>
        <v/>
      </c>
      <c r="F49" s="352" t="b">
        <f>IF(nume_candidat="",FALSE,ISNUMBER(SEARCH(nume_candidat,#REF!)))</f>
        <v>0</v>
      </c>
      <c r="G49" s="353" t="e">
        <f>LEN(#REF!)-LEN(SUBSTITUTE(#REF!,",",""))+1</f>
        <v>#REF!</v>
      </c>
    </row>
    <row r="50" spans="1:7">
      <c r="A50" s="5" t="s">
        <v>108</v>
      </c>
      <c r="B50" s="6"/>
      <c r="C50" s="215"/>
      <c r="D50" s="72"/>
      <c r="E50" s="354" t="str">
        <f t="shared" si="0"/>
        <v/>
      </c>
      <c r="F50" s="352" t="b">
        <f>IF(nume_candidat="",FALSE,ISNUMBER(SEARCH(nume_candidat,#REF!)))</f>
        <v>0</v>
      </c>
      <c r="G50" s="353" t="e">
        <f>LEN(#REF!)-LEN(SUBSTITUTE(#REF!,",",""))+1</f>
        <v>#REF!</v>
      </c>
    </row>
    <row r="51" spans="1:7">
      <c r="A51" s="5" t="s">
        <v>109</v>
      </c>
      <c r="B51" s="6"/>
      <c r="C51" s="215"/>
      <c r="D51" s="72"/>
      <c r="E51" s="354" t="str">
        <f t="shared" si="0"/>
        <v/>
      </c>
      <c r="F51" s="352" t="b">
        <f>IF(nume_candidat="",FALSE,ISNUMBER(SEARCH(nume_candidat,#REF!)))</f>
        <v>0</v>
      </c>
      <c r="G51" s="353" t="e">
        <f>LEN(#REF!)-LEN(SUBSTITUTE(#REF!,",",""))+1</f>
        <v>#REF!</v>
      </c>
    </row>
    <row r="52" spans="1:7">
      <c r="A52" s="5" t="s">
        <v>110</v>
      </c>
      <c r="B52" s="6"/>
      <c r="C52" s="215"/>
      <c r="D52" s="72"/>
      <c r="E52" s="354" t="str">
        <f t="shared" si="0"/>
        <v/>
      </c>
      <c r="F52" s="352" t="b">
        <f>IF(nume_candidat="",FALSE,ISNUMBER(SEARCH(nume_candidat,#REF!)))</f>
        <v>0</v>
      </c>
      <c r="G52" s="353" t="e">
        <f>LEN(#REF!)-LEN(SUBSTITUTE(#REF!,",",""))+1</f>
        <v>#REF!</v>
      </c>
    </row>
    <row r="53" spans="1:7">
      <c r="A53" s="5" t="s">
        <v>111</v>
      </c>
      <c r="B53" s="6"/>
      <c r="C53" s="215"/>
      <c r="D53" s="72"/>
      <c r="E53" s="354" t="str">
        <f t="shared" si="0"/>
        <v/>
      </c>
      <c r="F53" s="352" t="b">
        <f>IF(nume_candidat="",FALSE,ISNUMBER(SEARCH(nume_candidat,#REF!)))</f>
        <v>0</v>
      </c>
      <c r="G53" s="353" t="e">
        <f>LEN(#REF!)-LEN(SUBSTITUTE(#REF!,",",""))+1</f>
        <v>#REF!</v>
      </c>
    </row>
    <row r="54" spans="1:7">
      <c r="A54" s="5" t="s">
        <v>112</v>
      </c>
      <c r="B54" s="6"/>
      <c r="C54" s="215"/>
      <c r="D54" s="72"/>
      <c r="E54" s="354" t="str">
        <f t="shared" si="0"/>
        <v/>
      </c>
      <c r="F54" s="352" t="b">
        <f>IF(nume_candidat="",FALSE,ISNUMBER(SEARCH(nume_candidat,#REF!)))</f>
        <v>0</v>
      </c>
      <c r="G54" s="353" t="e">
        <f>LEN(#REF!)-LEN(SUBSTITUTE(#REF!,",",""))+1</f>
        <v>#REF!</v>
      </c>
    </row>
    <row r="55" spans="1:7">
      <c r="A55" s="5" t="s">
        <v>113</v>
      </c>
      <c r="B55" s="6"/>
      <c r="C55" s="215"/>
      <c r="D55" s="72"/>
      <c r="E55" s="354" t="str">
        <f t="shared" si="0"/>
        <v/>
      </c>
      <c r="F55" s="352" t="b">
        <f>IF(nume_candidat="",FALSE,ISNUMBER(SEARCH(nume_candidat,#REF!)))</f>
        <v>0</v>
      </c>
      <c r="G55" s="353" t="e">
        <f>LEN(#REF!)-LEN(SUBSTITUTE(#REF!,",",""))+1</f>
        <v>#REF!</v>
      </c>
    </row>
    <row r="56" spans="1:7">
      <c r="A56" s="5" t="s">
        <v>114</v>
      </c>
      <c r="B56" s="6"/>
      <c r="C56" s="215"/>
      <c r="D56" s="72"/>
      <c r="E56" s="354" t="str">
        <f t="shared" si="0"/>
        <v/>
      </c>
      <c r="F56" s="352" t="b">
        <f>IF(nume_candidat="",FALSE,ISNUMBER(SEARCH(nume_candidat,#REF!)))</f>
        <v>0</v>
      </c>
      <c r="G56" s="353" t="e">
        <f>LEN(#REF!)-LEN(SUBSTITUTE(#REF!,",",""))+1</f>
        <v>#REF!</v>
      </c>
    </row>
    <row r="57" spans="1:7">
      <c r="A57" s="5" t="s">
        <v>115</v>
      </c>
      <c r="B57" s="6"/>
      <c r="C57" s="215"/>
      <c r="D57" s="72"/>
      <c r="E57" s="354" t="str">
        <f t="shared" si="0"/>
        <v/>
      </c>
      <c r="F57" s="352" t="b">
        <f>IF(nume_candidat="",FALSE,ISNUMBER(SEARCH(nume_candidat,#REF!)))</f>
        <v>0</v>
      </c>
      <c r="G57" s="353" t="e">
        <f>LEN(#REF!)-LEN(SUBSTITUTE(#REF!,",",""))+1</f>
        <v>#REF!</v>
      </c>
    </row>
    <row r="58" spans="1:7">
      <c r="A58" s="5" t="s">
        <v>116</v>
      </c>
      <c r="B58" s="6"/>
      <c r="C58" s="215"/>
      <c r="D58" s="72"/>
      <c r="E58" s="354" t="str">
        <f t="shared" si="0"/>
        <v/>
      </c>
      <c r="F58" s="352" t="b">
        <f>IF(nume_candidat="",FALSE,ISNUMBER(SEARCH(nume_candidat,#REF!)))</f>
        <v>0</v>
      </c>
      <c r="G58" s="353" t="e">
        <f>LEN(#REF!)-LEN(SUBSTITUTE(#REF!,",",""))+1</f>
        <v>#REF!</v>
      </c>
    </row>
    <row r="59" spans="1:7">
      <c r="A59" s="5" t="s">
        <v>117</v>
      </c>
      <c r="B59" s="6"/>
      <c r="C59" s="215"/>
      <c r="D59" s="72"/>
      <c r="E59" s="354" t="str">
        <f t="shared" si="0"/>
        <v/>
      </c>
      <c r="F59" s="352" t="b">
        <f>IF(nume_candidat="",FALSE,ISNUMBER(SEARCH(nume_candidat,#REF!)))</f>
        <v>0</v>
      </c>
      <c r="G59" s="353" t="e">
        <f>LEN(#REF!)-LEN(SUBSTITUTE(#REF!,",",""))+1</f>
        <v>#REF!</v>
      </c>
    </row>
    <row r="60" spans="1:7">
      <c r="A60" s="5" t="s">
        <v>118</v>
      </c>
      <c r="B60" s="6"/>
      <c r="C60" s="215"/>
      <c r="D60" s="72"/>
      <c r="E60" s="354" t="str">
        <f t="shared" si="0"/>
        <v/>
      </c>
      <c r="F60" s="352" t="b">
        <f>IF(nume_candidat="",FALSE,ISNUMBER(SEARCH(nume_candidat,#REF!)))</f>
        <v>0</v>
      </c>
      <c r="G60" s="353" t="e">
        <f>LEN(#REF!)-LEN(SUBSTITUTE(#REF!,",",""))+1</f>
        <v>#REF!</v>
      </c>
    </row>
    <row r="61" spans="1:7">
      <c r="A61" s="5" t="s">
        <v>119</v>
      </c>
      <c r="B61" s="6"/>
      <c r="C61" s="215"/>
      <c r="D61" s="72"/>
      <c r="E61" s="354" t="str">
        <f t="shared" si="0"/>
        <v/>
      </c>
      <c r="F61" s="352" t="b">
        <f>IF(nume_candidat="",FALSE,ISNUMBER(SEARCH(nume_candidat,#REF!)))</f>
        <v>0</v>
      </c>
      <c r="G61" s="353" t="e">
        <f>LEN(#REF!)-LEN(SUBSTITUTE(#REF!,",",""))+1</f>
        <v>#REF!</v>
      </c>
    </row>
    <row r="62" spans="1:7">
      <c r="A62" s="5" t="s">
        <v>120</v>
      </c>
      <c r="B62" s="6"/>
      <c r="C62" s="215"/>
      <c r="D62" s="72"/>
      <c r="E62" s="354" t="str">
        <f t="shared" si="0"/>
        <v/>
      </c>
      <c r="F62" s="352" t="b">
        <f>IF(nume_candidat="",FALSE,ISNUMBER(SEARCH(nume_candidat,#REF!)))</f>
        <v>0</v>
      </c>
      <c r="G62" s="353" t="e">
        <f>LEN(#REF!)-LEN(SUBSTITUTE(#REF!,",",""))+1</f>
        <v>#REF!</v>
      </c>
    </row>
    <row r="63" spans="1:7">
      <c r="A63" s="5" t="s">
        <v>121</v>
      </c>
      <c r="B63" s="6"/>
      <c r="C63" s="215"/>
      <c r="D63" s="72"/>
      <c r="E63" s="354" t="str">
        <f t="shared" si="0"/>
        <v/>
      </c>
      <c r="F63" s="352" t="b">
        <f>IF(nume_candidat="",FALSE,ISNUMBER(SEARCH(nume_candidat,#REF!)))</f>
        <v>0</v>
      </c>
      <c r="G63" s="353" t="e">
        <f>LEN(#REF!)-LEN(SUBSTITUTE(#REF!,",",""))+1</f>
        <v>#REF!</v>
      </c>
    </row>
    <row r="64" spans="1:7">
      <c r="A64" s="5" t="s">
        <v>122</v>
      </c>
      <c r="B64" s="6"/>
      <c r="C64" s="215"/>
      <c r="D64" s="72"/>
      <c r="E64" s="354" t="str">
        <f t="shared" si="0"/>
        <v/>
      </c>
      <c r="F64" s="352" t="b">
        <f>IF(nume_candidat="",FALSE,ISNUMBER(SEARCH(nume_candidat,#REF!)))</f>
        <v>0</v>
      </c>
      <c r="G64" s="353" t="e">
        <f>LEN(#REF!)-LEN(SUBSTITUTE(#REF!,",",""))+1</f>
        <v>#REF!</v>
      </c>
    </row>
    <row r="65" spans="1:7">
      <c r="A65" s="5" t="s">
        <v>123</v>
      </c>
      <c r="B65" s="6"/>
      <c r="C65" s="215"/>
      <c r="D65" s="72"/>
      <c r="E65" s="354" t="str">
        <f t="shared" si="0"/>
        <v/>
      </c>
      <c r="F65" s="352" t="b">
        <f>IF(nume_candidat="",FALSE,ISNUMBER(SEARCH(nume_candidat,#REF!)))</f>
        <v>0</v>
      </c>
      <c r="G65" s="353" t="e">
        <f>LEN(#REF!)-LEN(SUBSTITUTE(#REF!,",",""))+1</f>
        <v>#REF!</v>
      </c>
    </row>
    <row r="66" spans="1:7">
      <c r="A66" s="5" t="s">
        <v>124</v>
      </c>
      <c r="B66" s="6"/>
      <c r="C66" s="215"/>
      <c r="D66" s="72"/>
      <c r="E66" s="354" t="str">
        <f t="shared" si="0"/>
        <v/>
      </c>
      <c r="F66" s="352" t="b">
        <f>IF(nume_candidat="",FALSE,ISNUMBER(SEARCH(nume_candidat,#REF!)))</f>
        <v>0</v>
      </c>
      <c r="G66" s="353" t="e">
        <f>LEN(#REF!)-LEN(SUBSTITUTE(#REF!,",",""))+1</f>
        <v>#REF!</v>
      </c>
    </row>
    <row r="67" spans="1:7">
      <c r="A67" s="5" t="s">
        <v>125</v>
      </c>
      <c r="B67" s="6"/>
      <c r="C67" s="215"/>
      <c r="D67" s="72"/>
      <c r="E67" s="354" t="str">
        <f t="shared" si="0"/>
        <v/>
      </c>
      <c r="F67" s="352" t="b">
        <f>IF(nume_candidat="",FALSE,ISNUMBER(SEARCH(nume_candidat,#REF!)))</f>
        <v>0</v>
      </c>
      <c r="G67" s="353" t="e">
        <f>LEN(#REF!)-LEN(SUBSTITUTE(#REF!,",",""))+1</f>
        <v>#REF!</v>
      </c>
    </row>
    <row r="68" spans="1:7">
      <c r="A68" s="5" t="s">
        <v>126</v>
      </c>
      <c r="B68" s="6"/>
      <c r="C68" s="215"/>
      <c r="D68" s="72"/>
      <c r="E68" s="354" t="str">
        <f t="shared" si="0"/>
        <v/>
      </c>
      <c r="F68" s="352" t="b">
        <f>IF(nume_candidat="",FALSE,ISNUMBER(SEARCH(nume_candidat,#REF!)))</f>
        <v>0</v>
      </c>
      <c r="G68" s="353" t="e">
        <f>LEN(#REF!)-LEN(SUBSTITUTE(#REF!,",",""))+1</f>
        <v>#REF!</v>
      </c>
    </row>
    <row r="69" spans="1:7">
      <c r="A69" s="5" t="s">
        <v>127</v>
      </c>
      <c r="B69" s="6"/>
      <c r="C69" s="215"/>
      <c r="D69" s="72"/>
      <c r="E69" s="354" t="str">
        <f t="shared" si="0"/>
        <v/>
      </c>
      <c r="F69" s="352" t="b">
        <f>IF(nume_candidat="",FALSE,ISNUMBER(SEARCH(nume_candidat,#REF!)))</f>
        <v>0</v>
      </c>
      <c r="G69" s="353" t="e">
        <f>LEN(#REF!)-LEN(SUBSTITUTE(#REF!,",",""))+1</f>
        <v>#REF!</v>
      </c>
    </row>
    <row r="70" spans="1:7">
      <c r="A70" s="5" t="s">
        <v>128</v>
      </c>
      <c r="B70" s="6"/>
      <c r="C70" s="215"/>
      <c r="D70" s="72"/>
      <c r="E70" s="354" t="str">
        <f t="shared" si="0"/>
        <v/>
      </c>
      <c r="F70" s="352" t="b">
        <f>IF(nume_candidat="",FALSE,ISNUMBER(SEARCH(nume_candidat,#REF!)))</f>
        <v>0</v>
      </c>
      <c r="G70" s="353" t="e">
        <f>LEN(#REF!)-LEN(SUBSTITUTE(#REF!,",",""))+1</f>
        <v>#REF!</v>
      </c>
    </row>
    <row r="71" spans="1:7">
      <c r="A71" s="5" t="s">
        <v>129</v>
      </c>
      <c r="B71" s="6"/>
      <c r="C71" s="215"/>
      <c r="D71" s="72"/>
      <c r="E71" s="354" t="str">
        <f t="shared" si="0"/>
        <v/>
      </c>
      <c r="F71" s="352" t="b">
        <f>IF(nume_candidat="",FALSE,ISNUMBER(SEARCH(nume_candidat,#REF!)))</f>
        <v>0</v>
      </c>
      <c r="G71" s="353" t="e">
        <f>LEN(#REF!)-LEN(SUBSTITUTE(#REF!,",",""))+1</f>
        <v>#REF!</v>
      </c>
    </row>
    <row r="72" spans="1:7">
      <c r="A72" s="5" t="s">
        <v>130</v>
      </c>
      <c r="B72" s="6"/>
      <c r="C72" s="215"/>
      <c r="D72" s="72"/>
      <c r="E72" s="354" t="str">
        <f t="shared" si="0"/>
        <v/>
      </c>
      <c r="F72" s="352" t="b">
        <f>IF(nume_candidat="",FALSE,ISNUMBER(SEARCH(nume_candidat,#REF!)))</f>
        <v>0</v>
      </c>
      <c r="G72" s="353" t="e">
        <f>LEN(#REF!)-LEN(SUBSTITUTE(#REF!,",",""))+1</f>
        <v>#REF!</v>
      </c>
    </row>
    <row r="73" spans="1:7">
      <c r="A73" s="5" t="s">
        <v>131</v>
      </c>
      <c r="B73" s="6"/>
      <c r="C73" s="215"/>
      <c r="D73" s="72"/>
      <c r="E73" s="354" t="str">
        <f t="shared" ref="E73:E136" si="1">IF(OR(,$B73="",$C73="",$C73&lt;an_initial,$C73&gt;an_final),"",
(100*(D73="premiu")+50*(D73="nominalizare"))
)</f>
        <v/>
      </c>
      <c r="F73" s="352" t="b">
        <f>IF(nume_candidat="",FALSE,ISNUMBER(SEARCH(nume_candidat,#REF!)))</f>
        <v>0</v>
      </c>
      <c r="G73" s="353" t="e">
        <f>LEN(#REF!)-LEN(SUBSTITUTE(#REF!,",",""))+1</f>
        <v>#REF!</v>
      </c>
    </row>
    <row r="74" spans="1:7">
      <c r="A74" s="5" t="s">
        <v>132</v>
      </c>
      <c r="B74" s="6"/>
      <c r="C74" s="215"/>
      <c r="D74" s="72"/>
      <c r="E74" s="354" t="str">
        <f t="shared" si="1"/>
        <v/>
      </c>
      <c r="F74" s="352" t="b">
        <f>IF(nume_candidat="",FALSE,ISNUMBER(SEARCH(nume_candidat,#REF!)))</f>
        <v>0</v>
      </c>
      <c r="G74" s="353" t="e">
        <f>LEN(#REF!)-LEN(SUBSTITUTE(#REF!,",",""))+1</f>
        <v>#REF!</v>
      </c>
    </row>
    <row r="75" spans="1:7">
      <c r="A75" s="5" t="s">
        <v>133</v>
      </c>
      <c r="B75" s="6"/>
      <c r="C75" s="215"/>
      <c r="D75" s="72"/>
      <c r="E75" s="354" t="str">
        <f t="shared" si="1"/>
        <v/>
      </c>
      <c r="F75" s="352" t="b">
        <f>IF(nume_candidat="",FALSE,ISNUMBER(SEARCH(nume_candidat,#REF!)))</f>
        <v>0</v>
      </c>
      <c r="G75" s="353" t="e">
        <f>LEN(#REF!)-LEN(SUBSTITUTE(#REF!,",",""))+1</f>
        <v>#REF!</v>
      </c>
    </row>
    <row r="76" spans="1:7">
      <c r="A76" s="5" t="s">
        <v>134</v>
      </c>
      <c r="B76" s="6"/>
      <c r="C76" s="215"/>
      <c r="D76" s="72"/>
      <c r="E76" s="354" t="str">
        <f t="shared" si="1"/>
        <v/>
      </c>
      <c r="F76" s="352" t="b">
        <f>IF(nume_candidat="",FALSE,ISNUMBER(SEARCH(nume_candidat,#REF!)))</f>
        <v>0</v>
      </c>
      <c r="G76" s="353" t="e">
        <f>LEN(#REF!)-LEN(SUBSTITUTE(#REF!,",",""))+1</f>
        <v>#REF!</v>
      </c>
    </row>
    <row r="77" spans="1:7">
      <c r="A77" s="5" t="s">
        <v>135</v>
      </c>
      <c r="B77" s="6"/>
      <c r="C77" s="215"/>
      <c r="D77" s="72"/>
      <c r="E77" s="354" t="str">
        <f t="shared" si="1"/>
        <v/>
      </c>
      <c r="F77" s="352" t="b">
        <f>IF(nume_candidat="",FALSE,ISNUMBER(SEARCH(nume_candidat,#REF!)))</f>
        <v>0</v>
      </c>
      <c r="G77" s="353" t="e">
        <f>LEN(#REF!)-LEN(SUBSTITUTE(#REF!,",",""))+1</f>
        <v>#REF!</v>
      </c>
    </row>
    <row r="78" spans="1:7">
      <c r="A78" s="5" t="s">
        <v>136</v>
      </c>
      <c r="B78" s="6"/>
      <c r="C78" s="215"/>
      <c r="D78" s="72"/>
      <c r="E78" s="354" t="str">
        <f t="shared" si="1"/>
        <v/>
      </c>
      <c r="F78" s="352" t="b">
        <f>IF(nume_candidat="",FALSE,ISNUMBER(SEARCH(nume_candidat,#REF!)))</f>
        <v>0</v>
      </c>
      <c r="G78" s="353" t="e">
        <f>LEN(#REF!)-LEN(SUBSTITUTE(#REF!,",",""))+1</f>
        <v>#REF!</v>
      </c>
    </row>
    <row r="79" spans="1:7">
      <c r="A79" s="5" t="s">
        <v>137</v>
      </c>
      <c r="B79" s="6"/>
      <c r="C79" s="215"/>
      <c r="D79" s="72"/>
      <c r="E79" s="354" t="str">
        <f t="shared" si="1"/>
        <v/>
      </c>
      <c r="F79" s="352" t="b">
        <f>IF(nume_candidat="",FALSE,ISNUMBER(SEARCH(nume_candidat,#REF!)))</f>
        <v>0</v>
      </c>
      <c r="G79" s="353" t="e">
        <f>LEN(#REF!)-LEN(SUBSTITUTE(#REF!,",",""))+1</f>
        <v>#REF!</v>
      </c>
    </row>
    <row r="80" spans="1:7">
      <c r="A80" s="5" t="s">
        <v>138</v>
      </c>
      <c r="B80" s="6"/>
      <c r="C80" s="215"/>
      <c r="D80" s="72"/>
      <c r="E80" s="354" t="str">
        <f t="shared" si="1"/>
        <v/>
      </c>
      <c r="F80" s="352" t="b">
        <f>IF(nume_candidat="",FALSE,ISNUMBER(SEARCH(nume_candidat,#REF!)))</f>
        <v>0</v>
      </c>
      <c r="G80" s="353" t="e">
        <f>LEN(#REF!)-LEN(SUBSTITUTE(#REF!,",",""))+1</f>
        <v>#REF!</v>
      </c>
    </row>
    <row r="81" spans="1:7">
      <c r="A81" s="5" t="s">
        <v>139</v>
      </c>
      <c r="B81" s="6"/>
      <c r="C81" s="215"/>
      <c r="D81" s="72"/>
      <c r="E81" s="354" t="str">
        <f t="shared" si="1"/>
        <v/>
      </c>
      <c r="F81" s="352" t="b">
        <f>IF(nume_candidat="",FALSE,ISNUMBER(SEARCH(nume_candidat,#REF!)))</f>
        <v>0</v>
      </c>
      <c r="G81" s="353" t="e">
        <f>LEN(#REF!)-LEN(SUBSTITUTE(#REF!,",",""))+1</f>
        <v>#REF!</v>
      </c>
    </row>
    <row r="82" spans="1:7">
      <c r="A82" s="5" t="s">
        <v>140</v>
      </c>
      <c r="B82" s="6"/>
      <c r="C82" s="215"/>
      <c r="D82" s="72"/>
      <c r="E82" s="354" t="str">
        <f t="shared" si="1"/>
        <v/>
      </c>
      <c r="F82" s="352" t="b">
        <f>IF(nume_candidat="",FALSE,ISNUMBER(SEARCH(nume_candidat,#REF!)))</f>
        <v>0</v>
      </c>
      <c r="G82" s="353" t="e">
        <f>LEN(#REF!)-LEN(SUBSTITUTE(#REF!,",",""))+1</f>
        <v>#REF!</v>
      </c>
    </row>
    <row r="83" spans="1:7">
      <c r="A83" s="5" t="s">
        <v>141</v>
      </c>
      <c r="B83" s="6"/>
      <c r="C83" s="215"/>
      <c r="D83" s="72"/>
      <c r="E83" s="354" t="str">
        <f t="shared" si="1"/>
        <v/>
      </c>
      <c r="F83" s="352" t="b">
        <f>IF(nume_candidat="",FALSE,ISNUMBER(SEARCH(nume_candidat,#REF!)))</f>
        <v>0</v>
      </c>
      <c r="G83" s="353" t="e">
        <f>LEN(#REF!)-LEN(SUBSTITUTE(#REF!,",",""))+1</f>
        <v>#REF!</v>
      </c>
    </row>
    <row r="84" spans="1:7">
      <c r="A84" s="5" t="s">
        <v>142</v>
      </c>
      <c r="B84" s="6"/>
      <c r="C84" s="215"/>
      <c r="D84" s="72"/>
      <c r="E84" s="354" t="str">
        <f t="shared" si="1"/>
        <v/>
      </c>
      <c r="F84" s="352" t="b">
        <f>IF(nume_candidat="",FALSE,ISNUMBER(SEARCH(nume_candidat,#REF!)))</f>
        <v>0</v>
      </c>
      <c r="G84" s="353" t="e">
        <f>LEN(#REF!)-LEN(SUBSTITUTE(#REF!,",",""))+1</f>
        <v>#REF!</v>
      </c>
    </row>
    <row r="85" spans="1:7">
      <c r="A85" s="5" t="s">
        <v>143</v>
      </c>
      <c r="B85" s="6"/>
      <c r="C85" s="215"/>
      <c r="D85" s="72"/>
      <c r="E85" s="354" t="str">
        <f t="shared" si="1"/>
        <v/>
      </c>
      <c r="F85" s="352" t="b">
        <f>IF(nume_candidat="",FALSE,ISNUMBER(SEARCH(nume_candidat,#REF!)))</f>
        <v>0</v>
      </c>
      <c r="G85" s="353" t="e">
        <f>LEN(#REF!)-LEN(SUBSTITUTE(#REF!,",",""))+1</f>
        <v>#REF!</v>
      </c>
    </row>
    <row r="86" spans="1:7">
      <c r="A86" s="5" t="s">
        <v>144</v>
      </c>
      <c r="B86" s="6"/>
      <c r="C86" s="215"/>
      <c r="D86" s="72"/>
      <c r="E86" s="354" t="str">
        <f t="shared" si="1"/>
        <v/>
      </c>
      <c r="F86" s="352" t="b">
        <f>IF(nume_candidat="",FALSE,ISNUMBER(SEARCH(nume_candidat,#REF!)))</f>
        <v>0</v>
      </c>
      <c r="G86" s="353" t="e">
        <f>LEN(#REF!)-LEN(SUBSTITUTE(#REF!,",",""))+1</f>
        <v>#REF!</v>
      </c>
    </row>
    <row r="87" spans="1:7">
      <c r="A87" s="5" t="s">
        <v>145</v>
      </c>
      <c r="B87" s="6"/>
      <c r="C87" s="215"/>
      <c r="D87" s="72"/>
      <c r="E87" s="354" t="str">
        <f t="shared" si="1"/>
        <v/>
      </c>
      <c r="F87" s="352" t="b">
        <f>IF(nume_candidat="",FALSE,ISNUMBER(SEARCH(nume_candidat,#REF!)))</f>
        <v>0</v>
      </c>
      <c r="G87" s="353" t="e">
        <f>LEN(#REF!)-LEN(SUBSTITUTE(#REF!,",",""))+1</f>
        <v>#REF!</v>
      </c>
    </row>
    <row r="88" spans="1:7">
      <c r="A88" s="5" t="s">
        <v>146</v>
      </c>
      <c r="B88" s="6"/>
      <c r="C88" s="215"/>
      <c r="D88" s="72"/>
      <c r="E88" s="354" t="str">
        <f t="shared" si="1"/>
        <v/>
      </c>
      <c r="F88" s="352" t="b">
        <f>IF(nume_candidat="",FALSE,ISNUMBER(SEARCH(nume_candidat,#REF!)))</f>
        <v>0</v>
      </c>
      <c r="G88" s="353" t="e">
        <f>LEN(#REF!)-LEN(SUBSTITUTE(#REF!,",",""))+1</f>
        <v>#REF!</v>
      </c>
    </row>
    <row r="89" spans="1:7">
      <c r="A89" s="5" t="s">
        <v>147</v>
      </c>
      <c r="B89" s="6"/>
      <c r="C89" s="215"/>
      <c r="D89" s="72"/>
      <c r="E89" s="354" t="str">
        <f t="shared" si="1"/>
        <v/>
      </c>
      <c r="F89" s="352" t="b">
        <f>IF(nume_candidat="",FALSE,ISNUMBER(SEARCH(nume_candidat,#REF!)))</f>
        <v>0</v>
      </c>
      <c r="G89" s="353" t="e">
        <f>LEN(#REF!)-LEN(SUBSTITUTE(#REF!,",",""))+1</f>
        <v>#REF!</v>
      </c>
    </row>
    <row r="90" spans="1:7">
      <c r="A90" s="5" t="s">
        <v>148</v>
      </c>
      <c r="B90" s="6"/>
      <c r="C90" s="215"/>
      <c r="D90" s="72"/>
      <c r="E90" s="354" t="str">
        <f t="shared" si="1"/>
        <v/>
      </c>
      <c r="F90" s="352" t="b">
        <f>IF(nume_candidat="",FALSE,ISNUMBER(SEARCH(nume_candidat,#REF!)))</f>
        <v>0</v>
      </c>
      <c r="G90" s="353" t="e">
        <f>LEN(#REF!)-LEN(SUBSTITUTE(#REF!,",",""))+1</f>
        <v>#REF!</v>
      </c>
    </row>
    <row r="91" spans="1:7">
      <c r="A91" s="5" t="s">
        <v>149</v>
      </c>
      <c r="B91" s="6"/>
      <c r="C91" s="215"/>
      <c r="D91" s="72"/>
      <c r="E91" s="354" t="str">
        <f t="shared" si="1"/>
        <v/>
      </c>
      <c r="F91" s="352" t="b">
        <f>IF(nume_candidat="",FALSE,ISNUMBER(SEARCH(nume_candidat,#REF!)))</f>
        <v>0</v>
      </c>
      <c r="G91" s="353" t="e">
        <f>LEN(#REF!)-LEN(SUBSTITUTE(#REF!,",",""))+1</f>
        <v>#REF!</v>
      </c>
    </row>
    <row r="92" spans="1:7">
      <c r="A92" s="5" t="s">
        <v>150</v>
      </c>
      <c r="B92" s="6"/>
      <c r="C92" s="215"/>
      <c r="D92" s="72"/>
      <c r="E92" s="354" t="str">
        <f t="shared" si="1"/>
        <v/>
      </c>
      <c r="F92" s="352" t="b">
        <f>IF(nume_candidat="",FALSE,ISNUMBER(SEARCH(nume_candidat,#REF!)))</f>
        <v>0</v>
      </c>
      <c r="G92" s="353" t="e">
        <f>LEN(#REF!)-LEN(SUBSTITUTE(#REF!,",",""))+1</f>
        <v>#REF!</v>
      </c>
    </row>
    <row r="93" spans="1:7">
      <c r="A93" s="5" t="s">
        <v>151</v>
      </c>
      <c r="B93" s="6"/>
      <c r="C93" s="215"/>
      <c r="D93" s="72"/>
      <c r="E93" s="354" t="str">
        <f t="shared" si="1"/>
        <v/>
      </c>
      <c r="F93" s="352" t="b">
        <f>IF(nume_candidat="",FALSE,ISNUMBER(SEARCH(nume_candidat,#REF!)))</f>
        <v>0</v>
      </c>
      <c r="G93" s="353" t="e">
        <f>LEN(#REF!)-LEN(SUBSTITUTE(#REF!,",",""))+1</f>
        <v>#REF!</v>
      </c>
    </row>
    <row r="94" spans="1:7">
      <c r="A94" s="5" t="s">
        <v>152</v>
      </c>
      <c r="B94" s="6"/>
      <c r="C94" s="215"/>
      <c r="D94" s="72"/>
      <c r="E94" s="354" t="str">
        <f t="shared" si="1"/>
        <v/>
      </c>
      <c r="F94" s="352" t="b">
        <f>IF(nume_candidat="",FALSE,ISNUMBER(SEARCH(nume_candidat,#REF!)))</f>
        <v>0</v>
      </c>
      <c r="G94" s="353" t="e">
        <f>LEN(#REF!)-LEN(SUBSTITUTE(#REF!,",",""))+1</f>
        <v>#REF!</v>
      </c>
    </row>
    <row r="95" spans="1:7">
      <c r="A95" s="5" t="s">
        <v>153</v>
      </c>
      <c r="B95" s="6"/>
      <c r="C95" s="215"/>
      <c r="D95" s="72"/>
      <c r="E95" s="354" t="str">
        <f t="shared" si="1"/>
        <v/>
      </c>
      <c r="F95" s="352" t="b">
        <f>IF(nume_candidat="",FALSE,ISNUMBER(SEARCH(nume_candidat,#REF!)))</f>
        <v>0</v>
      </c>
      <c r="G95" s="353" t="e">
        <f>LEN(#REF!)-LEN(SUBSTITUTE(#REF!,",",""))+1</f>
        <v>#REF!</v>
      </c>
    </row>
    <row r="96" spans="1:7">
      <c r="A96" s="5" t="s">
        <v>154</v>
      </c>
      <c r="B96" s="6"/>
      <c r="C96" s="215"/>
      <c r="D96" s="72"/>
      <c r="E96" s="354" t="str">
        <f t="shared" si="1"/>
        <v/>
      </c>
      <c r="F96" s="352" t="b">
        <f>IF(nume_candidat="",FALSE,ISNUMBER(SEARCH(nume_candidat,#REF!)))</f>
        <v>0</v>
      </c>
      <c r="G96" s="353" t="e">
        <f>LEN(#REF!)-LEN(SUBSTITUTE(#REF!,",",""))+1</f>
        <v>#REF!</v>
      </c>
    </row>
    <row r="97" spans="1:7">
      <c r="A97" s="5" t="s">
        <v>155</v>
      </c>
      <c r="B97" s="6"/>
      <c r="C97" s="215"/>
      <c r="D97" s="72"/>
      <c r="E97" s="354" t="str">
        <f t="shared" si="1"/>
        <v/>
      </c>
      <c r="F97" s="352" t="b">
        <f>IF(nume_candidat="",FALSE,ISNUMBER(SEARCH(nume_candidat,#REF!)))</f>
        <v>0</v>
      </c>
      <c r="G97" s="353" t="e">
        <f>LEN(#REF!)-LEN(SUBSTITUTE(#REF!,",",""))+1</f>
        <v>#REF!</v>
      </c>
    </row>
    <row r="98" spans="1:7">
      <c r="A98" s="5" t="s">
        <v>156</v>
      </c>
      <c r="B98" s="6"/>
      <c r="C98" s="215"/>
      <c r="D98" s="72"/>
      <c r="E98" s="354" t="str">
        <f t="shared" si="1"/>
        <v/>
      </c>
      <c r="F98" s="352" t="b">
        <f>IF(nume_candidat="",FALSE,ISNUMBER(SEARCH(nume_candidat,#REF!)))</f>
        <v>0</v>
      </c>
      <c r="G98" s="353" t="e">
        <f>LEN(#REF!)-LEN(SUBSTITUTE(#REF!,",",""))+1</f>
        <v>#REF!</v>
      </c>
    </row>
    <row r="99" spans="1:7">
      <c r="A99" s="5" t="s">
        <v>157</v>
      </c>
      <c r="B99" s="6"/>
      <c r="C99" s="215"/>
      <c r="D99" s="72"/>
      <c r="E99" s="354" t="str">
        <f t="shared" si="1"/>
        <v/>
      </c>
      <c r="F99" s="352" t="b">
        <f>IF(nume_candidat="",FALSE,ISNUMBER(SEARCH(nume_candidat,#REF!)))</f>
        <v>0</v>
      </c>
      <c r="G99" s="353" t="e">
        <f>LEN(#REF!)-LEN(SUBSTITUTE(#REF!,",",""))+1</f>
        <v>#REF!</v>
      </c>
    </row>
    <row r="100" spans="1:7">
      <c r="A100" s="5" t="s">
        <v>158</v>
      </c>
      <c r="B100" s="6"/>
      <c r="C100" s="215"/>
      <c r="D100" s="72"/>
      <c r="E100" s="354" t="str">
        <f t="shared" si="1"/>
        <v/>
      </c>
      <c r="F100" s="352" t="b">
        <f>IF(nume_candidat="",FALSE,ISNUMBER(SEARCH(nume_candidat,#REF!)))</f>
        <v>0</v>
      </c>
      <c r="G100" s="353" t="e">
        <f>LEN(#REF!)-LEN(SUBSTITUTE(#REF!,",",""))+1</f>
        <v>#REF!</v>
      </c>
    </row>
    <row r="101" spans="1:7">
      <c r="A101" s="5" t="s">
        <v>159</v>
      </c>
      <c r="B101" s="6"/>
      <c r="C101" s="215"/>
      <c r="D101" s="72"/>
      <c r="E101" s="354" t="str">
        <f t="shared" si="1"/>
        <v/>
      </c>
      <c r="F101" s="352" t="b">
        <f>IF(nume_candidat="",FALSE,ISNUMBER(SEARCH(nume_candidat,#REF!)))</f>
        <v>0</v>
      </c>
      <c r="G101" s="353" t="e">
        <f>LEN(#REF!)-LEN(SUBSTITUTE(#REF!,",",""))+1</f>
        <v>#REF!</v>
      </c>
    </row>
    <row r="102" spans="1:7">
      <c r="A102" s="5" t="s">
        <v>160</v>
      </c>
      <c r="B102" s="6"/>
      <c r="C102" s="215"/>
      <c r="D102" s="72"/>
      <c r="E102" s="354" t="str">
        <f t="shared" si="1"/>
        <v/>
      </c>
      <c r="F102" s="352" t="b">
        <f>IF(nume_candidat="",FALSE,ISNUMBER(SEARCH(nume_candidat,#REF!)))</f>
        <v>0</v>
      </c>
      <c r="G102" s="353" t="e">
        <f>LEN(#REF!)-LEN(SUBSTITUTE(#REF!,",",""))+1</f>
        <v>#REF!</v>
      </c>
    </row>
    <row r="103" spans="1:7">
      <c r="A103" s="5" t="s">
        <v>161</v>
      </c>
      <c r="B103" s="6"/>
      <c r="C103" s="215"/>
      <c r="D103" s="72"/>
      <c r="E103" s="354" t="str">
        <f t="shared" si="1"/>
        <v/>
      </c>
      <c r="F103" s="352" t="b">
        <f>IF(nume_candidat="",FALSE,ISNUMBER(SEARCH(nume_candidat,#REF!)))</f>
        <v>0</v>
      </c>
      <c r="G103" s="353" t="e">
        <f>LEN(#REF!)-LEN(SUBSTITUTE(#REF!,",",""))+1</f>
        <v>#REF!</v>
      </c>
    </row>
    <row r="104" spans="1:7">
      <c r="A104" s="5" t="s">
        <v>162</v>
      </c>
      <c r="B104" s="6"/>
      <c r="C104" s="215"/>
      <c r="D104" s="72"/>
      <c r="E104" s="354" t="str">
        <f t="shared" si="1"/>
        <v/>
      </c>
      <c r="F104" s="352" t="b">
        <f>IF(nume_candidat="",FALSE,ISNUMBER(SEARCH(nume_candidat,#REF!)))</f>
        <v>0</v>
      </c>
      <c r="G104" s="353" t="e">
        <f>LEN(#REF!)-LEN(SUBSTITUTE(#REF!,",",""))+1</f>
        <v>#REF!</v>
      </c>
    </row>
    <row r="105" spans="1:7">
      <c r="A105" s="5" t="s">
        <v>163</v>
      </c>
      <c r="B105" s="6"/>
      <c r="C105" s="215"/>
      <c r="D105" s="72"/>
      <c r="E105" s="354" t="str">
        <f t="shared" si="1"/>
        <v/>
      </c>
      <c r="F105" s="352" t="b">
        <f>IF(nume_candidat="",FALSE,ISNUMBER(SEARCH(nume_candidat,#REF!)))</f>
        <v>0</v>
      </c>
      <c r="G105" s="353" t="e">
        <f>LEN(#REF!)-LEN(SUBSTITUTE(#REF!,",",""))+1</f>
        <v>#REF!</v>
      </c>
    </row>
    <row r="106" spans="1:7">
      <c r="A106" s="5" t="s">
        <v>164</v>
      </c>
      <c r="B106" s="6"/>
      <c r="C106" s="215"/>
      <c r="D106" s="72"/>
      <c r="E106" s="354" t="str">
        <f t="shared" si="1"/>
        <v/>
      </c>
      <c r="F106" s="352" t="b">
        <f>IF(nume_candidat="",FALSE,ISNUMBER(SEARCH(nume_candidat,#REF!)))</f>
        <v>0</v>
      </c>
      <c r="G106" s="353" t="e">
        <f>LEN(#REF!)-LEN(SUBSTITUTE(#REF!,",",""))+1</f>
        <v>#REF!</v>
      </c>
    </row>
    <row r="107" spans="1:7">
      <c r="A107" s="5" t="s">
        <v>165</v>
      </c>
      <c r="B107" s="6"/>
      <c r="C107" s="215"/>
      <c r="D107" s="72"/>
      <c r="E107" s="354" t="str">
        <f t="shared" si="1"/>
        <v/>
      </c>
      <c r="F107" s="352" t="b">
        <f>IF(nume_candidat="",FALSE,ISNUMBER(SEARCH(nume_candidat,#REF!)))</f>
        <v>0</v>
      </c>
      <c r="G107" s="353" t="e">
        <f>LEN(#REF!)-LEN(SUBSTITUTE(#REF!,",",""))+1</f>
        <v>#REF!</v>
      </c>
    </row>
    <row r="108" spans="1:7">
      <c r="A108" s="5" t="s">
        <v>166</v>
      </c>
      <c r="B108" s="6"/>
      <c r="C108" s="215"/>
      <c r="D108" s="72"/>
      <c r="E108" s="354" t="str">
        <f t="shared" si="1"/>
        <v/>
      </c>
      <c r="F108" s="352" t="b">
        <f>IF(nume_candidat="",FALSE,ISNUMBER(SEARCH(nume_candidat,#REF!)))</f>
        <v>0</v>
      </c>
      <c r="G108" s="353" t="e">
        <f>LEN(#REF!)-LEN(SUBSTITUTE(#REF!,",",""))+1</f>
        <v>#REF!</v>
      </c>
    </row>
    <row r="109" spans="1:7">
      <c r="A109" s="5" t="s">
        <v>167</v>
      </c>
      <c r="B109" s="6"/>
      <c r="C109" s="215"/>
      <c r="D109" s="72"/>
      <c r="E109" s="354" t="str">
        <f t="shared" si="1"/>
        <v/>
      </c>
      <c r="F109" s="352" t="b">
        <f>IF(nume_candidat="",FALSE,ISNUMBER(SEARCH(nume_candidat,#REF!)))</f>
        <v>0</v>
      </c>
      <c r="G109" s="353" t="e">
        <f>LEN(#REF!)-LEN(SUBSTITUTE(#REF!,",",""))+1</f>
        <v>#REF!</v>
      </c>
    </row>
    <row r="110" spans="1:7">
      <c r="A110" s="5" t="s">
        <v>168</v>
      </c>
      <c r="B110" s="6"/>
      <c r="C110" s="215"/>
      <c r="D110" s="72"/>
      <c r="E110" s="354" t="str">
        <f t="shared" si="1"/>
        <v/>
      </c>
      <c r="F110" s="352" t="b">
        <f>IF(nume_candidat="",FALSE,ISNUMBER(SEARCH(nume_candidat,#REF!)))</f>
        <v>0</v>
      </c>
      <c r="G110" s="353" t="e">
        <f>LEN(#REF!)-LEN(SUBSTITUTE(#REF!,",",""))+1</f>
        <v>#REF!</v>
      </c>
    </row>
    <row r="111" spans="1:7">
      <c r="A111" s="5" t="s">
        <v>169</v>
      </c>
      <c r="B111" s="6"/>
      <c r="C111" s="215"/>
      <c r="D111" s="72"/>
      <c r="E111" s="354" t="str">
        <f t="shared" si="1"/>
        <v/>
      </c>
      <c r="F111" s="352" t="b">
        <f>IF(nume_candidat="",FALSE,ISNUMBER(SEARCH(nume_candidat,#REF!)))</f>
        <v>0</v>
      </c>
      <c r="G111" s="353" t="e">
        <f>LEN(#REF!)-LEN(SUBSTITUTE(#REF!,",",""))+1</f>
        <v>#REF!</v>
      </c>
    </row>
    <row r="112" spans="1:7">
      <c r="A112" s="5" t="s">
        <v>170</v>
      </c>
      <c r="B112" s="6"/>
      <c r="C112" s="215"/>
      <c r="D112" s="72"/>
      <c r="E112" s="354" t="str">
        <f t="shared" si="1"/>
        <v/>
      </c>
      <c r="F112" s="352" t="b">
        <f>IF(nume_candidat="",FALSE,ISNUMBER(SEARCH(nume_candidat,#REF!)))</f>
        <v>0</v>
      </c>
      <c r="G112" s="353" t="e">
        <f>LEN(#REF!)-LEN(SUBSTITUTE(#REF!,",",""))+1</f>
        <v>#REF!</v>
      </c>
    </row>
    <row r="113" spans="1:7">
      <c r="A113" s="5" t="s">
        <v>171</v>
      </c>
      <c r="B113" s="6"/>
      <c r="C113" s="215"/>
      <c r="D113" s="72"/>
      <c r="E113" s="354" t="str">
        <f t="shared" si="1"/>
        <v/>
      </c>
      <c r="F113" s="352" t="b">
        <f>IF(nume_candidat="",FALSE,ISNUMBER(SEARCH(nume_candidat,#REF!)))</f>
        <v>0</v>
      </c>
      <c r="G113" s="353" t="e">
        <f>LEN(#REF!)-LEN(SUBSTITUTE(#REF!,",",""))+1</f>
        <v>#REF!</v>
      </c>
    </row>
    <row r="114" spans="1:7">
      <c r="A114" s="5" t="s">
        <v>172</v>
      </c>
      <c r="B114" s="6"/>
      <c r="C114" s="215"/>
      <c r="D114" s="72"/>
      <c r="E114" s="354" t="str">
        <f t="shared" si="1"/>
        <v/>
      </c>
      <c r="F114" s="352" t="b">
        <f>IF(nume_candidat="",FALSE,ISNUMBER(SEARCH(nume_candidat,#REF!)))</f>
        <v>0</v>
      </c>
      <c r="G114" s="353" t="e">
        <f>LEN(#REF!)-LEN(SUBSTITUTE(#REF!,",",""))+1</f>
        <v>#REF!</v>
      </c>
    </row>
    <row r="115" spans="1:7">
      <c r="A115" s="5" t="s">
        <v>173</v>
      </c>
      <c r="B115" s="6"/>
      <c r="C115" s="215"/>
      <c r="D115" s="72"/>
      <c r="E115" s="354" t="str">
        <f t="shared" si="1"/>
        <v/>
      </c>
      <c r="F115" s="352" t="b">
        <f>IF(nume_candidat="",FALSE,ISNUMBER(SEARCH(nume_candidat,#REF!)))</f>
        <v>0</v>
      </c>
      <c r="G115" s="353" t="e">
        <f>LEN(#REF!)-LEN(SUBSTITUTE(#REF!,",",""))+1</f>
        <v>#REF!</v>
      </c>
    </row>
    <row r="116" spans="1:7">
      <c r="A116" s="5" t="s">
        <v>174</v>
      </c>
      <c r="B116" s="6"/>
      <c r="C116" s="215"/>
      <c r="D116" s="72"/>
      <c r="E116" s="354" t="str">
        <f t="shared" si="1"/>
        <v/>
      </c>
      <c r="F116" s="352" t="b">
        <f>IF(nume_candidat="",FALSE,ISNUMBER(SEARCH(nume_candidat,#REF!)))</f>
        <v>0</v>
      </c>
      <c r="G116" s="353" t="e">
        <f>LEN(#REF!)-LEN(SUBSTITUTE(#REF!,",",""))+1</f>
        <v>#REF!</v>
      </c>
    </row>
    <row r="117" spans="1:7">
      <c r="A117" s="5" t="s">
        <v>175</v>
      </c>
      <c r="B117" s="6"/>
      <c r="C117" s="215"/>
      <c r="D117" s="72"/>
      <c r="E117" s="354" t="str">
        <f t="shared" si="1"/>
        <v/>
      </c>
      <c r="F117" s="352" t="b">
        <f>IF(nume_candidat="",FALSE,ISNUMBER(SEARCH(nume_candidat,#REF!)))</f>
        <v>0</v>
      </c>
      <c r="G117" s="353" t="e">
        <f>LEN(#REF!)-LEN(SUBSTITUTE(#REF!,",",""))+1</f>
        <v>#REF!</v>
      </c>
    </row>
    <row r="118" spans="1:7">
      <c r="A118" s="5" t="s">
        <v>176</v>
      </c>
      <c r="B118" s="6"/>
      <c r="C118" s="215"/>
      <c r="D118" s="72"/>
      <c r="E118" s="354" t="str">
        <f t="shared" si="1"/>
        <v/>
      </c>
      <c r="F118" s="352" t="b">
        <f>IF(nume_candidat="",FALSE,ISNUMBER(SEARCH(nume_candidat,#REF!)))</f>
        <v>0</v>
      </c>
      <c r="G118" s="353" t="e">
        <f>LEN(#REF!)-LEN(SUBSTITUTE(#REF!,",",""))+1</f>
        <v>#REF!</v>
      </c>
    </row>
    <row r="119" spans="1:7">
      <c r="A119" s="5" t="s">
        <v>177</v>
      </c>
      <c r="B119" s="6"/>
      <c r="C119" s="215"/>
      <c r="D119" s="72"/>
      <c r="E119" s="354" t="str">
        <f t="shared" si="1"/>
        <v/>
      </c>
      <c r="F119" s="352" t="b">
        <f>IF(nume_candidat="",FALSE,ISNUMBER(SEARCH(nume_candidat,#REF!)))</f>
        <v>0</v>
      </c>
      <c r="G119" s="353" t="e">
        <f>LEN(#REF!)-LEN(SUBSTITUTE(#REF!,",",""))+1</f>
        <v>#REF!</v>
      </c>
    </row>
    <row r="120" spans="1:7">
      <c r="A120" s="5" t="s">
        <v>178</v>
      </c>
      <c r="B120" s="6"/>
      <c r="C120" s="215"/>
      <c r="D120" s="72"/>
      <c r="E120" s="354" t="str">
        <f t="shared" si="1"/>
        <v/>
      </c>
      <c r="F120" s="352" t="b">
        <f>IF(nume_candidat="",FALSE,ISNUMBER(SEARCH(nume_candidat,#REF!)))</f>
        <v>0</v>
      </c>
      <c r="G120" s="353" t="e">
        <f>LEN(#REF!)-LEN(SUBSTITUTE(#REF!,",",""))+1</f>
        <v>#REF!</v>
      </c>
    </row>
    <row r="121" spans="1:7">
      <c r="A121" s="5" t="s">
        <v>179</v>
      </c>
      <c r="B121" s="6"/>
      <c r="C121" s="215"/>
      <c r="D121" s="72"/>
      <c r="E121" s="354" t="str">
        <f t="shared" si="1"/>
        <v/>
      </c>
      <c r="F121" s="352" t="b">
        <f>IF(nume_candidat="",FALSE,ISNUMBER(SEARCH(nume_candidat,#REF!)))</f>
        <v>0</v>
      </c>
      <c r="G121" s="353" t="e">
        <f>LEN(#REF!)-LEN(SUBSTITUTE(#REF!,",",""))+1</f>
        <v>#REF!</v>
      </c>
    </row>
    <row r="122" spans="1:7">
      <c r="A122" s="5" t="s">
        <v>180</v>
      </c>
      <c r="B122" s="6"/>
      <c r="C122" s="215"/>
      <c r="D122" s="72"/>
      <c r="E122" s="354" t="str">
        <f t="shared" si="1"/>
        <v/>
      </c>
      <c r="F122" s="352" t="b">
        <f>IF(nume_candidat="",FALSE,ISNUMBER(SEARCH(nume_candidat,#REF!)))</f>
        <v>0</v>
      </c>
      <c r="G122" s="353" t="e">
        <f>LEN(#REF!)-LEN(SUBSTITUTE(#REF!,",",""))+1</f>
        <v>#REF!</v>
      </c>
    </row>
    <row r="123" spans="1:7">
      <c r="A123" s="5" t="s">
        <v>181</v>
      </c>
      <c r="B123" s="6"/>
      <c r="C123" s="215"/>
      <c r="D123" s="72"/>
      <c r="E123" s="354" t="str">
        <f t="shared" si="1"/>
        <v/>
      </c>
      <c r="F123" s="352" t="b">
        <f>IF(nume_candidat="",FALSE,ISNUMBER(SEARCH(nume_candidat,#REF!)))</f>
        <v>0</v>
      </c>
      <c r="G123" s="353" t="e">
        <f>LEN(#REF!)-LEN(SUBSTITUTE(#REF!,",",""))+1</f>
        <v>#REF!</v>
      </c>
    </row>
    <row r="124" spans="1:7">
      <c r="A124" s="5" t="s">
        <v>182</v>
      </c>
      <c r="B124" s="6"/>
      <c r="C124" s="215"/>
      <c r="D124" s="72"/>
      <c r="E124" s="354" t="str">
        <f t="shared" si="1"/>
        <v/>
      </c>
      <c r="F124" s="352" t="b">
        <f>IF(nume_candidat="",FALSE,ISNUMBER(SEARCH(nume_candidat,#REF!)))</f>
        <v>0</v>
      </c>
      <c r="G124" s="353" t="e">
        <f>LEN(#REF!)-LEN(SUBSTITUTE(#REF!,",",""))+1</f>
        <v>#REF!</v>
      </c>
    </row>
    <row r="125" spans="1:7">
      <c r="A125" s="5" t="s">
        <v>183</v>
      </c>
      <c r="B125" s="6"/>
      <c r="C125" s="215"/>
      <c r="D125" s="72"/>
      <c r="E125" s="354" t="str">
        <f t="shared" si="1"/>
        <v/>
      </c>
      <c r="F125" s="352" t="b">
        <f>IF(nume_candidat="",FALSE,ISNUMBER(SEARCH(nume_candidat,#REF!)))</f>
        <v>0</v>
      </c>
      <c r="G125" s="353" t="e">
        <f>LEN(#REF!)-LEN(SUBSTITUTE(#REF!,",",""))+1</f>
        <v>#REF!</v>
      </c>
    </row>
    <row r="126" spans="1:7">
      <c r="A126" s="5" t="s">
        <v>184</v>
      </c>
      <c r="B126" s="6"/>
      <c r="C126" s="215"/>
      <c r="D126" s="72"/>
      <c r="E126" s="354" t="str">
        <f t="shared" si="1"/>
        <v/>
      </c>
      <c r="F126" s="352" t="b">
        <f>IF(nume_candidat="",FALSE,ISNUMBER(SEARCH(nume_candidat,#REF!)))</f>
        <v>0</v>
      </c>
      <c r="G126" s="353" t="e">
        <f>LEN(#REF!)-LEN(SUBSTITUTE(#REF!,",",""))+1</f>
        <v>#REF!</v>
      </c>
    </row>
    <row r="127" spans="1:7">
      <c r="A127" s="5" t="s">
        <v>185</v>
      </c>
      <c r="B127" s="6"/>
      <c r="C127" s="215"/>
      <c r="D127" s="72"/>
      <c r="E127" s="354" t="str">
        <f t="shared" si="1"/>
        <v/>
      </c>
      <c r="F127" s="352" t="b">
        <f>IF(nume_candidat="",FALSE,ISNUMBER(SEARCH(nume_candidat,#REF!)))</f>
        <v>0</v>
      </c>
      <c r="G127" s="353" t="e">
        <f>LEN(#REF!)-LEN(SUBSTITUTE(#REF!,",",""))+1</f>
        <v>#REF!</v>
      </c>
    </row>
    <row r="128" spans="1:7">
      <c r="A128" s="5" t="s">
        <v>186</v>
      </c>
      <c r="B128" s="6"/>
      <c r="C128" s="215"/>
      <c r="D128" s="72"/>
      <c r="E128" s="354" t="str">
        <f t="shared" si="1"/>
        <v/>
      </c>
      <c r="F128" s="352" t="b">
        <f>IF(nume_candidat="",FALSE,ISNUMBER(SEARCH(nume_candidat,#REF!)))</f>
        <v>0</v>
      </c>
      <c r="G128" s="353" t="e">
        <f>LEN(#REF!)-LEN(SUBSTITUTE(#REF!,",",""))+1</f>
        <v>#REF!</v>
      </c>
    </row>
    <row r="129" spans="1:7">
      <c r="A129" s="5" t="s">
        <v>187</v>
      </c>
      <c r="B129" s="6"/>
      <c r="C129" s="215"/>
      <c r="D129" s="72"/>
      <c r="E129" s="354" t="str">
        <f t="shared" si="1"/>
        <v/>
      </c>
      <c r="F129" s="352" t="b">
        <f>IF(nume_candidat="",FALSE,ISNUMBER(SEARCH(nume_candidat,#REF!)))</f>
        <v>0</v>
      </c>
      <c r="G129" s="353" t="e">
        <f>LEN(#REF!)-LEN(SUBSTITUTE(#REF!,",",""))+1</f>
        <v>#REF!</v>
      </c>
    </row>
    <row r="130" spans="1:7">
      <c r="A130" s="5" t="s">
        <v>188</v>
      </c>
      <c r="B130" s="6"/>
      <c r="C130" s="215"/>
      <c r="D130" s="72"/>
      <c r="E130" s="354" t="str">
        <f t="shared" si="1"/>
        <v/>
      </c>
      <c r="F130" s="352" t="b">
        <f>IF(nume_candidat="",FALSE,ISNUMBER(SEARCH(nume_candidat,#REF!)))</f>
        <v>0</v>
      </c>
      <c r="G130" s="353" t="e">
        <f>LEN(#REF!)-LEN(SUBSTITUTE(#REF!,",",""))+1</f>
        <v>#REF!</v>
      </c>
    </row>
    <row r="131" spans="1:7">
      <c r="A131" s="5" t="s">
        <v>189</v>
      </c>
      <c r="B131" s="6"/>
      <c r="C131" s="215"/>
      <c r="D131" s="72"/>
      <c r="E131" s="354" t="str">
        <f t="shared" si="1"/>
        <v/>
      </c>
      <c r="F131" s="352" t="b">
        <f>IF(nume_candidat="",FALSE,ISNUMBER(SEARCH(nume_candidat,#REF!)))</f>
        <v>0</v>
      </c>
      <c r="G131" s="353" t="e">
        <f>LEN(#REF!)-LEN(SUBSTITUTE(#REF!,",",""))+1</f>
        <v>#REF!</v>
      </c>
    </row>
    <row r="132" spans="1:7">
      <c r="A132" s="5" t="s">
        <v>190</v>
      </c>
      <c r="B132" s="6"/>
      <c r="C132" s="215"/>
      <c r="D132" s="72"/>
      <c r="E132" s="354" t="str">
        <f t="shared" si="1"/>
        <v/>
      </c>
      <c r="F132" s="352" t="b">
        <f>IF(nume_candidat="",FALSE,ISNUMBER(SEARCH(nume_candidat,#REF!)))</f>
        <v>0</v>
      </c>
      <c r="G132" s="353" t="e">
        <f>LEN(#REF!)-LEN(SUBSTITUTE(#REF!,",",""))+1</f>
        <v>#REF!</v>
      </c>
    </row>
    <row r="133" spans="1:7">
      <c r="A133" s="5" t="s">
        <v>191</v>
      </c>
      <c r="B133" s="6"/>
      <c r="C133" s="215"/>
      <c r="D133" s="72"/>
      <c r="E133" s="354" t="str">
        <f t="shared" si="1"/>
        <v/>
      </c>
      <c r="F133" s="352" t="b">
        <f>IF(nume_candidat="",FALSE,ISNUMBER(SEARCH(nume_candidat,#REF!)))</f>
        <v>0</v>
      </c>
      <c r="G133" s="353" t="e">
        <f>LEN(#REF!)-LEN(SUBSTITUTE(#REF!,",",""))+1</f>
        <v>#REF!</v>
      </c>
    </row>
    <row r="134" spans="1:7">
      <c r="A134" s="5" t="s">
        <v>192</v>
      </c>
      <c r="B134" s="6"/>
      <c r="C134" s="215"/>
      <c r="D134" s="72"/>
      <c r="E134" s="354" t="str">
        <f t="shared" si="1"/>
        <v/>
      </c>
      <c r="F134" s="352" t="b">
        <f>IF(nume_candidat="",FALSE,ISNUMBER(SEARCH(nume_candidat,#REF!)))</f>
        <v>0</v>
      </c>
      <c r="G134" s="353" t="e">
        <f>LEN(#REF!)-LEN(SUBSTITUTE(#REF!,",",""))+1</f>
        <v>#REF!</v>
      </c>
    </row>
    <row r="135" spans="1:7">
      <c r="A135" s="5" t="s">
        <v>193</v>
      </c>
      <c r="B135" s="6"/>
      <c r="C135" s="215"/>
      <c r="D135" s="72"/>
      <c r="E135" s="354" t="str">
        <f t="shared" si="1"/>
        <v/>
      </c>
      <c r="F135" s="352" t="b">
        <f>IF(nume_candidat="",FALSE,ISNUMBER(SEARCH(nume_candidat,#REF!)))</f>
        <v>0</v>
      </c>
      <c r="G135" s="353" t="e">
        <f>LEN(#REF!)-LEN(SUBSTITUTE(#REF!,",",""))+1</f>
        <v>#REF!</v>
      </c>
    </row>
    <row r="136" spans="1:7">
      <c r="A136" s="5" t="s">
        <v>194</v>
      </c>
      <c r="B136" s="6"/>
      <c r="C136" s="215"/>
      <c r="D136" s="72"/>
      <c r="E136" s="354" t="str">
        <f t="shared" si="1"/>
        <v/>
      </c>
      <c r="F136" s="352" t="b">
        <f>IF(nume_candidat="",FALSE,ISNUMBER(SEARCH(nume_candidat,#REF!)))</f>
        <v>0</v>
      </c>
      <c r="G136" s="353" t="e">
        <f>LEN(#REF!)-LEN(SUBSTITUTE(#REF!,",",""))+1</f>
        <v>#REF!</v>
      </c>
    </row>
    <row r="137" spans="1:7">
      <c r="A137" s="5" t="s">
        <v>195</v>
      </c>
      <c r="B137" s="6"/>
      <c r="C137" s="215"/>
      <c r="D137" s="72"/>
      <c r="E137" s="354" t="str">
        <f t="shared" ref="E137:E200" si="2">IF(OR(,$B137="",$C137="",$C137&lt;an_initial,$C137&gt;an_final),"",
(100*(D137="premiu")+50*(D137="nominalizare"))
)</f>
        <v/>
      </c>
      <c r="F137" s="352" t="b">
        <f>IF(nume_candidat="",FALSE,ISNUMBER(SEARCH(nume_candidat,#REF!)))</f>
        <v>0</v>
      </c>
      <c r="G137" s="353" t="e">
        <f>LEN(#REF!)-LEN(SUBSTITUTE(#REF!,",",""))+1</f>
        <v>#REF!</v>
      </c>
    </row>
    <row r="138" spans="1:7">
      <c r="A138" s="5" t="s">
        <v>196</v>
      </c>
      <c r="B138" s="6"/>
      <c r="C138" s="215"/>
      <c r="D138" s="72"/>
      <c r="E138" s="354" t="str">
        <f t="shared" si="2"/>
        <v/>
      </c>
      <c r="F138" s="352" t="b">
        <f>IF(nume_candidat="",FALSE,ISNUMBER(SEARCH(nume_candidat,#REF!)))</f>
        <v>0</v>
      </c>
      <c r="G138" s="353" t="e">
        <f>LEN(#REF!)-LEN(SUBSTITUTE(#REF!,",",""))+1</f>
        <v>#REF!</v>
      </c>
    </row>
    <row r="139" spans="1:7">
      <c r="A139" s="5" t="s">
        <v>197</v>
      </c>
      <c r="B139" s="6"/>
      <c r="C139" s="215"/>
      <c r="D139" s="72"/>
      <c r="E139" s="354" t="str">
        <f t="shared" si="2"/>
        <v/>
      </c>
      <c r="F139" s="352" t="b">
        <f>IF(nume_candidat="",FALSE,ISNUMBER(SEARCH(nume_candidat,#REF!)))</f>
        <v>0</v>
      </c>
      <c r="G139" s="353" t="e">
        <f>LEN(#REF!)-LEN(SUBSTITUTE(#REF!,",",""))+1</f>
        <v>#REF!</v>
      </c>
    </row>
    <row r="140" spans="1:7">
      <c r="A140" s="5" t="s">
        <v>198</v>
      </c>
      <c r="B140" s="6"/>
      <c r="C140" s="215"/>
      <c r="D140" s="72"/>
      <c r="E140" s="354" t="str">
        <f t="shared" si="2"/>
        <v/>
      </c>
      <c r="F140" s="352" t="b">
        <f>IF(nume_candidat="",FALSE,ISNUMBER(SEARCH(nume_candidat,#REF!)))</f>
        <v>0</v>
      </c>
      <c r="G140" s="353" t="e">
        <f>LEN(#REF!)-LEN(SUBSTITUTE(#REF!,",",""))+1</f>
        <v>#REF!</v>
      </c>
    </row>
    <row r="141" spans="1:7">
      <c r="A141" s="5" t="s">
        <v>199</v>
      </c>
      <c r="B141" s="6"/>
      <c r="C141" s="215"/>
      <c r="D141" s="72"/>
      <c r="E141" s="354" t="str">
        <f t="shared" si="2"/>
        <v/>
      </c>
      <c r="F141" s="352" t="b">
        <f>IF(nume_candidat="",FALSE,ISNUMBER(SEARCH(nume_candidat,#REF!)))</f>
        <v>0</v>
      </c>
      <c r="G141" s="353" t="e">
        <f>LEN(#REF!)-LEN(SUBSTITUTE(#REF!,",",""))+1</f>
        <v>#REF!</v>
      </c>
    </row>
    <row r="142" spans="1:7">
      <c r="A142" s="5" t="s">
        <v>200</v>
      </c>
      <c r="B142" s="6"/>
      <c r="C142" s="215"/>
      <c r="D142" s="72"/>
      <c r="E142" s="354" t="str">
        <f t="shared" si="2"/>
        <v/>
      </c>
      <c r="F142" s="352" t="b">
        <f>IF(nume_candidat="",FALSE,ISNUMBER(SEARCH(nume_candidat,#REF!)))</f>
        <v>0</v>
      </c>
      <c r="G142" s="353" t="e">
        <f>LEN(#REF!)-LEN(SUBSTITUTE(#REF!,",",""))+1</f>
        <v>#REF!</v>
      </c>
    </row>
    <row r="143" spans="1:7">
      <c r="A143" s="5" t="s">
        <v>201</v>
      </c>
      <c r="B143" s="6"/>
      <c r="C143" s="215"/>
      <c r="D143" s="72"/>
      <c r="E143" s="354" t="str">
        <f t="shared" si="2"/>
        <v/>
      </c>
      <c r="F143" s="352" t="b">
        <f>IF(nume_candidat="",FALSE,ISNUMBER(SEARCH(nume_candidat,#REF!)))</f>
        <v>0</v>
      </c>
      <c r="G143" s="353" t="e">
        <f>LEN(#REF!)-LEN(SUBSTITUTE(#REF!,",",""))+1</f>
        <v>#REF!</v>
      </c>
    </row>
    <row r="144" spans="1:7">
      <c r="A144" s="5" t="s">
        <v>202</v>
      </c>
      <c r="B144" s="6"/>
      <c r="C144" s="215"/>
      <c r="D144" s="72"/>
      <c r="E144" s="354" t="str">
        <f t="shared" si="2"/>
        <v/>
      </c>
      <c r="F144" s="352" t="b">
        <f>IF(nume_candidat="",FALSE,ISNUMBER(SEARCH(nume_candidat,#REF!)))</f>
        <v>0</v>
      </c>
      <c r="G144" s="353" t="e">
        <f>LEN(#REF!)-LEN(SUBSTITUTE(#REF!,",",""))+1</f>
        <v>#REF!</v>
      </c>
    </row>
    <row r="145" spans="1:7">
      <c r="A145" s="5" t="s">
        <v>203</v>
      </c>
      <c r="B145" s="6"/>
      <c r="C145" s="215"/>
      <c r="D145" s="72"/>
      <c r="E145" s="354" t="str">
        <f t="shared" si="2"/>
        <v/>
      </c>
      <c r="F145" s="352" t="b">
        <f>IF(nume_candidat="",FALSE,ISNUMBER(SEARCH(nume_candidat,#REF!)))</f>
        <v>0</v>
      </c>
      <c r="G145" s="353" t="e">
        <f>LEN(#REF!)-LEN(SUBSTITUTE(#REF!,",",""))+1</f>
        <v>#REF!</v>
      </c>
    </row>
    <row r="146" spans="1:7">
      <c r="A146" s="5" t="s">
        <v>204</v>
      </c>
      <c r="B146" s="6"/>
      <c r="C146" s="215"/>
      <c r="D146" s="72"/>
      <c r="E146" s="354" t="str">
        <f t="shared" si="2"/>
        <v/>
      </c>
      <c r="F146" s="352" t="b">
        <f>IF(nume_candidat="",FALSE,ISNUMBER(SEARCH(nume_candidat,#REF!)))</f>
        <v>0</v>
      </c>
      <c r="G146" s="353" t="e">
        <f>LEN(#REF!)-LEN(SUBSTITUTE(#REF!,",",""))+1</f>
        <v>#REF!</v>
      </c>
    </row>
    <row r="147" spans="1:7">
      <c r="A147" s="5" t="s">
        <v>205</v>
      </c>
      <c r="B147" s="6"/>
      <c r="C147" s="215"/>
      <c r="D147" s="72"/>
      <c r="E147" s="354" t="str">
        <f t="shared" si="2"/>
        <v/>
      </c>
      <c r="F147" s="352" t="b">
        <f>IF(nume_candidat="",FALSE,ISNUMBER(SEARCH(nume_candidat,#REF!)))</f>
        <v>0</v>
      </c>
      <c r="G147" s="353" t="e">
        <f>LEN(#REF!)-LEN(SUBSTITUTE(#REF!,",",""))+1</f>
        <v>#REF!</v>
      </c>
    </row>
    <row r="148" spans="1:7">
      <c r="A148" s="5" t="s">
        <v>206</v>
      </c>
      <c r="B148" s="6"/>
      <c r="C148" s="215"/>
      <c r="D148" s="72"/>
      <c r="E148" s="354" t="str">
        <f t="shared" si="2"/>
        <v/>
      </c>
      <c r="F148" s="352" t="b">
        <f>IF(nume_candidat="",FALSE,ISNUMBER(SEARCH(nume_candidat,#REF!)))</f>
        <v>0</v>
      </c>
      <c r="G148" s="353" t="e">
        <f>LEN(#REF!)-LEN(SUBSTITUTE(#REF!,",",""))+1</f>
        <v>#REF!</v>
      </c>
    </row>
    <row r="149" spans="1:7">
      <c r="A149" s="5" t="s">
        <v>207</v>
      </c>
      <c r="B149" s="6"/>
      <c r="C149" s="215"/>
      <c r="D149" s="72"/>
      <c r="E149" s="354" t="str">
        <f t="shared" si="2"/>
        <v/>
      </c>
      <c r="F149" s="352" t="b">
        <f>IF(nume_candidat="",FALSE,ISNUMBER(SEARCH(nume_candidat,#REF!)))</f>
        <v>0</v>
      </c>
      <c r="G149" s="353" t="e">
        <f>LEN(#REF!)-LEN(SUBSTITUTE(#REF!,",",""))+1</f>
        <v>#REF!</v>
      </c>
    </row>
    <row r="150" spans="1:7">
      <c r="A150" s="5" t="s">
        <v>208</v>
      </c>
      <c r="B150" s="6"/>
      <c r="C150" s="215"/>
      <c r="D150" s="72"/>
      <c r="E150" s="354" t="str">
        <f t="shared" si="2"/>
        <v/>
      </c>
      <c r="F150" s="352" t="b">
        <f>IF(nume_candidat="",FALSE,ISNUMBER(SEARCH(nume_candidat,#REF!)))</f>
        <v>0</v>
      </c>
      <c r="G150" s="353" t="e">
        <f>LEN(#REF!)-LEN(SUBSTITUTE(#REF!,",",""))+1</f>
        <v>#REF!</v>
      </c>
    </row>
    <row r="151" spans="1:7">
      <c r="A151" s="5" t="s">
        <v>209</v>
      </c>
      <c r="B151" s="6"/>
      <c r="C151" s="215"/>
      <c r="D151" s="72"/>
      <c r="E151" s="354" t="str">
        <f t="shared" si="2"/>
        <v/>
      </c>
      <c r="F151" s="352" t="b">
        <f>IF(nume_candidat="",FALSE,ISNUMBER(SEARCH(nume_candidat,#REF!)))</f>
        <v>0</v>
      </c>
      <c r="G151" s="353" t="e">
        <f>LEN(#REF!)-LEN(SUBSTITUTE(#REF!,",",""))+1</f>
        <v>#REF!</v>
      </c>
    </row>
    <row r="152" spans="1:7">
      <c r="A152" s="5" t="s">
        <v>210</v>
      </c>
      <c r="B152" s="6"/>
      <c r="C152" s="215"/>
      <c r="D152" s="72"/>
      <c r="E152" s="354" t="str">
        <f t="shared" si="2"/>
        <v/>
      </c>
      <c r="F152" s="352" t="b">
        <f>IF(nume_candidat="",FALSE,ISNUMBER(SEARCH(nume_candidat,#REF!)))</f>
        <v>0</v>
      </c>
      <c r="G152" s="353" t="e">
        <f>LEN(#REF!)-LEN(SUBSTITUTE(#REF!,",",""))+1</f>
        <v>#REF!</v>
      </c>
    </row>
    <row r="153" spans="1:7">
      <c r="A153" s="5" t="s">
        <v>211</v>
      </c>
      <c r="B153" s="6"/>
      <c r="C153" s="215"/>
      <c r="D153" s="72"/>
      <c r="E153" s="354" t="str">
        <f t="shared" si="2"/>
        <v/>
      </c>
      <c r="F153" s="352" t="b">
        <f>IF(nume_candidat="",FALSE,ISNUMBER(SEARCH(nume_candidat,#REF!)))</f>
        <v>0</v>
      </c>
      <c r="G153" s="353" t="e">
        <f>LEN(#REF!)-LEN(SUBSTITUTE(#REF!,",",""))+1</f>
        <v>#REF!</v>
      </c>
    </row>
    <row r="154" spans="1:7">
      <c r="A154" s="5" t="s">
        <v>212</v>
      </c>
      <c r="B154" s="6"/>
      <c r="C154" s="215"/>
      <c r="D154" s="72"/>
      <c r="E154" s="354" t="str">
        <f t="shared" si="2"/>
        <v/>
      </c>
      <c r="F154" s="352" t="b">
        <f>IF(nume_candidat="",FALSE,ISNUMBER(SEARCH(nume_candidat,#REF!)))</f>
        <v>0</v>
      </c>
      <c r="G154" s="353" t="e">
        <f>LEN(#REF!)-LEN(SUBSTITUTE(#REF!,",",""))+1</f>
        <v>#REF!</v>
      </c>
    </row>
    <row r="155" spans="1:7">
      <c r="A155" s="5" t="s">
        <v>213</v>
      </c>
      <c r="B155" s="6"/>
      <c r="C155" s="215"/>
      <c r="D155" s="72"/>
      <c r="E155" s="354" t="str">
        <f t="shared" si="2"/>
        <v/>
      </c>
      <c r="F155" s="352" t="b">
        <f>IF(nume_candidat="",FALSE,ISNUMBER(SEARCH(nume_candidat,#REF!)))</f>
        <v>0</v>
      </c>
      <c r="G155" s="353" t="e">
        <f>LEN(#REF!)-LEN(SUBSTITUTE(#REF!,",",""))+1</f>
        <v>#REF!</v>
      </c>
    </row>
    <row r="156" spans="1:7">
      <c r="A156" s="5" t="s">
        <v>214</v>
      </c>
      <c r="B156" s="6"/>
      <c r="C156" s="215"/>
      <c r="D156" s="72"/>
      <c r="E156" s="354" t="str">
        <f t="shared" si="2"/>
        <v/>
      </c>
      <c r="F156" s="352" t="b">
        <f>IF(nume_candidat="",FALSE,ISNUMBER(SEARCH(nume_candidat,#REF!)))</f>
        <v>0</v>
      </c>
      <c r="G156" s="353" t="e">
        <f>LEN(#REF!)-LEN(SUBSTITUTE(#REF!,",",""))+1</f>
        <v>#REF!</v>
      </c>
    </row>
    <row r="157" spans="1:7">
      <c r="A157" s="5" t="s">
        <v>215</v>
      </c>
      <c r="B157" s="6"/>
      <c r="C157" s="215"/>
      <c r="D157" s="72"/>
      <c r="E157" s="354" t="str">
        <f t="shared" si="2"/>
        <v/>
      </c>
      <c r="F157" s="352" t="b">
        <f>IF(nume_candidat="",FALSE,ISNUMBER(SEARCH(nume_candidat,#REF!)))</f>
        <v>0</v>
      </c>
      <c r="G157" s="353" t="e">
        <f>LEN(#REF!)-LEN(SUBSTITUTE(#REF!,",",""))+1</f>
        <v>#REF!</v>
      </c>
    </row>
    <row r="158" spans="1:7">
      <c r="A158" s="5" t="s">
        <v>216</v>
      </c>
      <c r="B158" s="6"/>
      <c r="C158" s="215"/>
      <c r="D158" s="72"/>
      <c r="E158" s="354" t="str">
        <f t="shared" si="2"/>
        <v/>
      </c>
      <c r="F158" s="352" t="b">
        <f>IF(nume_candidat="",FALSE,ISNUMBER(SEARCH(nume_candidat,#REF!)))</f>
        <v>0</v>
      </c>
      <c r="G158" s="353" t="e">
        <f>LEN(#REF!)-LEN(SUBSTITUTE(#REF!,",",""))+1</f>
        <v>#REF!</v>
      </c>
    </row>
    <row r="159" spans="1:7">
      <c r="A159" s="5" t="s">
        <v>217</v>
      </c>
      <c r="B159" s="6"/>
      <c r="C159" s="215"/>
      <c r="D159" s="72"/>
      <c r="E159" s="354" t="str">
        <f t="shared" si="2"/>
        <v/>
      </c>
      <c r="F159" s="352" t="b">
        <f>IF(nume_candidat="",FALSE,ISNUMBER(SEARCH(nume_candidat,#REF!)))</f>
        <v>0</v>
      </c>
      <c r="G159" s="353" t="e">
        <f>LEN(#REF!)-LEN(SUBSTITUTE(#REF!,",",""))+1</f>
        <v>#REF!</v>
      </c>
    </row>
    <row r="160" spans="1:7">
      <c r="A160" s="5" t="s">
        <v>218</v>
      </c>
      <c r="B160" s="6"/>
      <c r="C160" s="215"/>
      <c r="D160" s="72"/>
      <c r="E160" s="354" t="str">
        <f t="shared" si="2"/>
        <v/>
      </c>
      <c r="F160" s="352" t="b">
        <f>IF(nume_candidat="",FALSE,ISNUMBER(SEARCH(nume_candidat,#REF!)))</f>
        <v>0</v>
      </c>
      <c r="G160" s="353" t="e">
        <f>LEN(#REF!)-LEN(SUBSTITUTE(#REF!,",",""))+1</f>
        <v>#REF!</v>
      </c>
    </row>
    <row r="161" spans="1:7">
      <c r="A161" s="5" t="s">
        <v>219</v>
      </c>
      <c r="B161" s="6"/>
      <c r="C161" s="215"/>
      <c r="D161" s="72"/>
      <c r="E161" s="354" t="str">
        <f t="shared" si="2"/>
        <v/>
      </c>
      <c r="F161" s="352" t="b">
        <f>IF(nume_candidat="",FALSE,ISNUMBER(SEARCH(nume_candidat,#REF!)))</f>
        <v>0</v>
      </c>
      <c r="G161" s="353" t="e">
        <f>LEN(#REF!)-LEN(SUBSTITUTE(#REF!,",",""))+1</f>
        <v>#REF!</v>
      </c>
    </row>
    <row r="162" spans="1:7">
      <c r="A162" s="5" t="s">
        <v>220</v>
      </c>
      <c r="B162" s="6"/>
      <c r="C162" s="215"/>
      <c r="D162" s="72"/>
      <c r="E162" s="354" t="str">
        <f t="shared" si="2"/>
        <v/>
      </c>
      <c r="F162" s="352" t="b">
        <f>IF(nume_candidat="",FALSE,ISNUMBER(SEARCH(nume_candidat,#REF!)))</f>
        <v>0</v>
      </c>
      <c r="G162" s="353" t="e">
        <f>LEN(#REF!)-LEN(SUBSTITUTE(#REF!,",",""))+1</f>
        <v>#REF!</v>
      </c>
    </row>
    <row r="163" spans="1:7">
      <c r="A163" s="5" t="s">
        <v>221</v>
      </c>
      <c r="B163" s="6"/>
      <c r="C163" s="215"/>
      <c r="D163" s="72"/>
      <c r="E163" s="354" t="str">
        <f t="shared" si="2"/>
        <v/>
      </c>
      <c r="F163" s="352" t="b">
        <f>IF(nume_candidat="",FALSE,ISNUMBER(SEARCH(nume_candidat,#REF!)))</f>
        <v>0</v>
      </c>
      <c r="G163" s="353" t="e">
        <f>LEN(#REF!)-LEN(SUBSTITUTE(#REF!,",",""))+1</f>
        <v>#REF!</v>
      </c>
    </row>
    <row r="164" spans="1:7">
      <c r="A164" s="5" t="s">
        <v>222</v>
      </c>
      <c r="B164" s="6"/>
      <c r="C164" s="215"/>
      <c r="D164" s="72"/>
      <c r="E164" s="354" t="str">
        <f t="shared" si="2"/>
        <v/>
      </c>
      <c r="F164" s="352" t="b">
        <f>IF(nume_candidat="",FALSE,ISNUMBER(SEARCH(nume_candidat,#REF!)))</f>
        <v>0</v>
      </c>
      <c r="G164" s="353" t="e">
        <f>LEN(#REF!)-LEN(SUBSTITUTE(#REF!,",",""))+1</f>
        <v>#REF!</v>
      </c>
    </row>
    <row r="165" spans="1:7">
      <c r="A165" s="5" t="s">
        <v>223</v>
      </c>
      <c r="B165" s="6"/>
      <c r="C165" s="215"/>
      <c r="D165" s="72"/>
      <c r="E165" s="354" t="str">
        <f t="shared" si="2"/>
        <v/>
      </c>
      <c r="F165" s="352" t="b">
        <f>IF(nume_candidat="",FALSE,ISNUMBER(SEARCH(nume_candidat,#REF!)))</f>
        <v>0</v>
      </c>
      <c r="G165" s="353" t="e">
        <f>LEN(#REF!)-LEN(SUBSTITUTE(#REF!,",",""))+1</f>
        <v>#REF!</v>
      </c>
    </row>
    <row r="166" spans="1:7">
      <c r="A166" s="5" t="s">
        <v>224</v>
      </c>
      <c r="B166" s="6"/>
      <c r="C166" s="215"/>
      <c r="D166" s="72"/>
      <c r="E166" s="354" t="str">
        <f t="shared" si="2"/>
        <v/>
      </c>
      <c r="F166" s="352" t="b">
        <f>IF(nume_candidat="",FALSE,ISNUMBER(SEARCH(nume_candidat,#REF!)))</f>
        <v>0</v>
      </c>
      <c r="G166" s="353" t="e">
        <f>LEN(#REF!)-LEN(SUBSTITUTE(#REF!,",",""))+1</f>
        <v>#REF!</v>
      </c>
    </row>
    <row r="167" spans="1:7">
      <c r="A167" s="5" t="s">
        <v>225</v>
      </c>
      <c r="B167" s="6"/>
      <c r="C167" s="215"/>
      <c r="D167" s="72"/>
      <c r="E167" s="354" t="str">
        <f t="shared" si="2"/>
        <v/>
      </c>
      <c r="F167" s="352" t="b">
        <f>IF(nume_candidat="",FALSE,ISNUMBER(SEARCH(nume_candidat,#REF!)))</f>
        <v>0</v>
      </c>
      <c r="G167" s="353" t="e">
        <f>LEN(#REF!)-LEN(SUBSTITUTE(#REF!,",",""))+1</f>
        <v>#REF!</v>
      </c>
    </row>
    <row r="168" spans="1:7">
      <c r="A168" s="5" t="s">
        <v>226</v>
      </c>
      <c r="B168" s="6"/>
      <c r="C168" s="215"/>
      <c r="D168" s="72"/>
      <c r="E168" s="354" t="str">
        <f t="shared" si="2"/>
        <v/>
      </c>
      <c r="F168" s="352" t="b">
        <f>IF(nume_candidat="",FALSE,ISNUMBER(SEARCH(nume_candidat,#REF!)))</f>
        <v>0</v>
      </c>
      <c r="G168" s="353" t="e">
        <f>LEN(#REF!)-LEN(SUBSTITUTE(#REF!,",",""))+1</f>
        <v>#REF!</v>
      </c>
    </row>
    <row r="169" spans="1:7">
      <c r="A169" s="5" t="s">
        <v>227</v>
      </c>
      <c r="B169" s="6"/>
      <c r="C169" s="215"/>
      <c r="D169" s="72"/>
      <c r="E169" s="354" t="str">
        <f t="shared" si="2"/>
        <v/>
      </c>
      <c r="F169" s="352" t="b">
        <f>IF(nume_candidat="",FALSE,ISNUMBER(SEARCH(nume_candidat,#REF!)))</f>
        <v>0</v>
      </c>
      <c r="G169" s="353" t="e">
        <f>LEN(#REF!)-LEN(SUBSTITUTE(#REF!,",",""))+1</f>
        <v>#REF!</v>
      </c>
    </row>
    <row r="170" spans="1:7">
      <c r="A170" s="5" t="s">
        <v>228</v>
      </c>
      <c r="B170" s="6"/>
      <c r="C170" s="215"/>
      <c r="D170" s="72"/>
      <c r="E170" s="354" t="str">
        <f t="shared" si="2"/>
        <v/>
      </c>
      <c r="F170" s="352" t="b">
        <f>IF(nume_candidat="",FALSE,ISNUMBER(SEARCH(nume_candidat,#REF!)))</f>
        <v>0</v>
      </c>
      <c r="G170" s="353" t="e">
        <f>LEN(#REF!)-LEN(SUBSTITUTE(#REF!,",",""))+1</f>
        <v>#REF!</v>
      </c>
    </row>
    <row r="171" spans="1:7">
      <c r="A171" s="5" t="s">
        <v>229</v>
      </c>
      <c r="B171" s="6"/>
      <c r="C171" s="215"/>
      <c r="D171" s="72"/>
      <c r="E171" s="354" t="str">
        <f t="shared" si="2"/>
        <v/>
      </c>
      <c r="F171" s="352" t="b">
        <f>IF(nume_candidat="",FALSE,ISNUMBER(SEARCH(nume_candidat,#REF!)))</f>
        <v>0</v>
      </c>
      <c r="G171" s="353" t="e">
        <f>LEN(#REF!)-LEN(SUBSTITUTE(#REF!,",",""))+1</f>
        <v>#REF!</v>
      </c>
    </row>
    <row r="172" spans="1:7">
      <c r="A172" s="5" t="s">
        <v>230</v>
      </c>
      <c r="B172" s="6"/>
      <c r="C172" s="215"/>
      <c r="D172" s="72"/>
      <c r="E172" s="354" t="str">
        <f t="shared" si="2"/>
        <v/>
      </c>
      <c r="F172" s="352" t="b">
        <f>IF(nume_candidat="",FALSE,ISNUMBER(SEARCH(nume_candidat,#REF!)))</f>
        <v>0</v>
      </c>
      <c r="G172" s="353" t="e">
        <f>LEN(#REF!)-LEN(SUBSTITUTE(#REF!,",",""))+1</f>
        <v>#REF!</v>
      </c>
    </row>
    <row r="173" spans="1:7">
      <c r="A173" s="5" t="s">
        <v>231</v>
      </c>
      <c r="B173" s="6"/>
      <c r="C173" s="215"/>
      <c r="D173" s="72"/>
      <c r="E173" s="354" t="str">
        <f t="shared" si="2"/>
        <v/>
      </c>
      <c r="F173" s="352" t="b">
        <f>IF(nume_candidat="",FALSE,ISNUMBER(SEARCH(nume_candidat,#REF!)))</f>
        <v>0</v>
      </c>
      <c r="G173" s="353" t="e">
        <f>LEN(#REF!)-LEN(SUBSTITUTE(#REF!,",",""))+1</f>
        <v>#REF!</v>
      </c>
    </row>
    <row r="174" spans="1:7">
      <c r="A174" s="5" t="s">
        <v>232</v>
      </c>
      <c r="B174" s="6"/>
      <c r="C174" s="215"/>
      <c r="D174" s="72"/>
      <c r="E174" s="354" t="str">
        <f t="shared" si="2"/>
        <v/>
      </c>
      <c r="F174" s="352" t="b">
        <f>IF(nume_candidat="",FALSE,ISNUMBER(SEARCH(nume_candidat,#REF!)))</f>
        <v>0</v>
      </c>
      <c r="G174" s="353" t="e">
        <f>LEN(#REF!)-LEN(SUBSTITUTE(#REF!,",",""))+1</f>
        <v>#REF!</v>
      </c>
    </row>
    <row r="175" spans="1:7">
      <c r="A175" s="5" t="s">
        <v>233</v>
      </c>
      <c r="B175" s="6"/>
      <c r="C175" s="215"/>
      <c r="D175" s="72"/>
      <c r="E175" s="354" t="str">
        <f t="shared" si="2"/>
        <v/>
      </c>
      <c r="F175" s="352" t="b">
        <f>IF(nume_candidat="",FALSE,ISNUMBER(SEARCH(nume_candidat,#REF!)))</f>
        <v>0</v>
      </c>
      <c r="G175" s="353" t="e">
        <f>LEN(#REF!)-LEN(SUBSTITUTE(#REF!,",",""))+1</f>
        <v>#REF!</v>
      </c>
    </row>
    <row r="176" spans="1:7">
      <c r="A176" s="5" t="s">
        <v>234</v>
      </c>
      <c r="B176" s="6"/>
      <c r="C176" s="215"/>
      <c r="D176" s="72"/>
      <c r="E176" s="354" t="str">
        <f t="shared" si="2"/>
        <v/>
      </c>
      <c r="F176" s="352" t="b">
        <f>IF(nume_candidat="",FALSE,ISNUMBER(SEARCH(nume_candidat,#REF!)))</f>
        <v>0</v>
      </c>
      <c r="G176" s="353" t="e">
        <f>LEN(#REF!)-LEN(SUBSTITUTE(#REF!,",",""))+1</f>
        <v>#REF!</v>
      </c>
    </row>
    <row r="177" spans="1:7">
      <c r="A177" s="5" t="s">
        <v>235</v>
      </c>
      <c r="B177" s="6"/>
      <c r="C177" s="215"/>
      <c r="D177" s="72"/>
      <c r="E177" s="354" t="str">
        <f t="shared" si="2"/>
        <v/>
      </c>
      <c r="F177" s="352" t="b">
        <f>IF(nume_candidat="",FALSE,ISNUMBER(SEARCH(nume_candidat,#REF!)))</f>
        <v>0</v>
      </c>
      <c r="G177" s="353" t="e">
        <f>LEN(#REF!)-LEN(SUBSTITUTE(#REF!,",",""))+1</f>
        <v>#REF!</v>
      </c>
    </row>
    <row r="178" spans="1:7">
      <c r="A178" s="5" t="s">
        <v>236</v>
      </c>
      <c r="B178" s="6"/>
      <c r="C178" s="215"/>
      <c r="D178" s="72"/>
      <c r="E178" s="354" t="str">
        <f t="shared" si="2"/>
        <v/>
      </c>
      <c r="F178" s="352" t="b">
        <f>IF(nume_candidat="",FALSE,ISNUMBER(SEARCH(nume_candidat,#REF!)))</f>
        <v>0</v>
      </c>
      <c r="G178" s="353" t="e">
        <f>LEN(#REF!)-LEN(SUBSTITUTE(#REF!,",",""))+1</f>
        <v>#REF!</v>
      </c>
    </row>
    <row r="179" spans="1:7">
      <c r="A179" s="5" t="s">
        <v>237</v>
      </c>
      <c r="B179" s="6"/>
      <c r="C179" s="215"/>
      <c r="D179" s="72"/>
      <c r="E179" s="354" t="str">
        <f t="shared" si="2"/>
        <v/>
      </c>
      <c r="F179" s="352" t="b">
        <f>IF(nume_candidat="",FALSE,ISNUMBER(SEARCH(nume_candidat,#REF!)))</f>
        <v>0</v>
      </c>
      <c r="G179" s="353" t="e">
        <f>LEN(#REF!)-LEN(SUBSTITUTE(#REF!,",",""))+1</f>
        <v>#REF!</v>
      </c>
    </row>
    <row r="180" spans="1:7">
      <c r="A180" s="5" t="s">
        <v>238</v>
      </c>
      <c r="B180" s="6"/>
      <c r="C180" s="215"/>
      <c r="D180" s="72"/>
      <c r="E180" s="354" t="str">
        <f t="shared" si="2"/>
        <v/>
      </c>
      <c r="F180" s="352" t="b">
        <f>IF(nume_candidat="",FALSE,ISNUMBER(SEARCH(nume_candidat,#REF!)))</f>
        <v>0</v>
      </c>
      <c r="G180" s="353" t="e">
        <f>LEN(#REF!)-LEN(SUBSTITUTE(#REF!,",",""))+1</f>
        <v>#REF!</v>
      </c>
    </row>
    <row r="181" spans="1:7">
      <c r="A181" s="5" t="s">
        <v>239</v>
      </c>
      <c r="B181" s="6"/>
      <c r="C181" s="215"/>
      <c r="D181" s="72"/>
      <c r="E181" s="354" t="str">
        <f t="shared" si="2"/>
        <v/>
      </c>
      <c r="F181" s="352" t="b">
        <f>IF(nume_candidat="",FALSE,ISNUMBER(SEARCH(nume_candidat,#REF!)))</f>
        <v>0</v>
      </c>
      <c r="G181" s="353" t="e">
        <f>LEN(#REF!)-LEN(SUBSTITUTE(#REF!,",",""))+1</f>
        <v>#REF!</v>
      </c>
    </row>
    <row r="182" spans="1:7">
      <c r="A182" s="5" t="s">
        <v>240</v>
      </c>
      <c r="B182" s="6"/>
      <c r="C182" s="215"/>
      <c r="D182" s="72"/>
      <c r="E182" s="354" t="str">
        <f t="shared" si="2"/>
        <v/>
      </c>
      <c r="F182" s="352" t="b">
        <f>IF(nume_candidat="",FALSE,ISNUMBER(SEARCH(nume_candidat,#REF!)))</f>
        <v>0</v>
      </c>
      <c r="G182" s="353" t="e">
        <f>LEN(#REF!)-LEN(SUBSTITUTE(#REF!,",",""))+1</f>
        <v>#REF!</v>
      </c>
    </row>
    <row r="183" spans="1:7">
      <c r="A183" s="5" t="s">
        <v>241</v>
      </c>
      <c r="B183" s="6"/>
      <c r="C183" s="215"/>
      <c r="D183" s="72"/>
      <c r="E183" s="354" t="str">
        <f t="shared" si="2"/>
        <v/>
      </c>
      <c r="F183" s="352" t="b">
        <f>IF(nume_candidat="",FALSE,ISNUMBER(SEARCH(nume_candidat,#REF!)))</f>
        <v>0</v>
      </c>
      <c r="G183" s="353" t="e">
        <f>LEN(#REF!)-LEN(SUBSTITUTE(#REF!,",",""))+1</f>
        <v>#REF!</v>
      </c>
    </row>
    <row r="184" spans="1:7">
      <c r="A184" s="5" t="s">
        <v>242</v>
      </c>
      <c r="B184" s="6"/>
      <c r="C184" s="215"/>
      <c r="D184" s="72"/>
      <c r="E184" s="354" t="str">
        <f t="shared" si="2"/>
        <v/>
      </c>
      <c r="F184" s="352" t="b">
        <f>IF(nume_candidat="",FALSE,ISNUMBER(SEARCH(nume_candidat,#REF!)))</f>
        <v>0</v>
      </c>
      <c r="G184" s="353" t="e">
        <f>LEN(#REF!)-LEN(SUBSTITUTE(#REF!,",",""))+1</f>
        <v>#REF!</v>
      </c>
    </row>
    <row r="185" spans="1:7">
      <c r="A185" s="5" t="s">
        <v>243</v>
      </c>
      <c r="B185" s="6"/>
      <c r="C185" s="215"/>
      <c r="D185" s="72"/>
      <c r="E185" s="354" t="str">
        <f t="shared" si="2"/>
        <v/>
      </c>
      <c r="F185" s="352" t="b">
        <f>IF(nume_candidat="",FALSE,ISNUMBER(SEARCH(nume_candidat,#REF!)))</f>
        <v>0</v>
      </c>
      <c r="G185" s="353" t="e">
        <f>LEN(#REF!)-LEN(SUBSTITUTE(#REF!,",",""))+1</f>
        <v>#REF!</v>
      </c>
    </row>
    <row r="186" spans="1:7">
      <c r="A186" s="5" t="s">
        <v>244</v>
      </c>
      <c r="B186" s="6"/>
      <c r="C186" s="215"/>
      <c r="D186" s="72"/>
      <c r="E186" s="354" t="str">
        <f t="shared" si="2"/>
        <v/>
      </c>
      <c r="F186" s="352" t="b">
        <f>IF(nume_candidat="",FALSE,ISNUMBER(SEARCH(nume_candidat,#REF!)))</f>
        <v>0</v>
      </c>
      <c r="G186" s="353" t="e">
        <f>LEN(#REF!)-LEN(SUBSTITUTE(#REF!,",",""))+1</f>
        <v>#REF!</v>
      </c>
    </row>
    <row r="187" spans="1:7">
      <c r="A187" s="5" t="s">
        <v>245</v>
      </c>
      <c r="B187" s="6"/>
      <c r="C187" s="215"/>
      <c r="D187" s="72"/>
      <c r="E187" s="354" t="str">
        <f t="shared" si="2"/>
        <v/>
      </c>
      <c r="F187" s="352" t="b">
        <f>IF(nume_candidat="",FALSE,ISNUMBER(SEARCH(nume_candidat,#REF!)))</f>
        <v>0</v>
      </c>
      <c r="G187" s="353" t="e">
        <f>LEN(#REF!)-LEN(SUBSTITUTE(#REF!,",",""))+1</f>
        <v>#REF!</v>
      </c>
    </row>
    <row r="188" spans="1:7">
      <c r="A188" s="5" t="s">
        <v>246</v>
      </c>
      <c r="B188" s="6"/>
      <c r="C188" s="215"/>
      <c r="D188" s="72"/>
      <c r="E188" s="354" t="str">
        <f t="shared" si="2"/>
        <v/>
      </c>
      <c r="F188" s="352" t="b">
        <f>IF(nume_candidat="",FALSE,ISNUMBER(SEARCH(nume_candidat,#REF!)))</f>
        <v>0</v>
      </c>
      <c r="G188" s="353" t="e">
        <f>LEN(#REF!)-LEN(SUBSTITUTE(#REF!,",",""))+1</f>
        <v>#REF!</v>
      </c>
    </row>
    <row r="189" spans="1:7">
      <c r="A189" s="5" t="s">
        <v>247</v>
      </c>
      <c r="B189" s="6"/>
      <c r="C189" s="215"/>
      <c r="D189" s="72"/>
      <c r="E189" s="354" t="str">
        <f t="shared" si="2"/>
        <v/>
      </c>
      <c r="F189" s="352" t="b">
        <f>IF(nume_candidat="",FALSE,ISNUMBER(SEARCH(nume_candidat,#REF!)))</f>
        <v>0</v>
      </c>
      <c r="G189" s="353" t="e">
        <f>LEN(#REF!)-LEN(SUBSTITUTE(#REF!,",",""))+1</f>
        <v>#REF!</v>
      </c>
    </row>
    <row r="190" spans="1:7">
      <c r="A190" s="5" t="s">
        <v>248</v>
      </c>
      <c r="B190" s="6"/>
      <c r="C190" s="215"/>
      <c r="D190" s="72"/>
      <c r="E190" s="354" t="str">
        <f t="shared" si="2"/>
        <v/>
      </c>
      <c r="F190" s="352" t="b">
        <f>IF(nume_candidat="",FALSE,ISNUMBER(SEARCH(nume_candidat,#REF!)))</f>
        <v>0</v>
      </c>
      <c r="G190" s="353" t="e">
        <f>LEN(#REF!)-LEN(SUBSTITUTE(#REF!,",",""))+1</f>
        <v>#REF!</v>
      </c>
    </row>
    <row r="191" spans="1:7">
      <c r="A191" s="5" t="s">
        <v>249</v>
      </c>
      <c r="B191" s="6"/>
      <c r="C191" s="215"/>
      <c r="D191" s="72"/>
      <c r="E191" s="354" t="str">
        <f t="shared" si="2"/>
        <v/>
      </c>
      <c r="F191" s="352" t="b">
        <f>IF(nume_candidat="",FALSE,ISNUMBER(SEARCH(nume_candidat,#REF!)))</f>
        <v>0</v>
      </c>
      <c r="G191" s="353" t="e">
        <f>LEN(#REF!)-LEN(SUBSTITUTE(#REF!,",",""))+1</f>
        <v>#REF!</v>
      </c>
    </row>
    <row r="192" spans="1:7">
      <c r="A192" s="5" t="s">
        <v>250</v>
      </c>
      <c r="B192" s="6"/>
      <c r="C192" s="215"/>
      <c r="D192" s="72"/>
      <c r="E192" s="354" t="str">
        <f t="shared" si="2"/>
        <v/>
      </c>
      <c r="F192" s="352" t="b">
        <f>IF(nume_candidat="",FALSE,ISNUMBER(SEARCH(nume_candidat,#REF!)))</f>
        <v>0</v>
      </c>
      <c r="G192" s="353" t="e">
        <f>LEN(#REF!)-LEN(SUBSTITUTE(#REF!,",",""))+1</f>
        <v>#REF!</v>
      </c>
    </row>
    <row r="193" spans="1:7">
      <c r="A193" s="5" t="s">
        <v>251</v>
      </c>
      <c r="B193" s="6"/>
      <c r="C193" s="215"/>
      <c r="D193" s="72"/>
      <c r="E193" s="354" t="str">
        <f t="shared" si="2"/>
        <v/>
      </c>
      <c r="F193" s="352" t="b">
        <f>IF(nume_candidat="",FALSE,ISNUMBER(SEARCH(nume_candidat,#REF!)))</f>
        <v>0</v>
      </c>
      <c r="G193" s="353" t="e">
        <f>LEN(#REF!)-LEN(SUBSTITUTE(#REF!,",",""))+1</f>
        <v>#REF!</v>
      </c>
    </row>
    <row r="194" spans="1:7">
      <c r="A194" s="5" t="s">
        <v>252</v>
      </c>
      <c r="B194" s="6"/>
      <c r="C194" s="215"/>
      <c r="D194" s="72"/>
      <c r="E194" s="354" t="str">
        <f t="shared" si="2"/>
        <v/>
      </c>
      <c r="F194" s="352" t="b">
        <f>IF(nume_candidat="",FALSE,ISNUMBER(SEARCH(nume_candidat,#REF!)))</f>
        <v>0</v>
      </c>
      <c r="G194" s="353" t="e">
        <f>LEN(#REF!)-LEN(SUBSTITUTE(#REF!,",",""))+1</f>
        <v>#REF!</v>
      </c>
    </row>
    <row r="195" spans="1:7">
      <c r="A195" s="5" t="s">
        <v>253</v>
      </c>
      <c r="B195" s="6"/>
      <c r="C195" s="215"/>
      <c r="D195" s="72"/>
      <c r="E195" s="354" t="str">
        <f t="shared" si="2"/>
        <v/>
      </c>
      <c r="F195" s="352" t="b">
        <f>IF(nume_candidat="",FALSE,ISNUMBER(SEARCH(nume_candidat,#REF!)))</f>
        <v>0</v>
      </c>
      <c r="G195" s="353" t="e">
        <f>LEN(#REF!)-LEN(SUBSTITUTE(#REF!,",",""))+1</f>
        <v>#REF!</v>
      </c>
    </row>
    <row r="196" spans="1:7">
      <c r="A196" s="5" t="s">
        <v>254</v>
      </c>
      <c r="B196" s="6"/>
      <c r="C196" s="215"/>
      <c r="D196" s="72"/>
      <c r="E196" s="354" t="str">
        <f t="shared" si="2"/>
        <v/>
      </c>
      <c r="F196" s="352" t="b">
        <f>IF(nume_candidat="",FALSE,ISNUMBER(SEARCH(nume_candidat,#REF!)))</f>
        <v>0</v>
      </c>
      <c r="G196" s="353" t="e">
        <f>LEN(#REF!)-LEN(SUBSTITUTE(#REF!,",",""))+1</f>
        <v>#REF!</v>
      </c>
    </row>
    <row r="197" spans="1:7">
      <c r="A197" s="5" t="s">
        <v>255</v>
      </c>
      <c r="B197" s="6"/>
      <c r="C197" s="215"/>
      <c r="D197" s="72"/>
      <c r="E197" s="354" t="str">
        <f t="shared" si="2"/>
        <v/>
      </c>
      <c r="F197" s="352" t="b">
        <f>IF(nume_candidat="",FALSE,ISNUMBER(SEARCH(nume_candidat,#REF!)))</f>
        <v>0</v>
      </c>
      <c r="G197" s="353" t="e">
        <f>LEN(#REF!)-LEN(SUBSTITUTE(#REF!,",",""))+1</f>
        <v>#REF!</v>
      </c>
    </row>
    <row r="198" spans="1:7">
      <c r="A198" s="5" t="s">
        <v>256</v>
      </c>
      <c r="B198" s="6"/>
      <c r="C198" s="215"/>
      <c r="D198" s="72"/>
      <c r="E198" s="354" t="str">
        <f t="shared" si="2"/>
        <v/>
      </c>
      <c r="F198" s="352" t="b">
        <f>IF(nume_candidat="",FALSE,ISNUMBER(SEARCH(nume_candidat,#REF!)))</f>
        <v>0</v>
      </c>
      <c r="G198" s="353" t="e">
        <f>LEN(#REF!)-LEN(SUBSTITUTE(#REF!,",",""))+1</f>
        <v>#REF!</v>
      </c>
    </row>
    <row r="199" spans="1:7">
      <c r="A199" s="5" t="s">
        <v>257</v>
      </c>
      <c r="B199" s="6"/>
      <c r="C199" s="215"/>
      <c r="D199" s="72"/>
      <c r="E199" s="354" t="str">
        <f t="shared" si="2"/>
        <v/>
      </c>
      <c r="F199" s="352" t="b">
        <f>IF(nume_candidat="",FALSE,ISNUMBER(SEARCH(nume_candidat,#REF!)))</f>
        <v>0</v>
      </c>
      <c r="G199" s="353" t="e">
        <f>LEN(#REF!)-LEN(SUBSTITUTE(#REF!,",",""))+1</f>
        <v>#REF!</v>
      </c>
    </row>
    <row r="200" spans="1:7">
      <c r="A200" s="5" t="s">
        <v>258</v>
      </c>
      <c r="B200" s="6"/>
      <c r="C200" s="215"/>
      <c r="D200" s="72"/>
      <c r="E200" s="354" t="str">
        <f t="shared" si="2"/>
        <v/>
      </c>
      <c r="F200" s="352" t="b">
        <f>IF(nume_candidat="",FALSE,ISNUMBER(SEARCH(nume_candidat,#REF!)))</f>
        <v>0</v>
      </c>
      <c r="G200" s="353" t="e">
        <f>LEN(#REF!)-LEN(SUBSTITUTE(#REF!,",",""))+1</f>
        <v>#REF!</v>
      </c>
    </row>
    <row r="201" spans="1:7">
      <c r="A201" s="5" t="s">
        <v>259</v>
      </c>
      <c r="B201" s="6"/>
      <c r="C201" s="215"/>
      <c r="D201" s="72"/>
      <c r="E201" s="354" t="str">
        <f t="shared" ref="E201:E258" si="3">IF(OR(,$B201="",$C201="",$C201&lt;an_initial,$C201&gt;an_final),"",
(100*(D201="premiu")+50*(D201="nominalizare"))
)</f>
        <v/>
      </c>
      <c r="F201" s="352" t="b">
        <f>IF(nume_candidat="",FALSE,ISNUMBER(SEARCH(nume_candidat,#REF!)))</f>
        <v>0</v>
      </c>
      <c r="G201" s="353" t="e">
        <f>LEN(#REF!)-LEN(SUBSTITUTE(#REF!,",",""))+1</f>
        <v>#REF!</v>
      </c>
    </row>
    <row r="202" spans="1:7">
      <c r="A202" s="5" t="s">
        <v>260</v>
      </c>
      <c r="B202" s="6"/>
      <c r="C202" s="215"/>
      <c r="D202" s="72"/>
      <c r="E202" s="354" t="str">
        <f t="shared" si="3"/>
        <v/>
      </c>
      <c r="F202" s="352" t="b">
        <f>IF(nume_candidat="",FALSE,ISNUMBER(SEARCH(nume_candidat,#REF!)))</f>
        <v>0</v>
      </c>
      <c r="G202" s="353" t="e">
        <f>LEN(#REF!)-LEN(SUBSTITUTE(#REF!,",",""))+1</f>
        <v>#REF!</v>
      </c>
    </row>
    <row r="203" spans="1:7">
      <c r="A203" s="5" t="s">
        <v>261</v>
      </c>
      <c r="B203" s="6"/>
      <c r="C203" s="215"/>
      <c r="D203" s="72"/>
      <c r="E203" s="354" t="str">
        <f t="shared" si="3"/>
        <v/>
      </c>
      <c r="F203" s="352" t="b">
        <f>IF(nume_candidat="",FALSE,ISNUMBER(SEARCH(nume_candidat,#REF!)))</f>
        <v>0</v>
      </c>
      <c r="G203" s="353" t="e">
        <f>LEN(#REF!)-LEN(SUBSTITUTE(#REF!,",",""))+1</f>
        <v>#REF!</v>
      </c>
    </row>
    <row r="204" spans="1:7">
      <c r="A204" s="5" t="s">
        <v>262</v>
      </c>
      <c r="B204" s="6"/>
      <c r="C204" s="215"/>
      <c r="D204" s="72"/>
      <c r="E204" s="354" t="str">
        <f t="shared" si="3"/>
        <v/>
      </c>
      <c r="F204" s="352" t="b">
        <f>IF(nume_candidat="",FALSE,ISNUMBER(SEARCH(nume_candidat,#REF!)))</f>
        <v>0</v>
      </c>
      <c r="G204" s="353" t="e">
        <f>LEN(#REF!)-LEN(SUBSTITUTE(#REF!,",",""))+1</f>
        <v>#REF!</v>
      </c>
    </row>
    <row r="205" spans="1:7">
      <c r="A205" s="5" t="s">
        <v>263</v>
      </c>
      <c r="B205" s="6"/>
      <c r="C205" s="215"/>
      <c r="D205" s="72"/>
      <c r="E205" s="354" t="str">
        <f t="shared" si="3"/>
        <v/>
      </c>
      <c r="F205" s="352" t="b">
        <f>IF(nume_candidat="",FALSE,ISNUMBER(SEARCH(nume_candidat,#REF!)))</f>
        <v>0</v>
      </c>
      <c r="G205" s="353" t="e">
        <f>LEN(#REF!)-LEN(SUBSTITUTE(#REF!,",",""))+1</f>
        <v>#REF!</v>
      </c>
    </row>
    <row r="206" spans="1:7">
      <c r="A206" s="5" t="s">
        <v>264</v>
      </c>
      <c r="B206" s="6"/>
      <c r="C206" s="215"/>
      <c r="D206" s="72"/>
      <c r="E206" s="354" t="str">
        <f t="shared" si="3"/>
        <v/>
      </c>
      <c r="F206" s="352" t="b">
        <f>IF(nume_candidat="",FALSE,ISNUMBER(SEARCH(nume_candidat,#REF!)))</f>
        <v>0</v>
      </c>
      <c r="G206" s="353" t="e">
        <f>LEN(#REF!)-LEN(SUBSTITUTE(#REF!,",",""))+1</f>
        <v>#REF!</v>
      </c>
    </row>
    <row r="207" spans="1:7">
      <c r="A207" s="5" t="s">
        <v>265</v>
      </c>
      <c r="B207" s="6"/>
      <c r="C207" s="215"/>
      <c r="D207" s="72"/>
      <c r="E207" s="354" t="str">
        <f t="shared" si="3"/>
        <v/>
      </c>
      <c r="F207" s="352" t="b">
        <f>IF(nume_candidat="",FALSE,ISNUMBER(SEARCH(nume_candidat,#REF!)))</f>
        <v>0</v>
      </c>
      <c r="G207" s="353" t="e">
        <f>LEN(#REF!)-LEN(SUBSTITUTE(#REF!,",",""))+1</f>
        <v>#REF!</v>
      </c>
    </row>
    <row r="208" spans="1:7">
      <c r="A208" s="5" t="s">
        <v>266</v>
      </c>
      <c r="B208" s="6"/>
      <c r="C208" s="215"/>
      <c r="D208" s="72"/>
      <c r="E208" s="354" t="str">
        <f t="shared" si="3"/>
        <v/>
      </c>
      <c r="F208" s="352" t="b">
        <f>IF(nume_candidat="",FALSE,ISNUMBER(SEARCH(nume_candidat,#REF!)))</f>
        <v>0</v>
      </c>
      <c r="G208" s="353" t="e">
        <f>LEN(#REF!)-LEN(SUBSTITUTE(#REF!,",",""))+1</f>
        <v>#REF!</v>
      </c>
    </row>
    <row r="209" spans="1:7">
      <c r="A209" s="5" t="s">
        <v>267</v>
      </c>
      <c r="B209" s="6"/>
      <c r="C209" s="215"/>
      <c r="D209" s="72"/>
      <c r="E209" s="354" t="str">
        <f t="shared" si="3"/>
        <v/>
      </c>
      <c r="F209" s="352" t="b">
        <f>IF(nume_candidat="",FALSE,ISNUMBER(SEARCH(nume_candidat,#REF!)))</f>
        <v>0</v>
      </c>
      <c r="G209" s="353" t="e">
        <f>LEN(#REF!)-LEN(SUBSTITUTE(#REF!,",",""))+1</f>
        <v>#REF!</v>
      </c>
    </row>
    <row r="210" spans="1:7">
      <c r="A210" s="5" t="s">
        <v>268</v>
      </c>
      <c r="B210" s="6"/>
      <c r="C210" s="215"/>
      <c r="D210" s="72"/>
      <c r="E210" s="354" t="str">
        <f t="shared" si="3"/>
        <v/>
      </c>
      <c r="F210" s="352" t="b">
        <f>IF(nume_candidat="",FALSE,ISNUMBER(SEARCH(nume_candidat,#REF!)))</f>
        <v>0</v>
      </c>
      <c r="G210" s="353" t="e">
        <f>LEN(#REF!)-LEN(SUBSTITUTE(#REF!,",",""))+1</f>
        <v>#REF!</v>
      </c>
    </row>
    <row r="211" spans="1:7">
      <c r="A211" s="5" t="s">
        <v>269</v>
      </c>
      <c r="B211" s="6"/>
      <c r="C211" s="215"/>
      <c r="D211" s="72"/>
      <c r="E211" s="354" t="str">
        <f t="shared" si="3"/>
        <v/>
      </c>
      <c r="F211" s="352" t="b">
        <f>IF(nume_candidat="",FALSE,ISNUMBER(SEARCH(nume_candidat,#REF!)))</f>
        <v>0</v>
      </c>
      <c r="G211" s="353" t="e">
        <f>LEN(#REF!)-LEN(SUBSTITUTE(#REF!,",",""))+1</f>
        <v>#REF!</v>
      </c>
    </row>
    <row r="212" spans="1:7">
      <c r="A212" s="5" t="s">
        <v>270</v>
      </c>
      <c r="B212" s="6"/>
      <c r="C212" s="215"/>
      <c r="D212" s="72"/>
      <c r="E212" s="354" t="str">
        <f t="shared" si="3"/>
        <v/>
      </c>
      <c r="F212" s="352" t="b">
        <f>IF(nume_candidat="",FALSE,ISNUMBER(SEARCH(nume_candidat,#REF!)))</f>
        <v>0</v>
      </c>
      <c r="G212" s="353" t="e">
        <f>LEN(#REF!)-LEN(SUBSTITUTE(#REF!,",",""))+1</f>
        <v>#REF!</v>
      </c>
    </row>
    <row r="213" spans="1:7">
      <c r="A213" s="5" t="s">
        <v>271</v>
      </c>
      <c r="B213" s="6"/>
      <c r="C213" s="215"/>
      <c r="D213" s="72"/>
      <c r="E213" s="354" t="str">
        <f t="shared" si="3"/>
        <v/>
      </c>
      <c r="F213" s="352" t="b">
        <f>IF(nume_candidat="",FALSE,ISNUMBER(SEARCH(nume_candidat,#REF!)))</f>
        <v>0</v>
      </c>
      <c r="G213" s="353" t="e">
        <f>LEN(#REF!)-LEN(SUBSTITUTE(#REF!,",",""))+1</f>
        <v>#REF!</v>
      </c>
    </row>
    <row r="214" spans="1:7">
      <c r="A214" s="5" t="s">
        <v>272</v>
      </c>
      <c r="B214" s="6"/>
      <c r="C214" s="215"/>
      <c r="D214" s="72"/>
      <c r="E214" s="354" t="str">
        <f t="shared" si="3"/>
        <v/>
      </c>
      <c r="F214" s="352" t="b">
        <f>IF(nume_candidat="",FALSE,ISNUMBER(SEARCH(nume_candidat,#REF!)))</f>
        <v>0</v>
      </c>
      <c r="G214" s="353" t="e">
        <f>LEN(#REF!)-LEN(SUBSTITUTE(#REF!,",",""))+1</f>
        <v>#REF!</v>
      </c>
    </row>
    <row r="215" spans="1:7">
      <c r="A215" s="5" t="s">
        <v>273</v>
      </c>
      <c r="B215" s="6"/>
      <c r="C215" s="215"/>
      <c r="D215" s="72"/>
      <c r="E215" s="354" t="str">
        <f t="shared" si="3"/>
        <v/>
      </c>
      <c r="F215" s="352" t="b">
        <f>IF(nume_candidat="",FALSE,ISNUMBER(SEARCH(nume_candidat,#REF!)))</f>
        <v>0</v>
      </c>
      <c r="G215" s="353" t="e">
        <f>LEN(#REF!)-LEN(SUBSTITUTE(#REF!,",",""))+1</f>
        <v>#REF!</v>
      </c>
    </row>
    <row r="216" spans="1:7">
      <c r="A216" s="5" t="s">
        <v>274</v>
      </c>
      <c r="B216" s="6"/>
      <c r="C216" s="215"/>
      <c r="D216" s="72"/>
      <c r="E216" s="354" t="str">
        <f t="shared" si="3"/>
        <v/>
      </c>
      <c r="F216" s="352" t="b">
        <f>IF(nume_candidat="",FALSE,ISNUMBER(SEARCH(nume_candidat,#REF!)))</f>
        <v>0</v>
      </c>
      <c r="G216" s="353" t="e">
        <f>LEN(#REF!)-LEN(SUBSTITUTE(#REF!,",",""))+1</f>
        <v>#REF!</v>
      </c>
    </row>
    <row r="217" spans="1:7">
      <c r="A217" s="5" t="s">
        <v>275</v>
      </c>
      <c r="B217" s="6"/>
      <c r="C217" s="215"/>
      <c r="D217" s="72"/>
      <c r="E217" s="354" t="str">
        <f t="shared" si="3"/>
        <v/>
      </c>
      <c r="F217" s="352" t="b">
        <f>IF(nume_candidat="",FALSE,ISNUMBER(SEARCH(nume_candidat,#REF!)))</f>
        <v>0</v>
      </c>
      <c r="G217" s="353" t="e">
        <f>LEN(#REF!)-LEN(SUBSTITUTE(#REF!,",",""))+1</f>
        <v>#REF!</v>
      </c>
    </row>
    <row r="218" spans="1:7">
      <c r="A218" s="5" t="s">
        <v>276</v>
      </c>
      <c r="B218" s="6"/>
      <c r="C218" s="215"/>
      <c r="D218" s="72"/>
      <c r="E218" s="354" t="str">
        <f t="shared" si="3"/>
        <v/>
      </c>
      <c r="F218" s="352" t="b">
        <f>IF(nume_candidat="",FALSE,ISNUMBER(SEARCH(nume_candidat,#REF!)))</f>
        <v>0</v>
      </c>
      <c r="G218" s="353" t="e">
        <f>LEN(#REF!)-LEN(SUBSTITUTE(#REF!,",",""))+1</f>
        <v>#REF!</v>
      </c>
    </row>
    <row r="219" spans="1:7">
      <c r="A219" s="5" t="s">
        <v>277</v>
      </c>
      <c r="B219" s="6"/>
      <c r="C219" s="215"/>
      <c r="D219" s="72"/>
      <c r="E219" s="354" t="str">
        <f t="shared" si="3"/>
        <v/>
      </c>
      <c r="F219" s="352" t="b">
        <f>IF(nume_candidat="",FALSE,ISNUMBER(SEARCH(nume_candidat,#REF!)))</f>
        <v>0</v>
      </c>
      <c r="G219" s="353" t="e">
        <f>LEN(#REF!)-LEN(SUBSTITUTE(#REF!,",",""))+1</f>
        <v>#REF!</v>
      </c>
    </row>
    <row r="220" spans="1:7">
      <c r="A220" s="5" t="s">
        <v>278</v>
      </c>
      <c r="B220" s="6"/>
      <c r="C220" s="215"/>
      <c r="D220" s="72"/>
      <c r="E220" s="354" t="str">
        <f t="shared" si="3"/>
        <v/>
      </c>
      <c r="F220" s="352" t="b">
        <f>IF(nume_candidat="",FALSE,ISNUMBER(SEARCH(nume_candidat,#REF!)))</f>
        <v>0</v>
      </c>
      <c r="G220" s="353" t="e">
        <f>LEN(#REF!)-LEN(SUBSTITUTE(#REF!,",",""))+1</f>
        <v>#REF!</v>
      </c>
    </row>
    <row r="221" spans="1:7">
      <c r="A221" s="5" t="s">
        <v>279</v>
      </c>
      <c r="B221" s="6"/>
      <c r="C221" s="215"/>
      <c r="D221" s="72"/>
      <c r="E221" s="354" t="str">
        <f t="shared" si="3"/>
        <v/>
      </c>
      <c r="F221" s="352" t="b">
        <f>IF(nume_candidat="",FALSE,ISNUMBER(SEARCH(nume_candidat,#REF!)))</f>
        <v>0</v>
      </c>
      <c r="G221" s="353" t="e">
        <f>LEN(#REF!)-LEN(SUBSTITUTE(#REF!,",",""))+1</f>
        <v>#REF!</v>
      </c>
    </row>
    <row r="222" spans="1:7">
      <c r="A222" s="5" t="s">
        <v>280</v>
      </c>
      <c r="B222" s="6"/>
      <c r="C222" s="215"/>
      <c r="D222" s="72"/>
      <c r="E222" s="354" t="str">
        <f t="shared" si="3"/>
        <v/>
      </c>
      <c r="F222" s="352" t="b">
        <f>IF(nume_candidat="",FALSE,ISNUMBER(SEARCH(nume_candidat,#REF!)))</f>
        <v>0</v>
      </c>
      <c r="G222" s="353" t="e">
        <f>LEN(#REF!)-LEN(SUBSTITUTE(#REF!,",",""))+1</f>
        <v>#REF!</v>
      </c>
    </row>
    <row r="223" spans="1:7">
      <c r="A223" s="5" t="s">
        <v>281</v>
      </c>
      <c r="B223" s="6"/>
      <c r="C223" s="215"/>
      <c r="D223" s="72"/>
      <c r="E223" s="354" t="str">
        <f t="shared" si="3"/>
        <v/>
      </c>
      <c r="F223" s="352" t="b">
        <f>IF(nume_candidat="",FALSE,ISNUMBER(SEARCH(nume_candidat,#REF!)))</f>
        <v>0</v>
      </c>
      <c r="G223" s="353" t="e">
        <f>LEN(#REF!)-LEN(SUBSTITUTE(#REF!,",",""))+1</f>
        <v>#REF!</v>
      </c>
    </row>
    <row r="224" spans="1:7">
      <c r="A224" s="5" t="s">
        <v>282</v>
      </c>
      <c r="B224" s="6"/>
      <c r="C224" s="215"/>
      <c r="D224" s="72"/>
      <c r="E224" s="354" t="str">
        <f t="shared" si="3"/>
        <v/>
      </c>
      <c r="F224" s="352" t="b">
        <f>IF(nume_candidat="",FALSE,ISNUMBER(SEARCH(nume_candidat,#REF!)))</f>
        <v>0</v>
      </c>
      <c r="G224" s="353" t="e">
        <f>LEN(#REF!)-LEN(SUBSTITUTE(#REF!,",",""))+1</f>
        <v>#REF!</v>
      </c>
    </row>
    <row r="225" spans="1:7">
      <c r="A225" s="5" t="s">
        <v>283</v>
      </c>
      <c r="B225" s="6"/>
      <c r="C225" s="215"/>
      <c r="D225" s="72"/>
      <c r="E225" s="354" t="str">
        <f t="shared" si="3"/>
        <v/>
      </c>
      <c r="F225" s="352" t="b">
        <f>IF(nume_candidat="",FALSE,ISNUMBER(SEARCH(nume_candidat,#REF!)))</f>
        <v>0</v>
      </c>
      <c r="G225" s="353" t="e">
        <f>LEN(#REF!)-LEN(SUBSTITUTE(#REF!,",",""))+1</f>
        <v>#REF!</v>
      </c>
    </row>
    <row r="226" spans="1:7">
      <c r="A226" s="5" t="s">
        <v>284</v>
      </c>
      <c r="B226" s="6"/>
      <c r="C226" s="215"/>
      <c r="D226" s="72"/>
      <c r="E226" s="354" t="str">
        <f t="shared" si="3"/>
        <v/>
      </c>
      <c r="F226" s="352" t="b">
        <f>IF(nume_candidat="",FALSE,ISNUMBER(SEARCH(nume_candidat,#REF!)))</f>
        <v>0</v>
      </c>
      <c r="G226" s="353" t="e">
        <f>LEN(#REF!)-LEN(SUBSTITUTE(#REF!,",",""))+1</f>
        <v>#REF!</v>
      </c>
    </row>
    <row r="227" spans="1:7">
      <c r="A227" s="5" t="s">
        <v>285</v>
      </c>
      <c r="B227" s="6"/>
      <c r="C227" s="215"/>
      <c r="D227" s="72"/>
      <c r="E227" s="354" t="str">
        <f t="shared" si="3"/>
        <v/>
      </c>
      <c r="F227" s="352" t="b">
        <f>IF(nume_candidat="",FALSE,ISNUMBER(SEARCH(nume_candidat,#REF!)))</f>
        <v>0</v>
      </c>
      <c r="G227" s="353" t="e">
        <f>LEN(#REF!)-LEN(SUBSTITUTE(#REF!,",",""))+1</f>
        <v>#REF!</v>
      </c>
    </row>
    <row r="228" spans="1:7">
      <c r="A228" s="5" t="s">
        <v>286</v>
      </c>
      <c r="B228" s="6"/>
      <c r="C228" s="215"/>
      <c r="D228" s="72"/>
      <c r="E228" s="354" t="str">
        <f t="shared" si="3"/>
        <v/>
      </c>
      <c r="F228" s="352" t="b">
        <f>IF(nume_candidat="",FALSE,ISNUMBER(SEARCH(nume_candidat,#REF!)))</f>
        <v>0</v>
      </c>
      <c r="G228" s="353" t="e">
        <f>LEN(#REF!)-LEN(SUBSTITUTE(#REF!,",",""))+1</f>
        <v>#REF!</v>
      </c>
    </row>
    <row r="229" spans="1:7">
      <c r="A229" s="5" t="s">
        <v>287</v>
      </c>
      <c r="B229" s="6"/>
      <c r="C229" s="215"/>
      <c r="D229" s="72"/>
      <c r="E229" s="354" t="str">
        <f t="shared" si="3"/>
        <v/>
      </c>
      <c r="F229" s="352" t="b">
        <f>IF(nume_candidat="",FALSE,ISNUMBER(SEARCH(nume_candidat,#REF!)))</f>
        <v>0</v>
      </c>
      <c r="G229" s="353" t="e">
        <f>LEN(#REF!)-LEN(SUBSTITUTE(#REF!,",",""))+1</f>
        <v>#REF!</v>
      </c>
    </row>
    <row r="230" spans="1:7">
      <c r="A230" s="5" t="s">
        <v>288</v>
      </c>
      <c r="B230" s="6"/>
      <c r="C230" s="215"/>
      <c r="D230" s="72"/>
      <c r="E230" s="354" t="str">
        <f t="shared" si="3"/>
        <v/>
      </c>
      <c r="F230" s="352" t="b">
        <f>IF(nume_candidat="",FALSE,ISNUMBER(SEARCH(nume_candidat,#REF!)))</f>
        <v>0</v>
      </c>
      <c r="G230" s="353" t="e">
        <f>LEN(#REF!)-LEN(SUBSTITUTE(#REF!,",",""))+1</f>
        <v>#REF!</v>
      </c>
    </row>
    <row r="231" spans="1:7">
      <c r="A231" s="5" t="s">
        <v>289</v>
      </c>
      <c r="B231" s="6"/>
      <c r="C231" s="215"/>
      <c r="D231" s="72"/>
      <c r="E231" s="354" t="str">
        <f t="shared" si="3"/>
        <v/>
      </c>
      <c r="F231" s="352" t="b">
        <f>IF(nume_candidat="",FALSE,ISNUMBER(SEARCH(nume_candidat,#REF!)))</f>
        <v>0</v>
      </c>
      <c r="G231" s="353" t="e">
        <f>LEN(#REF!)-LEN(SUBSTITUTE(#REF!,",",""))+1</f>
        <v>#REF!</v>
      </c>
    </row>
    <row r="232" spans="1:7">
      <c r="A232" s="5" t="s">
        <v>290</v>
      </c>
      <c r="B232" s="6"/>
      <c r="C232" s="215"/>
      <c r="D232" s="72"/>
      <c r="E232" s="354" t="str">
        <f t="shared" si="3"/>
        <v/>
      </c>
      <c r="F232" s="352" t="b">
        <f>IF(nume_candidat="",FALSE,ISNUMBER(SEARCH(nume_candidat,#REF!)))</f>
        <v>0</v>
      </c>
      <c r="G232" s="353" t="e">
        <f>LEN(#REF!)-LEN(SUBSTITUTE(#REF!,",",""))+1</f>
        <v>#REF!</v>
      </c>
    </row>
    <row r="233" spans="1:7">
      <c r="A233" s="5" t="s">
        <v>291</v>
      </c>
      <c r="B233" s="6"/>
      <c r="C233" s="215"/>
      <c r="D233" s="72"/>
      <c r="E233" s="354" t="str">
        <f t="shared" si="3"/>
        <v/>
      </c>
      <c r="F233" s="352" t="b">
        <f>IF(nume_candidat="",FALSE,ISNUMBER(SEARCH(nume_candidat,#REF!)))</f>
        <v>0</v>
      </c>
      <c r="G233" s="353" t="e">
        <f>LEN(#REF!)-LEN(SUBSTITUTE(#REF!,",",""))+1</f>
        <v>#REF!</v>
      </c>
    </row>
    <row r="234" spans="1:7">
      <c r="A234" s="5" t="s">
        <v>292</v>
      </c>
      <c r="B234" s="6"/>
      <c r="C234" s="215"/>
      <c r="D234" s="72"/>
      <c r="E234" s="354" t="str">
        <f t="shared" si="3"/>
        <v/>
      </c>
      <c r="F234" s="352" t="b">
        <f>IF(nume_candidat="",FALSE,ISNUMBER(SEARCH(nume_candidat,#REF!)))</f>
        <v>0</v>
      </c>
      <c r="G234" s="353" t="e">
        <f>LEN(#REF!)-LEN(SUBSTITUTE(#REF!,",",""))+1</f>
        <v>#REF!</v>
      </c>
    </row>
    <row r="235" spans="1:7">
      <c r="A235" s="5" t="s">
        <v>293</v>
      </c>
      <c r="B235" s="6"/>
      <c r="C235" s="215"/>
      <c r="D235" s="72"/>
      <c r="E235" s="354" t="str">
        <f t="shared" si="3"/>
        <v/>
      </c>
      <c r="F235" s="352" t="b">
        <f>IF(nume_candidat="",FALSE,ISNUMBER(SEARCH(nume_candidat,#REF!)))</f>
        <v>0</v>
      </c>
      <c r="G235" s="353" t="e">
        <f>LEN(#REF!)-LEN(SUBSTITUTE(#REF!,",",""))+1</f>
        <v>#REF!</v>
      </c>
    </row>
    <row r="236" spans="1:7">
      <c r="A236" s="5" t="s">
        <v>294</v>
      </c>
      <c r="B236" s="6"/>
      <c r="C236" s="215"/>
      <c r="D236" s="72"/>
      <c r="E236" s="354" t="str">
        <f t="shared" si="3"/>
        <v/>
      </c>
      <c r="F236" s="352" t="b">
        <f>IF(nume_candidat="",FALSE,ISNUMBER(SEARCH(nume_candidat,#REF!)))</f>
        <v>0</v>
      </c>
      <c r="G236" s="353" t="e">
        <f>LEN(#REF!)-LEN(SUBSTITUTE(#REF!,",",""))+1</f>
        <v>#REF!</v>
      </c>
    </row>
    <row r="237" spans="1:7">
      <c r="A237" s="5" t="s">
        <v>295</v>
      </c>
      <c r="B237" s="6"/>
      <c r="C237" s="215"/>
      <c r="D237" s="72"/>
      <c r="E237" s="354" t="str">
        <f t="shared" si="3"/>
        <v/>
      </c>
      <c r="F237" s="352" t="b">
        <f>IF(nume_candidat="",FALSE,ISNUMBER(SEARCH(nume_candidat,#REF!)))</f>
        <v>0</v>
      </c>
      <c r="G237" s="353" t="e">
        <f>LEN(#REF!)-LEN(SUBSTITUTE(#REF!,",",""))+1</f>
        <v>#REF!</v>
      </c>
    </row>
    <row r="238" spans="1:7">
      <c r="A238" s="5" t="s">
        <v>296</v>
      </c>
      <c r="B238" s="6"/>
      <c r="C238" s="215"/>
      <c r="D238" s="72"/>
      <c r="E238" s="354" t="str">
        <f t="shared" si="3"/>
        <v/>
      </c>
      <c r="F238" s="352" t="b">
        <f>IF(nume_candidat="",FALSE,ISNUMBER(SEARCH(nume_candidat,#REF!)))</f>
        <v>0</v>
      </c>
      <c r="G238" s="353" t="e">
        <f>LEN(#REF!)-LEN(SUBSTITUTE(#REF!,",",""))+1</f>
        <v>#REF!</v>
      </c>
    </row>
    <row r="239" spans="1:7">
      <c r="A239" s="5" t="s">
        <v>297</v>
      </c>
      <c r="B239" s="6"/>
      <c r="C239" s="215"/>
      <c r="D239" s="72"/>
      <c r="E239" s="354" t="str">
        <f t="shared" si="3"/>
        <v/>
      </c>
      <c r="F239" s="352" t="b">
        <f>IF(nume_candidat="",FALSE,ISNUMBER(SEARCH(nume_candidat,#REF!)))</f>
        <v>0</v>
      </c>
      <c r="G239" s="353" t="e">
        <f>LEN(#REF!)-LEN(SUBSTITUTE(#REF!,",",""))+1</f>
        <v>#REF!</v>
      </c>
    </row>
    <row r="240" spans="1:7">
      <c r="A240" s="5" t="s">
        <v>298</v>
      </c>
      <c r="B240" s="6"/>
      <c r="C240" s="215"/>
      <c r="D240" s="72"/>
      <c r="E240" s="354" t="str">
        <f t="shared" si="3"/>
        <v/>
      </c>
      <c r="F240" s="352" t="b">
        <f>IF(nume_candidat="",FALSE,ISNUMBER(SEARCH(nume_candidat,#REF!)))</f>
        <v>0</v>
      </c>
      <c r="G240" s="353" t="e">
        <f>LEN(#REF!)-LEN(SUBSTITUTE(#REF!,",",""))+1</f>
        <v>#REF!</v>
      </c>
    </row>
    <row r="241" spans="1:7">
      <c r="A241" s="5" t="s">
        <v>299</v>
      </c>
      <c r="B241" s="6"/>
      <c r="C241" s="215"/>
      <c r="D241" s="72"/>
      <c r="E241" s="354" t="str">
        <f t="shared" si="3"/>
        <v/>
      </c>
      <c r="F241" s="352" t="b">
        <f>IF(nume_candidat="",FALSE,ISNUMBER(SEARCH(nume_candidat,#REF!)))</f>
        <v>0</v>
      </c>
      <c r="G241" s="353" t="e">
        <f>LEN(#REF!)-LEN(SUBSTITUTE(#REF!,",",""))+1</f>
        <v>#REF!</v>
      </c>
    </row>
    <row r="242" spans="1:7">
      <c r="A242" s="5" t="s">
        <v>300</v>
      </c>
      <c r="B242" s="6"/>
      <c r="C242" s="215"/>
      <c r="D242" s="72"/>
      <c r="E242" s="354" t="str">
        <f t="shared" si="3"/>
        <v/>
      </c>
      <c r="F242" s="352" t="b">
        <f>IF(nume_candidat="",FALSE,ISNUMBER(SEARCH(nume_candidat,#REF!)))</f>
        <v>0</v>
      </c>
      <c r="G242" s="353" t="e">
        <f>LEN(#REF!)-LEN(SUBSTITUTE(#REF!,",",""))+1</f>
        <v>#REF!</v>
      </c>
    </row>
    <row r="243" spans="1:7">
      <c r="A243" s="5" t="s">
        <v>301</v>
      </c>
      <c r="B243" s="6"/>
      <c r="C243" s="215"/>
      <c r="D243" s="72"/>
      <c r="E243" s="354" t="str">
        <f t="shared" si="3"/>
        <v/>
      </c>
      <c r="F243" s="352" t="b">
        <f>IF(nume_candidat="",FALSE,ISNUMBER(SEARCH(nume_candidat,#REF!)))</f>
        <v>0</v>
      </c>
      <c r="G243" s="353" t="e">
        <f>LEN(#REF!)-LEN(SUBSTITUTE(#REF!,",",""))+1</f>
        <v>#REF!</v>
      </c>
    </row>
    <row r="244" spans="1:7">
      <c r="A244" s="5" t="s">
        <v>302</v>
      </c>
      <c r="B244" s="6"/>
      <c r="C244" s="215"/>
      <c r="D244" s="72"/>
      <c r="E244" s="354" t="str">
        <f t="shared" si="3"/>
        <v/>
      </c>
      <c r="F244" s="352" t="b">
        <f>IF(nume_candidat="",FALSE,ISNUMBER(SEARCH(nume_candidat,#REF!)))</f>
        <v>0</v>
      </c>
      <c r="G244" s="353" t="e">
        <f>LEN(#REF!)-LEN(SUBSTITUTE(#REF!,",",""))+1</f>
        <v>#REF!</v>
      </c>
    </row>
    <row r="245" spans="1:7">
      <c r="A245" s="5" t="s">
        <v>303</v>
      </c>
      <c r="B245" s="6"/>
      <c r="C245" s="215"/>
      <c r="D245" s="72"/>
      <c r="E245" s="354" t="str">
        <f t="shared" si="3"/>
        <v/>
      </c>
      <c r="F245" s="352" t="b">
        <f>IF(nume_candidat="",FALSE,ISNUMBER(SEARCH(nume_candidat,#REF!)))</f>
        <v>0</v>
      </c>
      <c r="G245" s="353" t="e">
        <f>LEN(#REF!)-LEN(SUBSTITUTE(#REF!,",",""))+1</f>
        <v>#REF!</v>
      </c>
    </row>
    <row r="246" spans="1:7">
      <c r="A246" s="5" t="s">
        <v>304</v>
      </c>
      <c r="B246" s="6"/>
      <c r="C246" s="215"/>
      <c r="D246" s="72"/>
      <c r="E246" s="354" t="str">
        <f t="shared" si="3"/>
        <v/>
      </c>
      <c r="F246" s="352" t="b">
        <f>IF(nume_candidat="",FALSE,ISNUMBER(SEARCH(nume_candidat,#REF!)))</f>
        <v>0</v>
      </c>
      <c r="G246" s="353" t="e">
        <f>LEN(#REF!)-LEN(SUBSTITUTE(#REF!,",",""))+1</f>
        <v>#REF!</v>
      </c>
    </row>
    <row r="247" spans="1:7">
      <c r="A247" s="5" t="s">
        <v>305</v>
      </c>
      <c r="B247" s="6"/>
      <c r="C247" s="215"/>
      <c r="D247" s="72"/>
      <c r="E247" s="354" t="str">
        <f t="shared" si="3"/>
        <v/>
      </c>
      <c r="F247" s="352" t="b">
        <f>IF(nume_candidat="",FALSE,ISNUMBER(SEARCH(nume_candidat,#REF!)))</f>
        <v>0</v>
      </c>
      <c r="G247" s="353" t="e">
        <f>LEN(#REF!)-LEN(SUBSTITUTE(#REF!,",",""))+1</f>
        <v>#REF!</v>
      </c>
    </row>
    <row r="248" spans="1:7">
      <c r="A248" s="5" t="s">
        <v>306</v>
      </c>
      <c r="B248" s="6"/>
      <c r="C248" s="215"/>
      <c r="D248" s="72"/>
      <c r="E248" s="354" t="str">
        <f t="shared" si="3"/>
        <v/>
      </c>
      <c r="F248" s="352" t="b">
        <f>IF(nume_candidat="",FALSE,ISNUMBER(SEARCH(nume_candidat,#REF!)))</f>
        <v>0</v>
      </c>
      <c r="G248" s="353" t="e">
        <f>LEN(#REF!)-LEN(SUBSTITUTE(#REF!,",",""))+1</f>
        <v>#REF!</v>
      </c>
    </row>
    <row r="249" spans="1:7">
      <c r="A249" s="5" t="s">
        <v>307</v>
      </c>
      <c r="B249" s="6"/>
      <c r="C249" s="215"/>
      <c r="D249" s="72"/>
      <c r="E249" s="354" t="str">
        <f t="shared" si="3"/>
        <v/>
      </c>
      <c r="F249" s="352" t="b">
        <f>IF(nume_candidat="",FALSE,ISNUMBER(SEARCH(nume_candidat,#REF!)))</f>
        <v>0</v>
      </c>
      <c r="G249" s="353" t="e">
        <f>LEN(#REF!)-LEN(SUBSTITUTE(#REF!,",",""))+1</f>
        <v>#REF!</v>
      </c>
    </row>
    <row r="250" spans="1:7">
      <c r="A250" s="5" t="s">
        <v>308</v>
      </c>
      <c r="B250" s="6"/>
      <c r="C250" s="215"/>
      <c r="D250" s="72"/>
      <c r="E250" s="354" t="str">
        <f t="shared" si="3"/>
        <v/>
      </c>
      <c r="F250" s="352" t="b">
        <f>IF(nume_candidat="",FALSE,ISNUMBER(SEARCH(nume_candidat,#REF!)))</f>
        <v>0</v>
      </c>
      <c r="G250" s="353" t="e">
        <f>LEN(#REF!)-LEN(SUBSTITUTE(#REF!,",",""))+1</f>
        <v>#REF!</v>
      </c>
    </row>
    <row r="251" spans="1:7">
      <c r="A251" s="5" t="s">
        <v>309</v>
      </c>
      <c r="B251" s="6"/>
      <c r="C251" s="215"/>
      <c r="D251" s="72"/>
      <c r="E251" s="354" t="str">
        <f t="shared" si="3"/>
        <v/>
      </c>
      <c r="F251" s="352" t="b">
        <f>IF(nume_candidat="",FALSE,ISNUMBER(SEARCH(nume_candidat,#REF!)))</f>
        <v>0</v>
      </c>
      <c r="G251" s="353" t="e">
        <f>LEN(#REF!)-LEN(SUBSTITUTE(#REF!,",",""))+1</f>
        <v>#REF!</v>
      </c>
    </row>
    <row r="252" spans="1:7">
      <c r="A252" s="5" t="s">
        <v>310</v>
      </c>
      <c r="B252" s="6"/>
      <c r="C252" s="215"/>
      <c r="D252" s="72"/>
      <c r="E252" s="354" t="str">
        <f t="shared" si="3"/>
        <v/>
      </c>
      <c r="F252" s="352" t="b">
        <f>IF(nume_candidat="",FALSE,ISNUMBER(SEARCH(nume_candidat,#REF!)))</f>
        <v>0</v>
      </c>
      <c r="G252" s="353" t="e">
        <f>LEN(#REF!)-LEN(SUBSTITUTE(#REF!,",",""))+1</f>
        <v>#REF!</v>
      </c>
    </row>
    <row r="253" spans="1:7">
      <c r="A253" s="5" t="s">
        <v>311</v>
      </c>
      <c r="B253" s="6"/>
      <c r="C253" s="215"/>
      <c r="D253" s="72"/>
      <c r="E253" s="354" t="str">
        <f t="shared" si="3"/>
        <v/>
      </c>
      <c r="F253" s="352" t="b">
        <f>IF(nume_candidat="",FALSE,ISNUMBER(SEARCH(nume_candidat,#REF!)))</f>
        <v>0</v>
      </c>
      <c r="G253" s="353" t="e">
        <f>LEN(#REF!)-LEN(SUBSTITUTE(#REF!,",",""))+1</f>
        <v>#REF!</v>
      </c>
    </row>
    <row r="254" spans="1:7">
      <c r="A254" s="5" t="s">
        <v>312</v>
      </c>
      <c r="B254" s="6"/>
      <c r="C254" s="215"/>
      <c r="D254" s="72"/>
      <c r="E254" s="354" t="str">
        <f t="shared" si="3"/>
        <v/>
      </c>
      <c r="F254" s="352" t="b">
        <f>IF(nume_candidat="",FALSE,ISNUMBER(SEARCH(nume_candidat,#REF!)))</f>
        <v>0</v>
      </c>
      <c r="G254" s="353" t="e">
        <f>LEN(#REF!)-LEN(SUBSTITUTE(#REF!,",",""))+1</f>
        <v>#REF!</v>
      </c>
    </row>
    <row r="255" spans="1:7">
      <c r="A255" s="5" t="s">
        <v>313</v>
      </c>
      <c r="B255" s="6"/>
      <c r="C255" s="215"/>
      <c r="D255" s="72"/>
      <c r="E255" s="354" t="str">
        <f t="shared" si="3"/>
        <v/>
      </c>
      <c r="F255" s="352" t="b">
        <f>IF(nume_candidat="",FALSE,ISNUMBER(SEARCH(nume_candidat,#REF!)))</f>
        <v>0</v>
      </c>
      <c r="G255" s="353" t="e">
        <f>LEN(#REF!)-LEN(SUBSTITUTE(#REF!,",",""))+1</f>
        <v>#REF!</v>
      </c>
    </row>
    <row r="256" spans="1:7">
      <c r="A256" s="5" t="s">
        <v>314</v>
      </c>
      <c r="B256" s="6"/>
      <c r="C256" s="215"/>
      <c r="D256" s="72"/>
      <c r="E256" s="354" t="str">
        <f t="shared" si="3"/>
        <v/>
      </c>
      <c r="F256" s="352" t="b">
        <f>IF(nume_candidat="",FALSE,ISNUMBER(SEARCH(nume_candidat,#REF!)))</f>
        <v>0</v>
      </c>
      <c r="G256" s="353" t="e">
        <f>LEN(#REF!)-LEN(SUBSTITUTE(#REF!,",",""))+1</f>
        <v>#REF!</v>
      </c>
    </row>
    <row r="257" spans="1:7">
      <c r="A257" s="5" t="s">
        <v>315</v>
      </c>
      <c r="B257" s="6"/>
      <c r="C257" s="215"/>
      <c r="D257" s="72"/>
      <c r="E257" s="354" t="str">
        <f t="shared" si="3"/>
        <v/>
      </c>
      <c r="F257" s="352" t="b">
        <f>IF(nume_candidat="",FALSE,ISNUMBER(SEARCH(nume_candidat,#REF!)))</f>
        <v>0</v>
      </c>
      <c r="G257" s="353" t="e">
        <f>LEN(#REF!)-LEN(SUBSTITUTE(#REF!,",",""))+1</f>
        <v>#REF!</v>
      </c>
    </row>
    <row r="258" spans="1:7">
      <c r="A258" s="5" t="s">
        <v>316</v>
      </c>
      <c r="B258" s="6"/>
      <c r="C258" s="215"/>
      <c r="D258" s="72"/>
      <c r="E258" s="354" t="str">
        <f t="shared" si="3"/>
        <v/>
      </c>
      <c r="F258" s="352" t="b">
        <f>IF(nume_candidat="",FALSE,ISNUMBER(SEARCH(nume_candidat,#REF!)))</f>
        <v>0</v>
      </c>
      <c r="G258" s="353"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0" sqref="B10:D10"/>
    </sheetView>
  </sheetViews>
  <sheetFormatPr defaultColWidth="9.109375" defaultRowHeight="15.6"/>
  <cols>
    <col min="1" max="1" width="5.6640625" style="62" customWidth="1"/>
    <col min="2" max="2" width="80" style="314" customWidth="1"/>
    <col min="3" max="3" width="9.88671875" style="62" customWidth="1"/>
    <col min="4" max="4" width="23.5546875" style="62" bestFit="1" customWidth="1"/>
    <col min="5" max="5" width="13.6640625" style="62" customWidth="1"/>
    <col min="6" max="6" width="10.6640625" style="69" hidden="1" customWidth="1"/>
    <col min="7" max="7" width="9.109375" style="62" hidden="1" customWidth="1"/>
    <col min="8" max="16384" width="9.109375" style="62"/>
  </cols>
  <sheetData>
    <row r="1" spans="1:7" s="58" customFormat="1">
      <c r="A1" s="57" t="s">
        <v>481</v>
      </c>
      <c r="B1" s="391"/>
      <c r="D1" s="59"/>
      <c r="E1" s="59"/>
      <c r="F1" s="60"/>
    </row>
    <row r="2" spans="1:7" s="58" customFormat="1">
      <c r="A2" s="587" t="s">
        <v>448</v>
      </c>
      <c r="B2" s="587"/>
      <c r="D2" s="59"/>
      <c r="E2" s="59"/>
      <c r="F2" s="60"/>
    </row>
    <row r="3" spans="1:7">
      <c r="A3" s="588" t="s">
        <v>901</v>
      </c>
      <c r="B3" s="588"/>
      <c r="C3" s="588"/>
      <c r="D3" s="588"/>
      <c r="E3" s="588"/>
      <c r="F3" s="62"/>
    </row>
    <row r="4" spans="1:7" ht="43.5" customHeight="1">
      <c r="A4" s="537" t="s">
        <v>939</v>
      </c>
      <c r="B4" s="537"/>
      <c r="C4" s="537"/>
      <c r="D4" s="537"/>
      <c r="E4" s="537"/>
      <c r="F4" s="289"/>
    </row>
    <row r="6" spans="1:7" s="58" customFormat="1" ht="13.5" customHeight="1">
      <c r="A6" s="62"/>
      <c r="B6" s="314"/>
      <c r="C6" s="80"/>
      <c r="D6" s="62"/>
      <c r="E6" s="345" t="str">
        <f>CONCATENATE(functie," ",nume_candidat)</f>
        <v>Șef de lucrări Halbac-Cotoara-Zamfir Rares</v>
      </c>
      <c r="F6" s="69"/>
    </row>
    <row r="7" spans="1:7" ht="15" customHeight="1">
      <c r="A7" s="528" t="s">
        <v>336</v>
      </c>
      <c r="B7" s="528" t="s">
        <v>1029</v>
      </c>
      <c r="C7" s="528" t="s">
        <v>2</v>
      </c>
      <c r="D7" s="528" t="s">
        <v>458</v>
      </c>
      <c r="E7" s="529" t="s">
        <v>542</v>
      </c>
      <c r="F7" s="535" t="s">
        <v>539</v>
      </c>
    </row>
    <row r="8" spans="1:7" ht="54" customHeight="1">
      <c r="A8" s="528"/>
      <c r="B8" s="528"/>
      <c r="C8" s="528"/>
      <c r="D8" s="528"/>
      <c r="E8" s="530"/>
      <c r="F8" s="535"/>
      <c r="G8" s="62" t="s">
        <v>459</v>
      </c>
    </row>
    <row r="9" spans="1:7">
      <c r="A9" s="86"/>
      <c r="B9" s="63"/>
      <c r="C9" s="160"/>
      <c r="D9" s="72"/>
      <c r="E9" s="146">
        <f>SUMIF(E10:E1010,"&gt;0")</f>
        <v>0</v>
      </c>
      <c r="F9" s="296"/>
    </row>
    <row r="10" spans="1:7">
      <c r="A10" s="5" t="s">
        <v>40</v>
      </c>
      <c r="B10" s="381"/>
      <c r="C10" s="215"/>
      <c r="D10" s="72"/>
      <c r="E10" s="16" t="str">
        <f t="shared" ref="E10:E73" si="0">IF(OR(,$B10="",$C10="",$C10&lt;an_initial,$C10&gt;an_final,),"",
(80*(D10="premiu")+40*(D10="nominalizare")+20*(D10="selecționare"))
)</f>
        <v/>
      </c>
      <c r="F10" s="352" t="b">
        <f>IF(nume_candidat="",FALSE,ISNUMBER(SEARCH(nume_candidat,#REF!)))</f>
        <v>0</v>
      </c>
      <c r="G10" s="353" t="e">
        <f>LEN(#REF!)-LEN(SUBSTITUTE(#REF!,",",""))+1</f>
        <v>#REF!</v>
      </c>
    </row>
    <row r="11" spans="1:7" s="78" customFormat="1">
      <c r="A11" s="5" t="s">
        <v>24</v>
      </c>
      <c r="B11" s="381"/>
      <c r="C11" s="215"/>
      <c r="D11" s="72"/>
      <c r="E11" s="16" t="str">
        <f t="shared" si="0"/>
        <v/>
      </c>
      <c r="F11" s="352" t="b">
        <f>IF(nume_candidat="",FALSE,ISNUMBER(SEARCH(nume_candidat,#REF!)))</f>
        <v>0</v>
      </c>
      <c r="G11" s="353" t="e">
        <f>LEN(#REF!)-LEN(SUBSTITUTE(#REF!,",",""))+1</f>
        <v>#REF!</v>
      </c>
    </row>
    <row r="12" spans="1:7">
      <c r="A12" s="5" t="s">
        <v>25</v>
      </c>
      <c r="B12" s="381"/>
      <c r="C12" s="215"/>
      <c r="D12" s="72"/>
      <c r="E12" s="16" t="str">
        <f t="shared" si="0"/>
        <v/>
      </c>
      <c r="F12" s="352" t="b">
        <f>IF(nume_candidat="",FALSE,ISNUMBER(SEARCH(nume_candidat,#REF!)))</f>
        <v>0</v>
      </c>
      <c r="G12" s="353" t="e">
        <f>LEN(#REF!)-LEN(SUBSTITUTE(#REF!,",",""))+1</f>
        <v>#REF!</v>
      </c>
    </row>
    <row r="13" spans="1:7">
      <c r="A13" s="5" t="s">
        <v>26</v>
      </c>
      <c r="B13" s="5"/>
      <c r="C13" s="5"/>
      <c r="D13" s="72"/>
      <c r="E13" s="16" t="str">
        <f t="shared" si="0"/>
        <v/>
      </c>
      <c r="F13" s="352" t="b">
        <f>IF(nume_candidat="",FALSE,ISNUMBER(SEARCH(nume_candidat,#REF!)))</f>
        <v>0</v>
      </c>
      <c r="G13" s="353" t="e">
        <f>LEN(#REF!)-LEN(SUBSTITUTE(#REF!,",",""))+1</f>
        <v>#REF!</v>
      </c>
    </row>
    <row r="14" spans="1:7">
      <c r="A14" s="5" t="s">
        <v>63</v>
      </c>
      <c r="B14" s="5"/>
      <c r="C14" s="216"/>
      <c r="D14" s="72"/>
      <c r="E14" s="16" t="str">
        <f t="shared" si="0"/>
        <v/>
      </c>
      <c r="F14" s="352" t="b">
        <f>IF(nume_candidat="",FALSE,ISNUMBER(SEARCH(nume_candidat,#REF!)))</f>
        <v>0</v>
      </c>
      <c r="G14" s="353" t="e">
        <f>LEN(#REF!)-LEN(SUBSTITUTE(#REF!,",",""))+1</f>
        <v>#REF!</v>
      </c>
    </row>
    <row r="15" spans="1:7">
      <c r="A15" s="5" t="s">
        <v>64</v>
      </c>
      <c r="B15" s="5"/>
      <c r="C15" s="216"/>
      <c r="D15" s="72"/>
      <c r="E15" s="16" t="str">
        <f t="shared" si="0"/>
        <v/>
      </c>
      <c r="F15" s="352" t="b">
        <f>IF(nume_candidat="",FALSE,ISNUMBER(SEARCH(nume_candidat,#REF!)))</f>
        <v>0</v>
      </c>
      <c r="G15" s="353" t="e">
        <f>LEN(#REF!)-LEN(SUBSTITUTE(#REF!,",",""))+1</f>
        <v>#REF!</v>
      </c>
    </row>
    <row r="16" spans="1:7">
      <c r="A16" s="5" t="s">
        <v>65</v>
      </c>
      <c r="B16" s="381"/>
      <c r="C16" s="215"/>
      <c r="D16" s="72"/>
      <c r="E16" s="16" t="str">
        <f t="shared" si="0"/>
        <v/>
      </c>
      <c r="F16" s="352" t="b">
        <f>IF(nume_candidat="",FALSE,ISNUMBER(SEARCH(nume_candidat,#REF!)))</f>
        <v>0</v>
      </c>
      <c r="G16" s="353" t="e">
        <f>LEN(#REF!)-LEN(SUBSTITUTE(#REF!,",",""))+1</f>
        <v>#REF!</v>
      </c>
    </row>
    <row r="17" spans="1:7">
      <c r="A17" s="5" t="s">
        <v>66</v>
      </c>
      <c r="B17" s="5"/>
      <c r="C17" s="216"/>
      <c r="D17" s="72"/>
      <c r="E17" s="16" t="str">
        <f t="shared" si="0"/>
        <v/>
      </c>
      <c r="F17" s="352" t="b">
        <f>IF(nume_candidat="",FALSE,ISNUMBER(SEARCH(nume_candidat,#REF!)))</f>
        <v>0</v>
      </c>
      <c r="G17" s="353" t="e">
        <f>LEN(#REF!)-LEN(SUBSTITUTE(#REF!,",",""))+1</f>
        <v>#REF!</v>
      </c>
    </row>
    <row r="18" spans="1:7">
      <c r="A18" s="5" t="s">
        <v>67</v>
      </c>
      <c r="B18" s="5"/>
      <c r="C18" s="216"/>
      <c r="D18" s="72"/>
      <c r="E18" s="16" t="str">
        <f t="shared" si="0"/>
        <v/>
      </c>
      <c r="F18" s="352" t="b">
        <f>IF(nume_candidat="",FALSE,ISNUMBER(SEARCH(nume_candidat,#REF!)))</f>
        <v>0</v>
      </c>
      <c r="G18" s="353" t="e">
        <f>LEN(#REF!)-LEN(SUBSTITUTE(#REF!,",",""))+1</f>
        <v>#REF!</v>
      </c>
    </row>
    <row r="19" spans="1:7">
      <c r="A19" s="5" t="s">
        <v>68</v>
      </c>
      <c r="B19" s="381"/>
      <c r="C19" s="216"/>
      <c r="D19" s="72"/>
      <c r="E19" s="16" t="str">
        <f t="shared" si="0"/>
        <v/>
      </c>
      <c r="F19" s="352" t="b">
        <f>IF(nume_candidat="",FALSE,ISNUMBER(SEARCH(nume_candidat,#REF!)))</f>
        <v>0</v>
      </c>
      <c r="G19" s="353" t="e">
        <f>LEN(#REF!)-LEN(SUBSTITUTE(#REF!,",",""))+1</f>
        <v>#REF!</v>
      </c>
    </row>
    <row r="20" spans="1:7">
      <c r="A20" s="5" t="s">
        <v>69</v>
      </c>
      <c r="B20" s="381"/>
      <c r="C20" s="216"/>
      <c r="D20" s="72"/>
      <c r="E20" s="16" t="str">
        <f t="shared" si="0"/>
        <v/>
      </c>
      <c r="F20" s="352" t="b">
        <f>IF(nume_candidat="",FALSE,ISNUMBER(SEARCH(nume_candidat,#REF!)))</f>
        <v>0</v>
      </c>
      <c r="G20" s="353" t="e">
        <f>LEN(#REF!)-LEN(SUBSTITUTE(#REF!,",",""))+1</f>
        <v>#REF!</v>
      </c>
    </row>
    <row r="21" spans="1:7">
      <c r="A21" s="5" t="s">
        <v>70</v>
      </c>
      <c r="B21" s="381"/>
      <c r="C21" s="215"/>
      <c r="D21" s="72"/>
      <c r="E21" s="16" t="str">
        <f t="shared" si="0"/>
        <v/>
      </c>
      <c r="F21" s="352" t="b">
        <f>IF(nume_candidat="",FALSE,ISNUMBER(SEARCH(nume_candidat,#REF!)))</f>
        <v>0</v>
      </c>
      <c r="G21" s="353" t="e">
        <f>LEN(#REF!)-LEN(SUBSTITUTE(#REF!,",",""))+1</f>
        <v>#REF!</v>
      </c>
    </row>
    <row r="22" spans="1:7">
      <c r="A22" s="5" t="s">
        <v>71</v>
      </c>
      <c r="B22" s="381"/>
      <c r="C22" s="215"/>
      <c r="D22" s="72"/>
      <c r="E22" s="16" t="str">
        <f t="shared" si="0"/>
        <v/>
      </c>
      <c r="F22" s="352" t="b">
        <f>IF(nume_candidat="",FALSE,ISNUMBER(SEARCH(nume_candidat,#REF!)))</f>
        <v>0</v>
      </c>
      <c r="G22" s="353" t="e">
        <f>LEN(#REF!)-LEN(SUBSTITUTE(#REF!,",",""))+1</f>
        <v>#REF!</v>
      </c>
    </row>
    <row r="23" spans="1:7">
      <c r="A23" s="5" t="s">
        <v>72</v>
      </c>
      <c r="B23" s="381"/>
      <c r="C23" s="215"/>
      <c r="D23" s="72"/>
      <c r="E23" s="16" t="str">
        <f t="shared" si="0"/>
        <v/>
      </c>
      <c r="F23" s="352" t="b">
        <f>IF(nume_candidat="",FALSE,ISNUMBER(SEARCH(nume_candidat,#REF!)))</f>
        <v>0</v>
      </c>
      <c r="G23" s="353" t="e">
        <f>LEN(#REF!)-LEN(SUBSTITUTE(#REF!,",",""))+1</f>
        <v>#REF!</v>
      </c>
    </row>
    <row r="24" spans="1:7">
      <c r="A24" s="5" t="s">
        <v>73</v>
      </c>
      <c r="B24" s="381"/>
      <c r="C24" s="215"/>
      <c r="D24" s="72"/>
      <c r="E24" s="16" t="str">
        <f t="shared" si="0"/>
        <v/>
      </c>
      <c r="F24" s="352" t="b">
        <f>IF(nume_candidat="",FALSE,ISNUMBER(SEARCH(nume_candidat,#REF!)))</f>
        <v>0</v>
      </c>
      <c r="G24" s="353" t="e">
        <f>LEN(#REF!)-LEN(SUBSTITUTE(#REF!,",",""))+1</f>
        <v>#REF!</v>
      </c>
    </row>
    <row r="25" spans="1:7">
      <c r="A25" s="5" t="s">
        <v>74</v>
      </c>
      <c r="B25" s="381"/>
      <c r="C25" s="215"/>
      <c r="D25" s="72"/>
      <c r="E25" s="16" t="str">
        <f t="shared" si="0"/>
        <v/>
      </c>
      <c r="F25" s="352" t="b">
        <f>IF(nume_candidat="",FALSE,ISNUMBER(SEARCH(nume_candidat,#REF!)))</f>
        <v>0</v>
      </c>
      <c r="G25" s="353" t="e">
        <f>LEN(#REF!)-LEN(SUBSTITUTE(#REF!,",",""))+1</f>
        <v>#REF!</v>
      </c>
    </row>
    <row r="26" spans="1:7">
      <c r="A26" s="5" t="s">
        <v>75</v>
      </c>
      <c r="B26" s="381"/>
      <c r="C26" s="215"/>
      <c r="D26" s="72"/>
      <c r="E26" s="16" t="str">
        <f t="shared" si="0"/>
        <v/>
      </c>
      <c r="F26" s="352" t="b">
        <f>IF(nume_candidat="",FALSE,ISNUMBER(SEARCH(nume_candidat,#REF!)))</f>
        <v>0</v>
      </c>
      <c r="G26" s="353" t="e">
        <f>LEN(#REF!)-LEN(SUBSTITUTE(#REF!,",",""))+1</f>
        <v>#REF!</v>
      </c>
    </row>
    <row r="27" spans="1:7">
      <c r="A27" s="5" t="s">
        <v>76</v>
      </c>
      <c r="B27" s="381"/>
      <c r="C27" s="215"/>
      <c r="D27" s="72"/>
      <c r="E27" s="16" t="str">
        <f t="shared" si="0"/>
        <v/>
      </c>
      <c r="F27" s="352" t="b">
        <f>IF(nume_candidat="",FALSE,ISNUMBER(SEARCH(nume_candidat,#REF!)))</f>
        <v>0</v>
      </c>
      <c r="G27" s="353" t="e">
        <f>LEN(#REF!)-LEN(SUBSTITUTE(#REF!,",",""))+1</f>
        <v>#REF!</v>
      </c>
    </row>
    <row r="28" spans="1:7">
      <c r="A28" s="5" t="s">
        <v>77</v>
      </c>
      <c r="B28" s="381"/>
      <c r="C28" s="215"/>
      <c r="D28" s="72"/>
      <c r="E28" s="16" t="str">
        <f t="shared" si="0"/>
        <v/>
      </c>
      <c r="F28" s="352" t="b">
        <f>IF(nume_candidat="",FALSE,ISNUMBER(SEARCH(nume_candidat,#REF!)))</f>
        <v>0</v>
      </c>
      <c r="G28" s="353" t="e">
        <f>LEN(#REF!)-LEN(SUBSTITUTE(#REF!,",",""))+1</f>
        <v>#REF!</v>
      </c>
    </row>
    <row r="29" spans="1:7">
      <c r="A29" s="5" t="s">
        <v>78</v>
      </c>
      <c r="B29" s="381"/>
      <c r="C29" s="215"/>
      <c r="D29" s="72"/>
      <c r="E29" s="16" t="str">
        <f t="shared" si="0"/>
        <v/>
      </c>
      <c r="F29" s="352" t="b">
        <f>IF(nume_candidat="",FALSE,ISNUMBER(SEARCH(nume_candidat,#REF!)))</f>
        <v>0</v>
      </c>
      <c r="G29" s="353" t="e">
        <f>LEN(#REF!)-LEN(SUBSTITUTE(#REF!,",",""))+1</f>
        <v>#REF!</v>
      </c>
    </row>
    <row r="30" spans="1:7">
      <c r="A30" s="5" t="s">
        <v>79</v>
      </c>
      <c r="B30" s="381"/>
      <c r="C30" s="215"/>
      <c r="D30" s="72"/>
      <c r="E30" s="16" t="str">
        <f t="shared" si="0"/>
        <v/>
      </c>
      <c r="F30" s="352" t="b">
        <f>IF(nume_candidat="",FALSE,ISNUMBER(SEARCH(nume_candidat,#REF!)))</f>
        <v>0</v>
      </c>
      <c r="G30" s="353" t="e">
        <f>LEN(#REF!)-LEN(SUBSTITUTE(#REF!,",",""))+1</f>
        <v>#REF!</v>
      </c>
    </row>
    <row r="31" spans="1:7">
      <c r="A31" s="5" t="s">
        <v>80</v>
      </c>
      <c r="B31" s="381"/>
      <c r="C31" s="215"/>
      <c r="D31" s="72"/>
      <c r="E31" s="16" t="str">
        <f t="shared" si="0"/>
        <v/>
      </c>
      <c r="F31" s="352" t="b">
        <f>IF(nume_candidat="",FALSE,ISNUMBER(SEARCH(nume_candidat,#REF!)))</f>
        <v>0</v>
      </c>
      <c r="G31" s="353" t="e">
        <f>LEN(#REF!)-LEN(SUBSTITUTE(#REF!,",",""))+1</f>
        <v>#REF!</v>
      </c>
    </row>
    <row r="32" spans="1:7">
      <c r="A32" s="5" t="s">
        <v>81</v>
      </c>
      <c r="B32" s="381"/>
      <c r="C32" s="215"/>
      <c r="D32" s="72"/>
      <c r="E32" s="16" t="str">
        <f t="shared" si="0"/>
        <v/>
      </c>
      <c r="F32" s="352" t="b">
        <f>IF(nume_candidat="",FALSE,ISNUMBER(SEARCH(nume_candidat,#REF!)))</f>
        <v>0</v>
      </c>
      <c r="G32" s="353" t="e">
        <f>LEN(#REF!)-LEN(SUBSTITUTE(#REF!,",",""))+1</f>
        <v>#REF!</v>
      </c>
    </row>
    <row r="33" spans="1:7">
      <c r="A33" s="5" t="s">
        <v>82</v>
      </c>
      <c r="B33" s="381"/>
      <c r="C33" s="215"/>
      <c r="D33" s="72"/>
      <c r="E33" s="16" t="str">
        <f t="shared" si="0"/>
        <v/>
      </c>
      <c r="F33" s="352" t="b">
        <f>IF(nume_candidat="",FALSE,ISNUMBER(SEARCH(nume_candidat,#REF!)))</f>
        <v>0</v>
      </c>
      <c r="G33" s="353" t="e">
        <f>LEN(#REF!)-LEN(SUBSTITUTE(#REF!,",",""))+1</f>
        <v>#REF!</v>
      </c>
    </row>
    <row r="34" spans="1:7">
      <c r="A34" s="5" t="s">
        <v>83</v>
      </c>
      <c r="B34" s="381"/>
      <c r="C34" s="215"/>
      <c r="D34" s="72"/>
      <c r="E34" s="16" t="str">
        <f t="shared" si="0"/>
        <v/>
      </c>
      <c r="F34" s="352" t="b">
        <f>IF(nume_candidat="",FALSE,ISNUMBER(SEARCH(nume_candidat,#REF!)))</f>
        <v>0</v>
      </c>
      <c r="G34" s="353" t="e">
        <f>LEN(#REF!)-LEN(SUBSTITUTE(#REF!,",",""))+1</f>
        <v>#REF!</v>
      </c>
    </row>
    <row r="35" spans="1:7">
      <c r="A35" s="5" t="s">
        <v>84</v>
      </c>
      <c r="B35" s="381"/>
      <c r="C35" s="215"/>
      <c r="D35" s="72"/>
      <c r="E35" s="16" t="str">
        <f t="shared" si="0"/>
        <v/>
      </c>
      <c r="F35" s="352" t="b">
        <f>IF(nume_candidat="",FALSE,ISNUMBER(SEARCH(nume_candidat,#REF!)))</f>
        <v>0</v>
      </c>
      <c r="G35" s="353" t="e">
        <f>LEN(#REF!)-LEN(SUBSTITUTE(#REF!,",",""))+1</f>
        <v>#REF!</v>
      </c>
    </row>
    <row r="36" spans="1:7">
      <c r="A36" s="5" t="s">
        <v>85</v>
      </c>
      <c r="B36" s="381"/>
      <c r="C36" s="215"/>
      <c r="D36" s="72"/>
      <c r="E36" s="16" t="str">
        <f t="shared" si="0"/>
        <v/>
      </c>
      <c r="F36" s="352" t="b">
        <f>IF(nume_candidat="",FALSE,ISNUMBER(SEARCH(nume_candidat,#REF!)))</f>
        <v>0</v>
      </c>
      <c r="G36" s="353" t="e">
        <f>LEN(#REF!)-LEN(SUBSTITUTE(#REF!,",",""))+1</f>
        <v>#REF!</v>
      </c>
    </row>
    <row r="37" spans="1:7">
      <c r="A37" s="5" t="s">
        <v>86</v>
      </c>
      <c r="B37" s="381"/>
      <c r="C37" s="215"/>
      <c r="D37" s="72"/>
      <c r="E37" s="16" t="str">
        <f t="shared" si="0"/>
        <v/>
      </c>
      <c r="F37" s="352" t="b">
        <f>IF(nume_candidat="",FALSE,ISNUMBER(SEARCH(nume_candidat,#REF!)))</f>
        <v>0</v>
      </c>
      <c r="G37" s="353" t="e">
        <f>LEN(#REF!)-LEN(SUBSTITUTE(#REF!,",",""))+1</f>
        <v>#REF!</v>
      </c>
    </row>
    <row r="38" spans="1:7">
      <c r="A38" s="5" t="s">
        <v>87</v>
      </c>
      <c r="B38" s="381"/>
      <c r="C38" s="215"/>
      <c r="D38" s="72"/>
      <c r="E38" s="16" t="str">
        <f t="shared" si="0"/>
        <v/>
      </c>
      <c r="F38" s="352" t="b">
        <f>IF(nume_candidat="",FALSE,ISNUMBER(SEARCH(nume_candidat,#REF!)))</f>
        <v>0</v>
      </c>
      <c r="G38" s="353" t="e">
        <f>LEN(#REF!)-LEN(SUBSTITUTE(#REF!,",",""))+1</f>
        <v>#REF!</v>
      </c>
    </row>
    <row r="39" spans="1:7">
      <c r="A39" s="5" t="s">
        <v>88</v>
      </c>
      <c r="B39" s="381"/>
      <c r="C39" s="215"/>
      <c r="D39" s="72"/>
      <c r="E39" s="16" t="str">
        <f t="shared" si="0"/>
        <v/>
      </c>
      <c r="F39" s="352" t="b">
        <f>IF(nume_candidat="",FALSE,ISNUMBER(SEARCH(nume_candidat,#REF!)))</f>
        <v>0</v>
      </c>
      <c r="G39" s="353" t="e">
        <f>LEN(#REF!)-LEN(SUBSTITUTE(#REF!,",",""))+1</f>
        <v>#REF!</v>
      </c>
    </row>
    <row r="40" spans="1:7">
      <c r="A40" s="5" t="s">
        <v>96</v>
      </c>
      <c r="B40" s="381"/>
      <c r="C40" s="215"/>
      <c r="D40" s="72"/>
      <c r="E40" s="16" t="str">
        <f t="shared" si="0"/>
        <v/>
      </c>
      <c r="F40" s="352" t="b">
        <f>IF(nume_candidat="",FALSE,ISNUMBER(SEARCH(nume_candidat,#REF!)))</f>
        <v>0</v>
      </c>
      <c r="G40" s="353" t="e">
        <f>LEN(#REF!)-LEN(SUBSTITUTE(#REF!,",",""))+1</f>
        <v>#REF!</v>
      </c>
    </row>
    <row r="41" spans="1:7">
      <c r="A41" s="5" t="s">
        <v>97</v>
      </c>
      <c r="B41" s="381"/>
      <c r="C41" s="215"/>
      <c r="D41" s="72"/>
      <c r="E41" s="16" t="str">
        <f t="shared" si="0"/>
        <v/>
      </c>
      <c r="F41" s="352" t="b">
        <f>IF(nume_candidat="",FALSE,ISNUMBER(SEARCH(nume_candidat,#REF!)))</f>
        <v>0</v>
      </c>
      <c r="G41" s="353" t="e">
        <f>LEN(#REF!)-LEN(SUBSTITUTE(#REF!,",",""))+1</f>
        <v>#REF!</v>
      </c>
    </row>
    <row r="42" spans="1:7">
      <c r="A42" s="5" t="s">
        <v>98</v>
      </c>
      <c r="B42" s="381"/>
      <c r="C42" s="215"/>
      <c r="D42" s="72"/>
      <c r="E42" s="16" t="str">
        <f t="shared" si="0"/>
        <v/>
      </c>
      <c r="F42" s="352" t="b">
        <f>IF(nume_candidat="",FALSE,ISNUMBER(SEARCH(nume_candidat,#REF!)))</f>
        <v>0</v>
      </c>
      <c r="G42" s="353" t="e">
        <f>LEN(#REF!)-LEN(SUBSTITUTE(#REF!,",",""))+1</f>
        <v>#REF!</v>
      </c>
    </row>
    <row r="43" spans="1:7">
      <c r="A43" s="5" t="s">
        <v>99</v>
      </c>
      <c r="B43" s="381"/>
      <c r="C43" s="215"/>
      <c r="D43" s="72"/>
      <c r="E43" s="16" t="str">
        <f t="shared" si="0"/>
        <v/>
      </c>
      <c r="F43" s="352" t="b">
        <f>IF(nume_candidat="",FALSE,ISNUMBER(SEARCH(nume_candidat,#REF!)))</f>
        <v>0</v>
      </c>
      <c r="G43" s="353" t="e">
        <f>LEN(#REF!)-LEN(SUBSTITUTE(#REF!,",",""))+1</f>
        <v>#REF!</v>
      </c>
    </row>
    <row r="44" spans="1:7">
      <c r="A44" s="5" t="s">
        <v>100</v>
      </c>
      <c r="B44" s="381"/>
      <c r="C44" s="215"/>
      <c r="D44" s="72"/>
      <c r="E44" s="16" t="str">
        <f t="shared" si="0"/>
        <v/>
      </c>
      <c r="F44" s="352" t="b">
        <f>IF(nume_candidat="",FALSE,ISNUMBER(SEARCH(nume_candidat,#REF!)))</f>
        <v>0</v>
      </c>
      <c r="G44" s="353" t="e">
        <f>LEN(#REF!)-LEN(SUBSTITUTE(#REF!,",",""))+1</f>
        <v>#REF!</v>
      </c>
    </row>
    <row r="45" spans="1:7">
      <c r="A45" s="5" t="s">
        <v>101</v>
      </c>
      <c r="B45" s="381"/>
      <c r="C45" s="215"/>
      <c r="D45" s="72"/>
      <c r="E45" s="16" t="str">
        <f t="shared" si="0"/>
        <v/>
      </c>
      <c r="F45" s="352" t="b">
        <f>IF(nume_candidat="",FALSE,ISNUMBER(SEARCH(nume_candidat,#REF!)))</f>
        <v>0</v>
      </c>
      <c r="G45" s="353" t="e">
        <f>LEN(#REF!)-LEN(SUBSTITUTE(#REF!,",",""))+1</f>
        <v>#REF!</v>
      </c>
    </row>
    <row r="46" spans="1:7">
      <c r="A46" s="5" t="s">
        <v>103</v>
      </c>
      <c r="B46" s="381"/>
      <c r="C46" s="215"/>
      <c r="D46" s="72"/>
      <c r="E46" s="16" t="str">
        <f t="shared" si="0"/>
        <v/>
      </c>
      <c r="F46" s="352" t="b">
        <f>IF(nume_candidat="",FALSE,ISNUMBER(SEARCH(nume_candidat,#REF!)))</f>
        <v>0</v>
      </c>
      <c r="G46" s="353" t="e">
        <f>LEN(#REF!)-LEN(SUBSTITUTE(#REF!,",",""))+1</f>
        <v>#REF!</v>
      </c>
    </row>
    <row r="47" spans="1:7">
      <c r="A47" s="5" t="s">
        <v>104</v>
      </c>
      <c r="B47" s="381"/>
      <c r="C47" s="215"/>
      <c r="D47" s="72"/>
      <c r="E47" s="16" t="str">
        <f t="shared" si="0"/>
        <v/>
      </c>
      <c r="F47" s="352" t="b">
        <f>IF(nume_candidat="",FALSE,ISNUMBER(SEARCH(nume_candidat,#REF!)))</f>
        <v>0</v>
      </c>
      <c r="G47" s="353" t="e">
        <f>LEN(#REF!)-LEN(SUBSTITUTE(#REF!,",",""))+1</f>
        <v>#REF!</v>
      </c>
    </row>
    <row r="48" spans="1:7">
      <c r="A48" s="5" t="s">
        <v>105</v>
      </c>
      <c r="B48" s="381"/>
      <c r="C48" s="215"/>
      <c r="D48" s="72"/>
      <c r="E48" s="16" t="str">
        <f t="shared" si="0"/>
        <v/>
      </c>
      <c r="F48" s="352" t="b">
        <f>IF(nume_candidat="",FALSE,ISNUMBER(SEARCH(nume_candidat,#REF!)))</f>
        <v>0</v>
      </c>
      <c r="G48" s="353" t="e">
        <f>LEN(#REF!)-LEN(SUBSTITUTE(#REF!,",",""))+1</f>
        <v>#REF!</v>
      </c>
    </row>
    <row r="49" spans="1:7">
      <c r="A49" s="5" t="s">
        <v>106</v>
      </c>
      <c r="B49" s="381"/>
      <c r="C49" s="215"/>
      <c r="D49" s="72"/>
      <c r="E49" s="16" t="str">
        <f t="shared" si="0"/>
        <v/>
      </c>
      <c r="F49" s="352" t="b">
        <f>IF(nume_candidat="",FALSE,ISNUMBER(SEARCH(nume_candidat,#REF!)))</f>
        <v>0</v>
      </c>
      <c r="G49" s="353" t="e">
        <f>LEN(#REF!)-LEN(SUBSTITUTE(#REF!,",",""))+1</f>
        <v>#REF!</v>
      </c>
    </row>
    <row r="50" spans="1:7">
      <c r="A50" s="5" t="s">
        <v>107</v>
      </c>
      <c r="B50" s="381"/>
      <c r="C50" s="215"/>
      <c r="D50" s="72"/>
      <c r="E50" s="16" t="str">
        <f t="shared" si="0"/>
        <v/>
      </c>
      <c r="F50" s="352" t="b">
        <f>IF(nume_candidat="",FALSE,ISNUMBER(SEARCH(nume_candidat,#REF!)))</f>
        <v>0</v>
      </c>
      <c r="G50" s="353" t="e">
        <f>LEN(#REF!)-LEN(SUBSTITUTE(#REF!,",",""))+1</f>
        <v>#REF!</v>
      </c>
    </row>
    <row r="51" spans="1:7">
      <c r="A51" s="5" t="s">
        <v>108</v>
      </c>
      <c r="B51" s="381"/>
      <c r="C51" s="215"/>
      <c r="D51" s="72"/>
      <c r="E51" s="16" t="str">
        <f t="shared" si="0"/>
        <v/>
      </c>
      <c r="F51" s="352" t="b">
        <f>IF(nume_candidat="",FALSE,ISNUMBER(SEARCH(nume_candidat,#REF!)))</f>
        <v>0</v>
      </c>
      <c r="G51" s="353" t="e">
        <f>LEN(#REF!)-LEN(SUBSTITUTE(#REF!,",",""))+1</f>
        <v>#REF!</v>
      </c>
    </row>
    <row r="52" spans="1:7">
      <c r="A52" s="5" t="s">
        <v>109</v>
      </c>
      <c r="B52" s="381"/>
      <c r="C52" s="215"/>
      <c r="D52" s="72"/>
      <c r="E52" s="16" t="str">
        <f t="shared" si="0"/>
        <v/>
      </c>
      <c r="F52" s="352" t="b">
        <f>IF(nume_candidat="",FALSE,ISNUMBER(SEARCH(nume_candidat,#REF!)))</f>
        <v>0</v>
      </c>
      <c r="G52" s="353" t="e">
        <f>LEN(#REF!)-LEN(SUBSTITUTE(#REF!,",",""))+1</f>
        <v>#REF!</v>
      </c>
    </row>
    <row r="53" spans="1:7">
      <c r="A53" s="5" t="s">
        <v>110</v>
      </c>
      <c r="B53" s="381"/>
      <c r="C53" s="215"/>
      <c r="D53" s="72"/>
      <c r="E53" s="16" t="str">
        <f t="shared" si="0"/>
        <v/>
      </c>
      <c r="F53" s="352" t="b">
        <f>IF(nume_candidat="",FALSE,ISNUMBER(SEARCH(nume_candidat,#REF!)))</f>
        <v>0</v>
      </c>
      <c r="G53" s="353" t="e">
        <f>LEN(#REF!)-LEN(SUBSTITUTE(#REF!,",",""))+1</f>
        <v>#REF!</v>
      </c>
    </row>
    <row r="54" spans="1:7">
      <c r="A54" s="5" t="s">
        <v>111</v>
      </c>
      <c r="B54" s="381"/>
      <c r="C54" s="215"/>
      <c r="D54" s="72"/>
      <c r="E54" s="16" t="str">
        <f t="shared" si="0"/>
        <v/>
      </c>
      <c r="F54" s="352" t="b">
        <f>IF(nume_candidat="",FALSE,ISNUMBER(SEARCH(nume_candidat,#REF!)))</f>
        <v>0</v>
      </c>
      <c r="G54" s="353" t="e">
        <f>LEN(#REF!)-LEN(SUBSTITUTE(#REF!,",",""))+1</f>
        <v>#REF!</v>
      </c>
    </row>
    <row r="55" spans="1:7">
      <c r="A55" s="5" t="s">
        <v>112</v>
      </c>
      <c r="B55" s="381"/>
      <c r="C55" s="215"/>
      <c r="D55" s="72"/>
      <c r="E55" s="16" t="str">
        <f t="shared" si="0"/>
        <v/>
      </c>
      <c r="F55" s="352" t="b">
        <f>IF(nume_candidat="",FALSE,ISNUMBER(SEARCH(nume_candidat,#REF!)))</f>
        <v>0</v>
      </c>
      <c r="G55" s="353" t="e">
        <f>LEN(#REF!)-LEN(SUBSTITUTE(#REF!,",",""))+1</f>
        <v>#REF!</v>
      </c>
    </row>
    <row r="56" spans="1:7">
      <c r="A56" s="5" t="s">
        <v>113</v>
      </c>
      <c r="B56" s="381"/>
      <c r="C56" s="215"/>
      <c r="D56" s="72"/>
      <c r="E56" s="16" t="str">
        <f t="shared" si="0"/>
        <v/>
      </c>
      <c r="F56" s="352" t="b">
        <f>IF(nume_candidat="",FALSE,ISNUMBER(SEARCH(nume_candidat,#REF!)))</f>
        <v>0</v>
      </c>
      <c r="G56" s="353" t="e">
        <f>LEN(#REF!)-LEN(SUBSTITUTE(#REF!,",",""))+1</f>
        <v>#REF!</v>
      </c>
    </row>
    <row r="57" spans="1:7">
      <c r="A57" s="5" t="s">
        <v>114</v>
      </c>
      <c r="B57" s="381"/>
      <c r="C57" s="215"/>
      <c r="D57" s="72"/>
      <c r="E57" s="16" t="str">
        <f t="shared" si="0"/>
        <v/>
      </c>
      <c r="F57" s="352" t="b">
        <f>IF(nume_candidat="",FALSE,ISNUMBER(SEARCH(nume_candidat,#REF!)))</f>
        <v>0</v>
      </c>
      <c r="G57" s="353" t="e">
        <f>LEN(#REF!)-LEN(SUBSTITUTE(#REF!,",",""))+1</f>
        <v>#REF!</v>
      </c>
    </row>
    <row r="58" spans="1:7">
      <c r="A58" s="5" t="s">
        <v>115</v>
      </c>
      <c r="B58" s="381"/>
      <c r="C58" s="215"/>
      <c r="D58" s="72"/>
      <c r="E58" s="16" t="str">
        <f t="shared" si="0"/>
        <v/>
      </c>
      <c r="F58" s="352" t="b">
        <f>IF(nume_candidat="",FALSE,ISNUMBER(SEARCH(nume_candidat,#REF!)))</f>
        <v>0</v>
      </c>
      <c r="G58" s="353" t="e">
        <f>LEN(#REF!)-LEN(SUBSTITUTE(#REF!,",",""))+1</f>
        <v>#REF!</v>
      </c>
    </row>
    <row r="59" spans="1:7">
      <c r="A59" s="5" t="s">
        <v>116</v>
      </c>
      <c r="B59" s="381"/>
      <c r="C59" s="215"/>
      <c r="D59" s="72"/>
      <c r="E59" s="16" t="str">
        <f t="shared" si="0"/>
        <v/>
      </c>
      <c r="F59" s="352" t="b">
        <f>IF(nume_candidat="",FALSE,ISNUMBER(SEARCH(nume_candidat,#REF!)))</f>
        <v>0</v>
      </c>
      <c r="G59" s="353" t="e">
        <f>LEN(#REF!)-LEN(SUBSTITUTE(#REF!,",",""))+1</f>
        <v>#REF!</v>
      </c>
    </row>
    <row r="60" spans="1:7">
      <c r="A60" s="5" t="s">
        <v>117</v>
      </c>
      <c r="B60" s="381"/>
      <c r="C60" s="215"/>
      <c r="D60" s="72"/>
      <c r="E60" s="16" t="str">
        <f t="shared" si="0"/>
        <v/>
      </c>
      <c r="F60" s="352" t="b">
        <f>IF(nume_candidat="",FALSE,ISNUMBER(SEARCH(nume_candidat,#REF!)))</f>
        <v>0</v>
      </c>
      <c r="G60" s="353" t="e">
        <f>LEN(#REF!)-LEN(SUBSTITUTE(#REF!,",",""))+1</f>
        <v>#REF!</v>
      </c>
    </row>
    <row r="61" spans="1:7">
      <c r="A61" s="5" t="s">
        <v>118</v>
      </c>
      <c r="B61" s="381"/>
      <c r="C61" s="215"/>
      <c r="D61" s="72"/>
      <c r="E61" s="16" t="str">
        <f t="shared" si="0"/>
        <v/>
      </c>
      <c r="F61" s="352" t="b">
        <f>IF(nume_candidat="",FALSE,ISNUMBER(SEARCH(nume_candidat,#REF!)))</f>
        <v>0</v>
      </c>
      <c r="G61" s="353" t="e">
        <f>LEN(#REF!)-LEN(SUBSTITUTE(#REF!,",",""))+1</f>
        <v>#REF!</v>
      </c>
    </row>
    <row r="62" spans="1:7">
      <c r="A62" s="5" t="s">
        <v>119</v>
      </c>
      <c r="B62" s="381"/>
      <c r="C62" s="215"/>
      <c r="D62" s="72"/>
      <c r="E62" s="16" t="str">
        <f t="shared" si="0"/>
        <v/>
      </c>
      <c r="F62" s="352" t="b">
        <f>IF(nume_candidat="",FALSE,ISNUMBER(SEARCH(nume_candidat,#REF!)))</f>
        <v>0</v>
      </c>
      <c r="G62" s="353" t="e">
        <f>LEN(#REF!)-LEN(SUBSTITUTE(#REF!,",",""))+1</f>
        <v>#REF!</v>
      </c>
    </row>
    <row r="63" spans="1:7">
      <c r="A63" s="5" t="s">
        <v>120</v>
      </c>
      <c r="B63" s="381"/>
      <c r="C63" s="215"/>
      <c r="D63" s="72"/>
      <c r="E63" s="16" t="str">
        <f t="shared" si="0"/>
        <v/>
      </c>
      <c r="F63" s="352" t="b">
        <f>IF(nume_candidat="",FALSE,ISNUMBER(SEARCH(nume_candidat,#REF!)))</f>
        <v>0</v>
      </c>
      <c r="G63" s="353" t="e">
        <f>LEN(#REF!)-LEN(SUBSTITUTE(#REF!,",",""))+1</f>
        <v>#REF!</v>
      </c>
    </row>
    <row r="64" spans="1:7">
      <c r="A64" s="5" t="s">
        <v>121</v>
      </c>
      <c r="B64" s="381"/>
      <c r="C64" s="215"/>
      <c r="D64" s="72"/>
      <c r="E64" s="16" t="str">
        <f t="shared" si="0"/>
        <v/>
      </c>
      <c r="F64" s="352" t="b">
        <f>IF(nume_candidat="",FALSE,ISNUMBER(SEARCH(nume_candidat,#REF!)))</f>
        <v>0</v>
      </c>
      <c r="G64" s="353" t="e">
        <f>LEN(#REF!)-LEN(SUBSTITUTE(#REF!,",",""))+1</f>
        <v>#REF!</v>
      </c>
    </row>
    <row r="65" spans="1:7">
      <c r="A65" s="5" t="s">
        <v>122</v>
      </c>
      <c r="B65" s="381"/>
      <c r="C65" s="215"/>
      <c r="D65" s="72"/>
      <c r="E65" s="16" t="str">
        <f t="shared" si="0"/>
        <v/>
      </c>
      <c r="F65" s="352" t="b">
        <f>IF(nume_candidat="",FALSE,ISNUMBER(SEARCH(nume_candidat,#REF!)))</f>
        <v>0</v>
      </c>
      <c r="G65" s="353" t="e">
        <f>LEN(#REF!)-LEN(SUBSTITUTE(#REF!,",",""))+1</f>
        <v>#REF!</v>
      </c>
    </row>
    <row r="66" spans="1:7">
      <c r="A66" s="5" t="s">
        <v>123</v>
      </c>
      <c r="B66" s="381"/>
      <c r="C66" s="215"/>
      <c r="D66" s="72"/>
      <c r="E66" s="16" t="str">
        <f t="shared" si="0"/>
        <v/>
      </c>
      <c r="F66" s="352" t="b">
        <f>IF(nume_candidat="",FALSE,ISNUMBER(SEARCH(nume_candidat,#REF!)))</f>
        <v>0</v>
      </c>
      <c r="G66" s="353" t="e">
        <f>LEN(#REF!)-LEN(SUBSTITUTE(#REF!,",",""))+1</f>
        <v>#REF!</v>
      </c>
    </row>
    <row r="67" spans="1:7">
      <c r="A67" s="5" t="s">
        <v>124</v>
      </c>
      <c r="B67" s="381"/>
      <c r="C67" s="215"/>
      <c r="D67" s="72"/>
      <c r="E67" s="16" t="str">
        <f t="shared" si="0"/>
        <v/>
      </c>
      <c r="F67" s="352" t="b">
        <f>IF(nume_candidat="",FALSE,ISNUMBER(SEARCH(nume_candidat,#REF!)))</f>
        <v>0</v>
      </c>
      <c r="G67" s="353" t="e">
        <f>LEN(#REF!)-LEN(SUBSTITUTE(#REF!,",",""))+1</f>
        <v>#REF!</v>
      </c>
    </row>
    <row r="68" spans="1:7">
      <c r="A68" s="5" t="s">
        <v>125</v>
      </c>
      <c r="B68" s="381"/>
      <c r="C68" s="215"/>
      <c r="D68" s="72"/>
      <c r="E68" s="16" t="str">
        <f t="shared" si="0"/>
        <v/>
      </c>
      <c r="F68" s="352" t="b">
        <f>IF(nume_candidat="",FALSE,ISNUMBER(SEARCH(nume_candidat,#REF!)))</f>
        <v>0</v>
      </c>
      <c r="G68" s="353" t="e">
        <f>LEN(#REF!)-LEN(SUBSTITUTE(#REF!,",",""))+1</f>
        <v>#REF!</v>
      </c>
    </row>
    <row r="69" spans="1:7">
      <c r="A69" s="5" t="s">
        <v>126</v>
      </c>
      <c r="B69" s="381"/>
      <c r="C69" s="215"/>
      <c r="D69" s="72"/>
      <c r="E69" s="16" t="str">
        <f t="shared" si="0"/>
        <v/>
      </c>
      <c r="F69" s="352" t="b">
        <f>IF(nume_candidat="",FALSE,ISNUMBER(SEARCH(nume_candidat,#REF!)))</f>
        <v>0</v>
      </c>
      <c r="G69" s="353" t="e">
        <f>LEN(#REF!)-LEN(SUBSTITUTE(#REF!,",",""))+1</f>
        <v>#REF!</v>
      </c>
    </row>
    <row r="70" spans="1:7">
      <c r="A70" s="5" t="s">
        <v>127</v>
      </c>
      <c r="B70" s="381"/>
      <c r="C70" s="215"/>
      <c r="D70" s="72"/>
      <c r="E70" s="16" t="str">
        <f t="shared" si="0"/>
        <v/>
      </c>
      <c r="F70" s="352" t="b">
        <f>IF(nume_candidat="",FALSE,ISNUMBER(SEARCH(nume_candidat,#REF!)))</f>
        <v>0</v>
      </c>
      <c r="G70" s="353" t="e">
        <f>LEN(#REF!)-LEN(SUBSTITUTE(#REF!,",",""))+1</f>
        <v>#REF!</v>
      </c>
    </row>
    <row r="71" spans="1:7">
      <c r="A71" s="5" t="s">
        <v>128</v>
      </c>
      <c r="B71" s="381"/>
      <c r="C71" s="215"/>
      <c r="D71" s="72"/>
      <c r="E71" s="16" t="str">
        <f t="shared" si="0"/>
        <v/>
      </c>
      <c r="F71" s="352" t="b">
        <f>IF(nume_candidat="",FALSE,ISNUMBER(SEARCH(nume_candidat,#REF!)))</f>
        <v>0</v>
      </c>
      <c r="G71" s="353" t="e">
        <f>LEN(#REF!)-LEN(SUBSTITUTE(#REF!,",",""))+1</f>
        <v>#REF!</v>
      </c>
    </row>
    <row r="72" spans="1:7">
      <c r="A72" s="5" t="s">
        <v>129</v>
      </c>
      <c r="B72" s="381"/>
      <c r="C72" s="215"/>
      <c r="D72" s="72"/>
      <c r="E72" s="16" t="str">
        <f t="shared" si="0"/>
        <v/>
      </c>
      <c r="F72" s="352" t="b">
        <f>IF(nume_candidat="",FALSE,ISNUMBER(SEARCH(nume_candidat,#REF!)))</f>
        <v>0</v>
      </c>
      <c r="G72" s="353" t="e">
        <f>LEN(#REF!)-LEN(SUBSTITUTE(#REF!,",",""))+1</f>
        <v>#REF!</v>
      </c>
    </row>
    <row r="73" spans="1:7">
      <c r="A73" s="5" t="s">
        <v>130</v>
      </c>
      <c r="B73" s="381"/>
      <c r="C73" s="215"/>
      <c r="D73" s="72"/>
      <c r="E73" s="16" t="str">
        <f t="shared" si="0"/>
        <v/>
      </c>
      <c r="F73" s="352" t="b">
        <f>IF(nume_candidat="",FALSE,ISNUMBER(SEARCH(nume_candidat,#REF!)))</f>
        <v>0</v>
      </c>
      <c r="G73" s="353" t="e">
        <f>LEN(#REF!)-LEN(SUBSTITUTE(#REF!,",",""))+1</f>
        <v>#REF!</v>
      </c>
    </row>
    <row r="74" spans="1:7">
      <c r="A74" s="5" t="s">
        <v>131</v>
      </c>
      <c r="B74" s="381"/>
      <c r="C74" s="215"/>
      <c r="D74" s="72"/>
      <c r="E74" s="16" t="str">
        <f t="shared" ref="E74:E137" si="1">IF(OR(,$B74="",$C74="",$C74&lt;an_initial,$C74&gt;an_final,),"",
(80*(D74="premiu")+40*(D74="nominalizare")+20*(D74="selecționare"))
)</f>
        <v/>
      </c>
      <c r="F74" s="352" t="b">
        <f>IF(nume_candidat="",FALSE,ISNUMBER(SEARCH(nume_candidat,#REF!)))</f>
        <v>0</v>
      </c>
      <c r="G74" s="353" t="e">
        <f>LEN(#REF!)-LEN(SUBSTITUTE(#REF!,",",""))+1</f>
        <v>#REF!</v>
      </c>
    </row>
    <row r="75" spans="1:7">
      <c r="A75" s="5" t="s">
        <v>132</v>
      </c>
      <c r="B75" s="381"/>
      <c r="C75" s="215"/>
      <c r="D75" s="72"/>
      <c r="E75" s="16" t="str">
        <f t="shared" si="1"/>
        <v/>
      </c>
      <c r="F75" s="352" t="b">
        <f>IF(nume_candidat="",FALSE,ISNUMBER(SEARCH(nume_candidat,#REF!)))</f>
        <v>0</v>
      </c>
      <c r="G75" s="353" t="e">
        <f>LEN(#REF!)-LEN(SUBSTITUTE(#REF!,",",""))+1</f>
        <v>#REF!</v>
      </c>
    </row>
    <row r="76" spans="1:7">
      <c r="A76" s="5" t="s">
        <v>133</v>
      </c>
      <c r="B76" s="381"/>
      <c r="C76" s="215"/>
      <c r="D76" s="72"/>
      <c r="E76" s="16" t="str">
        <f t="shared" si="1"/>
        <v/>
      </c>
      <c r="F76" s="352" t="b">
        <f>IF(nume_candidat="",FALSE,ISNUMBER(SEARCH(nume_candidat,#REF!)))</f>
        <v>0</v>
      </c>
      <c r="G76" s="353" t="e">
        <f>LEN(#REF!)-LEN(SUBSTITUTE(#REF!,",",""))+1</f>
        <v>#REF!</v>
      </c>
    </row>
    <row r="77" spans="1:7">
      <c r="A77" s="5" t="s">
        <v>134</v>
      </c>
      <c r="B77" s="381"/>
      <c r="C77" s="215"/>
      <c r="D77" s="72"/>
      <c r="E77" s="16" t="str">
        <f t="shared" si="1"/>
        <v/>
      </c>
      <c r="F77" s="352" t="b">
        <f>IF(nume_candidat="",FALSE,ISNUMBER(SEARCH(nume_candidat,#REF!)))</f>
        <v>0</v>
      </c>
      <c r="G77" s="353" t="e">
        <f>LEN(#REF!)-LEN(SUBSTITUTE(#REF!,",",""))+1</f>
        <v>#REF!</v>
      </c>
    </row>
    <row r="78" spans="1:7">
      <c r="A78" s="5" t="s">
        <v>135</v>
      </c>
      <c r="B78" s="381"/>
      <c r="C78" s="215"/>
      <c r="D78" s="72"/>
      <c r="E78" s="16" t="str">
        <f t="shared" si="1"/>
        <v/>
      </c>
      <c r="F78" s="352" t="b">
        <f>IF(nume_candidat="",FALSE,ISNUMBER(SEARCH(nume_candidat,#REF!)))</f>
        <v>0</v>
      </c>
      <c r="G78" s="353" t="e">
        <f>LEN(#REF!)-LEN(SUBSTITUTE(#REF!,",",""))+1</f>
        <v>#REF!</v>
      </c>
    </row>
    <row r="79" spans="1:7">
      <c r="A79" s="5" t="s">
        <v>136</v>
      </c>
      <c r="B79" s="381"/>
      <c r="C79" s="215"/>
      <c r="D79" s="72"/>
      <c r="E79" s="16" t="str">
        <f t="shared" si="1"/>
        <v/>
      </c>
      <c r="F79" s="352" t="b">
        <f>IF(nume_candidat="",FALSE,ISNUMBER(SEARCH(nume_candidat,#REF!)))</f>
        <v>0</v>
      </c>
      <c r="G79" s="353" t="e">
        <f>LEN(#REF!)-LEN(SUBSTITUTE(#REF!,",",""))+1</f>
        <v>#REF!</v>
      </c>
    </row>
    <row r="80" spans="1:7">
      <c r="A80" s="5" t="s">
        <v>137</v>
      </c>
      <c r="B80" s="381"/>
      <c r="C80" s="215"/>
      <c r="D80" s="72"/>
      <c r="E80" s="16" t="str">
        <f t="shared" si="1"/>
        <v/>
      </c>
      <c r="F80" s="352" t="b">
        <f>IF(nume_candidat="",FALSE,ISNUMBER(SEARCH(nume_candidat,#REF!)))</f>
        <v>0</v>
      </c>
      <c r="G80" s="353" t="e">
        <f>LEN(#REF!)-LEN(SUBSTITUTE(#REF!,",",""))+1</f>
        <v>#REF!</v>
      </c>
    </row>
    <row r="81" spans="1:7">
      <c r="A81" s="5" t="s">
        <v>138</v>
      </c>
      <c r="B81" s="381"/>
      <c r="C81" s="215"/>
      <c r="D81" s="72"/>
      <c r="E81" s="16" t="str">
        <f t="shared" si="1"/>
        <v/>
      </c>
      <c r="F81" s="352" t="b">
        <f>IF(nume_candidat="",FALSE,ISNUMBER(SEARCH(nume_candidat,#REF!)))</f>
        <v>0</v>
      </c>
      <c r="G81" s="353" t="e">
        <f>LEN(#REF!)-LEN(SUBSTITUTE(#REF!,",",""))+1</f>
        <v>#REF!</v>
      </c>
    </row>
    <row r="82" spans="1:7">
      <c r="A82" s="5" t="s">
        <v>139</v>
      </c>
      <c r="B82" s="381"/>
      <c r="C82" s="215"/>
      <c r="D82" s="72"/>
      <c r="E82" s="16" t="str">
        <f t="shared" si="1"/>
        <v/>
      </c>
      <c r="F82" s="352" t="b">
        <f>IF(nume_candidat="",FALSE,ISNUMBER(SEARCH(nume_candidat,#REF!)))</f>
        <v>0</v>
      </c>
      <c r="G82" s="353" t="e">
        <f>LEN(#REF!)-LEN(SUBSTITUTE(#REF!,",",""))+1</f>
        <v>#REF!</v>
      </c>
    </row>
    <row r="83" spans="1:7">
      <c r="A83" s="5" t="s">
        <v>140</v>
      </c>
      <c r="B83" s="381"/>
      <c r="C83" s="215"/>
      <c r="D83" s="72"/>
      <c r="E83" s="16" t="str">
        <f t="shared" si="1"/>
        <v/>
      </c>
      <c r="F83" s="352" t="b">
        <f>IF(nume_candidat="",FALSE,ISNUMBER(SEARCH(nume_candidat,#REF!)))</f>
        <v>0</v>
      </c>
      <c r="G83" s="353" t="e">
        <f>LEN(#REF!)-LEN(SUBSTITUTE(#REF!,",",""))+1</f>
        <v>#REF!</v>
      </c>
    </row>
    <row r="84" spans="1:7">
      <c r="A84" s="5" t="s">
        <v>141</v>
      </c>
      <c r="B84" s="381"/>
      <c r="C84" s="215"/>
      <c r="D84" s="72"/>
      <c r="E84" s="16" t="str">
        <f t="shared" si="1"/>
        <v/>
      </c>
      <c r="F84" s="352" t="b">
        <f>IF(nume_candidat="",FALSE,ISNUMBER(SEARCH(nume_candidat,#REF!)))</f>
        <v>0</v>
      </c>
      <c r="G84" s="353" t="e">
        <f>LEN(#REF!)-LEN(SUBSTITUTE(#REF!,",",""))+1</f>
        <v>#REF!</v>
      </c>
    </row>
    <row r="85" spans="1:7">
      <c r="A85" s="5" t="s">
        <v>142</v>
      </c>
      <c r="B85" s="381"/>
      <c r="C85" s="215"/>
      <c r="D85" s="72"/>
      <c r="E85" s="16" t="str">
        <f t="shared" si="1"/>
        <v/>
      </c>
      <c r="F85" s="352" t="b">
        <f>IF(nume_candidat="",FALSE,ISNUMBER(SEARCH(nume_candidat,#REF!)))</f>
        <v>0</v>
      </c>
      <c r="G85" s="353" t="e">
        <f>LEN(#REF!)-LEN(SUBSTITUTE(#REF!,",",""))+1</f>
        <v>#REF!</v>
      </c>
    </row>
    <row r="86" spans="1:7">
      <c r="A86" s="5" t="s">
        <v>143</v>
      </c>
      <c r="B86" s="381"/>
      <c r="C86" s="215"/>
      <c r="D86" s="72"/>
      <c r="E86" s="16" t="str">
        <f t="shared" si="1"/>
        <v/>
      </c>
      <c r="F86" s="352" t="b">
        <f>IF(nume_candidat="",FALSE,ISNUMBER(SEARCH(nume_candidat,#REF!)))</f>
        <v>0</v>
      </c>
      <c r="G86" s="353" t="e">
        <f>LEN(#REF!)-LEN(SUBSTITUTE(#REF!,",",""))+1</f>
        <v>#REF!</v>
      </c>
    </row>
    <row r="87" spans="1:7">
      <c r="A87" s="5" t="s">
        <v>144</v>
      </c>
      <c r="B87" s="381"/>
      <c r="C87" s="215"/>
      <c r="D87" s="72"/>
      <c r="E87" s="16" t="str">
        <f t="shared" si="1"/>
        <v/>
      </c>
      <c r="F87" s="352" t="b">
        <f>IF(nume_candidat="",FALSE,ISNUMBER(SEARCH(nume_candidat,#REF!)))</f>
        <v>0</v>
      </c>
      <c r="G87" s="353" t="e">
        <f>LEN(#REF!)-LEN(SUBSTITUTE(#REF!,",",""))+1</f>
        <v>#REF!</v>
      </c>
    </row>
    <row r="88" spans="1:7">
      <c r="A88" s="5" t="s">
        <v>145</v>
      </c>
      <c r="B88" s="381"/>
      <c r="C88" s="215"/>
      <c r="D88" s="72"/>
      <c r="E88" s="16" t="str">
        <f t="shared" si="1"/>
        <v/>
      </c>
      <c r="F88" s="352" t="b">
        <f>IF(nume_candidat="",FALSE,ISNUMBER(SEARCH(nume_candidat,#REF!)))</f>
        <v>0</v>
      </c>
      <c r="G88" s="353" t="e">
        <f>LEN(#REF!)-LEN(SUBSTITUTE(#REF!,",",""))+1</f>
        <v>#REF!</v>
      </c>
    </row>
    <row r="89" spans="1:7">
      <c r="A89" s="5" t="s">
        <v>146</v>
      </c>
      <c r="B89" s="381"/>
      <c r="C89" s="215"/>
      <c r="D89" s="72"/>
      <c r="E89" s="16" t="str">
        <f t="shared" si="1"/>
        <v/>
      </c>
      <c r="F89" s="352" t="b">
        <f>IF(nume_candidat="",FALSE,ISNUMBER(SEARCH(nume_candidat,#REF!)))</f>
        <v>0</v>
      </c>
      <c r="G89" s="353" t="e">
        <f>LEN(#REF!)-LEN(SUBSTITUTE(#REF!,",",""))+1</f>
        <v>#REF!</v>
      </c>
    </row>
    <row r="90" spans="1:7">
      <c r="A90" s="5" t="s">
        <v>147</v>
      </c>
      <c r="B90" s="381"/>
      <c r="C90" s="215"/>
      <c r="D90" s="72"/>
      <c r="E90" s="16" t="str">
        <f t="shared" si="1"/>
        <v/>
      </c>
      <c r="F90" s="352" t="b">
        <f>IF(nume_candidat="",FALSE,ISNUMBER(SEARCH(nume_candidat,#REF!)))</f>
        <v>0</v>
      </c>
      <c r="G90" s="353" t="e">
        <f>LEN(#REF!)-LEN(SUBSTITUTE(#REF!,",",""))+1</f>
        <v>#REF!</v>
      </c>
    </row>
    <row r="91" spans="1:7">
      <c r="A91" s="5" t="s">
        <v>148</v>
      </c>
      <c r="B91" s="381"/>
      <c r="C91" s="215"/>
      <c r="D91" s="72"/>
      <c r="E91" s="16" t="str">
        <f t="shared" si="1"/>
        <v/>
      </c>
      <c r="F91" s="352" t="b">
        <f>IF(nume_candidat="",FALSE,ISNUMBER(SEARCH(nume_candidat,#REF!)))</f>
        <v>0</v>
      </c>
      <c r="G91" s="353" t="e">
        <f>LEN(#REF!)-LEN(SUBSTITUTE(#REF!,",",""))+1</f>
        <v>#REF!</v>
      </c>
    </row>
    <row r="92" spans="1:7">
      <c r="A92" s="5" t="s">
        <v>149</v>
      </c>
      <c r="B92" s="381"/>
      <c r="C92" s="215"/>
      <c r="D92" s="72"/>
      <c r="E92" s="16" t="str">
        <f t="shared" si="1"/>
        <v/>
      </c>
      <c r="F92" s="352" t="b">
        <f>IF(nume_candidat="",FALSE,ISNUMBER(SEARCH(nume_candidat,#REF!)))</f>
        <v>0</v>
      </c>
      <c r="G92" s="353" t="e">
        <f>LEN(#REF!)-LEN(SUBSTITUTE(#REF!,",",""))+1</f>
        <v>#REF!</v>
      </c>
    </row>
    <row r="93" spans="1:7">
      <c r="A93" s="5" t="s">
        <v>150</v>
      </c>
      <c r="B93" s="381"/>
      <c r="C93" s="215"/>
      <c r="D93" s="72"/>
      <c r="E93" s="16" t="str">
        <f t="shared" si="1"/>
        <v/>
      </c>
      <c r="F93" s="352" t="b">
        <f>IF(nume_candidat="",FALSE,ISNUMBER(SEARCH(nume_candidat,#REF!)))</f>
        <v>0</v>
      </c>
      <c r="G93" s="353" t="e">
        <f>LEN(#REF!)-LEN(SUBSTITUTE(#REF!,",",""))+1</f>
        <v>#REF!</v>
      </c>
    </row>
    <row r="94" spans="1:7">
      <c r="A94" s="5" t="s">
        <v>151</v>
      </c>
      <c r="B94" s="381"/>
      <c r="C94" s="215"/>
      <c r="D94" s="72"/>
      <c r="E94" s="16" t="str">
        <f t="shared" si="1"/>
        <v/>
      </c>
      <c r="F94" s="352" t="b">
        <f>IF(nume_candidat="",FALSE,ISNUMBER(SEARCH(nume_candidat,#REF!)))</f>
        <v>0</v>
      </c>
      <c r="G94" s="353" t="e">
        <f>LEN(#REF!)-LEN(SUBSTITUTE(#REF!,",",""))+1</f>
        <v>#REF!</v>
      </c>
    </row>
    <row r="95" spans="1:7">
      <c r="A95" s="5" t="s">
        <v>152</v>
      </c>
      <c r="B95" s="381"/>
      <c r="C95" s="215"/>
      <c r="D95" s="72"/>
      <c r="E95" s="16" t="str">
        <f t="shared" si="1"/>
        <v/>
      </c>
      <c r="F95" s="352" t="b">
        <f>IF(nume_candidat="",FALSE,ISNUMBER(SEARCH(nume_candidat,#REF!)))</f>
        <v>0</v>
      </c>
      <c r="G95" s="353" t="e">
        <f>LEN(#REF!)-LEN(SUBSTITUTE(#REF!,",",""))+1</f>
        <v>#REF!</v>
      </c>
    </row>
    <row r="96" spans="1:7">
      <c r="A96" s="5" t="s">
        <v>153</v>
      </c>
      <c r="B96" s="381"/>
      <c r="C96" s="215"/>
      <c r="D96" s="72"/>
      <c r="E96" s="16" t="str">
        <f t="shared" si="1"/>
        <v/>
      </c>
      <c r="F96" s="352" t="b">
        <f>IF(nume_candidat="",FALSE,ISNUMBER(SEARCH(nume_candidat,#REF!)))</f>
        <v>0</v>
      </c>
      <c r="G96" s="353" t="e">
        <f>LEN(#REF!)-LEN(SUBSTITUTE(#REF!,",",""))+1</f>
        <v>#REF!</v>
      </c>
    </row>
    <row r="97" spans="1:7">
      <c r="A97" s="5" t="s">
        <v>154</v>
      </c>
      <c r="B97" s="381"/>
      <c r="C97" s="215"/>
      <c r="D97" s="72"/>
      <c r="E97" s="16" t="str">
        <f t="shared" si="1"/>
        <v/>
      </c>
      <c r="F97" s="352" t="b">
        <f>IF(nume_candidat="",FALSE,ISNUMBER(SEARCH(nume_candidat,#REF!)))</f>
        <v>0</v>
      </c>
      <c r="G97" s="353" t="e">
        <f>LEN(#REF!)-LEN(SUBSTITUTE(#REF!,",",""))+1</f>
        <v>#REF!</v>
      </c>
    </row>
    <row r="98" spans="1:7">
      <c r="A98" s="5" t="s">
        <v>155</v>
      </c>
      <c r="B98" s="381"/>
      <c r="C98" s="215"/>
      <c r="D98" s="72"/>
      <c r="E98" s="16" t="str">
        <f t="shared" si="1"/>
        <v/>
      </c>
      <c r="F98" s="352" t="b">
        <f>IF(nume_candidat="",FALSE,ISNUMBER(SEARCH(nume_candidat,#REF!)))</f>
        <v>0</v>
      </c>
      <c r="G98" s="353" t="e">
        <f>LEN(#REF!)-LEN(SUBSTITUTE(#REF!,",",""))+1</f>
        <v>#REF!</v>
      </c>
    </row>
    <row r="99" spans="1:7">
      <c r="A99" s="5" t="s">
        <v>156</v>
      </c>
      <c r="B99" s="381"/>
      <c r="C99" s="215"/>
      <c r="D99" s="72"/>
      <c r="E99" s="16" t="str">
        <f t="shared" si="1"/>
        <v/>
      </c>
      <c r="F99" s="352" t="b">
        <f>IF(nume_candidat="",FALSE,ISNUMBER(SEARCH(nume_candidat,#REF!)))</f>
        <v>0</v>
      </c>
      <c r="G99" s="353" t="e">
        <f>LEN(#REF!)-LEN(SUBSTITUTE(#REF!,",",""))+1</f>
        <v>#REF!</v>
      </c>
    </row>
    <row r="100" spans="1:7">
      <c r="A100" s="5" t="s">
        <v>157</v>
      </c>
      <c r="B100" s="381"/>
      <c r="C100" s="215"/>
      <c r="D100" s="72"/>
      <c r="E100" s="16" t="str">
        <f t="shared" si="1"/>
        <v/>
      </c>
      <c r="F100" s="352" t="b">
        <f>IF(nume_candidat="",FALSE,ISNUMBER(SEARCH(nume_candidat,#REF!)))</f>
        <v>0</v>
      </c>
      <c r="G100" s="353" t="e">
        <f>LEN(#REF!)-LEN(SUBSTITUTE(#REF!,",",""))+1</f>
        <v>#REF!</v>
      </c>
    </row>
    <row r="101" spans="1:7">
      <c r="A101" s="5" t="s">
        <v>158</v>
      </c>
      <c r="B101" s="381"/>
      <c r="C101" s="215"/>
      <c r="D101" s="72"/>
      <c r="E101" s="16" t="str">
        <f t="shared" si="1"/>
        <v/>
      </c>
      <c r="F101" s="352" t="b">
        <f>IF(nume_candidat="",FALSE,ISNUMBER(SEARCH(nume_candidat,#REF!)))</f>
        <v>0</v>
      </c>
      <c r="G101" s="353" t="e">
        <f>LEN(#REF!)-LEN(SUBSTITUTE(#REF!,",",""))+1</f>
        <v>#REF!</v>
      </c>
    </row>
    <row r="102" spans="1:7">
      <c r="A102" s="5" t="s">
        <v>159</v>
      </c>
      <c r="B102" s="381"/>
      <c r="C102" s="215"/>
      <c r="D102" s="72"/>
      <c r="E102" s="16" t="str">
        <f t="shared" si="1"/>
        <v/>
      </c>
      <c r="F102" s="352" t="b">
        <f>IF(nume_candidat="",FALSE,ISNUMBER(SEARCH(nume_candidat,#REF!)))</f>
        <v>0</v>
      </c>
      <c r="G102" s="353" t="e">
        <f>LEN(#REF!)-LEN(SUBSTITUTE(#REF!,",",""))+1</f>
        <v>#REF!</v>
      </c>
    </row>
    <row r="103" spans="1:7">
      <c r="A103" s="5" t="s">
        <v>160</v>
      </c>
      <c r="B103" s="381"/>
      <c r="C103" s="215"/>
      <c r="D103" s="72"/>
      <c r="E103" s="16" t="str">
        <f t="shared" si="1"/>
        <v/>
      </c>
      <c r="F103" s="352" t="b">
        <f>IF(nume_candidat="",FALSE,ISNUMBER(SEARCH(nume_candidat,#REF!)))</f>
        <v>0</v>
      </c>
      <c r="G103" s="353" t="e">
        <f>LEN(#REF!)-LEN(SUBSTITUTE(#REF!,",",""))+1</f>
        <v>#REF!</v>
      </c>
    </row>
    <row r="104" spans="1:7">
      <c r="A104" s="5" t="s">
        <v>161</v>
      </c>
      <c r="B104" s="381"/>
      <c r="C104" s="215"/>
      <c r="D104" s="72"/>
      <c r="E104" s="16" t="str">
        <f t="shared" si="1"/>
        <v/>
      </c>
      <c r="F104" s="352" t="b">
        <f>IF(nume_candidat="",FALSE,ISNUMBER(SEARCH(nume_candidat,#REF!)))</f>
        <v>0</v>
      </c>
      <c r="G104" s="353" t="e">
        <f>LEN(#REF!)-LEN(SUBSTITUTE(#REF!,",",""))+1</f>
        <v>#REF!</v>
      </c>
    </row>
    <row r="105" spans="1:7">
      <c r="A105" s="5" t="s">
        <v>162</v>
      </c>
      <c r="B105" s="381"/>
      <c r="C105" s="215"/>
      <c r="D105" s="72"/>
      <c r="E105" s="16" t="str">
        <f t="shared" si="1"/>
        <v/>
      </c>
      <c r="F105" s="352" t="b">
        <f>IF(nume_candidat="",FALSE,ISNUMBER(SEARCH(nume_candidat,#REF!)))</f>
        <v>0</v>
      </c>
      <c r="G105" s="353" t="e">
        <f>LEN(#REF!)-LEN(SUBSTITUTE(#REF!,",",""))+1</f>
        <v>#REF!</v>
      </c>
    </row>
    <row r="106" spans="1:7">
      <c r="A106" s="5" t="s">
        <v>163</v>
      </c>
      <c r="B106" s="381"/>
      <c r="C106" s="215"/>
      <c r="D106" s="72"/>
      <c r="E106" s="16" t="str">
        <f t="shared" si="1"/>
        <v/>
      </c>
      <c r="F106" s="352" t="b">
        <f>IF(nume_candidat="",FALSE,ISNUMBER(SEARCH(nume_candidat,#REF!)))</f>
        <v>0</v>
      </c>
      <c r="G106" s="353" t="e">
        <f>LEN(#REF!)-LEN(SUBSTITUTE(#REF!,",",""))+1</f>
        <v>#REF!</v>
      </c>
    </row>
    <row r="107" spans="1:7">
      <c r="A107" s="5" t="s">
        <v>164</v>
      </c>
      <c r="B107" s="381"/>
      <c r="C107" s="215"/>
      <c r="D107" s="72"/>
      <c r="E107" s="16" t="str">
        <f t="shared" si="1"/>
        <v/>
      </c>
      <c r="F107" s="352" t="b">
        <f>IF(nume_candidat="",FALSE,ISNUMBER(SEARCH(nume_candidat,#REF!)))</f>
        <v>0</v>
      </c>
      <c r="G107" s="353" t="e">
        <f>LEN(#REF!)-LEN(SUBSTITUTE(#REF!,",",""))+1</f>
        <v>#REF!</v>
      </c>
    </row>
    <row r="108" spans="1:7">
      <c r="A108" s="5" t="s">
        <v>165</v>
      </c>
      <c r="B108" s="381"/>
      <c r="C108" s="215"/>
      <c r="D108" s="72"/>
      <c r="E108" s="16" t="str">
        <f t="shared" si="1"/>
        <v/>
      </c>
      <c r="F108" s="352" t="b">
        <f>IF(nume_candidat="",FALSE,ISNUMBER(SEARCH(nume_candidat,#REF!)))</f>
        <v>0</v>
      </c>
      <c r="G108" s="353" t="e">
        <f>LEN(#REF!)-LEN(SUBSTITUTE(#REF!,",",""))+1</f>
        <v>#REF!</v>
      </c>
    </row>
    <row r="109" spans="1:7">
      <c r="A109" s="5" t="s">
        <v>166</v>
      </c>
      <c r="B109" s="381"/>
      <c r="C109" s="215"/>
      <c r="D109" s="72"/>
      <c r="E109" s="16" t="str">
        <f t="shared" si="1"/>
        <v/>
      </c>
      <c r="F109" s="352" t="b">
        <f>IF(nume_candidat="",FALSE,ISNUMBER(SEARCH(nume_candidat,#REF!)))</f>
        <v>0</v>
      </c>
      <c r="G109" s="353" t="e">
        <f>LEN(#REF!)-LEN(SUBSTITUTE(#REF!,",",""))+1</f>
        <v>#REF!</v>
      </c>
    </row>
    <row r="110" spans="1:7">
      <c r="A110" s="5" t="s">
        <v>167</v>
      </c>
      <c r="B110" s="381"/>
      <c r="C110" s="215"/>
      <c r="D110" s="72"/>
      <c r="E110" s="16" t="str">
        <f t="shared" si="1"/>
        <v/>
      </c>
      <c r="F110" s="352" t="b">
        <f>IF(nume_candidat="",FALSE,ISNUMBER(SEARCH(nume_candidat,#REF!)))</f>
        <v>0</v>
      </c>
      <c r="G110" s="353" t="e">
        <f>LEN(#REF!)-LEN(SUBSTITUTE(#REF!,",",""))+1</f>
        <v>#REF!</v>
      </c>
    </row>
    <row r="111" spans="1:7">
      <c r="A111" s="5" t="s">
        <v>168</v>
      </c>
      <c r="B111" s="381"/>
      <c r="C111" s="215"/>
      <c r="D111" s="72"/>
      <c r="E111" s="16" t="str">
        <f t="shared" si="1"/>
        <v/>
      </c>
      <c r="F111" s="352" t="b">
        <f>IF(nume_candidat="",FALSE,ISNUMBER(SEARCH(nume_candidat,#REF!)))</f>
        <v>0</v>
      </c>
      <c r="G111" s="353" t="e">
        <f>LEN(#REF!)-LEN(SUBSTITUTE(#REF!,",",""))+1</f>
        <v>#REF!</v>
      </c>
    </row>
    <row r="112" spans="1:7">
      <c r="A112" s="5" t="s">
        <v>169</v>
      </c>
      <c r="B112" s="381"/>
      <c r="C112" s="215"/>
      <c r="D112" s="72"/>
      <c r="E112" s="16" t="str">
        <f t="shared" si="1"/>
        <v/>
      </c>
      <c r="F112" s="352" t="b">
        <f>IF(nume_candidat="",FALSE,ISNUMBER(SEARCH(nume_candidat,#REF!)))</f>
        <v>0</v>
      </c>
      <c r="G112" s="353" t="e">
        <f>LEN(#REF!)-LEN(SUBSTITUTE(#REF!,",",""))+1</f>
        <v>#REF!</v>
      </c>
    </row>
    <row r="113" spans="1:7">
      <c r="A113" s="5" t="s">
        <v>170</v>
      </c>
      <c r="B113" s="381"/>
      <c r="C113" s="215"/>
      <c r="D113" s="72"/>
      <c r="E113" s="16" t="str">
        <f t="shared" si="1"/>
        <v/>
      </c>
      <c r="F113" s="352" t="b">
        <f>IF(nume_candidat="",FALSE,ISNUMBER(SEARCH(nume_candidat,#REF!)))</f>
        <v>0</v>
      </c>
      <c r="G113" s="353" t="e">
        <f>LEN(#REF!)-LEN(SUBSTITUTE(#REF!,",",""))+1</f>
        <v>#REF!</v>
      </c>
    </row>
    <row r="114" spans="1:7">
      <c r="A114" s="5" t="s">
        <v>171</v>
      </c>
      <c r="B114" s="381"/>
      <c r="C114" s="215"/>
      <c r="D114" s="72"/>
      <c r="E114" s="16" t="str">
        <f t="shared" si="1"/>
        <v/>
      </c>
      <c r="F114" s="352" t="b">
        <f>IF(nume_candidat="",FALSE,ISNUMBER(SEARCH(nume_candidat,#REF!)))</f>
        <v>0</v>
      </c>
      <c r="G114" s="353" t="e">
        <f>LEN(#REF!)-LEN(SUBSTITUTE(#REF!,",",""))+1</f>
        <v>#REF!</v>
      </c>
    </row>
    <row r="115" spans="1:7">
      <c r="A115" s="5" t="s">
        <v>172</v>
      </c>
      <c r="B115" s="381"/>
      <c r="C115" s="215"/>
      <c r="D115" s="72"/>
      <c r="E115" s="16" t="str">
        <f t="shared" si="1"/>
        <v/>
      </c>
      <c r="F115" s="352" t="b">
        <f>IF(nume_candidat="",FALSE,ISNUMBER(SEARCH(nume_candidat,#REF!)))</f>
        <v>0</v>
      </c>
      <c r="G115" s="353" t="e">
        <f>LEN(#REF!)-LEN(SUBSTITUTE(#REF!,",",""))+1</f>
        <v>#REF!</v>
      </c>
    </row>
    <row r="116" spans="1:7">
      <c r="A116" s="5" t="s">
        <v>173</v>
      </c>
      <c r="B116" s="381"/>
      <c r="C116" s="215"/>
      <c r="D116" s="72"/>
      <c r="E116" s="16" t="str">
        <f t="shared" si="1"/>
        <v/>
      </c>
      <c r="F116" s="352" t="b">
        <f>IF(nume_candidat="",FALSE,ISNUMBER(SEARCH(nume_candidat,#REF!)))</f>
        <v>0</v>
      </c>
      <c r="G116" s="353" t="e">
        <f>LEN(#REF!)-LEN(SUBSTITUTE(#REF!,",",""))+1</f>
        <v>#REF!</v>
      </c>
    </row>
    <row r="117" spans="1:7">
      <c r="A117" s="5" t="s">
        <v>174</v>
      </c>
      <c r="B117" s="381"/>
      <c r="C117" s="215"/>
      <c r="D117" s="72"/>
      <c r="E117" s="16" t="str">
        <f t="shared" si="1"/>
        <v/>
      </c>
      <c r="F117" s="352" t="b">
        <f>IF(nume_candidat="",FALSE,ISNUMBER(SEARCH(nume_candidat,#REF!)))</f>
        <v>0</v>
      </c>
      <c r="G117" s="353" t="e">
        <f>LEN(#REF!)-LEN(SUBSTITUTE(#REF!,",",""))+1</f>
        <v>#REF!</v>
      </c>
    </row>
    <row r="118" spans="1:7">
      <c r="A118" s="5" t="s">
        <v>175</v>
      </c>
      <c r="B118" s="381"/>
      <c r="C118" s="215"/>
      <c r="D118" s="72"/>
      <c r="E118" s="16" t="str">
        <f t="shared" si="1"/>
        <v/>
      </c>
      <c r="F118" s="352" t="b">
        <f>IF(nume_candidat="",FALSE,ISNUMBER(SEARCH(nume_candidat,#REF!)))</f>
        <v>0</v>
      </c>
      <c r="G118" s="353" t="e">
        <f>LEN(#REF!)-LEN(SUBSTITUTE(#REF!,",",""))+1</f>
        <v>#REF!</v>
      </c>
    </row>
    <row r="119" spans="1:7">
      <c r="A119" s="5" t="s">
        <v>176</v>
      </c>
      <c r="B119" s="381"/>
      <c r="C119" s="215"/>
      <c r="D119" s="72"/>
      <c r="E119" s="16" t="str">
        <f t="shared" si="1"/>
        <v/>
      </c>
      <c r="F119" s="352" t="b">
        <f>IF(nume_candidat="",FALSE,ISNUMBER(SEARCH(nume_candidat,#REF!)))</f>
        <v>0</v>
      </c>
      <c r="G119" s="353" t="e">
        <f>LEN(#REF!)-LEN(SUBSTITUTE(#REF!,",",""))+1</f>
        <v>#REF!</v>
      </c>
    </row>
    <row r="120" spans="1:7">
      <c r="A120" s="5" t="s">
        <v>177</v>
      </c>
      <c r="B120" s="381"/>
      <c r="C120" s="215"/>
      <c r="D120" s="72"/>
      <c r="E120" s="16" t="str">
        <f t="shared" si="1"/>
        <v/>
      </c>
      <c r="F120" s="352" t="b">
        <f>IF(nume_candidat="",FALSE,ISNUMBER(SEARCH(nume_candidat,#REF!)))</f>
        <v>0</v>
      </c>
      <c r="G120" s="353" t="e">
        <f>LEN(#REF!)-LEN(SUBSTITUTE(#REF!,",",""))+1</f>
        <v>#REF!</v>
      </c>
    </row>
    <row r="121" spans="1:7">
      <c r="A121" s="5" t="s">
        <v>178</v>
      </c>
      <c r="B121" s="381"/>
      <c r="C121" s="215"/>
      <c r="D121" s="72"/>
      <c r="E121" s="16" t="str">
        <f t="shared" si="1"/>
        <v/>
      </c>
      <c r="F121" s="352" t="b">
        <f>IF(nume_candidat="",FALSE,ISNUMBER(SEARCH(nume_candidat,#REF!)))</f>
        <v>0</v>
      </c>
      <c r="G121" s="353" t="e">
        <f>LEN(#REF!)-LEN(SUBSTITUTE(#REF!,",",""))+1</f>
        <v>#REF!</v>
      </c>
    </row>
    <row r="122" spans="1:7">
      <c r="A122" s="5" t="s">
        <v>179</v>
      </c>
      <c r="B122" s="381"/>
      <c r="C122" s="215"/>
      <c r="D122" s="72"/>
      <c r="E122" s="16" t="str">
        <f t="shared" si="1"/>
        <v/>
      </c>
      <c r="F122" s="352" t="b">
        <f>IF(nume_candidat="",FALSE,ISNUMBER(SEARCH(nume_candidat,#REF!)))</f>
        <v>0</v>
      </c>
      <c r="G122" s="353" t="e">
        <f>LEN(#REF!)-LEN(SUBSTITUTE(#REF!,",",""))+1</f>
        <v>#REF!</v>
      </c>
    </row>
    <row r="123" spans="1:7">
      <c r="A123" s="5" t="s">
        <v>180</v>
      </c>
      <c r="B123" s="381"/>
      <c r="C123" s="215"/>
      <c r="D123" s="72"/>
      <c r="E123" s="16" t="str">
        <f t="shared" si="1"/>
        <v/>
      </c>
      <c r="F123" s="352" t="b">
        <f>IF(nume_candidat="",FALSE,ISNUMBER(SEARCH(nume_candidat,#REF!)))</f>
        <v>0</v>
      </c>
      <c r="G123" s="353" t="e">
        <f>LEN(#REF!)-LEN(SUBSTITUTE(#REF!,",",""))+1</f>
        <v>#REF!</v>
      </c>
    </row>
    <row r="124" spans="1:7">
      <c r="A124" s="5" t="s">
        <v>181</v>
      </c>
      <c r="B124" s="381"/>
      <c r="C124" s="215"/>
      <c r="D124" s="72"/>
      <c r="E124" s="16" t="str">
        <f t="shared" si="1"/>
        <v/>
      </c>
      <c r="F124" s="352" t="b">
        <f>IF(nume_candidat="",FALSE,ISNUMBER(SEARCH(nume_candidat,#REF!)))</f>
        <v>0</v>
      </c>
      <c r="G124" s="353" t="e">
        <f>LEN(#REF!)-LEN(SUBSTITUTE(#REF!,",",""))+1</f>
        <v>#REF!</v>
      </c>
    </row>
    <row r="125" spans="1:7">
      <c r="A125" s="5" t="s">
        <v>182</v>
      </c>
      <c r="B125" s="381"/>
      <c r="C125" s="215"/>
      <c r="D125" s="72"/>
      <c r="E125" s="16" t="str">
        <f t="shared" si="1"/>
        <v/>
      </c>
      <c r="F125" s="352" t="b">
        <f>IF(nume_candidat="",FALSE,ISNUMBER(SEARCH(nume_candidat,#REF!)))</f>
        <v>0</v>
      </c>
      <c r="G125" s="353" t="e">
        <f>LEN(#REF!)-LEN(SUBSTITUTE(#REF!,",",""))+1</f>
        <v>#REF!</v>
      </c>
    </row>
    <row r="126" spans="1:7">
      <c r="A126" s="5" t="s">
        <v>183</v>
      </c>
      <c r="B126" s="381"/>
      <c r="C126" s="215"/>
      <c r="D126" s="72"/>
      <c r="E126" s="16" t="str">
        <f t="shared" si="1"/>
        <v/>
      </c>
      <c r="F126" s="352" t="b">
        <f>IF(nume_candidat="",FALSE,ISNUMBER(SEARCH(nume_candidat,#REF!)))</f>
        <v>0</v>
      </c>
      <c r="G126" s="353" t="e">
        <f>LEN(#REF!)-LEN(SUBSTITUTE(#REF!,",",""))+1</f>
        <v>#REF!</v>
      </c>
    </row>
    <row r="127" spans="1:7">
      <c r="A127" s="5" t="s">
        <v>184</v>
      </c>
      <c r="B127" s="381"/>
      <c r="C127" s="215"/>
      <c r="D127" s="72"/>
      <c r="E127" s="16" t="str">
        <f t="shared" si="1"/>
        <v/>
      </c>
      <c r="F127" s="352" t="b">
        <f>IF(nume_candidat="",FALSE,ISNUMBER(SEARCH(nume_candidat,#REF!)))</f>
        <v>0</v>
      </c>
      <c r="G127" s="353" t="e">
        <f>LEN(#REF!)-LEN(SUBSTITUTE(#REF!,",",""))+1</f>
        <v>#REF!</v>
      </c>
    </row>
    <row r="128" spans="1:7">
      <c r="A128" s="5" t="s">
        <v>185</v>
      </c>
      <c r="B128" s="381"/>
      <c r="C128" s="215"/>
      <c r="D128" s="72"/>
      <c r="E128" s="16" t="str">
        <f t="shared" si="1"/>
        <v/>
      </c>
      <c r="F128" s="352" t="b">
        <f>IF(nume_candidat="",FALSE,ISNUMBER(SEARCH(nume_candidat,#REF!)))</f>
        <v>0</v>
      </c>
      <c r="G128" s="353" t="e">
        <f>LEN(#REF!)-LEN(SUBSTITUTE(#REF!,",",""))+1</f>
        <v>#REF!</v>
      </c>
    </row>
    <row r="129" spans="1:7">
      <c r="A129" s="5" t="s">
        <v>186</v>
      </c>
      <c r="B129" s="381"/>
      <c r="C129" s="215"/>
      <c r="D129" s="72"/>
      <c r="E129" s="16" t="str">
        <f t="shared" si="1"/>
        <v/>
      </c>
      <c r="F129" s="352" t="b">
        <f>IF(nume_candidat="",FALSE,ISNUMBER(SEARCH(nume_candidat,#REF!)))</f>
        <v>0</v>
      </c>
      <c r="G129" s="353" t="e">
        <f>LEN(#REF!)-LEN(SUBSTITUTE(#REF!,",",""))+1</f>
        <v>#REF!</v>
      </c>
    </row>
    <row r="130" spans="1:7">
      <c r="A130" s="5" t="s">
        <v>187</v>
      </c>
      <c r="B130" s="381"/>
      <c r="C130" s="215"/>
      <c r="D130" s="72"/>
      <c r="E130" s="16" t="str">
        <f t="shared" si="1"/>
        <v/>
      </c>
      <c r="F130" s="352" t="b">
        <f>IF(nume_candidat="",FALSE,ISNUMBER(SEARCH(nume_candidat,#REF!)))</f>
        <v>0</v>
      </c>
      <c r="G130" s="353" t="e">
        <f>LEN(#REF!)-LEN(SUBSTITUTE(#REF!,",",""))+1</f>
        <v>#REF!</v>
      </c>
    </row>
    <row r="131" spans="1:7">
      <c r="A131" s="5" t="s">
        <v>188</v>
      </c>
      <c r="B131" s="381"/>
      <c r="C131" s="215"/>
      <c r="D131" s="72"/>
      <c r="E131" s="16" t="str">
        <f t="shared" si="1"/>
        <v/>
      </c>
      <c r="F131" s="352" t="b">
        <f>IF(nume_candidat="",FALSE,ISNUMBER(SEARCH(nume_candidat,#REF!)))</f>
        <v>0</v>
      </c>
      <c r="G131" s="353" t="e">
        <f>LEN(#REF!)-LEN(SUBSTITUTE(#REF!,",",""))+1</f>
        <v>#REF!</v>
      </c>
    </row>
    <row r="132" spans="1:7">
      <c r="A132" s="5" t="s">
        <v>189</v>
      </c>
      <c r="B132" s="381"/>
      <c r="C132" s="215"/>
      <c r="D132" s="72"/>
      <c r="E132" s="16" t="str">
        <f t="shared" si="1"/>
        <v/>
      </c>
      <c r="F132" s="352" t="b">
        <f>IF(nume_candidat="",FALSE,ISNUMBER(SEARCH(nume_candidat,#REF!)))</f>
        <v>0</v>
      </c>
      <c r="G132" s="353" t="e">
        <f>LEN(#REF!)-LEN(SUBSTITUTE(#REF!,",",""))+1</f>
        <v>#REF!</v>
      </c>
    </row>
    <row r="133" spans="1:7">
      <c r="A133" s="5" t="s">
        <v>190</v>
      </c>
      <c r="B133" s="381"/>
      <c r="C133" s="215"/>
      <c r="D133" s="72"/>
      <c r="E133" s="16" t="str">
        <f t="shared" si="1"/>
        <v/>
      </c>
      <c r="F133" s="352" t="b">
        <f>IF(nume_candidat="",FALSE,ISNUMBER(SEARCH(nume_candidat,#REF!)))</f>
        <v>0</v>
      </c>
      <c r="G133" s="353" t="e">
        <f>LEN(#REF!)-LEN(SUBSTITUTE(#REF!,",",""))+1</f>
        <v>#REF!</v>
      </c>
    </row>
    <row r="134" spans="1:7">
      <c r="A134" s="5" t="s">
        <v>191</v>
      </c>
      <c r="B134" s="381"/>
      <c r="C134" s="215"/>
      <c r="D134" s="72"/>
      <c r="E134" s="16" t="str">
        <f t="shared" si="1"/>
        <v/>
      </c>
      <c r="F134" s="352" t="b">
        <f>IF(nume_candidat="",FALSE,ISNUMBER(SEARCH(nume_candidat,#REF!)))</f>
        <v>0</v>
      </c>
      <c r="G134" s="353" t="e">
        <f>LEN(#REF!)-LEN(SUBSTITUTE(#REF!,",",""))+1</f>
        <v>#REF!</v>
      </c>
    </row>
    <row r="135" spans="1:7">
      <c r="A135" s="5" t="s">
        <v>192</v>
      </c>
      <c r="B135" s="381"/>
      <c r="C135" s="215"/>
      <c r="D135" s="72"/>
      <c r="E135" s="16" t="str">
        <f t="shared" si="1"/>
        <v/>
      </c>
      <c r="F135" s="352" t="b">
        <f>IF(nume_candidat="",FALSE,ISNUMBER(SEARCH(nume_candidat,#REF!)))</f>
        <v>0</v>
      </c>
      <c r="G135" s="353" t="e">
        <f>LEN(#REF!)-LEN(SUBSTITUTE(#REF!,",",""))+1</f>
        <v>#REF!</v>
      </c>
    </row>
    <row r="136" spans="1:7">
      <c r="A136" s="5" t="s">
        <v>193</v>
      </c>
      <c r="B136" s="381"/>
      <c r="C136" s="215"/>
      <c r="D136" s="72"/>
      <c r="E136" s="16" t="str">
        <f t="shared" si="1"/>
        <v/>
      </c>
      <c r="F136" s="352" t="b">
        <f>IF(nume_candidat="",FALSE,ISNUMBER(SEARCH(nume_candidat,#REF!)))</f>
        <v>0</v>
      </c>
      <c r="G136" s="353" t="e">
        <f>LEN(#REF!)-LEN(SUBSTITUTE(#REF!,",",""))+1</f>
        <v>#REF!</v>
      </c>
    </row>
    <row r="137" spans="1:7">
      <c r="A137" s="5" t="s">
        <v>194</v>
      </c>
      <c r="B137" s="381"/>
      <c r="C137" s="215"/>
      <c r="D137" s="72"/>
      <c r="E137" s="16" t="str">
        <f t="shared" si="1"/>
        <v/>
      </c>
      <c r="F137" s="352" t="b">
        <f>IF(nume_candidat="",FALSE,ISNUMBER(SEARCH(nume_candidat,#REF!)))</f>
        <v>0</v>
      </c>
      <c r="G137" s="353" t="e">
        <f>LEN(#REF!)-LEN(SUBSTITUTE(#REF!,",",""))+1</f>
        <v>#REF!</v>
      </c>
    </row>
    <row r="138" spans="1:7">
      <c r="A138" s="5" t="s">
        <v>195</v>
      </c>
      <c r="B138" s="381"/>
      <c r="C138" s="215"/>
      <c r="D138" s="72"/>
      <c r="E138" s="16" t="str">
        <f t="shared" ref="E138:E201" si="2">IF(OR(,$B138="",$C138="",$C138&lt;an_initial,$C138&gt;an_final,),"",
(80*(D138="premiu")+40*(D138="nominalizare")+20*(D138="selecționare"))
)</f>
        <v/>
      </c>
      <c r="F138" s="352" t="b">
        <f>IF(nume_candidat="",FALSE,ISNUMBER(SEARCH(nume_candidat,#REF!)))</f>
        <v>0</v>
      </c>
      <c r="G138" s="353" t="e">
        <f>LEN(#REF!)-LEN(SUBSTITUTE(#REF!,",",""))+1</f>
        <v>#REF!</v>
      </c>
    </row>
    <row r="139" spans="1:7">
      <c r="A139" s="5" t="s">
        <v>196</v>
      </c>
      <c r="B139" s="381"/>
      <c r="C139" s="215"/>
      <c r="D139" s="72"/>
      <c r="E139" s="16" t="str">
        <f t="shared" si="2"/>
        <v/>
      </c>
      <c r="F139" s="352" t="b">
        <f>IF(nume_candidat="",FALSE,ISNUMBER(SEARCH(nume_candidat,#REF!)))</f>
        <v>0</v>
      </c>
      <c r="G139" s="353" t="e">
        <f>LEN(#REF!)-LEN(SUBSTITUTE(#REF!,",",""))+1</f>
        <v>#REF!</v>
      </c>
    </row>
    <row r="140" spans="1:7">
      <c r="A140" s="5" t="s">
        <v>197</v>
      </c>
      <c r="B140" s="381"/>
      <c r="C140" s="215"/>
      <c r="D140" s="72"/>
      <c r="E140" s="16" t="str">
        <f t="shared" si="2"/>
        <v/>
      </c>
      <c r="F140" s="352" t="b">
        <f>IF(nume_candidat="",FALSE,ISNUMBER(SEARCH(nume_candidat,#REF!)))</f>
        <v>0</v>
      </c>
      <c r="G140" s="353" t="e">
        <f>LEN(#REF!)-LEN(SUBSTITUTE(#REF!,",",""))+1</f>
        <v>#REF!</v>
      </c>
    </row>
    <row r="141" spans="1:7">
      <c r="A141" s="5" t="s">
        <v>198</v>
      </c>
      <c r="B141" s="381"/>
      <c r="C141" s="215"/>
      <c r="D141" s="72"/>
      <c r="E141" s="16" t="str">
        <f t="shared" si="2"/>
        <v/>
      </c>
      <c r="F141" s="352" t="b">
        <f>IF(nume_candidat="",FALSE,ISNUMBER(SEARCH(nume_candidat,#REF!)))</f>
        <v>0</v>
      </c>
      <c r="G141" s="353" t="e">
        <f>LEN(#REF!)-LEN(SUBSTITUTE(#REF!,",",""))+1</f>
        <v>#REF!</v>
      </c>
    </row>
    <row r="142" spans="1:7">
      <c r="A142" s="5" t="s">
        <v>199</v>
      </c>
      <c r="B142" s="381"/>
      <c r="C142" s="215"/>
      <c r="D142" s="72"/>
      <c r="E142" s="16" t="str">
        <f t="shared" si="2"/>
        <v/>
      </c>
      <c r="F142" s="352" t="b">
        <f>IF(nume_candidat="",FALSE,ISNUMBER(SEARCH(nume_candidat,#REF!)))</f>
        <v>0</v>
      </c>
      <c r="G142" s="353" t="e">
        <f>LEN(#REF!)-LEN(SUBSTITUTE(#REF!,",",""))+1</f>
        <v>#REF!</v>
      </c>
    </row>
    <row r="143" spans="1:7">
      <c r="A143" s="5" t="s">
        <v>200</v>
      </c>
      <c r="B143" s="381"/>
      <c r="C143" s="215"/>
      <c r="D143" s="72"/>
      <c r="E143" s="16" t="str">
        <f t="shared" si="2"/>
        <v/>
      </c>
      <c r="F143" s="352" t="b">
        <f>IF(nume_candidat="",FALSE,ISNUMBER(SEARCH(nume_candidat,#REF!)))</f>
        <v>0</v>
      </c>
      <c r="G143" s="353" t="e">
        <f>LEN(#REF!)-LEN(SUBSTITUTE(#REF!,",",""))+1</f>
        <v>#REF!</v>
      </c>
    </row>
    <row r="144" spans="1:7">
      <c r="A144" s="5" t="s">
        <v>201</v>
      </c>
      <c r="B144" s="381"/>
      <c r="C144" s="215"/>
      <c r="D144" s="72"/>
      <c r="E144" s="16" t="str">
        <f t="shared" si="2"/>
        <v/>
      </c>
      <c r="F144" s="352" t="b">
        <f>IF(nume_candidat="",FALSE,ISNUMBER(SEARCH(nume_candidat,#REF!)))</f>
        <v>0</v>
      </c>
      <c r="G144" s="353" t="e">
        <f>LEN(#REF!)-LEN(SUBSTITUTE(#REF!,",",""))+1</f>
        <v>#REF!</v>
      </c>
    </row>
    <row r="145" spans="1:7">
      <c r="A145" s="5" t="s">
        <v>202</v>
      </c>
      <c r="B145" s="381"/>
      <c r="C145" s="215"/>
      <c r="D145" s="72"/>
      <c r="E145" s="16" t="str">
        <f t="shared" si="2"/>
        <v/>
      </c>
      <c r="F145" s="352" t="b">
        <f>IF(nume_candidat="",FALSE,ISNUMBER(SEARCH(nume_candidat,#REF!)))</f>
        <v>0</v>
      </c>
      <c r="G145" s="353" t="e">
        <f>LEN(#REF!)-LEN(SUBSTITUTE(#REF!,",",""))+1</f>
        <v>#REF!</v>
      </c>
    </row>
    <row r="146" spans="1:7">
      <c r="A146" s="5" t="s">
        <v>203</v>
      </c>
      <c r="B146" s="381"/>
      <c r="C146" s="215"/>
      <c r="D146" s="72"/>
      <c r="E146" s="16" t="str">
        <f t="shared" si="2"/>
        <v/>
      </c>
      <c r="F146" s="352" t="b">
        <f>IF(nume_candidat="",FALSE,ISNUMBER(SEARCH(nume_candidat,#REF!)))</f>
        <v>0</v>
      </c>
      <c r="G146" s="353" t="e">
        <f>LEN(#REF!)-LEN(SUBSTITUTE(#REF!,",",""))+1</f>
        <v>#REF!</v>
      </c>
    </row>
    <row r="147" spans="1:7">
      <c r="A147" s="5" t="s">
        <v>204</v>
      </c>
      <c r="B147" s="381"/>
      <c r="C147" s="215"/>
      <c r="D147" s="72"/>
      <c r="E147" s="16" t="str">
        <f t="shared" si="2"/>
        <v/>
      </c>
      <c r="F147" s="352" t="b">
        <f>IF(nume_candidat="",FALSE,ISNUMBER(SEARCH(nume_candidat,#REF!)))</f>
        <v>0</v>
      </c>
      <c r="G147" s="353" t="e">
        <f>LEN(#REF!)-LEN(SUBSTITUTE(#REF!,",",""))+1</f>
        <v>#REF!</v>
      </c>
    </row>
    <row r="148" spans="1:7">
      <c r="A148" s="5" t="s">
        <v>205</v>
      </c>
      <c r="B148" s="381"/>
      <c r="C148" s="215"/>
      <c r="D148" s="72"/>
      <c r="E148" s="16" t="str">
        <f t="shared" si="2"/>
        <v/>
      </c>
      <c r="F148" s="352" t="b">
        <f>IF(nume_candidat="",FALSE,ISNUMBER(SEARCH(nume_candidat,#REF!)))</f>
        <v>0</v>
      </c>
      <c r="G148" s="353" t="e">
        <f>LEN(#REF!)-LEN(SUBSTITUTE(#REF!,",",""))+1</f>
        <v>#REF!</v>
      </c>
    </row>
    <row r="149" spans="1:7">
      <c r="A149" s="5" t="s">
        <v>206</v>
      </c>
      <c r="B149" s="381"/>
      <c r="C149" s="215"/>
      <c r="D149" s="72"/>
      <c r="E149" s="16" t="str">
        <f t="shared" si="2"/>
        <v/>
      </c>
      <c r="F149" s="352" t="b">
        <f>IF(nume_candidat="",FALSE,ISNUMBER(SEARCH(nume_candidat,#REF!)))</f>
        <v>0</v>
      </c>
      <c r="G149" s="353" t="e">
        <f>LEN(#REF!)-LEN(SUBSTITUTE(#REF!,",",""))+1</f>
        <v>#REF!</v>
      </c>
    </row>
    <row r="150" spans="1:7">
      <c r="A150" s="5" t="s">
        <v>207</v>
      </c>
      <c r="B150" s="381"/>
      <c r="C150" s="215"/>
      <c r="D150" s="72"/>
      <c r="E150" s="16" t="str">
        <f t="shared" si="2"/>
        <v/>
      </c>
      <c r="F150" s="352" t="b">
        <f>IF(nume_candidat="",FALSE,ISNUMBER(SEARCH(nume_candidat,#REF!)))</f>
        <v>0</v>
      </c>
      <c r="G150" s="353" t="e">
        <f>LEN(#REF!)-LEN(SUBSTITUTE(#REF!,",",""))+1</f>
        <v>#REF!</v>
      </c>
    </row>
    <row r="151" spans="1:7">
      <c r="A151" s="5" t="s">
        <v>208</v>
      </c>
      <c r="B151" s="381"/>
      <c r="C151" s="215"/>
      <c r="D151" s="72"/>
      <c r="E151" s="16" t="str">
        <f t="shared" si="2"/>
        <v/>
      </c>
      <c r="F151" s="352" t="b">
        <f>IF(nume_candidat="",FALSE,ISNUMBER(SEARCH(nume_candidat,#REF!)))</f>
        <v>0</v>
      </c>
      <c r="G151" s="353" t="e">
        <f>LEN(#REF!)-LEN(SUBSTITUTE(#REF!,",",""))+1</f>
        <v>#REF!</v>
      </c>
    </row>
    <row r="152" spans="1:7">
      <c r="A152" s="5" t="s">
        <v>209</v>
      </c>
      <c r="B152" s="381"/>
      <c r="C152" s="215"/>
      <c r="D152" s="72"/>
      <c r="E152" s="16" t="str">
        <f t="shared" si="2"/>
        <v/>
      </c>
      <c r="F152" s="352" t="b">
        <f>IF(nume_candidat="",FALSE,ISNUMBER(SEARCH(nume_candidat,#REF!)))</f>
        <v>0</v>
      </c>
      <c r="G152" s="353" t="e">
        <f>LEN(#REF!)-LEN(SUBSTITUTE(#REF!,",",""))+1</f>
        <v>#REF!</v>
      </c>
    </row>
    <row r="153" spans="1:7">
      <c r="A153" s="5" t="s">
        <v>210</v>
      </c>
      <c r="B153" s="381"/>
      <c r="C153" s="215"/>
      <c r="D153" s="72"/>
      <c r="E153" s="16" t="str">
        <f t="shared" si="2"/>
        <v/>
      </c>
      <c r="F153" s="352" t="b">
        <f>IF(nume_candidat="",FALSE,ISNUMBER(SEARCH(nume_candidat,#REF!)))</f>
        <v>0</v>
      </c>
      <c r="G153" s="353" t="e">
        <f>LEN(#REF!)-LEN(SUBSTITUTE(#REF!,",",""))+1</f>
        <v>#REF!</v>
      </c>
    </row>
    <row r="154" spans="1:7">
      <c r="A154" s="5" t="s">
        <v>211</v>
      </c>
      <c r="B154" s="381"/>
      <c r="C154" s="215"/>
      <c r="D154" s="72"/>
      <c r="E154" s="16" t="str">
        <f t="shared" si="2"/>
        <v/>
      </c>
      <c r="F154" s="352" t="b">
        <f>IF(nume_candidat="",FALSE,ISNUMBER(SEARCH(nume_candidat,#REF!)))</f>
        <v>0</v>
      </c>
      <c r="G154" s="353" t="e">
        <f>LEN(#REF!)-LEN(SUBSTITUTE(#REF!,",",""))+1</f>
        <v>#REF!</v>
      </c>
    </row>
    <row r="155" spans="1:7">
      <c r="A155" s="5" t="s">
        <v>212</v>
      </c>
      <c r="B155" s="381"/>
      <c r="C155" s="215"/>
      <c r="D155" s="72"/>
      <c r="E155" s="16" t="str">
        <f t="shared" si="2"/>
        <v/>
      </c>
      <c r="F155" s="352" t="b">
        <f>IF(nume_candidat="",FALSE,ISNUMBER(SEARCH(nume_candidat,#REF!)))</f>
        <v>0</v>
      </c>
      <c r="G155" s="353" t="e">
        <f>LEN(#REF!)-LEN(SUBSTITUTE(#REF!,",",""))+1</f>
        <v>#REF!</v>
      </c>
    </row>
    <row r="156" spans="1:7">
      <c r="A156" s="5" t="s">
        <v>213</v>
      </c>
      <c r="B156" s="381"/>
      <c r="C156" s="215"/>
      <c r="D156" s="72"/>
      <c r="E156" s="16" t="str">
        <f t="shared" si="2"/>
        <v/>
      </c>
      <c r="F156" s="352" t="b">
        <f>IF(nume_candidat="",FALSE,ISNUMBER(SEARCH(nume_candidat,#REF!)))</f>
        <v>0</v>
      </c>
      <c r="G156" s="353" t="e">
        <f>LEN(#REF!)-LEN(SUBSTITUTE(#REF!,",",""))+1</f>
        <v>#REF!</v>
      </c>
    </row>
    <row r="157" spans="1:7">
      <c r="A157" s="5" t="s">
        <v>214</v>
      </c>
      <c r="B157" s="381"/>
      <c r="C157" s="215"/>
      <c r="D157" s="72"/>
      <c r="E157" s="16" t="str">
        <f t="shared" si="2"/>
        <v/>
      </c>
      <c r="F157" s="352" t="b">
        <f>IF(nume_candidat="",FALSE,ISNUMBER(SEARCH(nume_candidat,#REF!)))</f>
        <v>0</v>
      </c>
      <c r="G157" s="353" t="e">
        <f>LEN(#REF!)-LEN(SUBSTITUTE(#REF!,",",""))+1</f>
        <v>#REF!</v>
      </c>
    </row>
    <row r="158" spans="1:7">
      <c r="A158" s="5" t="s">
        <v>215</v>
      </c>
      <c r="B158" s="381"/>
      <c r="C158" s="215"/>
      <c r="D158" s="72"/>
      <c r="E158" s="16" t="str">
        <f t="shared" si="2"/>
        <v/>
      </c>
      <c r="F158" s="352" t="b">
        <f>IF(nume_candidat="",FALSE,ISNUMBER(SEARCH(nume_candidat,#REF!)))</f>
        <v>0</v>
      </c>
      <c r="G158" s="353" t="e">
        <f>LEN(#REF!)-LEN(SUBSTITUTE(#REF!,",",""))+1</f>
        <v>#REF!</v>
      </c>
    </row>
    <row r="159" spans="1:7">
      <c r="A159" s="5" t="s">
        <v>216</v>
      </c>
      <c r="B159" s="381"/>
      <c r="C159" s="215"/>
      <c r="D159" s="72"/>
      <c r="E159" s="16" t="str">
        <f t="shared" si="2"/>
        <v/>
      </c>
      <c r="F159" s="352" t="b">
        <f>IF(nume_candidat="",FALSE,ISNUMBER(SEARCH(nume_candidat,#REF!)))</f>
        <v>0</v>
      </c>
      <c r="G159" s="353" t="e">
        <f>LEN(#REF!)-LEN(SUBSTITUTE(#REF!,",",""))+1</f>
        <v>#REF!</v>
      </c>
    </row>
    <row r="160" spans="1:7">
      <c r="A160" s="5" t="s">
        <v>217</v>
      </c>
      <c r="B160" s="381"/>
      <c r="C160" s="215"/>
      <c r="D160" s="72"/>
      <c r="E160" s="16" t="str">
        <f t="shared" si="2"/>
        <v/>
      </c>
      <c r="F160" s="352" t="b">
        <f>IF(nume_candidat="",FALSE,ISNUMBER(SEARCH(nume_candidat,#REF!)))</f>
        <v>0</v>
      </c>
      <c r="G160" s="353" t="e">
        <f>LEN(#REF!)-LEN(SUBSTITUTE(#REF!,",",""))+1</f>
        <v>#REF!</v>
      </c>
    </row>
    <row r="161" spans="1:7">
      <c r="A161" s="5" t="s">
        <v>218</v>
      </c>
      <c r="B161" s="381"/>
      <c r="C161" s="215"/>
      <c r="D161" s="72"/>
      <c r="E161" s="16" t="str">
        <f t="shared" si="2"/>
        <v/>
      </c>
      <c r="F161" s="352" t="b">
        <f>IF(nume_candidat="",FALSE,ISNUMBER(SEARCH(nume_candidat,#REF!)))</f>
        <v>0</v>
      </c>
      <c r="G161" s="353" t="e">
        <f>LEN(#REF!)-LEN(SUBSTITUTE(#REF!,",",""))+1</f>
        <v>#REF!</v>
      </c>
    </row>
    <row r="162" spans="1:7">
      <c r="A162" s="5" t="s">
        <v>219</v>
      </c>
      <c r="B162" s="381"/>
      <c r="C162" s="215"/>
      <c r="D162" s="72"/>
      <c r="E162" s="16" t="str">
        <f t="shared" si="2"/>
        <v/>
      </c>
      <c r="F162" s="352" t="b">
        <f>IF(nume_candidat="",FALSE,ISNUMBER(SEARCH(nume_candidat,#REF!)))</f>
        <v>0</v>
      </c>
      <c r="G162" s="353" t="e">
        <f>LEN(#REF!)-LEN(SUBSTITUTE(#REF!,",",""))+1</f>
        <v>#REF!</v>
      </c>
    </row>
    <row r="163" spans="1:7">
      <c r="A163" s="5" t="s">
        <v>220</v>
      </c>
      <c r="B163" s="381"/>
      <c r="C163" s="215"/>
      <c r="D163" s="72"/>
      <c r="E163" s="16" t="str">
        <f t="shared" si="2"/>
        <v/>
      </c>
      <c r="F163" s="352" t="b">
        <f>IF(nume_candidat="",FALSE,ISNUMBER(SEARCH(nume_candidat,#REF!)))</f>
        <v>0</v>
      </c>
      <c r="G163" s="353" t="e">
        <f>LEN(#REF!)-LEN(SUBSTITUTE(#REF!,",",""))+1</f>
        <v>#REF!</v>
      </c>
    </row>
    <row r="164" spans="1:7">
      <c r="A164" s="5" t="s">
        <v>221</v>
      </c>
      <c r="B164" s="381"/>
      <c r="C164" s="215"/>
      <c r="D164" s="72"/>
      <c r="E164" s="16" t="str">
        <f t="shared" si="2"/>
        <v/>
      </c>
      <c r="F164" s="352" t="b">
        <f>IF(nume_candidat="",FALSE,ISNUMBER(SEARCH(nume_candidat,#REF!)))</f>
        <v>0</v>
      </c>
      <c r="G164" s="353" t="e">
        <f>LEN(#REF!)-LEN(SUBSTITUTE(#REF!,",",""))+1</f>
        <v>#REF!</v>
      </c>
    </row>
    <row r="165" spans="1:7">
      <c r="A165" s="5" t="s">
        <v>222</v>
      </c>
      <c r="B165" s="381"/>
      <c r="C165" s="215"/>
      <c r="D165" s="72"/>
      <c r="E165" s="16" t="str">
        <f t="shared" si="2"/>
        <v/>
      </c>
      <c r="F165" s="352" t="b">
        <f>IF(nume_candidat="",FALSE,ISNUMBER(SEARCH(nume_candidat,#REF!)))</f>
        <v>0</v>
      </c>
      <c r="G165" s="353" t="e">
        <f>LEN(#REF!)-LEN(SUBSTITUTE(#REF!,",",""))+1</f>
        <v>#REF!</v>
      </c>
    </row>
    <row r="166" spans="1:7">
      <c r="A166" s="5" t="s">
        <v>223</v>
      </c>
      <c r="B166" s="381"/>
      <c r="C166" s="215"/>
      <c r="D166" s="72"/>
      <c r="E166" s="16" t="str">
        <f t="shared" si="2"/>
        <v/>
      </c>
      <c r="F166" s="352" t="b">
        <f>IF(nume_candidat="",FALSE,ISNUMBER(SEARCH(nume_candidat,#REF!)))</f>
        <v>0</v>
      </c>
      <c r="G166" s="353" t="e">
        <f>LEN(#REF!)-LEN(SUBSTITUTE(#REF!,",",""))+1</f>
        <v>#REF!</v>
      </c>
    </row>
    <row r="167" spans="1:7">
      <c r="A167" s="5" t="s">
        <v>224</v>
      </c>
      <c r="B167" s="381"/>
      <c r="C167" s="215"/>
      <c r="D167" s="72"/>
      <c r="E167" s="16" t="str">
        <f t="shared" si="2"/>
        <v/>
      </c>
      <c r="F167" s="352" t="b">
        <f>IF(nume_candidat="",FALSE,ISNUMBER(SEARCH(nume_candidat,#REF!)))</f>
        <v>0</v>
      </c>
      <c r="G167" s="353" t="e">
        <f>LEN(#REF!)-LEN(SUBSTITUTE(#REF!,",",""))+1</f>
        <v>#REF!</v>
      </c>
    </row>
    <row r="168" spans="1:7">
      <c r="A168" s="5" t="s">
        <v>225</v>
      </c>
      <c r="B168" s="381"/>
      <c r="C168" s="215"/>
      <c r="D168" s="72"/>
      <c r="E168" s="16" t="str">
        <f t="shared" si="2"/>
        <v/>
      </c>
      <c r="F168" s="352" t="b">
        <f>IF(nume_candidat="",FALSE,ISNUMBER(SEARCH(nume_candidat,#REF!)))</f>
        <v>0</v>
      </c>
      <c r="G168" s="353" t="e">
        <f>LEN(#REF!)-LEN(SUBSTITUTE(#REF!,",",""))+1</f>
        <v>#REF!</v>
      </c>
    </row>
    <row r="169" spans="1:7">
      <c r="A169" s="5" t="s">
        <v>226</v>
      </c>
      <c r="B169" s="381"/>
      <c r="C169" s="215"/>
      <c r="D169" s="72"/>
      <c r="E169" s="16" t="str">
        <f t="shared" si="2"/>
        <v/>
      </c>
      <c r="F169" s="352" t="b">
        <f>IF(nume_candidat="",FALSE,ISNUMBER(SEARCH(nume_candidat,#REF!)))</f>
        <v>0</v>
      </c>
      <c r="G169" s="353" t="e">
        <f>LEN(#REF!)-LEN(SUBSTITUTE(#REF!,",",""))+1</f>
        <v>#REF!</v>
      </c>
    </row>
    <row r="170" spans="1:7">
      <c r="A170" s="5" t="s">
        <v>227</v>
      </c>
      <c r="B170" s="381"/>
      <c r="C170" s="215"/>
      <c r="D170" s="72"/>
      <c r="E170" s="16" t="str">
        <f t="shared" si="2"/>
        <v/>
      </c>
      <c r="F170" s="352" t="b">
        <f>IF(nume_candidat="",FALSE,ISNUMBER(SEARCH(nume_candidat,#REF!)))</f>
        <v>0</v>
      </c>
      <c r="G170" s="353" t="e">
        <f>LEN(#REF!)-LEN(SUBSTITUTE(#REF!,",",""))+1</f>
        <v>#REF!</v>
      </c>
    </row>
    <row r="171" spans="1:7">
      <c r="A171" s="5" t="s">
        <v>228</v>
      </c>
      <c r="B171" s="381"/>
      <c r="C171" s="215"/>
      <c r="D171" s="72"/>
      <c r="E171" s="16" t="str">
        <f t="shared" si="2"/>
        <v/>
      </c>
      <c r="F171" s="352" t="b">
        <f>IF(nume_candidat="",FALSE,ISNUMBER(SEARCH(nume_candidat,#REF!)))</f>
        <v>0</v>
      </c>
      <c r="G171" s="353" t="e">
        <f>LEN(#REF!)-LEN(SUBSTITUTE(#REF!,",",""))+1</f>
        <v>#REF!</v>
      </c>
    </row>
    <row r="172" spans="1:7">
      <c r="A172" s="5" t="s">
        <v>229</v>
      </c>
      <c r="B172" s="381"/>
      <c r="C172" s="215"/>
      <c r="D172" s="72"/>
      <c r="E172" s="16" t="str">
        <f t="shared" si="2"/>
        <v/>
      </c>
      <c r="F172" s="352" t="b">
        <f>IF(nume_candidat="",FALSE,ISNUMBER(SEARCH(nume_candidat,#REF!)))</f>
        <v>0</v>
      </c>
      <c r="G172" s="353" t="e">
        <f>LEN(#REF!)-LEN(SUBSTITUTE(#REF!,",",""))+1</f>
        <v>#REF!</v>
      </c>
    </row>
    <row r="173" spans="1:7">
      <c r="A173" s="5" t="s">
        <v>230</v>
      </c>
      <c r="B173" s="381"/>
      <c r="C173" s="215"/>
      <c r="D173" s="72"/>
      <c r="E173" s="16" t="str">
        <f t="shared" si="2"/>
        <v/>
      </c>
      <c r="F173" s="352" t="b">
        <f>IF(nume_candidat="",FALSE,ISNUMBER(SEARCH(nume_candidat,#REF!)))</f>
        <v>0</v>
      </c>
      <c r="G173" s="353" t="e">
        <f>LEN(#REF!)-LEN(SUBSTITUTE(#REF!,",",""))+1</f>
        <v>#REF!</v>
      </c>
    </row>
    <row r="174" spans="1:7">
      <c r="A174" s="5" t="s">
        <v>231</v>
      </c>
      <c r="B174" s="381"/>
      <c r="C174" s="215"/>
      <c r="D174" s="72"/>
      <c r="E174" s="16" t="str">
        <f t="shared" si="2"/>
        <v/>
      </c>
      <c r="F174" s="352" t="b">
        <f>IF(nume_candidat="",FALSE,ISNUMBER(SEARCH(nume_candidat,#REF!)))</f>
        <v>0</v>
      </c>
      <c r="G174" s="353" t="e">
        <f>LEN(#REF!)-LEN(SUBSTITUTE(#REF!,",",""))+1</f>
        <v>#REF!</v>
      </c>
    </row>
    <row r="175" spans="1:7">
      <c r="A175" s="5" t="s">
        <v>232</v>
      </c>
      <c r="B175" s="381"/>
      <c r="C175" s="215"/>
      <c r="D175" s="72"/>
      <c r="E175" s="16" t="str">
        <f t="shared" si="2"/>
        <v/>
      </c>
      <c r="F175" s="352" t="b">
        <f>IF(nume_candidat="",FALSE,ISNUMBER(SEARCH(nume_candidat,#REF!)))</f>
        <v>0</v>
      </c>
      <c r="G175" s="353" t="e">
        <f>LEN(#REF!)-LEN(SUBSTITUTE(#REF!,",",""))+1</f>
        <v>#REF!</v>
      </c>
    </row>
    <row r="176" spans="1:7">
      <c r="A176" s="5" t="s">
        <v>233</v>
      </c>
      <c r="B176" s="381"/>
      <c r="C176" s="215"/>
      <c r="D176" s="72"/>
      <c r="E176" s="16" t="str">
        <f t="shared" si="2"/>
        <v/>
      </c>
      <c r="F176" s="352" t="b">
        <f>IF(nume_candidat="",FALSE,ISNUMBER(SEARCH(nume_candidat,#REF!)))</f>
        <v>0</v>
      </c>
      <c r="G176" s="353" t="e">
        <f>LEN(#REF!)-LEN(SUBSTITUTE(#REF!,",",""))+1</f>
        <v>#REF!</v>
      </c>
    </row>
    <row r="177" spans="1:7">
      <c r="A177" s="5" t="s">
        <v>234</v>
      </c>
      <c r="B177" s="381"/>
      <c r="C177" s="215"/>
      <c r="D177" s="72"/>
      <c r="E177" s="16" t="str">
        <f t="shared" si="2"/>
        <v/>
      </c>
      <c r="F177" s="352" t="b">
        <f>IF(nume_candidat="",FALSE,ISNUMBER(SEARCH(nume_candidat,#REF!)))</f>
        <v>0</v>
      </c>
      <c r="G177" s="353" t="e">
        <f>LEN(#REF!)-LEN(SUBSTITUTE(#REF!,",",""))+1</f>
        <v>#REF!</v>
      </c>
    </row>
    <row r="178" spans="1:7">
      <c r="A178" s="5" t="s">
        <v>235</v>
      </c>
      <c r="B178" s="381"/>
      <c r="C178" s="215"/>
      <c r="D178" s="72"/>
      <c r="E178" s="16" t="str">
        <f t="shared" si="2"/>
        <v/>
      </c>
      <c r="F178" s="352" t="b">
        <f>IF(nume_candidat="",FALSE,ISNUMBER(SEARCH(nume_candidat,#REF!)))</f>
        <v>0</v>
      </c>
      <c r="G178" s="353" t="e">
        <f>LEN(#REF!)-LEN(SUBSTITUTE(#REF!,",",""))+1</f>
        <v>#REF!</v>
      </c>
    </row>
    <row r="179" spans="1:7">
      <c r="A179" s="5" t="s">
        <v>236</v>
      </c>
      <c r="B179" s="381"/>
      <c r="C179" s="215"/>
      <c r="D179" s="72"/>
      <c r="E179" s="16" t="str">
        <f t="shared" si="2"/>
        <v/>
      </c>
      <c r="F179" s="352" t="b">
        <f>IF(nume_candidat="",FALSE,ISNUMBER(SEARCH(nume_candidat,#REF!)))</f>
        <v>0</v>
      </c>
      <c r="G179" s="353" t="e">
        <f>LEN(#REF!)-LEN(SUBSTITUTE(#REF!,",",""))+1</f>
        <v>#REF!</v>
      </c>
    </row>
    <row r="180" spans="1:7">
      <c r="A180" s="5" t="s">
        <v>237</v>
      </c>
      <c r="B180" s="381"/>
      <c r="C180" s="215"/>
      <c r="D180" s="72"/>
      <c r="E180" s="16" t="str">
        <f t="shared" si="2"/>
        <v/>
      </c>
      <c r="F180" s="352" t="b">
        <f>IF(nume_candidat="",FALSE,ISNUMBER(SEARCH(nume_candidat,#REF!)))</f>
        <v>0</v>
      </c>
      <c r="G180" s="353" t="e">
        <f>LEN(#REF!)-LEN(SUBSTITUTE(#REF!,",",""))+1</f>
        <v>#REF!</v>
      </c>
    </row>
    <row r="181" spans="1:7">
      <c r="A181" s="5" t="s">
        <v>238</v>
      </c>
      <c r="B181" s="381"/>
      <c r="C181" s="215"/>
      <c r="D181" s="72"/>
      <c r="E181" s="16" t="str">
        <f t="shared" si="2"/>
        <v/>
      </c>
      <c r="F181" s="352" t="b">
        <f>IF(nume_candidat="",FALSE,ISNUMBER(SEARCH(nume_candidat,#REF!)))</f>
        <v>0</v>
      </c>
      <c r="G181" s="353" t="e">
        <f>LEN(#REF!)-LEN(SUBSTITUTE(#REF!,",",""))+1</f>
        <v>#REF!</v>
      </c>
    </row>
    <row r="182" spans="1:7">
      <c r="A182" s="5" t="s">
        <v>239</v>
      </c>
      <c r="B182" s="381"/>
      <c r="C182" s="215"/>
      <c r="D182" s="72"/>
      <c r="E182" s="16" t="str">
        <f t="shared" si="2"/>
        <v/>
      </c>
      <c r="F182" s="352" t="b">
        <f>IF(nume_candidat="",FALSE,ISNUMBER(SEARCH(nume_candidat,#REF!)))</f>
        <v>0</v>
      </c>
      <c r="G182" s="353" t="e">
        <f>LEN(#REF!)-LEN(SUBSTITUTE(#REF!,",",""))+1</f>
        <v>#REF!</v>
      </c>
    </row>
    <row r="183" spans="1:7">
      <c r="A183" s="5" t="s">
        <v>240</v>
      </c>
      <c r="B183" s="381"/>
      <c r="C183" s="215"/>
      <c r="D183" s="72"/>
      <c r="E183" s="16" t="str">
        <f t="shared" si="2"/>
        <v/>
      </c>
      <c r="F183" s="352" t="b">
        <f>IF(nume_candidat="",FALSE,ISNUMBER(SEARCH(nume_candidat,#REF!)))</f>
        <v>0</v>
      </c>
      <c r="G183" s="353" t="e">
        <f>LEN(#REF!)-LEN(SUBSTITUTE(#REF!,",",""))+1</f>
        <v>#REF!</v>
      </c>
    </row>
    <row r="184" spans="1:7">
      <c r="A184" s="5" t="s">
        <v>241</v>
      </c>
      <c r="B184" s="381"/>
      <c r="C184" s="215"/>
      <c r="D184" s="72"/>
      <c r="E184" s="16" t="str">
        <f t="shared" si="2"/>
        <v/>
      </c>
      <c r="F184" s="352" t="b">
        <f>IF(nume_candidat="",FALSE,ISNUMBER(SEARCH(nume_candidat,#REF!)))</f>
        <v>0</v>
      </c>
      <c r="G184" s="353" t="e">
        <f>LEN(#REF!)-LEN(SUBSTITUTE(#REF!,",",""))+1</f>
        <v>#REF!</v>
      </c>
    </row>
    <row r="185" spans="1:7">
      <c r="A185" s="5" t="s">
        <v>242</v>
      </c>
      <c r="B185" s="381"/>
      <c r="C185" s="215"/>
      <c r="D185" s="72"/>
      <c r="E185" s="16" t="str">
        <f t="shared" si="2"/>
        <v/>
      </c>
      <c r="F185" s="352" t="b">
        <f>IF(nume_candidat="",FALSE,ISNUMBER(SEARCH(nume_candidat,#REF!)))</f>
        <v>0</v>
      </c>
      <c r="G185" s="353" t="e">
        <f>LEN(#REF!)-LEN(SUBSTITUTE(#REF!,",",""))+1</f>
        <v>#REF!</v>
      </c>
    </row>
    <row r="186" spans="1:7">
      <c r="A186" s="5" t="s">
        <v>243</v>
      </c>
      <c r="B186" s="381"/>
      <c r="C186" s="215"/>
      <c r="D186" s="72"/>
      <c r="E186" s="16" t="str">
        <f t="shared" si="2"/>
        <v/>
      </c>
      <c r="F186" s="352" t="b">
        <f>IF(nume_candidat="",FALSE,ISNUMBER(SEARCH(nume_candidat,#REF!)))</f>
        <v>0</v>
      </c>
      <c r="G186" s="353" t="e">
        <f>LEN(#REF!)-LEN(SUBSTITUTE(#REF!,",",""))+1</f>
        <v>#REF!</v>
      </c>
    </row>
    <row r="187" spans="1:7">
      <c r="A187" s="5" t="s">
        <v>244</v>
      </c>
      <c r="B187" s="381"/>
      <c r="C187" s="215"/>
      <c r="D187" s="72"/>
      <c r="E187" s="16" t="str">
        <f t="shared" si="2"/>
        <v/>
      </c>
      <c r="F187" s="352" t="b">
        <f>IF(nume_candidat="",FALSE,ISNUMBER(SEARCH(nume_candidat,#REF!)))</f>
        <v>0</v>
      </c>
      <c r="G187" s="353" t="e">
        <f>LEN(#REF!)-LEN(SUBSTITUTE(#REF!,",",""))+1</f>
        <v>#REF!</v>
      </c>
    </row>
    <row r="188" spans="1:7">
      <c r="A188" s="5" t="s">
        <v>245</v>
      </c>
      <c r="B188" s="381"/>
      <c r="C188" s="215"/>
      <c r="D188" s="72"/>
      <c r="E188" s="16" t="str">
        <f t="shared" si="2"/>
        <v/>
      </c>
      <c r="F188" s="352" t="b">
        <f>IF(nume_candidat="",FALSE,ISNUMBER(SEARCH(nume_candidat,#REF!)))</f>
        <v>0</v>
      </c>
      <c r="G188" s="353" t="e">
        <f>LEN(#REF!)-LEN(SUBSTITUTE(#REF!,",",""))+1</f>
        <v>#REF!</v>
      </c>
    </row>
    <row r="189" spans="1:7">
      <c r="A189" s="5" t="s">
        <v>246</v>
      </c>
      <c r="B189" s="381"/>
      <c r="C189" s="215"/>
      <c r="D189" s="72"/>
      <c r="E189" s="16" t="str">
        <f t="shared" si="2"/>
        <v/>
      </c>
      <c r="F189" s="352" t="b">
        <f>IF(nume_candidat="",FALSE,ISNUMBER(SEARCH(nume_candidat,#REF!)))</f>
        <v>0</v>
      </c>
      <c r="G189" s="353" t="e">
        <f>LEN(#REF!)-LEN(SUBSTITUTE(#REF!,",",""))+1</f>
        <v>#REF!</v>
      </c>
    </row>
    <row r="190" spans="1:7">
      <c r="A190" s="5" t="s">
        <v>247</v>
      </c>
      <c r="B190" s="381"/>
      <c r="C190" s="215"/>
      <c r="D190" s="72"/>
      <c r="E190" s="16" t="str">
        <f t="shared" si="2"/>
        <v/>
      </c>
      <c r="F190" s="352" t="b">
        <f>IF(nume_candidat="",FALSE,ISNUMBER(SEARCH(nume_candidat,#REF!)))</f>
        <v>0</v>
      </c>
      <c r="G190" s="353" t="e">
        <f>LEN(#REF!)-LEN(SUBSTITUTE(#REF!,",",""))+1</f>
        <v>#REF!</v>
      </c>
    </row>
    <row r="191" spans="1:7">
      <c r="A191" s="5" t="s">
        <v>248</v>
      </c>
      <c r="B191" s="381"/>
      <c r="C191" s="215"/>
      <c r="D191" s="72"/>
      <c r="E191" s="16" t="str">
        <f t="shared" si="2"/>
        <v/>
      </c>
      <c r="F191" s="352" t="b">
        <f>IF(nume_candidat="",FALSE,ISNUMBER(SEARCH(nume_candidat,#REF!)))</f>
        <v>0</v>
      </c>
      <c r="G191" s="353" t="e">
        <f>LEN(#REF!)-LEN(SUBSTITUTE(#REF!,",",""))+1</f>
        <v>#REF!</v>
      </c>
    </row>
    <row r="192" spans="1:7">
      <c r="A192" s="5" t="s">
        <v>249</v>
      </c>
      <c r="B192" s="381"/>
      <c r="C192" s="215"/>
      <c r="D192" s="72"/>
      <c r="E192" s="16" t="str">
        <f t="shared" si="2"/>
        <v/>
      </c>
      <c r="F192" s="352" t="b">
        <f>IF(nume_candidat="",FALSE,ISNUMBER(SEARCH(nume_candidat,#REF!)))</f>
        <v>0</v>
      </c>
      <c r="G192" s="353" t="e">
        <f>LEN(#REF!)-LEN(SUBSTITUTE(#REF!,",",""))+1</f>
        <v>#REF!</v>
      </c>
    </row>
    <row r="193" spans="1:7">
      <c r="A193" s="5" t="s">
        <v>250</v>
      </c>
      <c r="B193" s="381"/>
      <c r="C193" s="215"/>
      <c r="D193" s="72"/>
      <c r="E193" s="16" t="str">
        <f t="shared" si="2"/>
        <v/>
      </c>
      <c r="F193" s="352" t="b">
        <f>IF(nume_candidat="",FALSE,ISNUMBER(SEARCH(nume_candidat,#REF!)))</f>
        <v>0</v>
      </c>
      <c r="G193" s="353" t="e">
        <f>LEN(#REF!)-LEN(SUBSTITUTE(#REF!,",",""))+1</f>
        <v>#REF!</v>
      </c>
    </row>
    <row r="194" spans="1:7">
      <c r="A194" s="5" t="s">
        <v>251</v>
      </c>
      <c r="B194" s="381"/>
      <c r="C194" s="215"/>
      <c r="D194" s="72"/>
      <c r="E194" s="16" t="str">
        <f t="shared" si="2"/>
        <v/>
      </c>
      <c r="F194" s="352" t="b">
        <f>IF(nume_candidat="",FALSE,ISNUMBER(SEARCH(nume_candidat,#REF!)))</f>
        <v>0</v>
      </c>
      <c r="G194" s="353" t="e">
        <f>LEN(#REF!)-LEN(SUBSTITUTE(#REF!,",",""))+1</f>
        <v>#REF!</v>
      </c>
    </row>
    <row r="195" spans="1:7">
      <c r="A195" s="5" t="s">
        <v>252</v>
      </c>
      <c r="B195" s="381"/>
      <c r="C195" s="215"/>
      <c r="D195" s="72"/>
      <c r="E195" s="16" t="str">
        <f t="shared" si="2"/>
        <v/>
      </c>
      <c r="F195" s="352" t="b">
        <f>IF(nume_candidat="",FALSE,ISNUMBER(SEARCH(nume_candidat,#REF!)))</f>
        <v>0</v>
      </c>
      <c r="G195" s="353" t="e">
        <f>LEN(#REF!)-LEN(SUBSTITUTE(#REF!,",",""))+1</f>
        <v>#REF!</v>
      </c>
    </row>
    <row r="196" spans="1:7">
      <c r="A196" s="5" t="s">
        <v>253</v>
      </c>
      <c r="B196" s="381"/>
      <c r="C196" s="215"/>
      <c r="D196" s="72"/>
      <c r="E196" s="16" t="str">
        <f t="shared" si="2"/>
        <v/>
      </c>
      <c r="F196" s="352" t="b">
        <f>IF(nume_candidat="",FALSE,ISNUMBER(SEARCH(nume_candidat,#REF!)))</f>
        <v>0</v>
      </c>
      <c r="G196" s="353" t="e">
        <f>LEN(#REF!)-LEN(SUBSTITUTE(#REF!,",",""))+1</f>
        <v>#REF!</v>
      </c>
    </row>
    <row r="197" spans="1:7">
      <c r="A197" s="5" t="s">
        <v>254</v>
      </c>
      <c r="B197" s="381"/>
      <c r="C197" s="215"/>
      <c r="D197" s="72"/>
      <c r="E197" s="16" t="str">
        <f t="shared" si="2"/>
        <v/>
      </c>
      <c r="F197" s="352" t="b">
        <f>IF(nume_candidat="",FALSE,ISNUMBER(SEARCH(nume_candidat,#REF!)))</f>
        <v>0</v>
      </c>
      <c r="G197" s="353" t="e">
        <f>LEN(#REF!)-LEN(SUBSTITUTE(#REF!,",",""))+1</f>
        <v>#REF!</v>
      </c>
    </row>
    <row r="198" spans="1:7">
      <c r="A198" s="5" t="s">
        <v>255</v>
      </c>
      <c r="B198" s="381"/>
      <c r="C198" s="215"/>
      <c r="D198" s="72"/>
      <c r="E198" s="16" t="str">
        <f t="shared" si="2"/>
        <v/>
      </c>
      <c r="F198" s="352" t="b">
        <f>IF(nume_candidat="",FALSE,ISNUMBER(SEARCH(nume_candidat,#REF!)))</f>
        <v>0</v>
      </c>
      <c r="G198" s="353" t="e">
        <f>LEN(#REF!)-LEN(SUBSTITUTE(#REF!,",",""))+1</f>
        <v>#REF!</v>
      </c>
    </row>
    <row r="199" spans="1:7">
      <c r="A199" s="5" t="s">
        <v>256</v>
      </c>
      <c r="B199" s="381"/>
      <c r="C199" s="215"/>
      <c r="D199" s="72"/>
      <c r="E199" s="16" t="str">
        <f t="shared" si="2"/>
        <v/>
      </c>
      <c r="F199" s="352" t="b">
        <f>IF(nume_candidat="",FALSE,ISNUMBER(SEARCH(nume_candidat,#REF!)))</f>
        <v>0</v>
      </c>
      <c r="G199" s="353" t="e">
        <f>LEN(#REF!)-LEN(SUBSTITUTE(#REF!,",",""))+1</f>
        <v>#REF!</v>
      </c>
    </row>
    <row r="200" spans="1:7">
      <c r="A200" s="5" t="s">
        <v>257</v>
      </c>
      <c r="B200" s="381"/>
      <c r="C200" s="215"/>
      <c r="D200" s="72"/>
      <c r="E200" s="16" t="str">
        <f t="shared" si="2"/>
        <v/>
      </c>
      <c r="F200" s="352" t="b">
        <f>IF(nume_candidat="",FALSE,ISNUMBER(SEARCH(nume_candidat,#REF!)))</f>
        <v>0</v>
      </c>
      <c r="G200" s="353" t="e">
        <f>LEN(#REF!)-LEN(SUBSTITUTE(#REF!,",",""))+1</f>
        <v>#REF!</v>
      </c>
    </row>
    <row r="201" spans="1:7">
      <c r="A201" s="5" t="s">
        <v>258</v>
      </c>
      <c r="B201" s="381"/>
      <c r="C201" s="215"/>
      <c r="D201" s="72"/>
      <c r="E201" s="16" t="str">
        <f t="shared" si="2"/>
        <v/>
      </c>
      <c r="F201" s="352" t="b">
        <f>IF(nume_candidat="",FALSE,ISNUMBER(SEARCH(nume_candidat,#REF!)))</f>
        <v>0</v>
      </c>
      <c r="G201" s="353" t="e">
        <f>LEN(#REF!)-LEN(SUBSTITUTE(#REF!,",",""))+1</f>
        <v>#REF!</v>
      </c>
    </row>
    <row r="202" spans="1:7">
      <c r="A202" s="5" t="s">
        <v>259</v>
      </c>
      <c r="B202" s="381"/>
      <c r="C202" s="215"/>
      <c r="D202" s="72"/>
      <c r="E202" s="16" t="str">
        <f t="shared" ref="E202:E259" si="3">IF(OR(,$B202="",$C202="",$C202&lt;an_initial,$C202&gt;an_final,),"",
(80*(D202="premiu")+40*(D202="nominalizare")+20*(D202="selecționare"))
)</f>
        <v/>
      </c>
      <c r="F202" s="352" t="b">
        <f>IF(nume_candidat="",FALSE,ISNUMBER(SEARCH(nume_candidat,#REF!)))</f>
        <v>0</v>
      </c>
      <c r="G202" s="353" t="e">
        <f>LEN(#REF!)-LEN(SUBSTITUTE(#REF!,",",""))+1</f>
        <v>#REF!</v>
      </c>
    </row>
    <row r="203" spans="1:7">
      <c r="A203" s="5" t="s">
        <v>260</v>
      </c>
      <c r="B203" s="381"/>
      <c r="C203" s="215"/>
      <c r="D203" s="72"/>
      <c r="E203" s="16" t="str">
        <f t="shared" si="3"/>
        <v/>
      </c>
      <c r="F203" s="352" t="b">
        <f>IF(nume_candidat="",FALSE,ISNUMBER(SEARCH(nume_candidat,#REF!)))</f>
        <v>0</v>
      </c>
      <c r="G203" s="353" t="e">
        <f>LEN(#REF!)-LEN(SUBSTITUTE(#REF!,",",""))+1</f>
        <v>#REF!</v>
      </c>
    </row>
    <row r="204" spans="1:7">
      <c r="A204" s="5" t="s">
        <v>261</v>
      </c>
      <c r="B204" s="381"/>
      <c r="C204" s="215"/>
      <c r="D204" s="72"/>
      <c r="E204" s="16" t="str">
        <f t="shared" si="3"/>
        <v/>
      </c>
      <c r="F204" s="352" t="b">
        <f>IF(nume_candidat="",FALSE,ISNUMBER(SEARCH(nume_candidat,#REF!)))</f>
        <v>0</v>
      </c>
      <c r="G204" s="353" t="e">
        <f>LEN(#REF!)-LEN(SUBSTITUTE(#REF!,",",""))+1</f>
        <v>#REF!</v>
      </c>
    </row>
    <row r="205" spans="1:7">
      <c r="A205" s="5" t="s">
        <v>262</v>
      </c>
      <c r="B205" s="381"/>
      <c r="C205" s="215"/>
      <c r="D205" s="72"/>
      <c r="E205" s="16" t="str">
        <f t="shared" si="3"/>
        <v/>
      </c>
      <c r="F205" s="352" t="b">
        <f>IF(nume_candidat="",FALSE,ISNUMBER(SEARCH(nume_candidat,#REF!)))</f>
        <v>0</v>
      </c>
      <c r="G205" s="353" t="e">
        <f>LEN(#REF!)-LEN(SUBSTITUTE(#REF!,",",""))+1</f>
        <v>#REF!</v>
      </c>
    </row>
    <row r="206" spans="1:7">
      <c r="A206" s="5" t="s">
        <v>263</v>
      </c>
      <c r="B206" s="381"/>
      <c r="C206" s="215"/>
      <c r="D206" s="72"/>
      <c r="E206" s="16" t="str">
        <f t="shared" si="3"/>
        <v/>
      </c>
      <c r="F206" s="352" t="b">
        <f>IF(nume_candidat="",FALSE,ISNUMBER(SEARCH(nume_candidat,#REF!)))</f>
        <v>0</v>
      </c>
      <c r="G206" s="353" t="e">
        <f>LEN(#REF!)-LEN(SUBSTITUTE(#REF!,",",""))+1</f>
        <v>#REF!</v>
      </c>
    </row>
    <row r="207" spans="1:7">
      <c r="A207" s="5" t="s">
        <v>264</v>
      </c>
      <c r="B207" s="381"/>
      <c r="C207" s="215"/>
      <c r="D207" s="72"/>
      <c r="E207" s="16" t="str">
        <f t="shared" si="3"/>
        <v/>
      </c>
      <c r="F207" s="352" t="b">
        <f>IF(nume_candidat="",FALSE,ISNUMBER(SEARCH(nume_candidat,#REF!)))</f>
        <v>0</v>
      </c>
      <c r="G207" s="353" t="e">
        <f>LEN(#REF!)-LEN(SUBSTITUTE(#REF!,",",""))+1</f>
        <v>#REF!</v>
      </c>
    </row>
    <row r="208" spans="1:7">
      <c r="A208" s="5" t="s">
        <v>265</v>
      </c>
      <c r="B208" s="381"/>
      <c r="C208" s="215"/>
      <c r="D208" s="72"/>
      <c r="E208" s="16" t="str">
        <f t="shared" si="3"/>
        <v/>
      </c>
      <c r="F208" s="352" t="b">
        <f>IF(nume_candidat="",FALSE,ISNUMBER(SEARCH(nume_candidat,#REF!)))</f>
        <v>0</v>
      </c>
      <c r="G208" s="353" t="e">
        <f>LEN(#REF!)-LEN(SUBSTITUTE(#REF!,",",""))+1</f>
        <v>#REF!</v>
      </c>
    </row>
    <row r="209" spans="1:7">
      <c r="A209" s="5" t="s">
        <v>266</v>
      </c>
      <c r="B209" s="381"/>
      <c r="C209" s="215"/>
      <c r="D209" s="72"/>
      <c r="E209" s="16" t="str">
        <f t="shared" si="3"/>
        <v/>
      </c>
      <c r="F209" s="352" t="b">
        <f>IF(nume_candidat="",FALSE,ISNUMBER(SEARCH(nume_candidat,#REF!)))</f>
        <v>0</v>
      </c>
      <c r="G209" s="353" t="e">
        <f>LEN(#REF!)-LEN(SUBSTITUTE(#REF!,",",""))+1</f>
        <v>#REF!</v>
      </c>
    </row>
    <row r="210" spans="1:7">
      <c r="A210" s="5" t="s">
        <v>267</v>
      </c>
      <c r="B210" s="381"/>
      <c r="C210" s="215"/>
      <c r="D210" s="72"/>
      <c r="E210" s="16" t="str">
        <f t="shared" si="3"/>
        <v/>
      </c>
      <c r="F210" s="352" t="b">
        <f>IF(nume_candidat="",FALSE,ISNUMBER(SEARCH(nume_candidat,#REF!)))</f>
        <v>0</v>
      </c>
      <c r="G210" s="353" t="e">
        <f>LEN(#REF!)-LEN(SUBSTITUTE(#REF!,",",""))+1</f>
        <v>#REF!</v>
      </c>
    </row>
    <row r="211" spans="1:7">
      <c r="A211" s="5" t="s">
        <v>268</v>
      </c>
      <c r="B211" s="381"/>
      <c r="C211" s="215"/>
      <c r="D211" s="72"/>
      <c r="E211" s="16" t="str">
        <f t="shared" si="3"/>
        <v/>
      </c>
      <c r="F211" s="352" t="b">
        <f>IF(nume_candidat="",FALSE,ISNUMBER(SEARCH(nume_candidat,#REF!)))</f>
        <v>0</v>
      </c>
      <c r="G211" s="353" t="e">
        <f>LEN(#REF!)-LEN(SUBSTITUTE(#REF!,",",""))+1</f>
        <v>#REF!</v>
      </c>
    </row>
    <row r="212" spans="1:7">
      <c r="A212" s="5" t="s">
        <v>269</v>
      </c>
      <c r="B212" s="381"/>
      <c r="C212" s="215"/>
      <c r="D212" s="72"/>
      <c r="E212" s="16" t="str">
        <f t="shared" si="3"/>
        <v/>
      </c>
      <c r="F212" s="352" t="b">
        <f>IF(nume_candidat="",FALSE,ISNUMBER(SEARCH(nume_candidat,#REF!)))</f>
        <v>0</v>
      </c>
      <c r="G212" s="353" t="e">
        <f>LEN(#REF!)-LEN(SUBSTITUTE(#REF!,",",""))+1</f>
        <v>#REF!</v>
      </c>
    </row>
    <row r="213" spans="1:7">
      <c r="A213" s="5" t="s">
        <v>270</v>
      </c>
      <c r="B213" s="381"/>
      <c r="C213" s="215"/>
      <c r="D213" s="72"/>
      <c r="E213" s="16" t="str">
        <f t="shared" si="3"/>
        <v/>
      </c>
      <c r="F213" s="352" t="b">
        <f>IF(nume_candidat="",FALSE,ISNUMBER(SEARCH(nume_candidat,#REF!)))</f>
        <v>0</v>
      </c>
      <c r="G213" s="353" t="e">
        <f>LEN(#REF!)-LEN(SUBSTITUTE(#REF!,",",""))+1</f>
        <v>#REF!</v>
      </c>
    </row>
    <row r="214" spans="1:7">
      <c r="A214" s="5" t="s">
        <v>271</v>
      </c>
      <c r="B214" s="381"/>
      <c r="C214" s="215"/>
      <c r="D214" s="72"/>
      <c r="E214" s="16" t="str">
        <f t="shared" si="3"/>
        <v/>
      </c>
      <c r="F214" s="352" t="b">
        <f>IF(nume_candidat="",FALSE,ISNUMBER(SEARCH(nume_candidat,#REF!)))</f>
        <v>0</v>
      </c>
      <c r="G214" s="353" t="e">
        <f>LEN(#REF!)-LEN(SUBSTITUTE(#REF!,",",""))+1</f>
        <v>#REF!</v>
      </c>
    </row>
    <row r="215" spans="1:7">
      <c r="A215" s="5" t="s">
        <v>272</v>
      </c>
      <c r="B215" s="381"/>
      <c r="C215" s="215"/>
      <c r="D215" s="72"/>
      <c r="E215" s="16" t="str">
        <f t="shared" si="3"/>
        <v/>
      </c>
      <c r="F215" s="352" t="b">
        <f>IF(nume_candidat="",FALSE,ISNUMBER(SEARCH(nume_candidat,#REF!)))</f>
        <v>0</v>
      </c>
      <c r="G215" s="353" t="e">
        <f>LEN(#REF!)-LEN(SUBSTITUTE(#REF!,",",""))+1</f>
        <v>#REF!</v>
      </c>
    </row>
    <row r="216" spans="1:7">
      <c r="A216" s="5" t="s">
        <v>273</v>
      </c>
      <c r="B216" s="381"/>
      <c r="C216" s="215"/>
      <c r="D216" s="72"/>
      <c r="E216" s="16" t="str">
        <f t="shared" si="3"/>
        <v/>
      </c>
      <c r="F216" s="352" t="b">
        <f>IF(nume_candidat="",FALSE,ISNUMBER(SEARCH(nume_candidat,#REF!)))</f>
        <v>0</v>
      </c>
      <c r="G216" s="353" t="e">
        <f>LEN(#REF!)-LEN(SUBSTITUTE(#REF!,",",""))+1</f>
        <v>#REF!</v>
      </c>
    </row>
    <row r="217" spans="1:7">
      <c r="A217" s="5" t="s">
        <v>274</v>
      </c>
      <c r="B217" s="381"/>
      <c r="C217" s="215"/>
      <c r="D217" s="72"/>
      <c r="E217" s="16" t="str">
        <f t="shared" si="3"/>
        <v/>
      </c>
      <c r="F217" s="352" t="b">
        <f>IF(nume_candidat="",FALSE,ISNUMBER(SEARCH(nume_candidat,#REF!)))</f>
        <v>0</v>
      </c>
      <c r="G217" s="353" t="e">
        <f>LEN(#REF!)-LEN(SUBSTITUTE(#REF!,",",""))+1</f>
        <v>#REF!</v>
      </c>
    </row>
    <row r="218" spans="1:7">
      <c r="A218" s="5" t="s">
        <v>275</v>
      </c>
      <c r="B218" s="381"/>
      <c r="C218" s="215"/>
      <c r="D218" s="72"/>
      <c r="E218" s="16" t="str">
        <f t="shared" si="3"/>
        <v/>
      </c>
      <c r="F218" s="352" t="b">
        <f>IF(nume_candidat="",FALSE,ISNUMBER(SEARCH(nume_candidat,#REF!)))</f>
        <v>0</v>
      </c>
      <c r="G218" s="353" t="e">
        <f>LEN(#REF!)-LEN(SUBSTITUTE(#REF!,",",""))+1</f>
        <v>#REF!</v>
      </c>
    </row>
    <row r="219" spans="1:7">
      <c r="A219" s="5" t="s">
        <v>276</v>
      </c>
      <c r="B219" s="381"/>
      <c r="C219" s="215"/>
      <c r="D219" s="72"/>
      <c r="E219" s="16" t="str">
        <f t="shared" si="3"/>
        <v/>
      </c>
      <c r="F219" s="352" t="b">
        <f>IF(nume_candidat="",FALSE,ISNUMBER(SEARCH(nume_candidat,#REF!)))</f>
        <v>0</v>
      </c>
      <c r="G219" s="353" t="e">
        <f>LEN(#REF!)-LEN(SUBSTITUTE(#REF!,",",""))+1</f>
        <v>#REF!</v>
      </c>
    </row>
    <row r="220" spans="1:7">
      <c r="A220" s="5" t="s">
        <v>277</v>
      </c>
      <c r="B220" s="381"/>
      <c r="C220" s="215"/>
      <c r="D220" s="72"/>
      <c r="E220" s="16" t="str">
        <f t="shared" si="3"/>
        <v/>
      </c>
      <c r="F220" s="352" t="b">
        <f>IF(nume_candidat="",FALSE,ISNUMBER(SEARCH(nume_candidat,#REF!)))</f>
        <v>0</v>
      </c>
      <c r="G220" s="353" t="e">
        <f>LEN(#REF!)-LEN(SUBSTITUTE(#REF!,",",""))+1</f>
        <v>#REF!</v>
      </c>
    </row>
    <row r="221" spans="1:7">
      <c r="A221" s="5" t="s">
        <v>278</v>
      </c>
      <c r="B221" s="381"/>
      <c r="C221" s="215"/>
      <c r="D221" s="72"/>
      <c r="E221" s="16" t="str">
        <f t="shared" si="3"/>
        <v/>
      </c>
      <c r="F221" s="352" t="b">
        <f>IF(nume_candidat="",FALSE,ISNUMBER(SEARCH(nume_candidat,#REF!)))</f>
        <v>0</v>
      </c>
      <c r="G221" s="353" t="e">
        <f>LEN(#REF!)-LEN(SUBSTITUTE(#REF!,",",""))+1</f>
        <v>#REF!</v>
      </c>
    </row>
    <row r="222" spans="1:7">
      <c r="A222" s="5" t="s">
        <v>279</v>
      </c>
      <c r="B222" s="381"/>
      <c r="C222" s="215"/>
      <c r="D222" s="72"/>
      <c r="E222" s="16" t="str">
        <f t="shared" si="3"/>
        <v/>
      </c>
      <c r="F222" s="352" t="b">
        <f>IF(nume_candidat="",FALSE,ISNUMBER(SEARCH(nume_candidat,#REF!)))</f>
        <v>0</v>
      </c>
      <c r="G222" s="353" t="e">
        <f>LEN(#REF!)-LEN(SUBSTITUTE(#REF!,",",""))+1</f>
        <v>#REF!</v>
      </c>
    </row>
    <row r="223" spans="1:7">
      <c r="A223" s="5" t="s">
        <v>280</v>
      </c>
      <c r="B223" s="381"/>
      <c r="C223" s="215"/>
      <c r="D223" s="72"/>
      <c r="E223" s="16" t="str">
        <f t="shared" si="3"/>
        <v/>
      </c>
      <c r="F223" s="352" t="b">
        <f>IF(nume_candidat="",FALSE,ISNUMBER(SEARCH(nume_candidat,#REF!)))</f>
        <v>0</v>
      </c>
      <c r="G223" s="353" t="e">
        <f>LEN(#REF!)-LEN(SUBSTITUTE(#REF!,",",""))+1</f>
        <v>#REF!</v>
      </c>
    </row>
    <row r="224" spans="1:7">
      <c r="A224" s="5" t="s">
        <v>281</v>
      </c>
      <c r="B224" s="381"/>
      <c r="C224" s="215"/>
      <c r="D224" s="72"/>
      <c r="E224" s="16" t="str">
        <f t="shared" si="3"/>
        <v/>
      </c>
      <c r="F224" s="352" t="b">
        <f>IF(nume_candidat="",FALSE,ISNUMBER(SEARCH(nume_candidat,#REF!)))</f>
        <v>0</v>
      </c>
      <c r="G224" s="353" t="e">
        <f>LEN(#REF!)-LEN(SUBSTITUTE(#REF!,",",""))+1</f>
        <v>#REF!</v>
      </c>
    </row>
    <row r="225" spans="1:7">
      <c r="A225" s="5" t="s">
        <v>282</v>
      </c>
      <c r="B225" s="381"/>
      <c r="C225" s="215"/>
      <c r="D225" s="72"/>
      <c r="E225" s="16" t="str">
        <f t="shared" si="3"/>
        <v/>
      </c>
      <c r="F225" s="352" t="b">
        <f>IF(nume_candidat="",FALSE,ISNUMBER(SEARCH(nume_candidat,#REF!)))</f>
        <v>0</v>
      </c>
      <c r="G225" s="353" t="e">
        <f>LEN(#REF!)-LEN(SUBSTITUTE(#REF!,",",""))+1</f>
        <v>#REF!</v>
      </c>
    </row>
    <row r="226" spans="1:7">
      <c r="A226" s="5" t="s">
        <v>283</v>
      </c>
      <c r="B226" s="381"/>
      <c r="C226" s="215"/>
      <c r="D226" s="72"/>
      <c r="E226" s="16" t="str">
        <f t="shared" si="3"/>
        <v/>
      </c>
      <c r="F226" s="352" t="b">
        <f>IF(nume_candidat="",FALSE,ISNUMBER(SEARCH(nume_candidat,#REF!)))</f>
        <v>0</v>
      </c>
      <c r="G226" s="353" t="e">
        <f>LEN(#REF!)-LEN(SUBSTITUTE(#REF!,",",""))+1</f>
        <v>#REF!</v>
      </c>
    </row>
    <row r="227" spans="1:7">
      <c r="A227" s="5" t="s">
        <v>284</v>
      </c>
      <c r="B227" s="381"/>
      <c r="C227" s="215"/>
      <c r="D227" s="72"/>
      <c r="E227" s="16" t="str">
        <f t="shared" si="3"/>
        <v/>
      </c>
      <c r="F227" s="352" t="b">
        <f>IF(nume_candidat="",FALSE,ISNUMBER(SEARCH(nume_candidat,#REF!)))</f>
        <v>0</v>
      </c>
      <c r="G227" s="353" t="e">
        <f>LEN(#REF!)-LEN(SUBSTITUTE(#REF!,",",""))+1</f>
        <v>#REF!</v>
      </c>
    </row>
    <row r="228" spans="1:7">
      <c r="A228" s="5" t="s">
        <v>285</v>
      </c>
      <c r="B228" s="381"/>
      <c r="C228" s="215"/>
      <c r="D228" s="72"/>
      <c r="E228" s="16" t="str">
        <f t="shared" si="3"/>
        <v/>
      </c>
      <c r="F228" s="352" t="b">
        <f>IF(nume_candidat="",FALSE,ISNUMBER(SEARCH(nume_candidat,#REF!)))</f>
        <v>0</v>
      </c>
      <c r="G228" s="353" t="e">
        <f>LEN(#REF!)-LEN(SUBSTITUTE(#REF!,",",""))+1</f>
        <v>#REF!</v>
      </c>
    </row>
    <row r="229" spans="1:7">
      <c r="A229" s="5" t="s">
        <v>286</v>
      </c>
      <c r="B229" s="381"/>
      <c r="C229" s="215"/>
      <c r="D229" s="72"/>
      <c r="E229" s="16" t="str">
        <f t="shared" si="3"/>
        <v/>
      </c>
      <c r="F229" s="352" t="b">
        <f>IF(nume_candidat="",FALSE,ISNUMBER(SEARCH(nume_candidat,#REF!)))</f>
        <v>0</v>
      </c>
      <c r="G229" s="353" t="e">
        <f>LEN(#REF!)-LEN(SUBSTITUTE(#REF!,",",""))+1</f>
        <v>#REF!</v>
      </c>
    </row>
    <row r="230" spans="1:7">
      <c r="A230" s="5" t="s">
        <v>287</v>
      </c>
      <c r="B230" s="381"/>
      <c r="C230" s="215"/>
      <c r="D230" s="72"/>
      <c r="E230" s="16" t="str">
        <f t="shared" si="3"/>
        <v/>
      </c>
      <c r="F230" s="352" t="b">
        <f>IF(nume_candidat="",FALSE,ISNUMBER(SEARCH(nume_candidat,#REF!)))</f>
        <v>0</v>
      </c>
      <c r="G230" s="353" t="e">
        <f>LEN(#REF!)-LEN(SUBSTITUTE(#REF!,",",""))+1</f>
        <v>#REF!</v>
      </c>
    </row>
    <row r="231" spans="1:7">
      <c r="A231" s="5" t="s">
        <v>288</v>
      </c>
      <c r="B231" s="381"/>
      <c r="C231" s="215"/>
      <c r="D231" s="72"/>
      <c r="E231" s="16" t="str">
        <f t="shared" si="3"/>
        <v/>
      </c>
      <c r="F231" s="352" t="b">
        <f>IF(nume_candidat="",FALSE,ISNUMBER(SEARCH(nume_candidat,#REF!)))</f>
        <v>0</v>
      </c>
      <c r="G231" s="353" t="e">
        <f>LEN(#REF!)-LEN(SUBSTITUTE(#REF!,",",""))+1</f>
        <v>#REF!</v>
      </c>
    </row>
    <row r="232" spans="1:7">
      <c r="A232" s="5" t="s">
        <v>289</v>
      </c>
      <c r="B232" s="381"/>
      <c r="C232" s="215"/>
      <c r="D232" s="72"/>
      <c r="E232" s="16" t="str">
        <f t="shared" si="3"/>
        <v/>
      </c>
      <c r="F232" s="352" t="b">
        <f>IF(nume_candidat="",FALSE,ISNUMBER(SEARCH(nume_candidat,#REF!)))</f>
        <v>0</v>
      </c>
      <c r="G232" s="353" t="e">
        <f>LEN(#REF!)-LEN(SUBSTITUTE(#REF!,",",""))+1</f>
        <v>#REF!</v>
      </c>
    </row>
    <row r="233" spans="1:7">
      <c r="A233" s="5" t="s">
        <v>290</v>
      </c>
      <c r="B233" s="381"/>
      <c r="C233" s="215"/>
      <c r="D233" s="72"/>
      <c r="E233" s="16" t="str">
        <f t="shared" si="3"/>
        <v/>
      </c>
      <c r="F233" s="352" t="b">
        <f>IF(nume_candidat="",FALSE,ISNUMBER(SEARCH(nume_candidat,#REF!)))</f>
        <v>0</v>
      </c>
      <c r="G233" s="353" t="e">
        <f>LEN(#REF!)-LEN(SUBSTITUTE(#REF!,",",""))+1</f>
        <v>#REF!</v>
      </c>
    </row>
    <row r="234" spans="1:7">
      <c r="A234" s="5" t="s">
        <v>291</v>
      </c>
      <c r="B234" s="381"/>
      <c r="C234" s="215"/>
      <c r="D234" s="72"/>
      <c r="E234" s="16" t="str">
        <f t="shared" si="3"/>
        <v/>
      </c>
      <c r="F234" s="352" t="b">
        <f>IF(nume_candidat="",FALSE,ISNUMBER(SEARCH(nume_candidat,#REF!)))</f>
        <v>0</v>
      </c>
      <c r="G234" s="353" t="e">
        <f>LEN(#REF!)-LEN(SUBSTITUTE(#REF!,",",""))+1</f>
        <v>#REF!</v>
      </c>
    </row>
    <row r="235" spans="1:7">
      <c r="A235" s="5" t="s">
        <v>292</v>
      </c>
      <c r="B235" s="381"/>
      <c r="C235" s="215"/>
      <c r="D235" s="72"/>
      <c r="E235" s="16" t="str">
        <f t="shared" si="3"/>
        <v/>
      </c>
      <c r="F235" s="352" t="b">
        <f>IF(nume_candidat="",FALSE,ISNUMBER(SEARCH(nume_candidat,#REF!)))</f>
        <v>0</v>
      </c>
      <c r="G235" s="353" t="e">
        <f>LEN(#REF!)-LEN(SUBSTITUTE(#REF!,",",""))+1</f>
        <v>#REF!</v>
      </c>
    </row>
    <row r="236" spans="1:7">
      <c r="A236" s="5" t="s">
        <v>293</v>
      </c>
      <c r="B236" s="381"/>
      <c r="C236" s="215"/>
      <c r="D236" s="72"/>
      <c r="E236" s="16" t="str">
        <f t="shared" si="3"/>
        <v/>
      </c>
      <c r="F236" s="352" t="b">
        <f>IF(nume_candidat="",FALSE,ISNUMBER(SEARCH(nume_candidat,#REF!)))</f>
        <v>0</v>
      </c>
      <c r="G236" s="353" t="e">
        <f>LEN(#REF!)-LEN(SUBSTITUTE(#REF!,",",""))+1</f>
        <v>#REF!</v>
      </c>
    </row>
    <row r="237" spans="1:7">
      <c r="A237" s="5" t="s">
        <v>294</v>
      </c>
      <c r="B237" s="381"/>
      <c r="C237" s="215"/>
      <c r="D237" s="72"/>
      <c r="E237" s="16" t="str">
        <f t="shared" si="3"/>
        <v/>
      </c>
      <c r="F237" s="352" t="b">
        <f>IF(nume_candidat="",FALSE,ISNUMBER(SEARCH(nume_candidat,#REF!)))</f>
        <v>0</v>
      </c>
      <c r="G237" s="353" t="e">
        <f>LEN(#REF!)-LEN(SUBSTITUTE(#REF!,",",""))+1</f>
        <v>#REF!</v>
      </c>
    </row>
    <row r="238" spans="1:7">
      <c r="A238" s="5" t="s">
        <v>295</v>
      </c>
      <c r="B238" s="381"/>
      <c r="C238" s="215"/>
      <c r="D238" s="72"/>
      <c r="E238" s="16" t="str">
        <f t="shared" si="3"/>
        <v/>
      </c>
      <c r="F238" s="352" t="b">
        <f>IF(nume_candidat="",FALSE,ISNUMBER(SEARCH(nume_candidat,#REF!)))</f>
        <v>0</v>
      </c>
      <c r="G238" s="353" t="e">
        <f>LEN(#REF!)-LEN(SUBSTITUTE(#REF!,",",""))+1</f>
        <v>#REF!</v>
      </c>
    </row>
    <row r="239" spans="1:7">
      <c r="A239" s="5" t="s">
        <v>296</v>
      </c>
      <c r="B239" s="381"/>
      <c r="C239" s="215"/>
      <c r="D239" s="72"/>
      <c r="E239" s="16" t="str">
        <f t="shared" si="3"/>
        <v/>
      </c>
      <c r="F239" s="352" t="b">
        <f>IF(nume_candidat="",FALSE,ISNUMBER(SEARCH(nume_candidat,#REF!)))</f>
        <v>0</v>
      </c>
      <c r="G239" s="353" t="e">
        <f>LEN(#REF!)-LEN(SUBSTITUTE(#REF!,",",""))+1</f>
        <v>#REF!</v>
      </c>
    </row>
    <row r="240" spans="1:7">
      <c r="A240" s="5" t="s">
        <v>297</v>
      </c>
      <c r="B240" s="381"/>
      <c r="C240" s="215"/>
      <c r="D240" s="72"/>
      <c r="E240" s="16" t="str">
        <f t="shared" si="3"/>
        <v/>
      </c>
      <c r="F240" s="352" t="b">
        <f>IF(nume_candidat="",FALSE,ISNUMBER(SEARCH(nume_candidat,#REF!)))</f>
        <v>0</v>
      </c>
      <c r="G240" s="353" t="e">
        <f>LEN(#REF!)-LEN(SUBSTITUTE(#REF!,",",""))+1</f>
        <v>#REF!</v>
      </c>
    </row>
    <row r="241" spans="1:7">
      <c r="A241" s="5" t="s">
        <v>298</v>
      </c>
      <c r="B241" s="381"/>
      <c r="C241" s="215"/>
      <c r="D241" s="72"/>
      <c r="E241" s="16" t="str">
        <f t="shared" si="3"/>
        <v/>
      </c>
      <c r="F241" s="352" t="b">
        <f>IF(nume_candidat="",FALSE,ISNUMBER(SEARCH(nume_candidat,#REF!)))</f>
        <v>0</v>
      </c>
      <c r="G241" s="353" t="e">
        <f>LEN(#REF!)-LEN(SUBSTITUTE(#REF!,",",""))+1</f>
        <v>#REF!</v>
      </c>
    </row>
    <row r="242" spans="1:7">
      <c r="A242" s="5" t="s">
        <v>299</v>
      </c>
      <c r="B242" s="381"/>
      <c r="C242" s="215"/>
      <c r="D242" s="72"/>
      <c r="E242" s="16" t="str">
        <f t="shared" si="3"/>
        <v/>
      </c>
      <c r="F242" s="352" t="b">
        <f>IF(nume_candidat="",FALSE,ISNUMBER(SEARCH(nume_candidat,#REF!)))</f>
        <v>0</v>
      </c>
      <c r="G242" s="353" t="e">
        <f>LEN(#REF!)-LEN(SUBSTITUTE(#REF!,",",""))+1</f>
        <v>#REF!</v>
      </c>
    </row>
    <row r="243" spans="1:7">
      <c r="A243" s="5" t="s">
        <v>300</v>
      </c>
      <c r="B243" s="381"/>
      <c r="C243" s="215"/>
      <c r="D243" s="72"/>
      <c r="E243" s="16" t="str">
        <f t="shared" si="3"/>
        <v/>
      </c>
      <c r="F243" s="352" t="b">
        <f>IF(nume_candidat="",FALSE,ISNUMBER(SEARCH(nume_candidat,#REF!)))</f>
        <v>0</v>
      </c>
      <c r="G243" s="353" t="e">
        <f>LEN(#REF!)-LEN(SUBSTITUTE(#REF!,",",""))+1</f>
        <v>#REF!</v>
      </c>
    </row>
    <row r="244" spans="1:7">
      <c r="A244" s="5" t="s">
        <v>301</v>
      </c>
      <c r="B244" s="381"/>
      <c r="C244" s="215"/>
      <c r="D244" s="72"/>
      <c r="E244" s="16" t="str">
        <f t="shared" si="3"/>
        <v/>
      </c>
      <c r="F244" s="352" t="b">
        <f>IF(nume_candidat="",FALSE,ISNUMBER(SEARCH(nume_candidat,#REF!)))</f>
        <v>0</v>
      </c>
      <c r="G244" s="353" t="e">
        <f>LEN(#REF!)-LEN(SUBSTITUTE(#REF!,",",""))+1</f>
        <v>#REF!</v>
      </c>
    </row>
    <row r="245" spans="1:7">
      <c r="A245" s="5" t="s">
        <v>302</v>
      </c>
      <c r="B245" s="381"/>
      <c r="C245" s="215"/>
      <c r="D245" s="72"/>
      <c r="E245" s="16" t="str">
        <f t="shared" si="3"/>
        <v/>
      </c>
      <c r="F245" s="352" t="b">
        <f>IF(nume_candidat="",FALSE,ISNUMBER(SEARCH(nume_candidat,#REF!)))</f>
        <v>0</v>
      </c>
      <c r="G245" s="353" t="e">
        <f>LEN(#REF!)-LEN(SUBSTITUTE(#REF!,",",""))+1</f>
        <v>#REF!</v>
      </c>
    </row>
    <row r="246" spans="1:7">
      <c r="A246" s="5" t="s">
        <v>303</v>
      </c>
      <c r="B246" s="381"/>
      <c r="C246" s="215"/>
      <c r="D246" s="72"/>
      <c r="E246" s="16" t="str">
        <f t="shared" si="3"/>
        <v/>
      </c>
      <c r="F246" s="352" t="b">
        <f>IF(nume_candidat="",FALSE,ISNUMBER(SEARCH(nume_candidat,#REF!)))</f>
        <v>0</v>
      </c>
      <c r="G246" s="353" t="e">
        <f>LEN(#REF!)-LEN(SUBSTITUTE(#REF!,",",""))+1</f>
        <v>#REF!</v>
      </c>
    </row>
    <row r="247" spans="1:7">
      <c r="A247" s="5" t="s">
        <v>304</v>
      </c>
      <c r="B247" s="381"/>
      <c r="C247" s="215"/>
      <c r="D247" s="72"/>
      <c r="E247" s="16" t="str">
        <f t="shared" si="3"/>
        <v/>
      </c>
      <c r="F247" s="352" t="b">
        <f>IF(nume_candidat="",FALSE,ISNUMBER(SEARCH(nume_candidat,#REF!)))</f>
        <v>0</v>
      </c>
      <c r="G247" s="353" t="e">
        <f>LEN(#REF!)-LEN(SUBSTITUTE(#REF!,",",""))+1</f>
        <v>#REF!</v>
      </c>
    </row>
    <row r="248" spans="1:7">
      <c r="A248" s="5" t="s">
        <v>305</v>
      </c>
      <c r="B248" s="381"/>
      <c r="C248" s="215"/>
      <c r="D248" s="72"/>
      <c r="E248" s="16" t="str">
        <f t="shared" si="3"/>
        <v/>
      </c>
      <c r="F248" s="352" t="b">
        <f>IF(nume_candidat="",FALSE,ISNUMBER(SEARCH(nume_candidat,#REF!)))</f>
        <v>0</v>
      </c>
      <c r="G248" s="353" t="e">
        <f>LEN(#REF!)-LEN(SUBSTITUTE(#REF!,",",""))+1</f>
        <v>#REF!</v>
      </c>
    </row>
    <row r="249" spans="1:7">
      <c r="A249" s="5" t="s">
        <v>306</v>
      </c>
      <c r="B249" s="381"/>
      <c r="C249" s="215"/>
      <c r="D249" s="72"/>
      <c r="E249" s="16" t="str">
        <f t="shared" si="3"/>
        <v/>
      </c>
      <c r="F249" s="352" t="b">
        <f>IF(nume_candidat="",FALSE,ISNUMBER(SEARCH(nume_candidat,#REF!)))</f>
        <v>0</v>
      </c>
      <c r="G249" s="353" t="e">
        <f>LEN(#REF!)-LEN(SUBSTITUTE(#REF!,",",""))+1</f>
        <v>#REF!</v>
      </c>
    </row>
    <row r="250" spans="1:7">
      <c r="A250" s="5" t="s">
        <v>307</v>
      </c>
      <c r="B250" s="381"/>
      <c r="C250" s="215"/>
      <c r="D250" s="72"/>
      <c r="E250" s="16" t="str">
        <f t="shared" si="3"/>
        <v/>
      </c>
      <c r="F250" s="352" t="b">
        <f>IF(nume_candidat="",FALSE,ISNUMBER(SEARCH(nume_candidat,#REF!)))</f>
        <v>0</v>
      </c>
      <c r="G250" s="353" t="e">
        <f>LEN(#REF!)-LEN(SUBSTITUTE(#REF!,",",""))+1</f>
        <v>#REF!</v>
      </c>
    </row>
    <row r="251" spans="1:7">
      <c r="A251" s="5" t="s">
        <v>308</v>
      </c>
      <c r="B251" s="381"/>
      <c r="C251" s="215"/>
      <c r="D251" s="72"/>
      <c r="E251" s="16" t="str">
        <f t="shared" si="3"/>
        <v/>
      </c>
      <c r="F251" s="352" t="b">
        <f>IF(nume_candidat="",FALSE,ISNUMBER(SEARCH(nume_candidat,#REF!)))</f>
        <v>0</v>
      </c>
      <c r="G251" s="353" t="e">
        <f>LEN(#REF!)-LEN(SUBSTITUTE(#REF!,",",""))+1</f>
        <v>#REF!</v>
      </c>
    </row>
    <row r="252" spans="1:7">
      <c r="A252" s="5" t="s">
        <v>309</v>
      </c>
      <c r="B252" s="381"/>
      <c r="C252" s="215"/>
      <c r="D252" s="72"/>
      <c r="E252" s="16" t="str">
        <f t="shared" si="3"/>
        <v/>
      </c>
      <c r="F252" s="352" t="b">
        <f>IF(nume_candidat="",FALSE,ISNUMBER(SEARCH(nume_candidat,#REF!)))</f>
        <v>0</v>
      </c>
      <c r="G252" s="353" t="e">
        <f>LEN(#REF!)-LEN(SUBSTITUTE(#REF!,",",""))+1</f>
        <v>#REF!</v>
      </c>
    </row>
    <row r="253" spans="1:7">
      <c r="A253" s="5" t="s">
        <v>310</v>
      </c>
      <c r="B253" s="381"/>
      <c r="C253" s="215"/>
      <c r="D253" s="72"/>
      <c r="E253" s="16" t="str">
        <f t="shared" si="3"/>
        <v/>
      </c>
      <c r="F253" s="352" t="b">
        <f>IF(nume_candidat="",FALSE,ISNUMBER(SEARCH(nume_candidat,#REF!)))</f>
        <v>0</v>
      </c>
      <c r="G253" s="353" t="e">
        <f>LEN(#REF!)-LEN(SUBSTITUTE(#REF!,",",""))+1</f>
        <v>#REF!</v>
      </c>
    </row>
    <row r="254" spans="1:7">
      <c r="A254" s="5" t="s">
        <v>311</v>
      </c>
      <c r="B254" s="381"/>
      <c r="C254" s="215"/>
      <c r="D254" s="72"/>
      <c r="E254" s="16" t="str">
        <f t="shared" si="3"/>
        <v/>
      </c>
      <c r="F254" s="352" t="b">
        <f>IF(nume_candidat="",FALSE,ISNUMBER(SEARCH(nume_candidat,#REF!)))</f>
        <v>0</v>
      </c>
      <c r="G254" s="353" t="e">
        <f>LEN(#REF!)-LEN(SUBSTITUTE(#REF!,",",""))+1</f>
        <v>#REF!</v>
      </c>
    </row>
    <row r="255" spans="1:7">
      <c r="A255" s="5" t="s">
        <v>312</v>
      </c>
      <c r="B255" s="381"/>
      <c r="C255" s="215"/>
      <c r="D255" s="72"/>
      <c r="E255" s="16" t="str">
        <f t="shared" si="3"/>
        <v/>
      </c>
      <c r="F255" s="352" t="b">
        <f>IF(nume_candidat="",FALSE,ISNUMBER(SEARCH(nume_candidat,#REF!)))</f>
        <v>0</v>
      </c>
      <c r="G255" s="353" t="e">
        <f>LEN(#REF!)-LEN(SUBSTITUTE(#REF!,",",""))+1</f>
        <v>#REF!</v>
      </c>
    </row>
    <row r="256" spans="1:7">
      <c r="A256" s="5" t="s">
        <v>313</v>
      </c>
      <c r="B256" s="381"/>
      <c r="C256" s="215"/>
      <c r="D256" s="72"/>
      <c r="E256" s="16" t="str">
        <f t="shared" si="3"/>
        <v/>
      </c>
      <c r="F256" s="352" t="b">
        <f>IF(nume_candidat="",FALSE,ISNUMBER(SEARCH(nume_candidat,#REF!)))</f>
        <v>0</v>
      </c>
      <c r="G256" s="353" t="e">
        <f>LEN(#REF!)-LEN(SUBSTITUTE(#REF!,",",""))+1</f>
        <v>#REF!</v>
      </c>
    </row>
    <row r="257" spans="1:7">
      <c r="A257" s="5" t="s">
        <v>314</v>
      </c>
      <c r="B257" s="381"/>
      <c r="C257" s="215"/>
      <c r="D257" s="72"/>
      <c r="E257" s="16" t="str">
        <f t="shared" si="3"/>
        <v/>
      </c>
      <c r="F257" s="352" t="b">
        <f>IF(nume_candidat="",FALSE,ISNUMBER(SEARCH(nume_candidat,#REF!)))</f>
        <v>0</v>
      </c>
      <c r="G257" s="353" t="e">
        <f>LEN(#REF!)-LEN(SUBSTITUTE(#REF!,",",""))+1</f>
        <v>#REF!</v>
      </c>
    </row>
    <row r="258" spans="1:7">
      <c r="A258" s="5" t="s">
        <v>315</v>
      </c>
      <c r="B258" s="381"/>
      <c r="C258" s="215"/>
      <c r="D258" s="72"/>
      <c r="E258" s="16" t="str">
        <f t="shared" si="3"/>
        <v/>
      </c>
      <c r="F258" s="352" t="b">
        <f>IF(nume_candidat="",FALSE,ISNUMBER(SEARCH(nume_candidat,#REF!)))</f>
        <v>0</v>
      </c>
      <c r="G258" s="353" t="e">
        <f>LEN(#REF!)-LEN(SUBSTITUTE(#REF!,",",""))+1</f>
        <v>#REF!</v>
      </c>
    </row>
    <row r="259" spans="1:7">
      <c r="A259" s="5" t="s">
        <v>316</v>
      </c>
      <c r="B259" s="381"/>
      <c r="C259" s="215"/>
      <c r="D259" s="72"/>
      <c r="E259" s="16" t="str">
        <f t="shared" si="3"/>
        <v/>
      </c>
      <c r="F259" s="352" t="b">
        <f>IF(nume_candidat="",FALSE,ISNUMBER(SEARCH(nume_candidat,#REF!)))</f>
        <v>0</v>
      </c>
      <c r="G259" s="353" t="e">
        <f>LEN(#REF!)-LEN(SUBSTITUTE(#REF!,",",""))+1</f>
        <v>#REF!</v>
      </c>
    </row>
    <row r="260" spans="1:7">
      <c r="A260" s="288"/>
      <c r="B260" s="383"/>
      <c r="C260" s="288"/>
      <c r="D260" s="288"/>
      <c r="E260" s="288"/>
    </row>
    <row r="261" spans="1:7">
      <c r="A261" s="288"/>
      <c r="B261" s="383"/>
      <c r="C261" s="288"/>
      <c r="D261" s="288"/>
      <c r="E261" s="288"/>
    </row>
    <row r="262" spans="1:7">
      <c r="A262" s="288"/>
      <c r="B262" s="383"/>
      <c r="C262" s="288"/>
      <c r="D262" s="288"/>
      <c r="E262" s="288"/>
    </row>
    <row r="263" spans="1:7">
      <c r="A263" s="288"/>
      <c r="B263" s="383"/>
      <c r="C263" s="288"/>
      <c r="D263" s="288"/>
      <c r="E263" s="288"/>
    </row>
    <row r="264" spans="1:7">
      <c r="A264" s="288"/>
      <c r="B264" s="383"/>
      <c r="C264" s="288"/>
      <c r="D264" s="288"/>
      <c r="E264" s="288"/>
    </row>
    <row r="265" spans="1:7">
      <c r="A265" s="288"/>
      <c r="B265" s="383"/>
      <c r="C265" s="288"/>
      <c r="D265" s="288"/>
      <c r="E265" s="288"/>
    </row>
    <row r="266" spans="1:7">
      <c r="A266" s="288"/>
      <c r="B266" s="383"/>
      <c r="C266" s="288"/>
      <c r="D266" s="288"/>
      <c r="E266" s="288"/>
    </row>
    <row r="267" spans="1:7">
      <c r="A267" s="288"/>
      <c r="B267" s="383"/>
      <c r="C267" s="288"/>
      <c r="D267" s="288"/>
      <c r="E267" s="288"/>
    </row>
    <row r="268" spans="1:7">
      <c r="A268" s="288"/>
      <c r="B268" s="383"/>
      <c r="C268" s="288"/>
      <c r="D268" s="288"/>
      <c r="E268" s="288"/>
    </row>
    <row r="269" spans="1:7">
      <c r="A269" s="288"/>
      <c r="B269" s="383"/>
      <c r="C269" s="288"/>
      <c r="D269" s="288"/>
      <c r="E269" s="288"/>
    </row>
    <row r="270" spans="1:7">
      <c r="A270" s="288"/>
      <c r="B270" s="383"/>
      <c r="C270" s="288"/>
      <c r="D270" s="288"/>
      <c r="E270" s="288"/>
    </row>
    <row r="271" spans="1:7">
      <c r="A271" s="288"/>
      <c r="B271" s="383"/>
      <c r="C271" s="288"/>
      <c r="D271" s="288"/>
      <c r="E271" s="288"/>
    </row>
    <row r="272" spans="1:7">
      <c r="A272" s="288"/>
      <c r="B272" s="383"/>
      <c r="C272" s="288"/>
      <c r="D272" s="288"/>
      <c r="E272" s="288"/>
    </row>
    <row r="273" spans="1:5">
      <c r="A273" s="288"/>
      <c r="B273" s="383"/>
      <c r="C273" s="288"/>
      <c r="D273" s="288"/>
      <c r="E273" s="288"/>
    </row>
    <row r="274" spans="1:5">
      <c r="A274" s="288"/>
      <c r="B274" s="383"/>
      <c r="C274" s="288"/>
      <c r="D274" s="288"/>
      <c r="E274" s="288"/>
    </row>
    <row r="275" spans="1:5">
      <c r="A275" s="288"/>
      <c r="B275" s="383"/>
      <c r="C275" s="288"/>
      <c r="D275" s="288"/>
      <c r="E275" s="288"/>
    </row>
    <row r="276" spans="1:5">
      <c r="A276" s="288"/>
      <c r="B276" s="383"/>
      <c r="C276" s="288"/>
      <c r="D276" s="288"/>
      <c r="E276" s="288"/>
    </row>
    <row r="277" spans="1:5">
      <c r="A277" s="288"/>
      <c r="B277" s="383"/>
      <c r="C277" s="288"/>
      <c r="D277" s="288"/>
      <c r="E277" s="288"/>
    </row>
    <row r="278" spans="1:5">
      <c r="A278" s="288"/>
      <c r="B278" s="383"/>
      <c r="C278" s="288"/>
      <c r="D278" s="288"/>
      <c r="E278" s="288"/>
    </row>
    <row r="279" spans="1:5">
      <c r="A279" s="288"/>
      <c r="B279" s="383"/>
      <c r="C279" s="288"/>
      <c r="D279" s="288"/>
      <c r="E279" s="288"/>
    </row>
    <row r="280" spans="1:5">
      <c r="A280" s="288"/>
      <c r="B280" s="383"/>
      <c r="C280" s="288"/>
      <c r="D280" s="288"/>
      <c r="E280" s="288"/>
    </row>
    <row r="281" spans="1:5">
      <c r="A281" s="288"/>
      <c r="B281" s="383"/>
      <c r="C281" s="288"/>
      <c r="D281" s="288"/>
      <c r="E281" s="288"/>
    </row>
    <row r="282" spans="1:5">
      <c r="A282" s="288"/>
      <c r="B282" s="383"/>
      <c r="C282" s="288"/>
      <c r="D282" s="288"/>
      <c r="E282" s="288"/>
    </row>
    <row r="283" spans="1:5">
      <c r="A283" s="288"/>
      <c r="B283" s="383"/>
      <c r="C283" s="288"/>
      <c r="D283" s="288"/>
      <c r="E283" s="288"/>
    </row>
    <row r="284" spans="1:5">
      <c r="A284" s="288"/>
      <c r="B284" s="383"/>
      <c r="C284" s="288"/>
      <c r="D284" s="288"/>
      <c r="E284" s="288"/>
    </row>
    <row r="285" spans="1:5">
      <c r="A285" s="288"/>
      <c r="B285" s="383"/>
      <c r="C285" s="288"/>
      <c r="D285" s="288"/>
      <c r="E285" s="288"/>
    </row>
    <row r="286" spans="1:5">
      <c r="A286" s="288"/>
      <c r="B286" s="383"/>
      <c r="C286" s="288"/>
      <c r="D286" s="288"/>
      <c r="E286" s="288"/>
    </row>
    <row r="287" spans="1:5">
      <c r="A287" s="288"/>
      <c r="B287" s="383"/>
      <c r="C287" s="288"/>
      <c r="D287" s="288"/>
      <c r="E287" s="288"/>
    </row>
    <row r="288" spans="1:5">
      <c r="A288" s="288"/>
      <c r="B288" s="383"/>
      <c r="C288" s="288"/>
      <c r="D288" s="288"/>
      <c r="E288" s="288"/>
    </row>
    <row r="289" spans="1:5">
      <c r="A289" s="288"/>
      <c r="B289" s="383"/>
      <c r="C289" s="288"/>
      <c r="D289" s="288"/>
      <c r="E289" s="288"/>
    </row>
    <row r="290" spans="1:5">
      <c r="A290" s="288"/>
      <c r="B290" s="383"/>
      <c r="C290" s="288"/>
      <c r="D290" s="288"/>
      <c r="E290" s="288"/>
    </row>
    <row r="291" spans="1:5">
      <c r="A291" s="288"/>
      <c r="B291" s="383"/>
      <c r="C291" s="288"/>
      <c r="D291" s="288"/>
      <c r="E291" s="288"/>
    </row>
    <row r="292" spans="1:5">
      <c r="A292" s="288"/>
      <c r="B292" s="383"/>
      <c r="C292" s="288"/>
      <c r="D292" s="288"/>
      <c r="E292" s="288"/>
    </row>
    <row r="293" spans="1:5">
      <c r="A293" s="288"/>
      <c r="B293" s="383"/>
      <c r="C293" s="288"/>
      <c r="D293" s="288"/>
      <c r="E293" s="288"/>
    </row>
    <row r="294" spans="1:5">
      <c r="A294" s="288"/>
      <c r="B294" s="383"/>
      <c r="C294" s="288"/>
      <c r="D294" s="288"/>
      <c r="E294" s="288"/>
    </row>
    <row r="295" spans="1:5">
      <c r="A295" s="288"/>
      <c r="B295" s="383"/>
      <c r="C295" s="288"/>
      <c r="D295" s="288"/>
      <c r="E295" s="288"/>
    </row>
    <row r="296" spans="1:5">
      <c r="A296" s="288"/>
      <c r="B296" s="383"/>
      <c r="C296" s="288"/>
      <c r="D296" s="288"/>
      <c r="E296" s="288"/>
    </row>
    <row r="297" spans="1:5">
      <c r="A297" s="288"/>
      <c r="B297" s="383"/>
      <c r="C297" s="288"/>
      <c r="D297" s="288"/>
      <c r="E297" s="288"/>
    </row>
    <row r="298" spans="1:5">
      <c r="A298" s="288"/>
      <c r="B298" s="383"/>
      <c r="C298" s="288"/>
      <c r="D298" s="288"/>
      <c r="E298" s="288"/>
    </row>
    <row r="299" spans="1:5">
      <c r="A299" s="288"/>
      <c r="B299" s="383"/>
      <c r="C299" s="288"/>
      <c r="D299" s="288"/>
      <c r="E299" s="288"/>
    </row>
    <row r="300" spans="1:5">
      <c r="A300" s="288"/>
      <c r="B300" s="383"/>
      <c r="C300" s="288"/>
      <c r="D300" s="288"/>
      <c r="E300" s="288"/>
    </row>
    <row r="301" spans="1:5">
      <c r="A301" s="288"/>
      <c r="B301" s="383"/>
      <c r="C301" s="288"/>
      <c r="D301" s="288"/>
      <c r="E301" s="288"/>
    </row>
    <row r="302" spans="1:5">
      <c r="A302" s="288"/>
      <c r="B302" s="383"/>
      <c r="C302" s="288"/>
      <c r="D302" s="288"/>
      <c r="E302" s="288"/>
    </row>
    <row r="303" spans="1:5">
      <c r="A303" s="288"/>
      <c r="B303" s="383"/>
      <c r="C303" s="288"/>
      <c r="D303" s="288"/>
      <c r="E303" s="288"/>
    </row>
    <row r="304" spans="1:5">
      <c r="A304" s="288"/>
      <c r="B304" s="383"/>
      <c r="C304" s="288"/>
      <c r="D304" s="288"/>
      <c r="E304" s="288"/>
    </row>
    <row r="305" spans="1:5">
      <c r="A305" s="288"/>
      <c r="B305" s="383"/>
      <c r="C305" s="288"/>
      <c r="D305" s="288"/>
      <c r="E305" s="288"/>
    </row>
    <row r="306" spans="1:5">
      <c r="A306" s="288"/>
      <c r="B306" s="383"/>
      <c r="C306" s="288"/>
      <c r="D306" s="288"/>
      <c r="E306" s="288"/>
    </row>
    <row r="307" spans="1:5">
      <c r="A307" s="288"/>
      <c r="B307" s="383"/>
      <c r="C307" s="288"/>
      <c r="D307" s="288"/>
      <c r="E307" s="288"/>
    </row>
    <row r="308" spans="1:5">
      <c r="A308" s="288"/>
      <c r="B308" s="383"/>
      <c r="C308" s="288"/>
      <c r="D308" s="288"/>
      <c r="E308" s="288"/>
    </row>
    <row r="309" spans="1:5">
      <c r="A309" s="288"/>
      <c r="B309" s="383"/>
      <c r="C309" s="288"/>
      <c r="D309" s="288"/>
      <c r="E309" s="288"/>
    </row>
    <row r="310" spans="1:5">
      <c r="A310" s="288"/>
      <c r="B310" s="383"/>
      <c r="C310" s="288"/>
      <c r="D310" s="288"/>
      <c r="E310" s="288"/>
    </row>
    <row r="311" spans="1:5">
      <c r="A311" s="288"/>
      <c r="B311" s="383"/>
      <c r="C311" s="288"/>
      <c r="D311" s="288"/>
      <c r="E311" s="288"/>
    </row>
    <row r="312" spans="1:5">
      <c r="A312" s="288"/>
      <c r="B312" s="383"/>
      <c r="C312" s="288"/>
      <c r="D312" s="288"/>
      <c r="E312" s="288"/>
    </row>
    <row r="313" spans="1:5">
      <c r="A313" s="288"/>
      <c r="B313" s="383"/>
      <c r="C313" s="288"/>
      <c r="D313" s="288"/>
      <c r="E313" s="288"/>
    </row>
    <row r="314" spans="1:5">
      <c r="A314" s="288"/>
      <c r="B314" s="383"/>
      <c r="C314" s="288"/>
      <c r="D314" s="288"/>
      <c r="E314" s="288"/>
    </row>
    <row r="315" spans="1:5">
      <c r="A315" s="288"/>
      <c r="B315" s="383"/>
      <c r="C315" s="288"/>
      <c r="D315" s="288"/>
      <c r="E315" s="288"/>
    </row>
    <row r="316" spans="1:5">
      <c r="A316" s="288"/>
      <c r="B316" s="383"/>
      <c r="C316" s="288"/>
      <c r="D316" s="288"/>
      <c r="E316" s="288"/>
    </row>
    <row r="317" spans="1:5">
      <c r="A317" s="288"/>
      <c r="B317" s="383"/>
      <c r="C317" s="288"/>
      <c r="D317" s="288"/>
      <c r="E317" s="288"/>
    </row>
    <row r="318" spans="1:5">
      <c r="A318" s="288"/>
      <c r="B318" s="383"/>
      <c r="C318" s="288"/>
      <c r="D318" s="288"/>
      <c r="E318" s="288"/>
    </row>
    <row r="319" spans="1:5">
      <c r="A319" s="288"/>
      <c r="B319" s="383"/>
      <c r="C319" s="288"/>
      <c r="D319" s="288"/>
      <c r="E319" s="288"/>
    </row>
    <row r="320" spans="1:5">
      <c r="A320" s="288"/>
      <c r="B320" s="383"/>
      <c r="C320" s="288"/>
      <c r="D320" s="288"/>
      <c r="E320" s="288"/>
    </row>
    <row r="321" spans="1:5">
      <c r="A321" s="288"/>
      <c r="B321" s="383"/>
      <c r="C321" s="288"/>
      <c r="D321" s="288"/>
      <c r="E321" s="288"/>
    </row>
    <row r="322" spans="1:5">
      <c r="A322" s="288"/>
      <c r="B322" s="383"/>
      <c r="C322" s="288"/>
      <c r="D322" s="288"/>
      <c r="E322" s="288"/>
    </row>
    <row r="323" spans="1:5">
      <c r="A323" s="288"/>
      <c r="B323" s="383"/>
      <c r="C323" s="288"/>
      <c r="D323" s="288"/>
      <c r="E323" s="288"/>
    </row>
    <row r="324" spans="1:5">
      <c r="A324" s="288"/>
      <c r="B324" s="383"/>
      <c r="C324" s="288"/>
      <c r="D324" s="288"/>
      <c r="E324" s="288"/>
    </row>
    <row r="325" spans="1:5">
      <c r="A325" s="288"/>
      <c r="B325" s="383"/>
      <c r="C325" s="288"/>
      <c r="D325" s="288"/>
      <c r="E325" s="288"/>
    </row>
    <row r="326" spans="1:5">
      <c r="A326" s="288"/>
      <c r="B326" s="383"/>
      <c r="C326" s="288"/>
      <c r="D326" s="288"/>
      <c r="E326" s="288"/>
    </row>
    <row r="327" spans="1:5">
      <c r="A327" s="288"/>
      <c r="B327" s="383"/>
      <c r="C327" s="288"/>
      <c r="D327" s="288"/>
      <c r="E327" s="288"/>
    </row>
    <row r="328" spans="1:5">
      <c r="A328" s="288"/>
      <c r="B328" s="383"/>
      <c r="C328" s="288"/>
      <c r="D328" s="288"/>
      <c r="E328" s="288"/>
    </row>
    <row r="329" spans="1:5">
      <c r="A329" s="288"/>
      <c r="B329" s="383"/>
      <c r="C329" s="288"/>
      <c r="D329" s="288"/>
      <c r="E329" s="288"/>
    </row>
    <row r="330" spans="1:5">
      <c r="A330" s="288"/>
      <c r="B330" s="383"/>
      <c r="C330" s="288"/>
      <c r="D330" s="288"/>
      <c r="E330" s="288"/>
    </row>
    <row r="331" spans="1:5">
      <c r="A331" s="288"/>
      <c r="B331" s="383"/>
      <c r="C331" s="288"/>
      <c r="D331" s="288"/>
      <c r="E331" s="288"/>
    </row>
    <row r="332" spans="1:5">
      <c r="A332" s="288"/>
      <c r="B332" s="383"/>
      <c r="C332" s="288"/>
      <c r="D332" s="288"/>
      <c r="E332" s="288"/>
    </row>
    <row r="333" spans="1:5">
      <c r="A333" s="288"/>
      <c r="B333" s="383"/>
      <c r="C333" s="288"/>
      <c r="D333" s="288"/>
      <c r="E333" s="288"/>
    </row>
    <row r="334" spans="1:5">
      <c r="A334" s="288"/>
      <c r="B334" s="383"/>
      <c r="C334" s="288"/>
      <c r="D334" s="288"/>
      <c r="E334" s="288"/>
    </row>
    <row r="335" spans="1:5">
      <c r="A335" s="288"/>
      <c r="B335" s="383"/>
      <c r="C335" s="288"/>
      <c r="D335" s="288"/>
      <c r="E335" s="288"/>
    </row>
    <row r="336" spans="1:5">
      <c r="A336" s="288"/>
      <c r="B336" s="383"/>
      <c r="C336" s="288"/>
      <c r="D336" s="288"/>
      <c r="E336" s="288"/>
    </row>
    <row r="337" spans="1:5">
      <c r="A337" s="288"/>
      <c r="B337" s="383"/>
      <c r="C337" s="288"/>
      <c r="D337" s="288"/>
      <c r="E337" s="288"/>
    </row>
    <row r="338" spans="1:5">
      <c r="A338" s="288"/>
      <c r="B338" s="383"/>
      <c r="C338" s="288"/>
      <c r="D338" s="288"/>
      <c r="E338" s="288"/>
    </row>
    <row r="339" spans="1:5">
      <c r="A339" s="288"/>
      <c r="B339" s="383"/>
      <c r="C339" s="288"/>
      <c r="D339" s="288"/>
      <c r="E339" s="288"/>
    </row>
    <row r="340" spans="1:5">
      <c r="A340" s="288"/>
      <c r="B340" s="383"/>
      <c r="C340" s="288"/>
      <c r="D340" s="288"/>
      <c r="E340" s="288"/>
    </row>
    <row r="341" spans="1:5">
      <c r="A341" s="288"/>
      <c r="B341" s="383"/>
      <c r="C341" s="288"/>
      <c r="D341" s="288"/>
      <c r="E341" s="288"/>
    </row>
    <row r="342" spans="1:5">
      <c r="A342" s="288"/>
      <c r="B342" s="383"/>
      <c r="C342" s="288"/>
      <c r="D342" s="288"/>
      <c r="E342" s="288"/>
    </row>
    <row r="343" spans="1:5">
      <c r="A343" s="288"/>
      <c r="B343" s="383"/>
      <c r="C343" s="288"/>
      <c r="D343" s="288"/>
      <c r="E343" s="288"/>
    </row>
    <row r="344" spans="1:5">
      <c r="A344" s="288"/>
      <c r="B344" s="383"/>
      <c r="C344" s="288"/>
      <c r="D344" s="288"/>
      <c r="E344" s="288"/>
    </row>
    <row r="345" spans="1:5">
      <c r="A345" s="288"/>
      <c r="B345" s="383"/>
      <c r="C345" s="288"/>
      <c r="D345" s="288"/>
      <c r="E345" s="288"/>
    </row>
    <row r="346" spans="1:5">
      <c r="A346" s="288"/>
      <c r="B346" s="383"/>
      <c r="C346" s="288"/>
      <c r="D346" s="288"/>
      <c r="E346" s="288"/>
    </row>
    <row r="347" spans="1:5">
      <c r="A347" s="288"/>
      <c r="B347" s="383"/>
      <c r="C347" s="288"/>
      <c r="D347" s="288"/>
      <c r="E347" s="288"/>
    </row>
    <row r="348" spans="1:5">
      <c r="A348" s="288"/>
      <c r="B348" s="383"/>
      <c r="C348" s="288"/>
      <c r="D348" s="288"/>
      <c r="E348" s="288"/>
    </row>
    <row r="349" spans="1:5">
      <c r="A349" s="288"/>
      <c r="B349" s="383"/>
      <c r="C349" s="288"/>
      <c r="D349" s="288"/>
      <c r="E349" s="288"/>
    </row>
    <row r="350" spans="1:5">
      <c r="A350" s="288"/>
      <c r="B350" s="383"/>
      <c r="C350" s="288"/>
      <c r="D350" s="288"/>
      <c r="E350" s="288"/>
    </row>
    <row r="351" spans="1:5">
      <c r="A351" s="288"/>
      <c r="B351" s="383"/>
      <c r="C351" s="288"/>
      <c r="D351" s="288"/>
      <c r="E351" s="288"/>
    </row>
    <row r="352" spans="1:5">
      <c r="A352" s="288"/>
      <c r="B352" s="383"/>
      <c r="C352" s="288"/>
      <c r="D352" s="288"/>
      <c r="E352" s="288"/>
    </row>
    <row r="353" spans="1:5">
      <c r="A353" s="288"/>
      <c r="B353" s="383"/>
      <c r="C353" s="288"/>
      <c r="D353" s="288"/>
      <c r="E353" s="288"/>
    </row>
    <row r="354" spans="1:5">
      <c r="A354" s="288"/>
      <c r="B354" s="383"/>
      <c r="C354" s="288"/>
      <c r="D354" s="288"/>
      <c r="E354" s="288"/>
    </row>
    <row r="355" spans="1:5">
      <c r="A355" s="288"/>
      <c r="B355" s="383"/>
      <c r="C355" s="288"/>
      <c r="D355" s="288"/>
      <c r="E355" s="288"/>
    </row>
    <row r="356" spans="1:5">
      <c r="A356" s="288"/>
      <c r="B356" s="383"/>
      <c r="C356" s="288"/>
      <c r="D356" s="288"/>
      <c r="E356" s="288"/>
    </row>
    <row r="357" spans="1:5">
      <c r="A357" s="288"/>
      <c r="B357" s="383"/>
      <c r="C357" s="288"/>
      <c r="D357" s="288"/>
      <c r="E357" s="288"/>
    </row>
    <row r="358" spans="1:5">
      <c r="A358" s="288"/>
      <c r="B358" s="383"/>
      <c r="C358" s="288"/>
      <c r="D358" s="288"/>
      <c r="E358" s="288"/>
    </row>
    <row r="359" spans="1:5">
      <c r="A359" s="288"/>
      <c r="B359" s="383"/>
      <c r="C359" s="288"/>
      <c r="D359" s="288"/>
      <c r="E359" s="288"/>
    </row>
    <row r="360" spans="1:5">
      <c r="A360" s="288"/>
      <c r="B360" s="383"/>
      <c r="C360" s="288"/>
      <c r="D360" s="288"/>
      <c r="E360" s="288"/>
    </row>
    <row r="361" spans="1:5">
      <c r="A361" s="288"/>
      <c r="B361" s="383"/>
      <c r="C361" s="288"/>
      <c r="D361" s="288"/>
      <c r="E361" s="288"/>
    </row>
    <row r="362" spans="1:5">
      <c r="A362" s="288"/>
      <c r="B362" s="383"/>
      <c r="C362" s="288"/>
      <c r="D362" s="288"/>
      <c r="E362" s="288"/>
    </row>
    <row r="363" spans="1:5">
      <c r="A363" s="288"/>
      <c r="B363" s="383"/>
      <c r="C363" s="288"/>
      <c r="D363" s="288"/>
      <c r="E363" s="288"/>
    </row>
    <row r="364" spans="1:5">
      <c r="A364" s="288"/>
      <c r="B364" s="383"/>
      <c r="C364" s="288"/>
      <c r="D364" s="288"/>
      <c r="E364" s="288"/>
    </row>
    <row r="365" spans="1:5">
      <c r="A365" s="288"/>
      <c r="B365" s="383"/>
      <c r="C365" s="288"/>
      <c r="D365" s="288"/>
      <c r="E365" s="288"/>
    </row>
    <row r="366" spans="1:5">
      <c r="A366" s="288"/>
      <c r="B366" s="383"/>
      <c r="C366" s="288"/>
      <c r="D366" s="288"/>
      <c r="E366" s="288"/>
    </row>
    <row r="367" spans="1:5">
      <c r="A367" s="288"/>
      <c r="B367" s="383"/>
      <c r="C367" s="288"/>
      <c r="D367" s="288"/>
      <c r="E367" s="288"/>
    </row>
    <row r="368" spans="1:5">
      <c r="A368" s="288"/>
      <c r="B368" s="383"/>
      <c r="C368" s="288"/>
      <c r="D368" s="288"/>
      <c r="E368" s="288"/>
    </row>
    <row r="369" spans="1:5">
      <c r="A369" s="288"/>
      <c r="B369" s="383"/>
      <c r="C369" s="288"/>
      <c r="D369" s="288"/>
      <c r="E369" s="288"/>
    </row>
    <row r="370" spans="1:5">
      <c r="A370" s="288"/>
      <c r="B370" s="383"/>
      <c r="C370" s="288"/>
      <c r="D370" s="288"/>
      <c r="E370" s="288"/>
    </row>
    <row r="371" spans="1:5">
      <c r="A371" s="288"/>
      <c r="B371" s="383"/>
      <c r="C371" s="288"/>
      <c r="D371" s="288"/>
      <c r="E371" s="288"/>
    </row>
    <row r="372" spans="1:5">
      <c r="A372" s="288"/>
      <c r="B372" s="383"/>
      <c r="C372" s="288"/>
      <c r="D372" s="288"/>
      <c r="E372" s="288"/>
    </row>
    <row r="373" spans="1:5">
      <c r="A373" s="288"/>
      <c r="B373" s="383"/>
      <c r="C373" s="288"/>
      <c r="D373" s="288"/>
      <c r="E373" s="288"/>
    </row>
    <row r="374" spans="1:5">
      <c r="A374" s="288"/>
      <c r="B374" s="383"/>
      <c r="C374" s="288"/>
      <c r="D374" s="288"/>
      <c r="E374" s="288"/>
    </row>
    <row r="375" spans="1:5">
      <c r="A375" s="288"/>
      <c r="B375" s="383"/>
      <c r="C375" s="288"/>
      <c r="D375" s="288"/>
      <c r="E375" s="288"/>
    </row>
    <row r="376" spans="1:5">
      <c r="A376" s="288"/>
      <c r="B376" s="383"/>
      <c r="C376" s="288"/>
      <c r="D376" s="288"/>
      <c r="E376" s="288"/>
    </row>
    <row r="377" spans="1:5">
      <c r="A377" s="288"/>
      <c r="B377" s="383"/>
      <c r="C377" s="288"/>
      <c r="D377" s="288"/>
      <c r="E377" s="288"/>
    </row>
    <row r="378" spans="1:5">
      <c r="A378" s="288"/>
      <c r="B378" s="383"/>
      <c r="C378" s="288"/>
      <c r="D378" s="288"/>
      <c r="E378" s="288"/>
    </row>
    <row r="379" spans="1:5">
      <c r="A379" s="288"/>
      <c r="B379" s="383"/>
      <c r="C379" s="288"/>
      <c r="D379" s="288"/>
      <c r="E379" s="288"/>
    </row>
    <row r="380" spans="1:5">
      <c r="A380" s="288"/>
      <c r="B380" s="383"/>
      <c r="C380" s="288"/>
      <c r="D380" s="288"/>
      <c r="E380" s="288"/>
    </row>
    <row r="381" spans="1:5">
      <c r="A381" s="288"/>
      <c r="B381" s="383"/>
      <c r="C381" s="288"/>
      <c r="D381" s="288"/>
      <c r="E381" s="288"/>
    </row>
    <row r="382" spans="1:5">
      <c r="A382" s="288"/>
      <c r="B382" s="383"/>
      <c r="C382" s="288"/>
      <c r="D382" s="288"/>
      <c r="E382" s="288"/>
    </row>
    <row r="383" spans="1:5">
      <c r="A383" s="288"/>
      <c r="B383" s="383"/>
      <c r="C383" s="288"/>
      <c r="D383" s="288"/>
      <c r="E383" s="288"/>
    </row>
    <row r="384" spans="1:5">
      <c r="A384" s="288"/>
      <c r="B384" s="383"/>
      <c r="C384" s="288"/>
      <c r="D384" s="288"/>
      <c r="E384" s="288"/>
    </row>
    <row r="385" spans="1:5">
      <c r="A385" s="288"/>
      <c r="B385" s="383"/>
      <c r="C385" s="288"/>
      <c r="D385" s="288"/>
      <c r="E385" s="288"/>
    </row>
    <row r="386" spans="1:5">
      <c r="A386" s="288"/>
      <c r="B386" s="383"/>
      <c r="C386" s="288"/>
      <c r="D386" s="288"/>
      <c r="E386" s="288"/>
    </row>
    <row r="387" spans="1:5">
      <c r="A387" s="288"/>
      <c r="B387" s="383"/>
      <c r="C387" s="288"/>
      <c r="D387" s="288"/>
      <c r="E387" s="288"/>
    </row>
    <row r="388" spans="1:5">
      <c r="A388" s="288"/>
      <c r="B388" s="383"/>
      <c r="C388" s="288"/>
      <c r="D388" s="288"/>
      <c r="E388" s="288"/>
    </row>
    <row r="389" spans="1:5">
      <c r="A389" s="288"/>
      <c r="B389" s="383"/>
      <c r="C389" s="288"/>
      <c r="D389" s="288"/>
      <c r="E389" s="288"/>
    </row>
    <row r="390" spans="1:5">
      <c r="A390" s="288"/>
      <c r="B390" s="383"/>
      <c r="C390" s="288"/>
      <c r="D390" s="288"/>
      <c r="E390" s="288"/>
    </row>
    <row r="391" spans="1:5">
      <c r="A391" s="288"/>
      <c r="B391" s="383"/>
      <c r="C391" s="288"/>
      <c r="D391" s="288"/>
      <c r="E391" s="288"/>
    </row>
    <row r="392" spans="1:5">
      <c r="A392" s="288"/>
      <c r="B392" s="383"/>
      <c r="C392" s="288"/>
      <c r="D392" s="288"/>
      <c r="E392" s="288"/>
    </row>
    <row r="393" spans="1:5">
      <c r="A393" s="288"/>
      <c r="B393" s="383"/>
      <c r="C393" s="288"/>
      <c r="D393" s="288"/>
      <c r="E393" s="288"/>
    </row>
    <row r="394" spans="1:5">
      <c r="A394" s="288"/>
      <c r="B394" s="383"/>
      <c r="C394" s="288"/>
      <c r="D394" s="288"/>
      <c r="E394" s="288"/>
    </row>
    <row r="395" spans="1:5">
      <c r="A395" s="288"/>
      <c r="B395" s="383"/>
      <c r="C395" s="288"/>
      <c r="D395" s="288"/>
      <c r="E395" s="288"/>
    </row>
    <row r="396" spans="1:5">
      <c r="A396" s="288"/>
      <c r="B396" s="383"/>
      <c r="C396" s="288"/>
      <c r="D396" s="288"/>
      <c r="E396" s="288"/>
    </row>
    <row r="397" spans="1:5">
      <c r="A397" s="288"/>
      <c r="B397" s="383"/>
      <c r="C397" s="288"/>
      <c r="D397" s="288"/>
      <c r="E397" s="288"/>
    </row>
    <row r="398" spans="1:5">
      <c r="A398" s="288"/>
      <c r="B398" s="383"/>
      <c r="C398" s="288"/>
      <c r="D398" s="288"/>
      <c r="E398" s="288"/>
    </row>
    <row r="399" spans="1:5">
      <c r="A399" s="288"/>
      <c r="B399" s="383"/>
      <c r="C399" s="288"/>
      <c r="D399" s="288"/>
      <c r="E399" s="288"/>
    </row>
    <row r="400" spans="1:5">
      <c r="A400" s="288"/>
      <c r="B400" s="383"/>
      <c r="C400" s="288"/>
      <c r="D400" s="288"/>
      <c r="E400" s="288"/>
    </row>
    <row r="401" spans="1:5">
      <c r="A401" s="288"/>
      <c r="B401" s="383"/>
      <c r="C401" s="288"/>
      <c r="D401" s="288"/>
      <c r="E401" s="288"/>
    </row>
    <row r="402" spans="1:5">
      <c r="A402" s="288"/>
      <c r="B402" s="383"/>
      <c r="C402" s="288"/>
      <c r="D402" s="288"/>
      <c r="E402" s="288"/>
    </row>
    <row r="403" spans="1:5">
      <c r="A403" s="288"/>
      <c r="B403" s="383"/>
      <c r="C403" s="288"/>
      <c r="D403" s="288"/>
      <c r="E403" s="288"/>
    </row>
    <row r="404" spans="1:5">
      <c r="A404" s="288"/>
      <c r="B404" s="383"/>
      <c r="C404" s="288"/>
      <c r="D404" s="288"/>
      <c r="E404" s="288"/>
    </row>
    <row r="405" spans="1:5">
      <c r="A405" s="288"/>
      <c r="B405" s="383"/>
      <c r="C405" s="288"/>
      <c r="D405" s="288"/>
      <c r="E405" s="288"/>
    </row>
    <row r="406" spans="1:5">
      <c r="A406" s="288"/>
      <c r="B406" s="383"/>
      <c r="C406" s="288"/>
      <c r="D406" s="288"/>
      <c r="E406" s="288"/>
    </row>
    <row r="407" spans="1:5">
      <c r="A407" s="288"/>
      <c r="B407" s="383"/>
      <c r="C407" s="288"/>
      <c r="D407" s="288"/>
      <c r="E407" s="288"/>
    </row>
    <row r="408" spans="1:5">
      <c r="A408" s="288"/>
      <c r="B408" s="383"/>
      <c r="C408" s="288"/>
      <c r="D408" s="288"/>
      <c r="E408" s="288"/>
    </row>
    <row r="409" spans="1:5">
      <c r="A409" s="288"/>
      <c r="B409" s="383"/>
      <c r="C409" s="288"/>
      <c r="D409" s="288"/>
      <c r="E409" s="288"/>
    </row>
    <row r="410" spans="1:5">
      <c r="A410" s="288"/>
      <c r="B410" s="383"/>
      <c r="C410" s="288"/>
      <c r="D410" s="288"/>
      <c r="E410" s="288"/>
    </row>
    <row r="411" spans="1:5">
      <c r="A411" s="288"/>
      <c r="B411" s="383"/>
      <c r="C411" s="288"/>
      <c r="D411" s="288"/>
      <c r="E411" s="288"/>
    </row>
    <row r="412" spans="1:5">
      <c r="A412" s="288"/>
      <c r="B412" s="383"/>
      <c r="C412" s="288"/>
      <c r="D412" s="288"/>
      <c r="E412" s="288"/>
    </row>
    <row r="413" spans="1:5">
      <c r="A413" s="288"/>
      <c r="B413" s="383"/>
      <c r="C413" s="288"/>
      <c r="D413" s="288"/>
      <c r="E413" s="288"/>
    </row>
    <row r="414" spans="1:5">
      <c r="A414" s="288"/>
      <c r="B414" s="383"/>
      <c r="C414" s="288"/>
      <c r="D414" s="288"/>
      <c r="E414" s="288"/>
    </row>
    <row r="415" spans="1:5">
      <c r="A415" s="288"/>
      <c r="B415" s="383"/>
      <c r="C415" s="288"/>
      <c r="D415" s="288"/>
      <c r="E415" s="288"/>
    </row>
    <row r="416" spans="1:5">
      <c r="A416" s="288"/>
      <c r="B416" s="383"/>
      <c r="C416" s="288"/>
      <c r="D416" s="288"/>
      <c r="E416" s="288"/>
    </row>
    <row r="417" spans="1:5">
      <c r="A417" s="288"/>
      <c r="B417" s="383"/>
      <c r="C417" s="288"/>
      <c r="D417" s="288"/>
      <c r="E417" s="288"/>
    </row>
    <row r="418" spans="1:5">
      <c r="A418" s="288"/>
      <c r="B418" s="383"/>
      <c r="C418" s="288"/>
      <c r="D418" s="288"/>
      <c r="E418" s="288"/>
    </row>
    <row r="419" spans="1:5">
      <c r="A419" s="288"/>
      <c r="B419" s="383"/>
      <c r="C419" s="288"/>
      <c r="D419" s="288"/>
      <c r="E419" s="288"/>
    </row>
    <row r="420" spans="1:5">
      <c r="A420" s="288"/>
      <c r="B420" s="383"/>
      <c r="C420" s="288"/>
      <c r="D420" s="288"/>
      <c r="E420" s="288"/>
    </row>
    <row r="421" spans="1:5">
      <c r="A421" s="288"/>
      <c r="B421" s="383"/>
      <c r="C421" s="288"/>
      <c r="D421" s="288"/>
      <c r="E421" s="288"/>
    </row>
    <row r="422" spans="1:5">
      <c r="A422" s="288"/>
      <c r="B422" s="383"/>
      <c r="C422" s="288"/>
      <c r="D422" s="288"/>
      <c r="E422" s="288"/>
    </row>
    <row r="423" spans="1:5">
      <c r="A423" s="288"/>
      <c r="B423" s="383"/>
      <c r="C423" s="288"/>
      <c r="D423" s="288"/>
      <c r="E423" s="288"/>
    </row>
    <row r="424" spans="1:5">
      <c r="A424" s="288"/>
      <c r="B424" s="383"/>
      <c r="C424" s="288"/>
      <c r="D424" s="288"/>
      <c r="E424" s="288"/>
    </row>
    <row r="425" spans="1:5">
      <c r="A425" s="288"/>
      <c r="B425" s="383"/>
      <c r="C425" s="288"/>
      <c r="D425" s="288"/>
      <c r="E425" s="288"/>
    </row>
    <row r="426" spans="1:5">
      <c r="A426" s="288"/>
      <c r="B426" s="383"/>
      <c r="C426" s="288"/>
      <c r="D426" s="288"/>
      <c r="E426" s="288"/>
    </row>
    <row r="427" spans="1:5">
      <c r="A427" s="288"/>
      <c r="B427" s="383"/>
      <c r="C427" s="288"/>
      <c r="D427" s="288"/>
      <c r="E427" s="288"/>
    </row>
    <row r="428" spans="1:5">
      <c r="A428" s="288"/>
      <c r="B428" s="383"/>
      <c r="C428" s="288"/>
      <c r="D428" s="288"/>
      <c r="E428" s="288"/>
    </row>
    <row r="429" spans="1:5">
      <c r="A429" s="288"/>
      <c r="B429" s="383"/>
      <c r="C429" s="288"/>
      <c r="D429" s="288"/>
      <c r="E429" s="288"/>
    </row>
    <row r="430" spans="1:5">
      <c r="A430" s="288"/>
      <c r="B430" s="383"/>
      <c r="C430" s="288"/>
      <c r="D430" s="288"/>
      <c r="E430" s="288"/>
    </row>
    <row r="431" spans="1:5">
      <c r="A431" s="288"/>
      <c r="B431" s="383"/>
      <c r="C431" s="288"/>
      <c r="D431" s="288"/>
      <c r="E431" s="288"/>
    </row>
    <row r="432" spans="1:5">
      <c r="A432" s="288"/>
      <c r="B432" s="383"/>
      <c r="C432" s="288"/>
      <c r="D432" s="288"/>
      <c r="E432" s="288"/>
    </row>
    <row r="433" spans="1:5">
      <c r="A433" s="288"/>
      <c r="B433" s="383"/>
      <c r="C433" s="288"/>
      <c r="D433" s="288"/>
      <c r="E433" s="288"/>
    </row>
    <row r="434" spans="1:5">
      <c r="A434" s="288"/>
      <c r="B434" s="383"/>
      <c r="C434" s="288"/>
      <c r="D434" s="288"/>
      <c r="E434" s="288"/>
    </row>
    <row r="435" spans="1:5">
      <c r="A435" s="288"/>
      <c r="B435" s="383"/>
      <c r="C435" s="288"/>
      <c r="D435" s="288"/>
      <c r="E435" s="288"/>
    </row>
    <row r="436" spans="1:5">
      <c r="A436" s="288"/>
      <c r="B436" s="383"/>
      <c r="C436" s="288"/>
      <c r="D436" s="288"/>
      <c r="E436" s="288"/>
    </row>
    <row r="437" spans="1:5">
      <c r="A437" s="288"/>
      <c r="B437" s="383"/>
      <c r="C437" s="288"/>
      <c r="D437" s="288"/>
      <c r="E437" s="288"/>
    </row>
    <row r="438" spans="1:5">
      <c r="A438" s="288"/>
      <c r="B438" s="383"/>
      <c r="C438" s="288"/>
      <c r="D438" s="288"/>
      <c r="E438" s="288"/>
    </row>
    <row r="439" spans="1:5">
      <c r="A439" s="288"/>
      <c r="B439" s="383"/>
      <c r="C439" s="288"/>
      <c r="D439" s="288"/>
      <c r="E439" s="288"/>
    </row>
    <row r="440" spans="1:5">
      <c r="A440" s="288"/>
      <c r="B440" s="383"/>
      <c r="C440" s="288"/>
      <c r="D440" s="288"/>
      <c r="E440" s="288"/>
    </row>
    <row r="441" spans="1:5">
      <c r="A441" s="288"/>
      <c r="B441" s="383"/>
      <c r="C441" s="288"/>
      <c r="D441" s="288"/>
      <c r="E441" s="288"/>
    </row>
    <row r="442" spans="1:5">
      <c r="A442" s="288"/>
      <c r="B442" s="383"/>
      <c r="C442" s="288"/>
      <c r="D442" s="288"/>
      <c r="E442" s="288"/>
    </row>
    <row r="443" spans="1:5">
      <c r="A443" s="288"/>
      <c r="B443" s="383"/>
      <c r="C443" s="288"/>
      <c r="D443" s="288"/>
      <c r="E443" s="288"/>
    </row>
    <row r="444" spans="1:5">
      <c r="A444" s="288"/>
      <c r="B444" s="383"/>
      <c r="C444" s="288"/>
      <c r="D444" s="288"/>
      <c r="E444" s="288"/>
    </row>
    <row r="445" spans="1:5">
      <c r="A445" s="288"/>
      <c r="B445" s="383"/>
      <c r="C445" s="288"/>
      <c r="D445" s="288"/>
      <c r="E445" s="288"/>
    </row>
    <row r="446" spans="1:5">
      <c r="A446" s="288"/>
      <c r="B446" s="383"/>
      <c r="C446" s="288"/>
      <c r="D446" s="288"/>
      <c r="E446" s="288"/>
    </row>
    <row r="447" spans="1:5">
      <c r="A447" s="288"/>
      <c r="B447" s="383"/>
      <c r="C447" s="288"/>
      <c r="D447" s="288"/>
      <c r="E447" s="288"/>
    </row>
    <row r="448" spans="1:5">
      <c r="A448" s="288"/>
      <c r="B448" s="383"/>
      <c r="C448" s="288"/>
      <c r="D448" s="288"/>
      <c r="E448" s="288"/>
    </row>
    <row r="449" spans="1:5">
      <c r="A449" s="288"/>
      <c r="B449" s="383"/>
      <c r="C449" s="288"/>
      <c r="D449" s="288"/>
      <c r="E449" s="288"/>
    </row>
    <row r="450" spans="1:5">
      <c r="A450" s="288"/>
      <c r="B450" s="383"/>
      <c r="C450" s="288"/>
      <c r="D450" s="288"/>
      <c r="E450" s="288"/>
    </row>
    <row r="451" spans="1:5">
      <c r="A451" s="288"/>
      <c r="B451" s="383"/>
      <c r="C451" s="288"/>
      <c r="D451" s="288"/>
      <c r="E451" s="288"/>
    </row>
    <row r="452" spans="1:5">
      <c r="A452" s="288"/>
      <c r="B452" s="383"/>
      <c r="C452" s="288"/>
      <c r="D452" s="288"/>
      <c r="E452" s="288"/>
    </row>
    <row r="453" spans="1:5">
      <c r="A453" s="288"/>
      <c r="B453" s="383"/>
      <c r="C453" s="288"/>
      <c r="D453" s="288"/>
      <c r="E453" s="288"/>
    </row>
    <row r="454" spans="1:5">
      <c r="A454" s="288"/>
      <c r="B454" s="383"/>
      <c r="C454" s="288"/>
      <c r="D454" s="288"/>
      <c r="E454" s="288"/>
    </row>
    <row r="455" spans="1:5">
      <c r="A455" s="288"/>
      <c r="B455" s="383"/>
      <c r="C455" s="288"/>
      <c r="D455" s="288"/>
      <c r="E455" s="288"/>
    </row>
    <row r="456" spans="1:5">
      <c r="A456" s="288"/>
      <c r="B456" s="383"/>
      <c r="C456" s="288"/>
      <c r="D456" s="288"/>
      <c r="E456" s="288"/>
    </row>
    <row r="457" spans="1:5">
      <c r="A457" s="288"/>
      <c r="B457" s="383"/>
      <c r="C457" s="288"/>
      <c r="D457" s="288"/>
      <c r="E457" s="288"/>
    </row>
    <row r="458" spans="1:5">
      <c r="A458" s="288"/>
      <c r="B458" s="383"/>
      <c r="C458" s="288"/>
      <c r="D458" s="288"/>
      <c r="E458" s="288"/>
    </row>
    <row r="459" spans="1:5">
      <c r="A459" s="288"/>
      <c r="B459" s="383"/>
      <c r="C459" s="288"/>
      <c r="D459" s="288"/>
      <c r="E459" s="288"/>
    </row>
    <row r="460" spans="1:5">
      <c r="A460" s="288"/>
      <c r="B460" s="383"/>
      <c r="C460" s="288"/>
      <c r="D460" s="288"/>
      <c r="E460" s="288"/>
    </row>
    <row r="461" spans="1:5">
      <c r="A461" s="288"/>
      <c r="B461" s="383"/>
      <c r="C461" s="288"/>
      <c r="D461" s="288"/>
      <c r="E461" s="288"/>
    </row>
    <row r="462" spans="1:5">
      <c r="A462" s="288"/>
      <c r="B462" s="383"/>
      <c r="C462" s="288"/>
      <c r="D462" s="288"/>
      <c r="E462" s="288"/>
    </row>
    <row r="463" spans="1:5">
      <c r="A463" s="288"/>
      <c r="B463" s="383"/>
      <c r="C463" s="288"/>
      <c r="D463" s="288"/>
      <c r="E463" s="288"/>
    </row>
    <row r="464" spans="1:5">
      <c r="A464" s="288"/>
      <c r="B464" s="383"/>
      <c r="C464" s="288"/>
      <c r="D464" s="288"/>
      <c r="E464" s="288"/>
    </row>
    <row r="465" spans="1:5">
      <c r="A465" s="288"/>
      <c r="B465" s="383"/>
      <c r="C465" s="288"/>
      <c r="D465" s="288"/>
      <c r="E465" s="288"/>
    </row>
    <row r="466" spans="1:5">
      <c r="A466" s="288"/>
      <c r="B466" s="383"/>
      <c r="C466" s="288"/>
      <c r="D466" s="288"/>
      <c r="E466" s="288"/>
    </row>
    <row r="467" spans="1:5">
      <c r="A467" s="288"/>
      <c r="B467" s="383"/>
      <c r="C467" s="288"/>
      <c r="D467" s="288"/>
      <c r="E467" s="288"/>
    </row>
    <row r="468" spans="1:5">
      <c r="A468" s="288"/>
      <c r="B468" s="383"/>
      <c r="C468" s="288"/>
      <c r="D468" s="288"/>
      <c r="E468" s="288"/>
    </row>
    <row r="469" spans="1:5">
      <c r="A469" s="288"/>
      <c r="B469" s="383"/>
      <c r="C469" s="288"/>
      <c r="D469" s="288"/>
      <c r="E469" s="288"/>
    </row>
    <row r="470" spans="1:5">
      <c r="A470" s="288"/>
      <c r="B470" s="383"/>
      <c r="C470" s="288"/>
      <c r="D470" s="288"/>
      <c r="E470" s="288"/>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s>
  <sheetFormatPr defaultColWidth="9.109375" defaultRowHeight="15.6"/>
  <cols>
    <col min="1" max="1" width="5.6640625" style="62" customWidth="1"/>
    <col min="2" max="2" width="50.109375" style="314" customWidth="1"/>
    <col min="3" max="3" width="12.6640625" style="288" customWidth="1"/>
    <col min="4" max="4" width="23.5546875" style="62" bestFit="1" customWidth="1"/>
    <col min="5" max="5" width="13.6640625" style="62" customWidth="1"/>
    <col min="6" max="6" width="10.6640625" style="69" hidden="1" customWidth="1"/>
    <col min="7" max="7" width="9.109375" style="62" hidden="1" customWidth="1"/>
    <col min="8" max="16384" width="9.109375" style="62"/>
  </cols>
  <sheetData>
    <row r="1" spans="1:7" s="58" customFormat="1">
      <c r="A1" s="57" t="s">
        <v>481</v>
      </c>
      <c r="B1" s="391"/>
      <c r="C1" s="60"/>
      <c r="D1" s="59"/>
      <c r="E1" s="59"/>
      <c r="F1" s="60"/>
    </row>
    <row r="2" spans="1:7" s="58" customFormat="1">
      <c r="A2" s="587" t="s">
        <v>448</v>
      </c>
      <c r="B2" s="587"/>
      <c r="C2" s="60"/>
      <c r="D2" s="59"/>
      <c r="E2" s="59"/>
      <c r="F2" s="60"/>
    </row>
    <row r="3" spans="1:7">
      <c r="A3" s="588" t="s">
        <v>901</v>
      </c>
      <c r="B3" s="588"/>
      <c r="C3" s="588"/>
      <c r="D3" s="588"/>
      <c r="E3" s="588"/>
      <c r="F3" s="62"/>
    </row>
    <row r="4" spans="1:7" ht="43.5" customHeight="1">
      <c r="A4" s="537" t="s">
        <v>940</v>
      </c>
      <c r="B4" s="537"/>
      <c r="C4" s="537"/>
      <c r="D4" s="537"/>
      <c r="E4" s="537"/>
      <c r="F4" s="289"/>
    </row>
    <row r="6" spans="1:7" s="58" customFormat="1" ht="13.5" customHeight="1">
      <c r="A6" s="62"/>
      <c r="B6" s="314"/>
      <c r="C6" s="152"/>
      <c r="D6" s="62"/>
      <c r="E6" s="345" t="str">
        <f>CONCATENATE(functie," ",nume_candidat)</f>
        <v>Șef de lucrări Halbac-Cotoara-Zamfir Rares</v>
      </c>
      <c r="F6" s="69"/>
    </row>
    <row r="7" spans="1:7" ht="15" customHeight="1">
      <c r="A7" s="528" t="s">
        <v>336</v>
      </c>
      <c r="B7" s="528" t="s">
        <v>1029</v>
      </c>
      <c r="C7" s="528" t="s">
        <v>2</v>
      </c>
      <c r="D7" s="528" t="s">
        <v>458</v>
      </c>
      <c r="E7" s="529" t="s">
        <v>542</v>
      </c>
      <c r="F7" s="535" t="s">
        <v>539</v>
      </c>
    </row>
    <row r="8" spans="1:7" ht="54" customHeight="1">
      <c r="A8" s="528"/>
      <c r="B8" s="528"/>
      <c r="C8" s="528"/>
      <c r="D8" s="528"/>
      <c r="E8" s="530"/>
      <c r="F8" s="535"/>
      <c r="G8" s="62" t="s">
        <v>459</v>
      </c>
    </row>
    <row r="9" spans="1:7">
      <c r="A9" s="86"/>
      <c r="B9" s="63"/>
      <c r="C9" s="160"/>
      <c r="D9" s="72"/>
      <c r="E9" s="146">
        <f>SUMIF(E10:E1010,"&gt;0")</f>
        <v>0</v>
      </c>
      <c r="F9" s="296"/>
    </row>
    <row r="10" spans="1:7">
      <c r="A10" s="5" t="s">
        <v>40</v>
      </c>
      <c r="B10" s="6"/>
      <c r="C10" s="215"/>
      <c r="D10" s="72"/>
      <c r="E10" s="16" t="str">
        <f t="shared" ref="E10:E73" si="0">IF(OR($B10="",$C10="",$C10&lt;an_initial,$C10&gt;an_final,),"",
(50*(D10="premiu")+25*(D10="nominalizare"))
)</f>
        <v/>
      </c>
      <c r="F10" s="352" t="b">
        <f>IF(nume_candidat="",FALSE,ISNUMBER(SEARCH(nume_candidat,#REF!)))</f>
        <v>0</v>
      </c>
      <c r="G10" s="353" t="e">
        <f>LEN(#REF!)-LEN(SUBSTITUTE(#REF!,",",""))+1</f>
        <v>#REF!</v>
      </c>
    </row>
    <row r="11" spans="1:7" s="78" customFormat="1">
      <c r="A11" s="5" t="s">
        <v>24</v>
      </c>
      <c r="B11" s="6"/>
      <c r="C11" s="215"/>
      <c r="D11" s="72"/>
      <c r="E11" s="16" t="str">
        <f t="shared" si="0"/>
        <v/>
      </c>
      <c r="F11" s="352" t="b">
        <f>IF(nume_candidat="",FALSE,ISNUMBER(SEARCH(nume_candidat,#REF!)))</f>
        <v>0</v>
      </c>
      <c r="G11" s="353" t="e">
        <f>LEN(#REF!)-LEN(SUBSTITUTE(#REF!,",",""))+1</f>
        <v>#REF!</v>
      </c>
    </row>
    <row r="12" spans="1:7">
      <c r="A12" s="5" t="s">
        <v>25</v>
      </c>
      <c r="B12" s="6"/>
      <c r="C12" s="215"/>
      <c r="D12" s="72"/>
      <c r="E12" s="16" t="str">
        <f t="shared" si="0"/>
        <v/>
      </c>
      <c r="F12" s="352" t="b">
        <f>IF(nume_candidat="",FALSE,ISNUMBER(SEARCH(nume_candidat,#REF!)))</f>
        <v>0</v>
      </c>
      <c r="G12" s="353" t="e">
        <f>LEN(#REF!)-LEN(SUBSTITUTE(#REF!,",",""))+1</f>
        <v>#REF!</v>
      </c>
    </row>
    <row r="13" spans="1:7">
      <c r="A13" s="5" t="s">
        <v>26</v>
      </c>
      <c r="B13" s="378"/>
      <c r="C13" s="5"/>
      <c r="D13" s="72"/>
      <c r="E13" s="16" t="str">
        <f t="shared" si="0"/>
        <v/>
      </c>
      <c r="F13" s="352" t="b">
        <f>IF(nume_candidat="",FALSE,ISNUMBER(SEARCH(nume_candidat,#REF!)))</f>
        <v>0</v>
      </c>
      <c r="G13" s="353" t="e">
        <f>LEN(#REF!)-LEN(SUBSTITUTE(#REF!,",",""))+1</f>
        <v>#REF!</v>
      </c>
    </row>
    <row r="14" spans="1:7">
      <c r="A14" s="5" t="s">
        <v>63</v>
      </c>
      <c r="B14" s="378"/>
      <c r="C14" s="216"/>
      <c r="D14" s="72"/>
      <c r="E14" s="16" t="str">
        <f t="shared" si="0"/>
        <v/>
      </c>
      <c r="F14" s="352" t="b">
        <f>IF(nume_candidat="",FALSE,ISNUMBER(SEARCH(nume_candidat,#REF!)))</f>
        <v>0</v>
      </c>
      <c r="G14" s="353" t="e">
        <f>LEN(#REF!)-LEN(SUBSTITUTE(#REF!,",",""))+1</f>
        <v>#REF!</v>
      </c>
    </row>
    <row r="15" spans="1:7">
      <c r="A15" s="5" t="s">
        <v>64</v>
      </c>
      <c r="B15" s="378"/>
      <c r="C15" s="216"/>
      <c r="D15" s="72"/>
      <c r="E15" s="16" t="str">
        <f t="shared" si="0"/>
        <v/>
      </c>
      <c r="F15" s="352" t="b">
        <f>IF(nume_candidat="",FALSE,ISNUMBER(SEARCH(nume_candidat,#REF!)))</f>
        <v>0</v>
      </c>
      <c r="G15" s="353" t="e">
        <f>LEN(#REF!)-LEN(SUBSTITUTE(#REF!,",",""))+1</f>
        <v>#REF!</v>
      </c>
    </row>
    <row r="16" spans="1:7">
      <c r="A16" s="5" t="s">
        <v>65</v>
      </c>
      <c r="B16" s="6"/>
      <c r="C16" s="215"/>
      <c r="D16" s="72"/>
      <c r="E16" s="16" t="str">
        <f t="shared" si="0"/>
        <v/>
      </c>
      <c r="F16" s="352" t="b">
        <f>IF(nume_candidat="",FALSE,ISNUMBER(SEARCH(nume_candidat,#REF!)))</f>
        <v>0</v>
      </c>
      <c r="G16" s="353" t="e">
        <f>LEN(#REF!)-LEN(SUBSTITUTE(#REF!,",",""))+1</f>
        <v>#REF!</v>
      </c>
    </row>
    <row r="17" spans="1:7">
      <c r="A17" s="5" t="s">
        <v>66</v>
      </c>
      <c r="B17" s="378"/>
      <c r="C17" s="216"/>
      <c r="D17" s="72"/>
      <c r="E17" s="16" t="str">
        <f t="shared" si="0"/>
        <v/>
      </c>
      <c r="F17" s="352" t="b">
        <f>IF(nume_candidat="",FALSE,ISNUMBER(SEARCH(nume_candidat,#REF!)))</f>
        <v>0</v>
      </c>
      <c r="G17" s="353" t="e">
        <f>LEN(#REF!)-LEN(SUBSTITUTE(#REF!,",",""))+1</f>
        <v>#REF!</v>
      </c>
    </row>
    <row r="18" spans="1:7">
      <c r="A18" s="5" t="s">
        <v>67</v>
      </c>
      <c r="B18" s="378"/>
      <c r="C18" s="216"/>
      <c r="D18" s="72"/>
      <c r="E18" s="16" t="str">
        <f t="shared" si="0"/>
        <v/>
      </c>
      <c r="F18" s="352" t="b">
        <f>IF(nume_candidat="",FALSE,ISNUMBER(SEARCH(nume_candidat,#REF!)))</f>
        <v>0</v>
      </c>
      <c r="G18" s="353" t="e">
        <f>LEN(#REF!)-LEN(SUBSTITUTE(#REF!,",",""))+1</f>
        <v>#REF!</v>
      </c>
    </row>
    <row r="19" spans="1:7">
      <c r="A19" s="5" t="s">
        <v>68</v>
      </c>
      <c r="B19" s="6"/>
      <c r="C19" s="216"/>
      <c r="D19" s="72"/>
      <c r="E19" s="16" t="str">
        <f t="shared" si="0"/>
        <v/>
      </c>
      <c r="F19" s="352" t="b">
        <f>IF(nume_candidat="",FALSE,ISNUMBER(SEARCH(nume_candidat,#REF!)))</f>
        <v>0</v>
      </c>
      <c r="G19" s="353" t="e">
        <f>LEN(#REF!)-LEN(SUBSTITUTE(#REF!,",",""))+1</f>
        <v>#REF!</v>
      </c>
    </row>
    <row r="20" spans="1:7">
      <c r="A20" s="5" t="s">
        <v>69</v>
      </c>
      <c r="B20" s="6"/>
      <c r="C20" s="216"/>
      <c r="D20" s="72"/>
      <c r="E20" s="16" t="str">
        <f t="shared" si="0"/>
        <v/>
      </c>
      <c r="F20" s="352" t="b">
        <f>IF(nume_candidat="",FALSE,ISNUMBER(SEARCH(nume_candidat,#REF!)))</f>
        <v>0</v>
      </c>
      <c r="G20" s="353" t="e">
        <f>LEN(#REF!)-LEN(SUBSTITUTE(#REF!,",",""))+1</f>
        <v>#REF!</v>
      </c>
    </row>
    <row r="21" spans="1:7">
      <c r="A21" s="5" t="s">
        <v>70</v>
      </c>
      <c r="B21" s="6"/>
      <c r="C21" s="215"/>
      <c r="D21" s="72"/>
      <c r="E21" s="16" t="str">
        <f t="shared" si="0"/>
        <v/>
      </c>
      <c r="F21" s="352" t="b">
        <f>IF(nume_candidat="",FALSE,ISNUMBER(SEARCH(nume_candidat,#REF!)))</f>
        <v>0</v>
      </c>
      <c r="G21" s="353" t="e">
        <f>LEN(#REF!)-LEN(SUBSTITUTE(#REF!,",",""))+1</f>
        <v>#REF!</v>
      </c>
    </row>
    <row r="22" spans="1:7">
      <c r="A22" s="5" t="s">
        <v>71</v>
      </c>
      <c r="B22" s="6"/>
      <c r="C22" s="215"/>
      <c r="D22" s="72"/>
      <c r="E22" s="16" t="str">
        <f t="shared" si="0"/>
        <v/>
      </c>
      <c r="F22" s="352" t="b">
        <f>IF(nume_candidat="",FALSE,ISNUMBER(SEARCH(nume_candidat,#REF!)))</f>
        <v>0</v>
      </c>
      <c r="G22" s="353" t="e">
        <f>LEN(#REF!)-LEN(SUBSTITUTE(#REF!,",",""))+1</f>
        <v>#REF!</v>
      </c>
    </row>
    <row r="23" spans="1:7">
      <c r="A23" s="5" t="s">
        <v>72</v>
      </c>
      <c r="B23" s="6"/>
      <c r="C23" s="215"/>
      <c r="D23" s="72"/>
      <c r="E23" s="16" t="str">
        <f t="shared" si="0"/>
        <v/>
      </c>
      <c r="F23" s="352" t="b">
        <f>IF(nume_candidat="",FALSE,ISNUMBER(SEARCH(nume_candidat,#REF!)))</f>
        <v>0</v>
      </c>
      <c r="G23" s="353" t="e">
        <f>LEN(#REF!)-LEN(SUBSTITUTE(#REF!,",",""))+1</f>
        <v>#REF!</v>
      </c>
    </row>
    <row r="24" spans="1:7">
      <c r="A24" s="5" t="s">
        <v>73</v>
      </c>
      <c r="B24" s="6"/>
      <c r="C24" s="215"/>
      <c r="D24" s="72"/>
      <c r="E24" s="16" t="str">
        <f t="shared" si="0"/>
        <v/>
      </c>
      <c r="F24" s="352" t="b">
        <f>IF(nume_candidat="",FALSE,ISNUMBER(SEARCH(nume_candidat,#REF!)))</f>
        <v>0</v>
      </c>
      <c r="G24" s="353" t="e">
        <f>LEN(#REF!)-LEN(SUBSTITUTE(#REF!,",",""))+1</f>
        <v>#REF!</v>
      </c>
    </row>
    <row r="25" spans="1:7">
      <c r="A25" s="5" t="s">
        <v>74</v>
      </c>
      <c r="B25" s="6"/>
      <c r="C25" s="215"/>
      <c r="D25" s="72"/>
      <c r="E25" s="16" t="str">
        <f t="shared" si="0"/>
        <v/>
      </c>
      <c r="F25" s="352" t="b">
        <f>IF(nume_candidat="",FALSE,ISNUMBER(SEARCH(nume_candidat,#REF!)))</f>
        <v>0</v>
      </c>
      <c r="G25" s="353" t="e">
        <f>LEN(#REF!)-LEN(SUBSTITUTE(#REF!,",",""))+1</f>
        <v>#REF!</v>
      </c>
    </row>
    <row r="26" spans="1:7">
      <c r="A26" s="5" t="s">
        <v>75</v>
      </c>
      <c r="B26" s="6"/>
      <c r="C26" s="215"/>
      <c r="D26" s="72"/>
      <c r="E26" s="16" t="str">
        <f t="shared" si="0"/>
        <v/>
      </c>
      <c r="F26" s="352" t="b">
        <f>IF(nume_candidat="",FALSE,ISNUMBER(SEARCH(nume_candidat,#REF!)))</f>
        <v>0</v>
      </c>
      <c r="G26" s="353" t="e">
        <f>LEN(#REF!)-LEN(SUBSTITUTE(#REF!,",",""))+1</f>
        <v>#REF!</v>
      </c>
    </row>
    <row r="27" spans="1:7">
      <c r="A27" s="5" t="s">
        <v>76</v>
      </c>
      <c r="B27" s="6"/>
      <c r="C27" s="215"/>
      <c r="D27" s="72"/>
      <c r="E27" s="16" t="str">
        <f t="shared" si="0"/>
        <v/>
      </c>
      <c r="F27" s="352" t="b">
        <f>IF(nume_candidat="",FALSE,ISNUMBER(SEARCH(nume_candidat,#REF!)))</f>
        <v>0</v>
      </c>
      <c r="G27" s="353" t="e">
        <f>LEN(#REF!)-LEN(SUBSTITUTE(#REF!,",",""))+1</f>
        <v>#REF!</v>
      </c>
    </row>
    <row r="28" spans="1:7">
      <c r="A28" s="5" t="s">
        <v>77</v>
      </c>
      <c r="B28" s="6"/>
      <c r="C28" s="215"/>
      <c r="D28" s="72"/>
      <c r="E28" s="16" t="str">
        <f t="shared" si="0"/>
        <v/>
      </c>
      <c r="F28" s="352" t="b">
        <f>IF(nume_candidat="",FALSE,ISNUMBER(SEARCH(nume_candidat,#REF!)))</f>
        <v>0</v>
      </c>
      <c r="G28" s="353" t="e">
        <f>LEN(#REF!)-LEN(SUBSTITUTE(#REF!,",",""))+1</f>
        <v>#REF!</v>
      </c>
    </row>
    <row r="29" spans="1:7">
      <c r="A29" s="5" t="s">
        <v>78</v>
      </c>
      <c r="B29" s="6"/>
      <c r="C29" s="215"/>
      <c r="D29" s="72"/>
      <c r="E29" s="16" t="str">
        <f t="shared" si="0"/>
        <v/>
      </c>
      <c r="F29" s="352" t="b">
        <f>IF(nume_candidat="",FALSE,ISNUMBER(SEARCH(nume_candidat,#REF!)))</f>
        <v>0</v>
      </c>
      <c r="G29" s="353" t="e">
        <f>LEN(#REF!)-LEN(SUBSTITUTE(#REF!,",",""))+1</f>
        <v>#REF!</v>
      </c>
    </row>
    <row r="30" spans="1:7">
      <c r="A30" s="5" t="s">
        <v>79</v>
      </c>
      <c r="B30" s="6"/>
      <c r="C30" s="215"/>
      <c r="D30" s="72"/>
      <c r="E30" s="16" t="str">
        <f t="shared" si="0"/>
        <v/>
      </c>
      <c r="F30" s="352" t="b">
        <f>IF(nume_candidat="",FALSE,ISNUMBER(SEARCH(nume_candidat,#REF!)))</f>
        <v>0</v>
      </c>
      <c r="G30" s="353" t="e">
        <f>LEN(#REF!)-LEN(SUBSTITUTE(#REF!,",",""))+1</f>
        <v>#REF!</v>
      </c>
    </row>
    <row r="31" spans="1:7">
      <c r="A31" s="5" t="s">
        <v>80</v>
      </c>
      <c r="B31" s="6"/>
      <c r="C31" s="215"/>
      <c r="D31" s="72"/>
      <c r="E31" s="16" t="str">
        <f t="shared" si="0"/>
        <v/>
      </c>
      <c r="F31" s="352" t="b">
        <f>IF(nume_candidat="",FALSE,ISNUMBER(SEARCH(nume_candidat,#REF!)))</f>
        <v>0</v>
      </c>
      <c r="G31" s="353" t="e">
        <f>LEN(#REF!)-LEN(SUBSTITUTE(#REF!,",",""))+1</f>
        <v>#REF!</v>
      </c>
    </row>
    <row r="32" spans="1:7">
      <c r="A32" s="5" t="s">
        <v>81</v>
      </c>
      <c r="B32" s="6"/>
      <c r="C32" s="215"/>
      <c r="D32" s="72"/>
      <c r="E32" s="16" t="str">
        <f t="shared" si="0"/>
        <v/>
      </c>
      <c r="F32" s="352" t="b">
        <f>IF(nume_candidat="",FALSE,ISNUMBER(SEARCH(nume_candidat,#REF!)))</f>
        <v>0</v>
      </c>
      <c r="G32" s="353" t="e">
        <f>LEN(#REF!)-LEN(SUBSTITUTE(#REF!,",",""))+1</f>
        <v>#REF!</v>
      </c>
    </row>
    <row r="33" spans="1:7">
      <c r="A33" s="5" t="s">
        <v>82</v>
      </c>
      <c r="B33" s="6"/>
      <c r="C33" s="215"/>
      <c r="D33" s="72"/>
      <c r="E33" s="16" t="str">
        <f t="shared" si="0"/>
        <v/>
      </c>
      <c r="F33" s="352" t="b">
        <f>IF(nume_candidat="",FALSE,ISNUMBER(SEARCH(nume_candidat,#REF!)))</f>
        <v>0</v>
      </c>
      <c r="G33" s="353" t="e">
        <f>LEN(#REF!)-LEN(SUBSTITUTE(#REF!,",",""))+1</f>
        <v>#REF!</v>
      </c>
    </row>
    <row r="34" spans="1:7">
      <c r="A34" s="5" t="s">
        <v>83</v>
      </c>
      <c r="B34" s="6"/>
      <c r="C34" s="215"/>
      <c r="D34" s="72"/>
      <c r="E34" s="16" t="str">
        <f t="shared" si="0"/>
        <v/>
      </c>
      <c r="F34" s="352" t="b">
        <f>IF(nume_candidat="",FALSE,ISNUMBER(SEARCH(nume_candidat,#REF!)))</f>
        <v>0</v>
      </c>
      <c r="G34" s="353" t="e">
        <f>LEN(#REF!)-LEN(SUBSTITUTE(#REF!,",",""))+1</f>
        <v>#REF!</v>
      </c>
    </row>
    <row r="35" spans="1:7">
      <c r="A35" s="5" t="s">
        <v>84</v>
      </c>
      <c r="B35" s="6"/>
      <c r="C35" s="215"/>
      <c r="D35" s="72"/>
      <c r="E35" s="16" t="str">
        <f t="shared" si="0"/>
        <v/>
      </c>
      <c r="F35" s="352" t="b">
        <f>IF(nume_candidat="",FALSE,ISNUMBER(SEARCH(nume_candidat,#REF!)))</f>
        <v>0</v>
      </c>
      <c r="G35" s="353" t="e">
        <f>LEN(#REF!)-LEN(SUBSTITUTE(#REF!,",",""))+1</f>
        <v>#REF!</v>
      </c>
    </row>
    <row r="36" spans="1:7">
      <c r="A36" s="5" t="s">
        <v>85</v>
      </c>
      <c r="B36" s="6"/>
      <c r="C36" s="215"/>
      <c r="D36" s="72"/>
      <c r="E36" s="16" t="str">
        <f t="shared" si="0"/>
        <v/>
      </c>
      <c r="F36" s="352" t="b">
        <f>IF(nume_candidat="",FALSE,ISNUMBER(SEARCH(nume_candidat,#REF!)))</f>
        <v>0</v>
      </c>
      <c r="G36" s="353" t="e">
        <f>LEN(#REF!)-LEN(SUBSTITUTE(#REF!,",",""))+1</f>
        <v>#REF!</v>
      </c>
    </row>
    <row r="37" spans="1:7">
      <c r="A37" s="5" t="s">
        <v>86</v>
      </c>
      <c r="B37" s="6"/>
      <c r="C37" s="215"/>
      <c r="D37" s="72"/>
      <c r="E37" s="16" t="str">
        <f t="shared" si="0"/>
        <v/>
      </c>
      <c r="F37" s="352" t="b">
        <f>IF(nume_candidat="",FALSE,ISNUMBER(SEARCH(nume_candidat,#REF!)))</f>
        <v>0</v>
      </c>
      <c r="G37" s="353" t="e">
        <f>LEN(#REF!)-LEN(SUBSTITUTE(#REF!,",",""))+1</f>
        <v>#REF!</v>
      </c>
    </row>
    <row r="38" spans="1:7">
      <c r="A38" s="5" t="s">
        <v>87</v>
      </c>
      <c r="B38" s="6"/>
      <c r="C38" s="215"/>
      <c r="D38" s="72"/>
      <c r="E38" s="16" t="str">
        <f t="shared" si="0"/>
        <v/>
      </c>
      <c r="F38" s="352" t="b">
        <f>IF(nume_candidat="",FALSE,ISNUMBER(SEARCH(nume_candidat,#REF!)))</f>
        <v>0</v>
      </c>
      <c r="G38" s="353" t="e">
        <f>LEN(#REF!)-LEN(SUBSTITUTE(#REF!,",",""))+1</f>
        <v>#REF!</v>
      </c>
    </row>
    <row r="39" spans="1:7">
      <c r="A39" s="5" t="s">
        <v>88</v>
      </c>
      <c r="B39" s="6"/>
      <c r="C39" s="215"/>
      <c r="D39" s="72"/>
      <c r="E39" s="16" t="str">
        <f t="shared" si="0"/>
        <v/>
      </c>
      <c r="F39" s="352" t="b">
        <f>IF(nume_candidat="",FALSE,ISNUMBER(SEARCH(nume_candidat,#REF!)))</f>
        <v>0</v>
      </c>
      <c r="G39" s="353" t="e">
        <f>LEN(#REF!)-LEN(SUBSTITUTE(#REF!,",",""))+1</f>
        <v>#REF!</v>
      </c>
    </row>
    <row r="40" spans="1:7">
      <c r="A40" s="5" t="s">
        <v>96</v>
      </c>
      <c r="B40" s="6"/>
      <c r="C40" s="215"/>
      <c r="D40" s="72"/>
      <c r="E40" s="16" t="str">
        <f t="shared" si="0"/>
        <v/>
      </c>
      <c r="F40" s="352" t="b">
        <f>IF(nume_candidat="",FALSE,ISNUMBER(SEARCH(nume_candidat,#REF!)))</f>
        <v>0</v>
      </c>
      <c r="G40" s="353" t="e">
        <f>LEN(#REF!)-LEN(SUBSTITUTE(#REF!,",",""))+1</f>
        <v>#REF!</v>
      </c>
    </row>
    <row r="41" spans="1:7">
      <c r="A41" s="5" t="s">
        <v>97</v>
      </c>
      <c r="B41" s="6"/>
      <c r="C41" s="215"/>
      <c r="D41" s="72"/>
      <c r="E41" s="16" t="str">
        <f t="shared" si="0"/>
        <v/>
      </c>
      <c r="F41" s="352" t="b">
        <f>IF(nume_candidat="",FALSE,ISNUMBER(SEARCH(nume_candidat,#REF!)))</f>
        <v>0</v>
      </c>
      <c r="G41" s="353" t="e">
        <f>LEN(#REF!)-LEN(SUBSTITUTE(#REF!,",",""))+1</f>
        <v>#REF!</v>
      </c>
    </row>
    <row r="42" spans="1:7">
      <c r="A42" s="5" t="s">
        <v>98</v>
      </c>
      <c r="B42" s="6"/>
      <c r="C42" s="215"/>
      <c r="D42" s="72"/>
      <c r="E42" s="16" t="str">
        <f t="shared" si="0"/>
        <v/>
      </c>
      <c r="F42" s="352" t="b">
        <f>IF(nume_candidat="",FALSE,ISNUMBER(SEARCH(nume_candidat,#REF!)))</f>
        <v>0</v>
      </c>
      <c r="G42" s="353" t="e">
        <f>LEN(#REF!)-LEN(SUBSTITUTE(#REF!,",",""))+1</f>
        <v>#REF!</v>
      </c>
    </row>
    <row r="43" spans="1:7">
      <c r="A43" s="5" t="s">
        <v>99</v>
      </c>
      <c r="B43" s="6"/>
      <c r="C43" s="215"/>
      <c r="D43" s="72"/>
      <c r="E43" s="16" t="str">
        <f t="shared" si="0"/>
        <v/>
      </c>
      <c r="F43" s="352" t="b">
        <f>IF(nume_candidat="",FALSE,ISNUMBER(SEARCH(nume_candidat,#REF!)))</f>
        <v>0</v>
      </c>
      <c r="G43" s="353" t="e">
        <f>LEN(#REF!)-LEN(SUBSTITUTE(#REF!,",",""))+1</f>
        <v>#REF!</v>
      </c>
    </row>
    <row r="44" spans="1:7">
      <c r="A44" s="5" t="s">
        <v>100</v>
      </c>
      <c r="B44" s="6"/>
      <c r="C44" s="215"/>
      <c r="D44" s="72"/>
      <c r="E44" s="16" t="str">
        <f t="shared" si="0"/>
        <v/>
      </c>
      <c r="F44" s="352" t="b">
        <f>IF(nume_candidat="",FALSE,ISNUMBER(SEARCH(nume_candidat,#REF!)))</f>
        <v>0</v>
      </c>
      <c r="G44" s="353" t="e">
        <f>LEN(#REF!)-LEN(SUBSTITUTE(#REF!,",",""))+1</f>
        <v>#REF!</v>
      </c>
    </row>
    <row r="45" spans="1:7">
      <c r="A45" s="5" t="s">
        <v>101</v>
      </c>
      <c r="B45" s="6"/>
      <c r="C45" s="215"/>
      <c r="D45" s="72"/>
      <c r="E45" s="16" t="str">
        <f t="shared" si="0"/>
        <v/>
      </c>
      <c r="F45" s="352" t="b">
        <f>IF(nume_candidat="",FALSE,ISNUMBER(SEARCH(nume_candidat,#REF!)))</f>
        <v>0</v>
      </c>
      <c r="G45" s="353" t="e">
        <f>LEN(#REF!)-LEN(SUBSTITUTE(#REF!,",",""))+1</f>
        <v>#REF!</v>
      </c>
    </row>
    <row r="46" spans="1:7">
      <c r="A46" s="5" t="s">
        <v>103</v>
      </c>
      <c r="B46" s="6"/>
      <c r="C46" s="215"/>
      <c r="D46" s="72"/>
      <c r="E46" s="16" t="str">
        <f t="shared" si="0"/>
        <v/>
      </c>
      <c r="F46" s="352" t="b">
        <f>IF(nume_candidat="",FALSE,ISNUMBER(SEARCH(nume_candidat,#REF!)))</f>
        <v>0</v>
      </c>
      <c r="G46" s="353" t="e">
        <f>LEN(#REF!)-LEN(SUBSTITUTE(#REF!,",",""))+1</f>
        <v>#REF!</v>
      </c>
    </row>
    <row r="47" spans="1:7">
      <c r="A47" s="5" t="s">
        <v>104</v>
      </c>
      <c r="B47" s="6"/>
      <c r="C47" s="215"/>
      <c r="D47" s="72"/>
      <c r="E47" s="16" t="str">
        <f t="shared" si="0"/>
        <v/>
      </c>
      <c r="F47" s="352" t="b">
        <f>IF(nume_candidat="",FALSE,ISNUMBER(SEARCH(nume_candidat,#REF!)))</f>
        <v>0</v>
      </c>
      <c r="G47" s="353" t="e">
        <f>LEN(#REF!)-LEN(SUBSTITUTE(#REF!,",",""))+1</f>
        <v>#REF!</v>
      </c>
    </row>
    <row r="48" spans="1:7">
      <c r="A48" s="5" t="s">
        <v>105</v>
      </c>
      <c r="B48" s="6"/>
      <c r="C48" s="215"/>
      <c r="D48" s="72"/>
      <c r="E48" s="16" t="str">
        <f t="shared" si="0"/>
        <v/>
      </c>
      <c r="F48" s="352" t="b">
        <f>IF(nume_candidat="",FALSE,ISNUMBER(SEARCH(nume_candidat,#REF!)))</f>
        <v>0</v>
      </c>
      <c r="G48" s="353" t="e">
        <f>LEN(#REF!)-LEN(SUBSTITUTE(#REF!,",",""))+1</f>
        <v>#REF!</v>
      </c>
    </row>
    <row r="49" spans="1:7">
      <c r="A49" s="5" t="s">
        <v>106</v>
      </c>
      <c r="B49" s="6"/>
      <c r="C49" s="215"/>
      <c r="D49" s="72"/>
      <c r="E49" s="16" t="str">
        <f t="shared" si="0"/>
        <v/>
      </c>
      <c r="F49" s="352" t="b">
        <f>IF(nume_candidat="",FALSE,ISNUMBER(SEARCH(nume_candidat,#REF!)))</f>
        <v>0</v>
      </c>
      <c r="G49" s="353" t="e">
        <f>LEN(#REF!)-LEN(SUBSTITUTE(#REF!,",",""))+1</f>
        <v>#REF!</v>
      </c>
    </row>
    <row r="50" spans="1:7">
      <c r="A50" s="5" t="s">
        <v>107</v>
      </c>
      <c r="B50" s="6"/>
      <c r="C50" s="215"/>
      <c r="D50" s="72"/>
      <c r="E50" s="16" t="str">
        <f t="shared" si="0"/>
        <v/>
      </c>
      <c r="F50" s="352" t="b">
        <f>IF(nume_candidat="",FALSE,ISNUMBER(SEARCH(nume_candidat,#REF!)))</f>
        <v>0</v>
      </c>
      <c r="G50" s="353" t="e">
        <f>LEN(#REF!)-LEN(SUBSTITUTE(#REF!,",",""))+1</f>
        <v>#REF!</v>
      </c>
    </row>
    <row r="51" spans="1:7">
      <c r="A51" s="5" t="s">
        <v>108</v>
      </c>
      <c r="B51" s="6"/>
      <c r="C51" s="215"/>
      <c r="D51" s="72"/>
      <c r="E51" s="16" t="str">
        <f t="shared" si="0"/>
        <v/>
      </c>
      <c r="F51" s="352" t="b">
        <f>IF(nume_candidat="",FALSE,ISNUMBER(SEARCH(nume_candidat,#REF!)))</f>
        <v>0</v>
      </c>
      <c r="G51" s="353" t="e">
        <f>LEN(#REF!)-LEN(SUBSTITUTE(#REF!,",",""))+1</f>
        <v>#REF!</v>
      </c>
    </row>
    <row r="52" spans="1:7">
      <c r="A52" s="5" t="s">
        <v>109</v>
      </c>
      <c r="B52" s="6"/>
      <c r="C52" s="215"/>
      <c r="D52" s="72"/>
      <c r="E52" s="16" t="str">
        <f t="shared" si="0"/>
        <v/>
      </c>
      <c r="F52" s="352" t="b">
        <f>IF(nume_candidat="",FALSE,ISNUMBER(SEARCH(nume_candidat,#REF!)))</f>
        <v>0</v>
      </c>
      <c r="G52" s="353" t="e">
        <f>LEN(#REF!)-LEN(SUBSTITUTE(#REF!,",",""))+1</f>
        <v>#REF!</v>
      </c>
    </row>
    <row r="53" spans="1:7">
      <c r="A53" s="5" t="s">
        <v>110</v>
      </c>
      <c r="B53" s="6"/>
      <c r="C53" s="215"/>
      <c r="D53" s="72"/>
      <c r="E53" s="16" t="str">
        <f t="shared" si="0"/>
        <v/>
      </c>
      <c r="F53" s="352" t="b">
        <f>IF(nume_candidat="",FALSE,ISNUMBER(SEARCH(nume_candidat,#REF!)))</f>
        <v>0</v>
      </c>
      <c r="G53" s="353" t="e">
        <f>LEN(#REF!)-LEN(SUBSTITUTE(#REF!,",",""))+1</f>
        <v>#REF!</v>
      </c>
    </row>
    <row r="54" spans="1:7">
      <c r="A54" s="5" t="s">
        <v>111</v>
      </c>
      <c r="B54" s="6"/>
      <c r="C54" s="215"/>
      <c r="D54" s="72"/>
      <c r="E54" s="16" t="str">
        <f t="shared" si="0"/>
        <v/>
      </c>
      <c r="F54" s="352" t="b">
        <f>IF(nume_candidat="",FALSE,ISNUMBER(SEARCH(nume_candidat,#REF!)))</f>
        <v>0</v>
      </c>
      <c r="G54" s="353" t="e">
        <f>LEN(#REF!)-LEN(SUBSTITUTE(#REF!,",",""))+1</f>
        <v>#REF!</v>
      </c>
    </row>
    <row r="55" spans="1:7">
      <c r="A55" s="5" t="s">
        <v>112</v>
      </c>
      <c r="B55" s="6"/>
      <c r="C55" s="215"/>
      <c r="D55" s="72"/>
      <c r="E55" s="16" t="str">
        <f t="shared" si="0"/>
        <v/>
      </c>
      <c r="F55" s="352" t="b">
        <f>IF(nume_candidat="",FALSE,ISNUMBER(SEARCH(nume_candidat,#REF!)))</f>
        <v>0</v>
      </c>
      <c r="G55" s="353" t="e">
        <f>LEN(#REF!)-LEN(SUBSTITUTE(#REF!,",",""))+1</f>
        <v>#REF!</v>
      </c>
    </row>
    <row r="56" spans="1:7">
      <c r="A56" s="5" t="s">
        <v>113</v>
      </c>
      <c r="B56" s="6"/>
      <c r="C56" s="215"/>
      <c r="D56" s="72"/>
      <c r="E56" s="16" t="str">
        <f t="shared" si="0"/>
        <v/>
      </c>
      <c r="F56" s="352" t="b">
        <f>IF(nume_candidat="",FALSE,ISNUMBER(SEARCH(nume_candidat,#REF!)))</f>
        <v>0</v>
      </c>
      <c r="G56" s="353" t="e">
        <f>LEN(#REF!)-LEN(SUBSTITUTE(#REF!,",",""))+1</f>
        <v>#REF!</v>
      </c>
    </row>
    <row r="57" spans="1:7">
      <c r="A57" s="5" t="s">
        <v>114</v>
      </c>
      <c r="B57" s="6"/>
      <c r="C57" s="215"/>
      <c r="D57" s="72"/>
      <c r="E57" s="16" t="str">
        <f t="shared" si="0"/>
        <v/>
      </c>
      <c r="F57" s="352" t="b">
        <f>IF(nume_candidat="",FALSE,ISNUMBER(SEARCH(nume_candidat,#REF!)))</f>
        <v>0</v>
      </c>
      <c r="G57" s="353" t="e">
        <f>LEN(#REF!)-LEN(SUBSTITUTE(#REF!,",",""))+1</f>
        <v>#REF!</v>
      </c>
    </row>
    <row r="58" spans="1:7">
      <c r="A58" s="5" t="s">
        <v>115</v>
      </c>
      <c r="B58" s="6"/>
      <c r="C58" s="215"/>
      <c r="D58" s="72"/>
      <c r="E58" s="16" t="str">
        <f t="shared" si="0"/>
        <v/>
      </c>
      <c r="F58" s="352" t="b">
        <f>IF(nume_candidat="",FALSE,ISNUMBER(SEARCH(nume_candidat,#REF!)))</f>
        <v>0</v>
      </c>
      <c r="G58" s="353" t="e">
        <f>LEN(#REF!)-LEN(SUBSTITUTE(#REF!,",",""))+1</f>
        <v>#REF!</v>
      </c>
    </row>
    <row r="59" spans="1:7">
      <c r="A59" s="5" t="s">
        <v>116</v>
      </c>
      <c r="B59" s="6"/>
      <c r="C59" s="215"/>
      <c r="D59" s="72"/>
      <c r="E59" s="16" t="str">
        <f t="shared" si="0"/>
        <v/>
      </c>
      <c r="F59" s="352" t="b">
        <f>IF(nume_candidat="",FALSE,ISNUMBER(SEARCH(nume_candidat,#REF!)))</f>
        <v>0</v>
      </c>
      <c r="G59" s="353" t="e">
        <f>LEN(#REF!)-LEN(SUBSTITUTE(#REF!,",",""))+1</f>
        <v>#REF!</v>
      </c>
    </row>
    <row r="60" spans="1:7">
      <c r="A60" s="5" t="s">
        <v>117</v>
      </c>
      <c r="B60" s="6"/>
      <c r="C60" s="215"/>
      <c r="D60" s="72"/>
      <c r="E60" s="16" t="str">
        <f t="shared" si="0"/>
        <v/>
      </c>
      <c r="F60" s="352" t="b">
        <f>IF(nume_candidat="",FALSE,ISNUMBER(SEARCH(nume_candidat,#REF!)))</f>
        <v>0</v>
      </c>
      <c r="G60" s="353" t="e">
        <f>LEN(#REF!)-LEN(SUBSTITUTE(#REF!,",",""))+1</f>
        <v>#REF!</v>
      </c>
    </row>
    <row r="61" spans="1:7">
      <c r="A61" s="5" t="s">
        <v>118</v>
      </c>
      <c r="B61" s="6"/>
      <c r="C61" s="215"/>
      <c r="D61" s="72"/>
      <c r="E61" s="16" t="str">
        <f t="shared" si="0"/>
        <v/>
      </c>
      <c r="F61" s="352" t="b">
        <f>IF(nume_candidat="",FALSE,ISNUMBER(SEARCH(nume_candidat,#REF!)))</f>
        <v>0</v>
      </c>
      <c r="G61" s="353" t="e">
        <f>LEN(#REF!)-LEN(SUBSTITUTE(#REF!,",",""))+1</f>
        <v>#REF!</v>
      </c>
    </row>
    <row r="62" spans="1:7">
      <c r="A62" s="5" t="s">
        <v>119</v>
      </c>
      <c r="B62" s="6"/>
      <c r="C62" s="215"/>
      <c r="D62" s="72"/>
      <c r="E62" s="16" t="str">
        <f t="shared" si="0"/>
        <v/>
      </c>
      <c r="F62" s="352" t="b">
        <f>IF(nume_candidat="",FALSE,ISNUMBER(SEARCH(nume_candidat,#REF!)))</f>
        <v>0</v>
      </c>
      <c r="G62" s="353" t="e">
        <f>LEN(#REF!)-LEN(SUBSTITUTE(#REF!,",",""))+1</f>
        <v>#REF!</v>
      </c>
    </row>
    <row r="63" spans="1:7">
      <c r="A63" s="5" t="s">
        <v>120</v>
      </c>
      <c r="B63" s="6"/>
      <c r="C63" s="215"/>
      <c r="D63" s="72"/>
      <c r="E63" s="16" t="str">
        <f t="shared" si="0"/>
        <v/>
      </c>
      <c r="F63" s="352" t="b">
        <f>IF(nume_candidat="",FALSE,ISNUMBER(SEARCH(nume_candidat,#REF!)))</f>
        <v>0</v>
      </c>
      <c r="G63" s="353" t="e">
        <f>LEN(#REF!)-LEN(SUBSTITUTE(#REF!,",",""))+1</f>
        <v>#REF!</v>
      </c>
    </row>
    <row r="64" spans="1:7">
      <c r="A64" s="5" t="s">
        <v>121</v>
      </c>
      <c r="B64" s="6"/>
      <c r="C64" s="215"/>
      <c r="D64" s="72"/>
      <c r="E64" s="16" t="str">
        <f t="shared" si="0"/>
        <v/>
      </c>
      <c r="F64" s="352" t="b">
        <f>IF(nume_candidat="",FALSE,ISNUMBER(SEARCH(nume_candidat,#REF!)))</f>
        <v>0</v>
      </c>
      <c r="G64" s="353" t="e">
        <f>LEN(#REF!)-LEN(SUBSTITUTE(#REF!,",",""))+1</f>
        <v>#REF!</v>
      </c>
    </row>
    <row r="65" spans="1:7">
      <c r="A65" s="5" t="s">
        <v>122</v>
      </c>
      <c r="B65" s="6"/>
      <c r="C65" s="215"/>
      <c r="D65" s="72"/>
      <c r="E65" s="16" t="str">
        <f t="shared" si="0"/>
        <v/>
      </c>
      <c r="F65" s="352" t="b">
        <f>IF(nume_candidat="",FALSE,ISNUMBER(SEARCH(nume_candidat,#REF!)))</f>
        <v>0</v>
      </c>
      <c r="G65" s="353" t="e">
        <f>LEN(#REF!)-LEN(SUBSTITUTE(#REF!,",",""))+1</f>
        <v>#REF!</v>
      </c>
    </row>
    <row r="66" spans="1:7">
      <c r="A66" s="5" t="s">
        <v>123</v>
      </c>
      <c r="B66" s="6"/>
      <c r="C66" s="215"/>
      <c r="D66" s="72"/>
      <c r="E66" s="16" t="str">
        <f t="shared" si="0"/>
        <v/>
      </c>
      <c r="F66" s="352" t="b">
        <f>IF(nume_candidat="",FALSE,ISNUMBER(SEARCH(nume_candidat,#REF!)))</f>
        <v>0</v>
      </c>
      <c r="G66" s="353" t="e">
        <f>LEN(#REF!)-LEN(SUBSTITUTE(#REF!,",",""))+1</f>
        <v>#REF!</v>
      </c>
    </row>
    <row r="67" spans="1:7">
      <c r="A67" s="5" t="s">
        <v>124</v>
      </c>
      <c r="B67" s="6"/>
      <c r="C67" s="215"/>
      <c r="D67" s="72"/>
      <c r="E67" s="16" t="str">
        <f t="shared" si="0"/>
        <v/>
      </c>
      <c r="F67" s="352" t="b">
        <f>IF(nume_candidat="",FALSE,ISNUMBER(SEARCH(nume_candidat,#REF!)))</f>
        <v>0</v>
      </c>
      <c r="G67" s="353" t="e">
        <f>LEN(#REF!)-LEN(SUBSTITUTE(#REF!,",",""))+1</f>
        <v>#REF!</v>
      </c>
    </row>
    <row r="68" spans="1:7">
      <c r="A68" s="5" t="s">
        <v>125</v>
      </c>
      <c r="B68" s="6"/>
      <c r="C68" s="215"/>
      <c r="D68" s="72"/>
      <c r="E68" s="16" t="str">
        <f t="shared" si="0"/>
        <v/>
      </c>
      <c r="F68" s="352" t="b">
        <f>IF(nume_candidat="",FALSE,ISNUMBER(SEARCH(nume_candidat,#REF!)))</f>
        <v>0</v>
      </c>
      <c r="G68" s="353" t="e">
        <f>LEN(#REF!)-LEN(SUBSTITUTE(#REF!,",",""))+1</f>
        <v>#REF!</v>
      </c>
    </row>
    <row r="69" spans="1:7">
      <c r="A69" s="5" t="s">
        <v>126</v>
      </c>
      <c r="B69" s="6"/>
      <c r="C69" s="215"/>
      <c r="D69" s="72"/>
      <c r="E69" s="16" t="str">
        <f t="shared" si="0"/>
        <v/>
      </c>
      <c r="F69" s="352" t="b">
        <f>IF(nume_candidat="",FALSE,ISNUMBER(SEARCH(nume_candidat,#REF!)))</f>
        <v>0</v>
      </c>
      <c r="G69" s="353" t="e">
        <f>LEN(#REF!)-LEN(SUBSTITUTE(#REF!,",",""))+1</f>
        <v>#REF!</v>
      </c>
    </row>
    <row r="70" spans="1:7">
      <c r="A70" s="5" t="s">
        <v>127</v>
      </c>
      <c r="B70" s="6"/>
      <c r="C70" s="215"/>
      <c r="D70" s="72"/>
      <c r="E70" s="16" t="str">
        <f t="shared" si="0"/>
        <v/>
      </c>
      <c r="F70" s="352" t="b">
        <f>IF(nume_candidat="",FALSE,ISNUMBER(SEARCH(nume_candidat,#REF!)))</f>
        <v>0</v>
      </c>
      <c r="G70" s="353" t="e">
        <f>LEN(#REF!)-LEN(SUBSTITUTE(#REF!,",",""))+1</f>
        <v>#REF!</v>
      </c>
    </row>
    <row r="71" spans="1:7">
      <c r="A71" s="5" t="s">
        <v>128</v>
      </c>
      <c r="B71" s="6"/>
      <c r="C71" s="215"/>
      <c r="D71" s="72"/>
      <c r="E71" s="16" t="str">
        <f t="shared" si="0"/>
        <v/>
      </c>
      <c r="F71" s="352" t="b">
        <f>IF(nume_candidat="",FALSE,ISNUMBER(SEARCH(nume_candidat,#REF!)))</f>
        <v>0</v>
      </c>
      <c r="G71" s="353" t="e">
        <f>LEN(#REF!)-LEN(SUBSTITUTE(#REF!,",",""))+1</f>
        <v>#REF!</v>
      </c>
    </row>
    <row r="72" spans="1:7">
      <c r="A72" s="5" t="s">
        <v>129</v>
      </c>
      <c r="B72" s="6"/>
      <c r="C72" s="215"/>
      <c r="D72" s="72"/>
      <c r="E72" s="16" t="str">
        <f t="shared" si="0"/>
        <v/>
      </c>
      <c r="F72" s="352" t="b">
        <f>IF(nume_candidat="",FALSE,ISNUMBER(SEARCH(nume_candidat,#REF!)))</f>
        <v>0</v>
      </c>
      <c r="G72" s="353" t="e">
        <f>LEN(#REF!)-LEN(SUBSTITUTE(#REF!,",",""))+1</f>
        <v>#REF!</v>
      </c>
    </row>
    <row r="73" spans="1:7">
      <c r="A73" s="5" t="s">
        <v>130</v>
      </c>
      <c r="B73" s="6"/>
      <c r="C73" s="215"/>
      <c r="D73" s="72"/>
      <c r="E73" s="16" t="str">
        <f t="shared" si="0"/>
        <v/>
      </c>
      <c r="F73" s="352" t="b">
        <f>IF(nume_candidat="",FALSE,ISNUMBER(SEARCH(nume_candidat,#REF!)))</f>
        <v>0</v>
      </c>
      <c r="G73" s="353" t="e">
        <f>LEN(#REF!)-LEN(SUBSTITUTE(#REF!,",",""))+1</f>
        <v>#REF!</v>
      </c>
    </row>
    <row r="74" spans="1:7">
      <c r="A74" s="5" t="s">
        <v>131</v>
      </c>
      <c r="B74" s="6"/>
      <c r="C74" s="215"/>
      <c r="D74" s="72"/>
      <c r="E74" s="16" t="str">
        <f t="shared" ref="E74:E137" si="1">IF(OR($B74="",$C74="",$C74&lt;an_initial,$C74&gt;an_final,),"",
(50*(D74="premiu")+25*(D74="nominalizare"))
)</f>
        <v/>
      </c>
      <c r="F74" s="352" t="b">
        <f>IF(nume_candidat="",FALSE,ISNUMBER(SEARCH(nume_candidat,#REF!)))</f>
        <v>0</v>
      </c>
      <c r="G74" s="353" t="e">
        <f>LEN(#REF!)-LEN(SUBSTITUTE(#REF!,",",""))+1</f>
        <v>#REF!</v>
      </c>
    </row>
    <row r="75" spans="1:7">
      <c r="A75" s="5" t="s">
        <v>132</v>
      </c>
      <c r="B75" s="6"/>
      <c r="C75" s="215"/>
      <c r="D75" s="72"/>
      <c r="E75" s="16" t="str">
        <f t="shared" si="1"/>
        <v/>
      </c>
      <c r="F75" s="352" t="b">
        <f>IF(nume_candidat="",FALSE,ISNUMBER(SEARCH(nume_candidat,#REF!)))</f>
        <v>0</v>
      </c>
      <c r="G75" s="353" t="e">
        <f>LEN(#REF!)-LEN(SUBSTITUTE(#REF!,",",""))+1</f>
        <v>#REF!</v>
      </c>
    </row>
    <row r="76" spans="1:7">
      <c r="A76" s="5" t="s">
        <v>133</v>
      </c>
      <c r="B76" s="6"/>
      <c r="C76" s="215"/>
      <c r="D76" s="72"/>
      <c r="E76" s="16" t="str">
        <f t="shared" si="1"/>
        <v/>
      </c>
      <c r="F76" s="352" t="b">
        <f>IF(nume_candidat="",FALSE,ISNUMBER(SEARCH(nume_candidat,#REF!)))</f>
        <v>0</v>
      </c>
      <c r="G76" s="353" t="e">
        <f>LEN(#REF!)-LEN(SUBSTITUTE(#REF!,",",""))+1</f>
        <v>#REF!</v>
      </c>
    </row>
    <row r="77" spans="1:7">
      <c r="A77" s="5" t="s">
        <v>134</v>
      </c>
      <c r="B77" s="6"/>
      <c r="C77" s="215"/>
      <c r="D77" s="72"/>
      <c r="E77" s="16" t="str">
        <f t="shared" si="1"/>
        <v/>
      </c>
      <c r="F77" s="352" t="b">
        <f>IF(nume_candidat="",FALSE,ISNUMBER(SEARCH(nume_candidat,#REF!)))</f>
        <v>0</v>
      </c>
      <c r="G77" s="353" t="e">
        <f>LEN(#REF!)-LEN(SUBSTITUTE(#REF!,",",""))+1</f>
        <v>#REF!</v>
      </c>
    </row>
    <row r="78" spans="1:7">
      <c r="A78" s="5" t="s">
        <v>135</v>
      </c>
      <c r="B78" s="6"/>
      <c r="C78" s="215"/>
      <c r="D78" s="72"/>
      <c r="E78" s="16" t="str">
        <f t="shared" si="1"/>
        <v/>
      </c>
      <c r="F78" s="352" t="b">
        <f>IF(nume_candidat="",FALSE,ISNUMBER(SEARCH(nume_candidat,#REF!)))</f>
        <v>0</v>
      </c>
      <c r="G78" s="353" t="e">
        <f>LEN(#REF!)-LEN(SUBSTITUTE(#REF!,",",""))+1</f>
        <v>#REF!</v>
      </c>
    </row>
    <row r="79" spans="1:7">
      <c r="A79" s="5" t="s">
        <v>136</v>
      </c>
      <c r="B79" s="6"/>
      <c r="C79" s="215"/>
      <c r="D79" s="72"/>
      <c r="E79" s="16" t="str">
        <f t="shared" si="1"/>
        <v/>
      </c>
      <c r="F79" s="352" t="b">
        <f>IF(nume_candidat="",FALSE,ISNUMBER(SEARCH(nume_candidat,#REF!)))</f>
        <v>0</v>
      </c>
      <c r="G79" s="353" t="e">
        <f>LEN(#REF!)-LEN(SUBSTITUTE(#REF!,",",""))+1</f>
        <v>#REF!</v>
      </c>
    </row>
    <row r="80" spans="1:7">
      <c r="A80" s="5" t="s">
        <v>137</v>
      </c>
      <c r="B80" s="6"/>
      <c r="C80" s="215"/>
      <c r="D80" s="72"/>
      <c r="E80" s="16" t="str">
        <f t="shared" si="1"/>
        <v/>
      </c>
      <c r="F80" s="352" t="b">
        <f>IF(nume_candidat="",FALSE,ISNUMBER(SEARCH(nume_candidat,#REF!)))</f>
        <v>0</v>
      </c>
      <c r="G80" s="353" t="e">
        <f>LEN(#REF!)-LEN(SUBSTITUTE(#REF!,",",""))+1</f>
        <v>#REF!</v>
      </c>
    </row>
    <row r="81" spans="1:7">
      <c r="A81" s="5" t="s">
        <v>138</v>
      </c>
      <c r="B81" s="6"/>
      <c r="C81" s="215"/>
      <c r="D81" s="72"/>
      <c r="E81" s="16" t="str">
        <f t="shared" si="1"/>
        <v/>
      </c>
      <c r="F81" s="352" t="b">
        <f>IF(nume_candidat="",FALSE,ISNUMBER(SEARCH(nume_candidat,#REF!)))</f>
        <v>0</v>
      </c>
      <c r="G81" s="353" t="e">
        <f>LEN(#REF!)-LEN(SUBSTITUTE(#REF!,",",""))+1</f>
        <v>#REF!</v>
      </c>
    </row>
    <row r="82" spans="1:7">
      <c r="A82" s="5" t="s">
        <v>139</v>
      </c>
      <c r="B82" s="6"/>
      <c r="C82" s="215"/>
      <c r="D82" s="72"/>
      <c r="E82" s="16" t="str">
        <f t="shared" si="1"/>
        <v/>
      </c>
      <c r="F82" s="352" t="b">
        <f>IF(nume_candidat="",FALSE,ISNUMBER(SEARCH(nume_candidat,#REF!)))</f>
        <v>0</v>
      </c>
      <c r="G82" s="353" t="e">
        <f>LEN(#REF!)-LEN(SUBSTITUTE(#REF!,",",""))+1</f>
        <v>#REF!</v>
      </c>
    </row>
    <row r="83" spans="1:7">
      <c r="A83" s="5" t="s">
        <v>140</v>
      </c>
      <c r="B83" s="6"/>
      <c r="C83" s="215"/>
      <c r="D83" s="72"/>
      <c r="E83" s="16" t="str">
        <f t="shared" si="1"/>
        <v/>
      </c>
      <c r="F83" s="352" t="b">
        <f>IF(nume_candidat="",FALSE,ISNUMBER(SEARCH(nume_candidat,#REF!)))</f>
        <v>0</v>
      </c>
      <c r="G83" s="353" t="e">
        <f>LEN(#REF!)-LEN(SUBSTITUTE(#REF!,",",""))+1</f>
        <v>#REF!</v>
      </c>
    </row>
    <row r="84" spans="1:7">
      <c r="A84" s="5" t="s">
        <v>141</v>
      </c>
      <c r="B84" s="6"/>
      <c r="C84" s="215"/>
      <c r="D84" s="72"/>
      <c r="E84" s="16" t="str">
        <f t="shared" si="1"/>
        <v/>
      </c>
      <c r="F84" s="352" t="b">
        <f>IF(nume_candidat="",FALSE,ISNUMBER(SEARCH(nume_candidat,#REF!)))</f>
        <v>0</v>
      </c>
      <c r="G84" s="353" t="e">
        <f>LEN(#REF!)-LEN(SUBSTITUTE(#REF!,",",""))+1</f>
        <v>#REF!</v>
      </c>
    </row>
    <row r="85" spans="1:7">
      <c r="A85" s="5" t="s">
        <v>142</v>
      </c>
      <c r="B85" s="6"/>
      <c r="C85" s="215"/>
      <c r="D85" s="72"/>
      <c r="E85" s="16" t="str">
        <f t="shared" si="1"/>
        <v/>
      </c>
      <c r="F85" s="352" t="b">
        <f>IF(nume_candidat="",FALSE,ISNUMBER(SEARCH(nume_candidat,#REF!)))</f>
        <v>0</v>
      </c>
      <c r="G85" s="353" t="e">
        <f>LEN(#REF!)-LEN(SUBSTITUTE(#REF!,",",""))+1</f>
        <v>#REF!</v>
      </c>
    </row>
    <row r="86" spans="1:7">
      <c r="A86" s="5" t="s">
        <v>143</v>
      </c>
      <c r="B86" s="6"/>
      <c r="C86" s="215"/>
      <c r="D86" s="72"/>
      <c r="E86" s="16" t="str">
        <f t="shared" si="1"/>
        <v/>
      </c>
      <c r="F86" s="352" t="b">
        <f>IF(nume_candidat="",FALSE,ISNUMBER(SEARCH(nume_candidat,#REF!)))</f>
        <v>0</v>
      </c>
      <c r="G86" s="353" t="e">
        <f>LEN(#REF!)-LEN(SUBSTITUTE(#REF!,",",""))+1</f>
        <v>#REF!</v>
      </c>
    </row>
    <row r="87" spans="1:7">
      <c r="A87" s="5" t="s">
        <v>144</v>
      </c>
      <c r="B87" s="6"/>
      <c r="C87" s="215"/>
      <c r="D87" s="72"/>
      <c r="E87" s="16" t="str">
        <f t="shared" si="1"/>
        <v/>
      </c>
      <c r="F87" s="352" t="b">
        <f>IF(nume_candidat="",FALSE,ISNUMBER(SEARCH(nume_candidat,#REF!)))</f>
        <v>0</v>
      </c>
      <c r="G87" s="353" t="e">
        <f>LEN(#REF!)-LEN(SUBSTITUTE(#REF!,",",""))+1</f>
        <v>#REF!</v>
      </c>
    </row>
    <row r="88" spans="1:7">
      <c r="A88" s="5" t="s">
        <v>145</v>
      </c>
      <c r="B88" s="6"/>
      <c r="C88" s="215"/>
      <c r="D88" s="72"/>
      <c r="E88" s="16" t="str">
        <f t="shared" si="1"/>
        <v/>
      </c>
      <c r="F88" s="352" t="b">
        <f>IF(nume_candidat="",FALSE,ISNUMBER(SEARCH(nume_candidat,#REF!)))</f>
        <v>0</v>
      </c>
      <c r="G88" s="353" t="e">
        <f>LEN(#REF!)-LEN(SUBSTITUTE(#REF!,",",""))+1</f>
        <v>#REF!</v>
      </c>
    </row>
    <row r="89" spans="1:7">
      <c r="A89" s="5" t="s">
        <v>146</v>
      </c>
      <c r="B89" s="6"/>
      <c r="C89" s="215"/>
      <c r="D89" s="72"/>
      <c r="E89" s="16" t="str">
        <f t="shared" si="1"/>
        <v/>
      </c>
      <c r="F89" s="352" t="b">
        <f>IF(nume_candidat="",FALSE,ISNUMBER(SEARCH(nume_candidat,#REF!)))</f>
        <v>0</v>
      </c>
      <c r="G89" s="353" t="e">
        <f>LEN(#REF!)-LEN(SUBSTITUTE(#REF!,",",""))+1</f>
        <v>#REF!</v>
      </c>
    </row>
    <row r="90" spans="1:7">
      <c r="A90" s="5" t="s">
        <v>147</v>
      </c>
      <c r="B90" s="6"/>
      <c r="C90" s="215"/>
      <c r="D90" s="72"/>
      <c r="E90" s="16" t="str">
        <f t="shared" si="1"/>
        <v/>
      </c>
      <c r="F90" s="352" t="b">
        <f>IF(nume_candidat="",FALSE,ISNUMBER(SEARCH(nume_candidat,#REF!)))</f>
        <v>0</v>
      </c>
      <c r="G90" s="353" t="e">
        <f>LEN(#REF!)-LEN(SUBSTITUTE(#REF!,",",""))+1</f>
        <v>#REF!</v>
      </c>
    </row>
    <row r="91" spans="1:7">
      <c r="A91" s="5" t="s">
        <v>148</v>
      </c>
      <c r="B91" s="6"/>
      <c r="C91" s="215"/>
      <c r="D91" s="72"/>
      <c r="E91" s="16" t="str">
        <f t="shared" si="1"/>
        <v/>
      </c>
      <c r="F91" s="352" t="b">
        <f>IF(nume_candidat="",FALSE,ISNUMBER(SEARCH(nume_candidat,#REF!)))</f>
        <v>0</v>
      </c>
      <c r="G91" s="353" t="e">
        <f>LEN(#REF!)-LEN(SUBSTITUTE(#REF!,",",""))+1</f>
        <v>#REF!</v>
      </c>
    </row>
    <row r="92" spans="1:7">
      <c r="A92" s="5" t="s">
        <v>149</v>
      </c>
      <c r="B92" s="6"/>
      <c r="C92" s="215"/>
      <c r="D92" s="72"/>
      <c r="E92" s="16" t="str">
        <f t="shared" si="1"/>
        <v/>
      </c>
      <c r="F92" s="352" t="b">
        <f>IF(nume_candidat="",FALSE,ISNUMBER(SEARCH(nume_candidat,#REF!)))</f>
        <v>0</v>
      </c>
      <c r="G92" s="353" t="e">
        <f>LEN(#REF!)-LEN(SUBSTITUTE(#REF!,",",""))+1</f>
        <v>#REF!</v>
      </c>
    </row>
    <row r="93" spans="1:7">
      <c r="A93" s="5" t="s">
        <v>150</v>
      </c>
      <c r="B93" s="6"/>
      <c r="C93" s="215"/>
      <c r="D93" s="72"/>
      <c r="E93" s="16" t="str">
        <f t="shared" si="1"/>
        <v/>
      </c>
      <c r="F93" s="352" t="b">
        <f>IF(nume_candidat="",FALSE,ISNUMBER(SEARCH(nume_candidat,#REF!)))</f>
        <v>0</v>
      </c>
      <c r="G93" s="353" t="e">
        <f>LEN(#REF!)-LEN(SUBSTITUTE(#REF!,",",""))+1</f>
        <v>#REF!</v>
      </c>
    </row>
    <row r="94" spans="1:7">
      <c r="A94" s="5" t="s">
        <v>151</v>
      </c>
      <c r="B94" s="6"/>
      <c r="C94" s="215"/>
      <c r="D94" s="72"/>
      <c r="E94" s="16" t="str">
        <f t="shared" si="1"/>
        <v/>
      </c>
      <c r="F94" s="352" t="b">
        <f>IF(nume_candidat="",FALSE,ISNUMBER(SEARCH(nume_candidat,#REF!)))</f>
        <v>0</v>
      </c>
      <c r="G94" s="353" t="e">
        <f>LEN(#REF!)-LEN(SUBSTITUTE(#REF!,",",""))+1</f>
        <v>#REF!</v>
      </c>
    </row>
    <row r="95" spans="1:7">
      <c r="A95" s="5" t="s">
        <v>152</v>
      </c>
      <c r="B95" s="6"/>
      <c r="C95" s="215"/>
      <c r="D95" s="72"/>
      <c r="E95" s="16" t="str">
        <f t="shared" si="1"/>
        <v/>
      </c>
      <c r="F95" s="352" t="b">
        <f>IF(nume_candidat="",FALSE,ISNUMBER(SEARCH(nume_candidat,#REF!)))</f>
        <v>0</v>
      </c>
      <c r="G95" s="353" t="e">
        <f>LEN(#REF!)-LEN(SUBSTITUTE(#REF!,",",""))+1</f>
        <v>#REF!</v>
      </c>
    </row>
    <row r="96" spans="1:7">
      <c r="A96" s="5" t="s">
        <v>153</v>
      </c>
      <c r="B96" s="6"/>
      <c r="C96" s="215"/>
      <c r="D96" s="72"/>
      <c r="E96" s="16" t="str">
        <f t="shared" si="1"/>
        <v/>
      </c>
      <c r="F96" s="352" t="b">
        <f>IF(nume_candidat="",FALSE,ISNUMBER(SEARCH(nume_candidat,#REF!)))</f>
        <v>0</v>
      </c>
      <c r="G96" s="353" t="e">
        <f>LEN(#REF!)-LEN(SUBSTITUTE(#REF!,",",""))+1</f>
        <v>#REF!</v>
      </c>
    </row>
    <row r="97" spans="1:7">
      <c r="A97" s="5" t="s">
        <v>154</v>
      </c>
      <c r="B97" s="6"/>
      <c r="C97" s="215"/>
      <c r="D97" s="72"/>
      <c r="E97" s="16" t="str">
        <f t="shared" si="1"/>
        <v/>
      </c>
      <c r="F97" s="352" t="b">
        <f>IF(nume_candidat="",FALSE,ISNUMBER(SEARCH(nume_candidat,#REF!)))</f>
        <v>0</v>
      </c>
      <c r="G97" s="353" t="e">
        <f>LEN(#REF!)-LEN(SUBSTITUTE(#REF!,",",""))+1</f>
        <v>#REF!</v>
      </c>
    </row>
    <row r="98" spans="1:7">
      <c r="A98" s="5" t="s">
        <v>155</v>
      </c>
      <c r="B98" s="6"/>
      <c r="C98" s="215"/>
      <c r="D98" s="72"/>
      <c r="E98" s="16" t="str">
        <f t="shared" si="1"/>
        <v/>
      </c>
      <c r="F98" s="352" t="b">
        <f>IF(nume_candidat="",FALSE,ISNUMBER(SEARCH(nume_candidat,#REF!)))</f>
        <v>0</v>
      </c>
      <c r="G98" s="353" t="e">
        <f>LEN(#REF!)-LEN(SUBSTITUTE(#REF!,",",""))+1</f>
        <v>#REF!</v>
      </c>
    </row>
    <row r="99" spans="1:7">
      <c r="A99" s="5" t="s">
        <v>156</v>
      </c>
      <c r="B99" s="6"/>
      <c r="C99" s="215"/>
      <c r="D99" s="72"/>
      <c r="E99" s="16" t="str">
        <f t="shared" si="1"/>
        <v/>
      </c>
      <c r="F99" s="352" t="b">
        <f>IF(nume_candidat="",FALSE,ISNUMBER(SEARCH(nume_candidat,#REF!)))</f>
        <v>0</v>
      </c>
      <c r="G99" s="353" t="e">
        <f>LEN(#REF!)-LEN(SUBSTITUTE(#REF!,",",""))+1</f>
        <v>#REF!</v>
      </c>
    </row>
    <row r="100" spans="1:7">
      <c r="A100" s="5" t="s">
        <v>157</v>
      </c>
      <c r="B100" s="6"/>
      <c r="C100" s="215"/>
      <c r="D100" s="72"/>
      <c r="E100" s="16" t="str">
        <f t="shared" si="1"/>
        <v/>
      </c>
      <c r="F100" s="352" t="b">
        <f>IF(nume_candidat="",FALSE,ISNUMBER(SEARCH(nume_candidat,#REF!)))</f>
        <v>0</v>
      </c>
      <c r="G100" s="353" t="e">
        <f>LEN(#REF!)-LEN(SUBSTITUTE(#REF!,",",""))+1</f>
        <v>#REF!</v>
      </c>
    </row>
    <row r="101" spans="1:7">
      <c r="A101" s="5" t="s">
        <v>158</v>
      </c>
      <c r="B101" s="6"/>
      <c r="C101" s="215"/>
      <c r="D101" s="72"/>
      <c r="E101" s="16" t="str">
        <f t="shared" si="1"/>
        <v/>
      </c>
      <c r="F101" s="352" t="b">
        <f>IF(nume_candidat="",FALSE,ISNUMBER(SEARCH(nume_candidat,#REF!)))</f>
        <v>0</v>
      </c>
      <c r="G101" s="353" t="e">
        <f>LEN(#REF!)-LEN(SUBSTITUTE(#REF!,",",""))+1</f>
        <v>#REF!</v>
      </c>
    </row>
    <row r="102" spans="1:7">
      <c r="A102" s="5" t="s">
        <v>159</v>
      </c>
      <c r="B102" s="6"/>
      <c r="C102" s="215"/>
      <c r="D102" s="72"/>
      <c r="E102" s="16" t="str">
        <f t="shared" si="1"/>
        <v/>
      </c>
      <c r="F102" s="352" t="b">
        <f>IF(nume_candidat="",FALSE,ISNUMBER(SEARCH(nume_candidat,#REF!)))</f>
        <v>0</v>
      </c>
      <c r="G102" s="353" t="e">
        <f>LEN(#REF!)-LEN(SUBSTITUTE(#REF!,",",""))+1</f>
        <v>#REF!</v>
      </c>
    </row>
    <row r="103" spans="1:7">
      <c r="A103" s="5" t="s">
        <v>160</v>
      </c>
      <c r="B103" s="6"/>
      <c r="C103" s="215"/>
      <c r="D103" s="72"/>
      <c r="E103" s="16" t="str">
        <f t="shared" si="1"/>
        <v/>
      </c>
      <c r="F103" s="352" t="b">
        <f>IF(nume_candidat="",FALSE,ISNUMBER(SEARCH(nume_candidat,#REF!)))</f>
        <v>0</v>
      </c>
      <c r="G103" s="353" t="e">
        <f>LEN(#REF!)-LEN(SUBSTITUTE(#REF!,",",""))+1</f>
        <v>#REF!</v>
      </c>
    </row>
    <row r="104" spans="1:7">
      <c r="A104" s="5" t="s">
        <v>161</v>
      </c>
      <c r="B104" s="6"/>
      <c r="C104" s="215"/>
      <c r="D104" s="72"/>
      <c r="E104" s="16" t="str">
        <f t="shared" si="1"/>
        <v/>
      </c>
      <c r="F104" s="352" t="b">
        <f>IF(nume_candidat="",FALSE,ISNUMBER(SEARCH(nume_candidat,#REF!)))</f>
        <v>0</v>
      </c>
      <c r="G104" s="353" t="e">
        <f>LEN(#REF!)-LEN(SUBSTITUTE(#REF!,",",""))+1</f>
        <v>#REF!</v>
      </c>
    </row>
    <row r="105" spans="1:7">
      <c r="A105" s="5" t="s">
        <v>162</v>
      </c>
      <c r="B105" s="6"/>
      <c r="C105" s="215"/>
      <c r="D105" s="72"/>
      <c r="E105" s="16" t="str">
        <f t="shared" si="1"/>
        <v/>
      </c>
      <c r="F105" s="352" t="b">
        <f>IF(nume_candidat="",FALSE,ISNUMBER(SEARCH(nume_candidat,#REF!)))</f>
        <v>0</v>
      </c>
      <c r="G105" s="353" t="e">
        <f>LEN(#REF!)-LEN(SUBSTITUTE(#REF!,",",""))+1</f>
        <v>#REF!</v>
      </c>
    </row>
    <row r="106" spans="1:7">
      <c r="A106" s="5" t="s">
        <v>163</v>
      </c>
      <c r="B106" s="6"/>
      <c r="C106" s="215"/>
      <c r="D106" s="72"/>
      <c r="E106" s="16" t="str">
        <f t="shared" si="1"/>
        <v/>
      </c>
      <c r="F106" s="352" t="b">
        <f>IF(nume_candidat="",FALSE,ISNUMBER(SEARCH(nume_candidat,#REF!)))</f>
        <v>0</v>
      </c>
      <c r="G106" s="353" t="e">
        <f>LEN(#REF!)-LEN(SUBSTITUTE(#REF!,",",""))+1</f>
        <v>#REF!</v>
      </c>
    </row>
    <row r="107" spans="1:7">
      <c r="A107" s="5" t="s">
        <v>164</v>
      </c>
      <c r="B107" s="6"/>
      <c r="C107" s="215"/>
      <c r="D107" s="72"/>
      <c r="E107" s="16" t="str">
        <f t="shared" si="1"/>
        <v/>
      </c>
      <c r="F107" s="352" t="b">
        <f>IF(nume_candidat="",FALSE,ISNUMBER(SEARCH(nume_candidat,#REF!)))</f>
        <v>0</v>
      </c>
      <c r="G107" s="353" t="e">
        <f>LEN(#REF!)-LEN(SUBSTITUTE(#REF!,",",""))+1</f>
        <v>#REF!</v>
      </c>
    </row>
    <row r="108" spans="1:7">
      <c r="A108" s="5" t="s">
        <v>165</v>
      </c>
      <c r="B108" s="6"/>
      <c r="C108" s="215"/>
      <c r="D108" s="72"/>
      <c r="E108" s="16" t="str">
        <f t="shared" si="1"/>
        <v/>
      </c>
      <c r="F108" s="352" t="b">
        <f>IF(nume_candidat="",FALSE,ISNUMBER(SEARCH(nume_candidat,#REF!)))</f>
        <v>0</v>
      </c>
      <c r="G108" s="353" t="e">
        <f>LEN(#REF!)-LEN(SUBSTITUTE(#REF!,",",""))+1</f>
        <v>#REF!</v>
      </c>
    </row>
    <row r="109" spans="1:7">
      <c r="A109" s="5" t="s">
        <v>166</v>
      </c>
      <c r="B109" s="6"/>
      <c r="C109" s="215"/>
      <c r="D109" s="72"/>
      <c r="E109" s="16" t="str">
        <f t="shared" si="1"/>
        <v/>
      </c>
      <c r="F109" s="352" t="b">
        <f>IF(nume_candidat="",FALSE,ISNUMBER(SEARCH(nume_candidat,#REF!)))</f>
        <v>0</v>
      </c>
      <c r="G109" s="353" t="e">
        <f>LEN(#REF!)-LEN(SUBSTITUTE(#REF!,",",""))+1</f>
        <v>#REF!</v>
      </c>
    </row>
    <row r="110" spans="1:7">
      <c r="A110" s="5" t="s">
        <v>167</v>
      </c>
      <c r="B110" s="6"/>
      <c r="C110" s="215"/>
      <c r="D110" s="72"/>
      <c r="E110" s="16" t="str">
        <f t="shared" si="1"/>
        <v/>
      </c>
      <c r="F110" s="352" t="b">
        <f>IF(nume_candidat="",FALSE,ISNUMBER(SEARCH(nume_candidat,#REF!)))</f>
        <v>0</v>
      </c>
      <c r="G110" s="353" t="e">
        <f>LEN(#REF!)-LEN(SUBSTITUTE(#REF!,",",""))+1</f>
        <v>#REF!</v>
      </c>
    </row>
    <row r="111" spans="1:7">
      <c r="A111" s="5" t="s">
        <v>168</v>
      </c>
      <c r="B111" s="6"/>
      <c r="C111" s="215"/>
      <c r="D111" s="72"/>
      <c r="E111" s="16" t="str">
        <f t="shared" si="1"/>
        <v/>
      </c>
      <c r="F111" s="352" t="b">
        <f>IF(nume_candidat="",FALSE,ISNUMBER(SEARCH(nume_candidat,#REF!)))</f>
        <v>0</v>
      </c>
      <c r="G111" s="353" t="e">
        <f>LEN(#REF!)-LEN(SUBSTITUTE(#REF!,",",""))+1</f>
        <v>#REF!</v>
      </c>
    </row>
    <row r="112" spans="1:7">
      <c r="A112" s="5" t="s">
        <v>169</v>
      </c>
      <c r="B112" s="6"/>
      <c r="C112" s="215"/>
      <c r="D112" s="72"/>
      <c r="E112" s="16" t="str">
        <f t="shared" si="1"/>
        <v/>
      </c>
      <c r="F112" s="352" t="b">
        <f>IF(nume_candidat="",FALSE,ISNUMBER(SEARCH(nume_candidat,#REF!)))</f>
        <v>0</v>
      </c>
      <c r="G112" s="353" t="e">
        <f>LEN(#REF!)-LEN(SUBSTITUTE(#REF!,",",""))+1</f>
        <v>#REF!</v>
      </c>
    </row>
    <row r="113" spans="1:7">
      <c r="A113" s="5" t="s">
        <v>170</v>
      </c>
      <c r="B113" s="6"/>
      <c r="C113" s="215"/>
      <c r="D113" s="72"/>
      <c r="E113" s="16" t="str">
        <f t="shared" si="1"/>
        <v/>
      </c>
      <c r="F113" s="352" t="b">
        <f>IF(nume_candidat="",FALSE,ISNUMBER(SEARCH(nume_candidat,#REF!)))</f>
        <v>0</v>
      </c>
      <c r="G113" s="353" t="e">
        <f>LEN(#REF!)-LEN(SUBSTITUTE(#REF!,",",""))+1</f>
        <v>#REF!</v>
      </c>
    </row>
    <row r="114" spans="1:7">
      <c r="A114" s="5" t="s">
        <v>171</v>
      </c>
      <c r="B114" s="6"/>
      <c r="C114" s="215"/>
      <c r="D114" s="72"/>
      <c r="E114" s="16" t="str">
        <f t="shared" si="1"/>
        <v/>
      </c>
      <c r="F114" s="352" t="b">
        <f>IF(nume_candidat="",FALSE,ISNUMBER(SEARCH(nume_candidat,#REF!)))</f>
        <v>0</v>
      </c>
      <c r="G114" s="353" t="e">
        <f>LEN(#REF!)-LEN(SUBSTITUTE(#REF!,",",""))+1</f>
        <v>#REF!</v>
      </c>
    </row>
    <row r="115" spans="1:7">
      <c r="A115" s="5" t="s">
        <v>172</v>
      </c>
      <c r="B115" s="6"/>
      <c r="C115" s="215"/>
      <c r="D115" s="72"/>
      <c r="E115" s="16" t="str">
        <f t="shared" si="1"/>
        <v/>
      </c>
      <c r="F115" s="352" t="b">
        <f>IF(nume_candidat="",FALSE,ISNUMBER(SEARCH(nume_candidat,#REF!)))</f>
        <v>0</v>
      </c>
      <c r="G115" s="353" t="e">
        <f>LEN(#REF!)-LEN(SUBSTITUTE(#REF!,",",""))+1</f>
        <v>#REF!</v>
      </c>
    </row>
    <row r="116" spans="1:7">
      <c r="A116" s="5" t="s">
        <v>173</v>
      </c>
      <c r="B116" s="6"/>
      <c r="C116" s="215"/>
      <c r="D116" s="72"/>
      <c r="E116" s="16" t="str">
        <f t="shared" si="1"/>
        <v/>
      </c>
      <c r="F116" s="352" t="b">
        <f>IF(nume_candidat="",FALSE,ISNUMBER(SEARCH(nume_candidat,#REF!)))</f>
        <v>0</v>
      </c>
      <c r="G116" s="353" t="e">
        <f>LEN(#REF!)-LEN(SUBSTITUTE(#REF!,",",""))+1</f>
        <v>#REF!</v>
      </c>
    </row>
    <row r="117" spans="1:7">
      <c r="A117" s="5" t="s">
        <v>174</v>
      </c>
      <c r="B117" s="6"/>
      <c r="C117" s="215"/>
      <c r="D117" s="72"/>
      <c r="E117" s="16" t="str">
        <f t="shared" si="1"/>
        <v/>
      </c>
      <c r="F117" s="352" t="b">
        <f>IF(nume_candidat="",FALSE,ISNUMBER(SEARCH(nume_candidat,#REF!)))</f>
        <v>0</v>
      </c>
      <c r="G117" s="353" t="e">
        <f>LEN(#REF!)-LEN(SUBSTITUTE(#REF!,",",""))+1</f>
        <v>#REF!</v>
      </c>
    </row>
    <row r="118" spans="1:7">
      <c r="A118" s="5" t="s">
        <v>175</v>
      </c>
      <c r="B118" s="6"/>
      <c r="C118" s="215"/>
      <c r="D118" s="72"/>
      <c r="E118" s="16" t="str">
        <f t="shared" si="1"/>
        <v/>
      </c>
      <c r="F118" s="352" t="b">
        <f>IF(nume_candidat="",FALSE,ISNUMBER(SEARCH(nume_candidat,#REF!)))</f>
        <v>0</v>
      </c>
      <c r="G118" s="353" t="e">
        <f>LEN(#REF!)-LEN(SUBSTITUTE(#REF!,",",""))+1</f>
        <v>#REF!</v>
      </c>
    </row>
    <row r="119" spans="1:7">
      <c r="A119" s="5" t="s">
        <v>176</v>
      </c>
      <c r="B119" s="6"/>
      <c r="C119" s="215"/>
      <c r="D119" s="72"/>
      <c r="E119" s="16" t="str">
        <f t="shared" si="1"/>
        <v/>
      </c>
      <c r="F119" s="352" t="b">
        <f>IF(nume_candidat="",FALSE,ISNUMBER(SEARCH(nume_candidat,#REF!)))</f>
        <v>0</v>
      </c>
      <c r="G119" s="353" t="e">
        <f>LEN(#REF!)-LEN(SUBSTITUTE(#REF!,",",""))+1</f>
        <v>#REF!</v>
      </c>
    </row>
    <row r="120" spans="1:7">
      <c r="A120" s="5" t="s">
        <v>177</v>
      </c>
      <c r="B120" s="6"/>
      <c r="C120" s="215"/>
      <c r="D120" s="72"/>
      <c r="E120" s="16" t="str">
        <f t="shared" si="1"/>
        <v/>
      </c>
      <c r="F120" s="352" t="b">
        <f>IF(nume_candidat="",FALSE,ISNUMBER(SEARCH(nume_candidat,#REF!)))</f>
        <v>0</v>
      </c>
      <c r="G120" s="353" t="e">
        <f>LEN(#REF!)-LEN(SUBSTITUTE(#REF!,",",""))+1</f>
        <v>#REF!</v>
      </c>
    </row>
    <row r="121" spans="1:7">
      <c r="A121" s="5" t="s">
        <v>178</v>
      </c>
      <c r="B121" s="6"/>
      <c r="C121" s="215"/>
      <c r="D121" s="72"/>
      <c r="E121" s="16" t="str">
        <f t="shared" si="1"/>
        <v/>
      </c>
      <c r="F121" s="352" t="b">
        <f>IF(nume_candidat="",FALSE,ISNUMBER(SEARCH(nume_candidat,#REF!)))</f>
        <v>0</v>
      </c>
      <c r="G121" s="353" t="e">
        <f>LEN(#REF!)-LEN(SUBSTITUTE(#REF!,",",""))+1</f>
        <v>#REF!</v>
      </c>
    </row>
    <row r="122" spans="1:7">
      <c r="A122" s="5" t="s">
        <v>179</v>
      </c>
      <c r="B122" s="6"/>
      <c r="C122" s="215"/>
      <c r="D122" s="72"/>
      <c r="E122" s="16" t="str">
        <f t="shared" si="1"/>
        <v/>
      </c>
      <c r="F122" s="352" t="b">
        <f>IF(nume_candidat="",FALSE,ISNUMBER(SEARCH(nume_candidat,#REF!)))</f>
        <v>0</v>
      </c>
      <c r="G122" s="353" t="e">
        <f>LEN(#REF!)-LEN(SUBSTITUTE(#REF!,",",""))+1</f>
        <v>#REF!</v>
      </c>
    </row>
    <row r="123" spans="1:7">
      <c r="A123" s="5" t="s">
        <v>180</v>
      </c>
      <c r="B123" s="6"/>
      <c r="C123" s="215"/>
      <c r="D123" s="72"/>
      <c r="E123" s="16" t="str">
        <f t="shared" si="1"/>
        <v/>
      </c>
      <c r="F123" s="352" t="b">
        <f>IF(nume_candidat="",FALSE,ISNUMBER(SEARCH(nume_candidat,#REF!)))</f>
        <v>0</v>
      </c>
      <c r="G123" s="353" t="e">
        <f>LEN(#REF!)-LEN(SUBSTITUTE(#REF!,",",""))+1</f>
        <v>#REF!</v>
      </c>
    </row>
    <row r="124" spans="1:7">
      <c r="A124" s="5" t="s">
        <v>181</v>
      </c>
      <c r="B124" s="6"/>
      <c r="C124" s="215"/>
      <c r="D124" s="72"/>
      <c r="E124" s="16" t="str">
        <f t="shared" si="1"/>
        <v/>
      </c>
      <c r="F124" s="352" t="b">
        <f>IF(nume_candidat="",FALSE,ISNUMBER(SEARCH(nume_candidat,#REF!)))</f>
        <v>0</v>
      </c>
      <c r="G124" s="353" t="e">
        <f>LEN(#REF!)-LEN(SUBSTITUTE(#REF!,",",""))+1</f>
        <v>#REF!</v>
      </c>
    </row>
    <row r="125" spans="1:7">
      <c r="A125" s="5" t="s">
        <v>182</v>
      </c>
      <c r="B125" s="6"/>
      <c r="C125" s="215"/>
      <c r="D125" s="72"/>
      <c r="E125" s="16" t="str">
        <f t="shared" si="1"/>
        <v/>
      </c>
      <c r="F125" s="352" t="b">
        <f>IF(nume_candidat="",FALSE,ISNUMBER(SEARCH(nume_candidat,#REF!)))</f>
        <v>0</v>
      </c>
      <c r="G125" s="353" t="e">
        <f>LEN(#REF!)-LEN(SUBSTITUTE(#REF!,",",""))+1</f>
        <v>#REF!</v>
      </c>
    </row>
    <row r="126" spans="1:7">
      <c r="A126" s="5" t="s">
        <v>183</v>
      </c>
      <c r="B126" s="6"/>
      <c r="C126" s="215"/>
      <c r="D126" s="72"/>
      <c r="E126" s="16" t="str">
        <f t="shared" si="1"/>
        <v/>
      </c>
      <c r="F126" s="352" t="b">
        <f>IF(nume_candidat="",FALSE,ISNUMBER(SEARCH(nume_candidat,#REF!)))</f>
        <v>0</v>
      </c>
      <c r="G126" s="353" t="e">
        <f>LEN(#REF!)-LEN(SUBSTITUTE(#REF!,",",""))+1</f>
        <v>#REF!</v>
      </c>
    </row>
    <row r="127" spans="1:7">
      <c r="A127" s="5" t="s">
        <v>184</v>
      </c>
      <c r="B127" s="6"/>
      <c r="C127" s="215"/>
      <c r="D127" s="72"/>
      <c r="E127" s="16" t="str">
        <f t="shared" si="1"/>
        <v/>
      </c>
      <c r="F127" s="352" t="b">
        <f>IF(nume_candidat="",FALSE,ISNUMBER(SEARCH(nume_candidat,#REF!)))</f>
        <v>0</v>
      </c>
      <c r="G127" s="353" t="e">
        <f>LEN(#REF!)-LEN(SUBSTITUTE(#REF!,",",""))+1</f>
        <v>#REF!</v>
      </c>
    </row>
    <row r="128" spans="1:7">
      <c r="A128" s="5" t="s">
        <v>185</v>
      </c>
      <c r="B128" s="6"/>
      <c r="C128" s="215"/>
      <c r="D128" s="72"/>
      <c r="E128" s="16" t="str">
        <f t="shared" si="1"/>
        <v/>
      </c>
      <c r="F128" s="352" t="b">
        <f>IF(nume_candidat="",FALSE,ISNUMBER(SEARCH(nume_candidat,#REF!)))</f>
        <v>0</v>
      </c>
      <c r="G128" s="353" t="e">
        <f>LEN(#REF!)-LEN(SUBSTITUTE(#REF!,",",""))+1</f>
        <v>#REF!</v>
      </c>
    </row>
    <row r="129" spans="1:7">
      <c r="A129" s="5" t="s">
        <v>186</v>
      </c>
      <c r="B129" s="6"/>
      <c r="C129" s="215"/>
      <c r="D129" s="72"/>
      <c r="E129" s="16" t="str">
        <f t="shared" si="1"/>
        <v/>
      </c>
      <c r="F129" s="352" t="b">
        <f>IF(nume_candidat="",FALSE,ISNUMBER(SEARCH(nume_candidat,#REF!)))</f>
        <v>0</v>
      </c>
      <c r="G129" s="353" t="e">
        <f>LEN(#REF!)-LEN(SUBSTITUTE(#REF!,",",""))+1</f>
        <v>#REF!</v>
      </c>
    </row>
    <row r="130" spans="1:7">
      <c r="A130" s="5" t="s">
        <v>187</v>
      </c>
      <c r="B130" s="6"/>
      <c r="C130" s="215"/>
      <c r="D130" s="72"/>
      <c r="E130" s="16" t="str">
        <f t="shared" si="1"/>
        <v/>
      </c>
      <c r="F130" s="352" t="b">
        <f>IF(nume_candidat="",FALSE,ISNUMBER(SEARCH(nume_candidat,#REF!)))</f>
        <v>0</v>
      </c>
      <c r="G130" s="353" t="e">
        <f>LEN(#REF!)-LEN(SUBSTITUTE(#REF!,",",""))+1</f>
        <v>#REF!</v>
      </c>
    </row>
    <row r="131" spans="1:7">
      <c r="A131" s="5" t="s">
        <v>188</v>
      </c>
      <c r="B131" s="6"/>
      <c r="C131" s="215"/>
      <c r="D131" s="72"/>
      <c r="E131" s="16" t="str">
        <f t="shared" si="1"/>
        <v/>
      </c>
      <c r="F131" s="352" t="b">
        <f>IF(nume_candidat="",FALSE,ISNUMBER(SEARCH(nume_candidat,#REF!)))</f>
        <v>0</v>
      </c>
      <c r="G131" s="353" t="e">
        <f>LEN(#REF!)-LEN(SUBSTITUTE(#REF!,",",""))+1</f>
        <v>#REF!</v>
      </c>
    </row>
    <row r="132" spans="1:7">
      <c r="A132" s="5" t="s">
        <v>189</v>
      </c>
      <c r="B132" s="6"/>
      <c r="C132" s="215"/>
      <c r="D132" s="72"/>
      <c r="E132" s="16" t="str">
        <f t="shared" si="1"/>
        <v/>
      </c>
      <c r="F132" s="352" t="b">
        <f>IF(nume_candidat="",FALSE,ISNUMBER(SEARCH(nume_candidat,#REF!)))</f>
        <v>0</v>
      </c>
      <c r="G132" s="353" t="e">
        <f>LEN(#REF!)-LEN(SUBSTITUTE(#REF!,",",""))+1</f>
        <v>#REF!</v>
      </c>
    </row>
    <row r="133" spans="1:7">
      <c r="A133" s="5" t="s">
        <v>190</v>
      </c>
      <c r="B133" s="6"/>
      <c r="C133" s="215"/>
      <c r="D133" s="72"/>
      <c r="E133" s="16" t="str">
        <f t="shared" si="1"/>
        <v/>
      </c>
      <c r="F133" s="352" t="b">
        <f>IF(nume_candidat="",FALSE,ISNUMBER(SEARCH(nume_candidat,#REF!)))</f>
        <v>0</v>
      </c>
      <c r="G133" s="353" t="e">
        <f>LEN(#REF!)-LEN(SUBSTITUTE(#REF!,",",""))+1</f>
        <v>#REF!</v>
      </c>
    </row>
    <row r="134" spans="1:7">
      <c r="A134" s="5" t="s">
        <v>191</v>
      </c>
      <c r="B134" s="6"/>
      <c r="C134" s="215"/>
      <c r="D134" s="72"/>
      <c r="E134" s="16" t="str">
        <f t="shared" si="1"/>
        <v/>
      </c>
      <c r="F134" s="352" t="b">
        <f>IF(nume_candidat="",FALSE,ISNUMBER(SEARCH(nume_candidat,#REF!)))</f>
        <v>0</v>
      </c>
      <c r="G134" s="353" t="e">
        <f>LEN(#REF!)-LEN(SUBSTITUTE(#REF!,",",""))+1</f>
        <v>#REF!</v>
      </c>
    </row>
    <row r="135" spans="1:7">
      <c r="A135" s="5" t="s">
        <v>192</v>
      </c>
      <c r="B135" s="6"/>
      <c r="C135" s="215"/>
      <c r="D135" s="72"/>
      <c r="E135" s="16" t="str">
        <f t="shared" si="1"/>
        <v/>
      </c>
      <c r="F135" s="352" t="b">
        <f>IF(nume_candidat="",FALSE,ISNUMBER(SEARCH(nume_candidat,#REF!)))</f>
        <v>0</v>
      </c>
      <c r="G135" s="353" t="e">
        <f>LEN(#REF!)-LEN(SUBSTITUTE(#REF!,",",""))+1</f>
        <v>#REF!</v>
      </c>
    </row>
    <row r="136" spans="1:7">
      <c r="A136" s="5" t="s">
        <v>193</v>
      </c>
      <c r="B136" s="6"/>
      <c r="C136" s="215"/>
      <c r="D136" s="72"/>
      <c r="E136" s="16" t="str">
        <f t="shared" si="1"/>
        <v/>
      </c>
      <c r="F136" s="352" t="b">
        <f>IF(nume_candidat="",FALSE,ISNUMBER(SEARCH(nume_candidat,#REF!)))</f>
        <v>0</v>
      </c>
      <c r="G136" s="353" t="e">
        <f>LEN(#REF!)-LEN(SUBSTITUTE(#REF!,",",""))+1</f>
        <v>#REF!</v>
      </c>
    </row>
    <row r="137" spans="1:7">
      <c r="A137" s="5" t="s">
        <v>194</v>
      </c>
      <c r="B137" s="6"/>
      <c r="C137" s="215"/>
      <c r="D137" s="72"/>
      <c r="E137" s="16" t="str">
        <f t="shared" si="1"/>
        <v/>
      </c>
      <c r="F137" s="352" t="b">
        <f>IF(nume_candidat="",FALSE,ISNUMBER(SEARCH(nume_candidat,#REF!)))</f>
        <v>0</v>
      </c>
      <c r="G137" s="353" t="e">
        <f>LEN(#REF!)-LEN(SUBSTITUTE(#REF!,",",""))+1</f>
        <v>#REF!</v>
      </c>
    </row>
    <row r="138" spans="1:7">
      <c r="A138" s="5" t="s">
        <v>195</v>
      </c>
      <c r="B138" s="6"/>
      <c r="C138" s="215"/>
      <c r="D138" s="72"/>
      <c r="E138" s="16" t="str">
        <f t="shared" ref="E138:E201" si="2">IF(OR($B138="",$C138="",$C138&lt;an_initial,$C138&gt;an_final,),"",
(50*(D138="premiu")+25*(D138="nominalizare"))
)</f>
        <v/>
      </c>
      <c r="F138" s="352" t="b">
        <f>IF(nume_candidat="",FALSE,ISNUMBER(SEARCH(nume_candidat,#REF!)))</f>
        <v>0</v>
      </c>
      <c r="G138" s="353" t="e">
        <f>LEN(#REF!)-LEN(SUBSTITUTE(#REF!,",",""))+1</f>
        <v>#REF!</v>
      </c>
    </row>
    <row r="139" spans="1:7">
      <c r="A139" s="5" t="s">
        <v>196</v>
      </c>
      <c r="B139" s="6"/>
      <c r="C139" s="215"/>
      <c r="D139" s="72"/>
      <c r="E139" s="16" t="str">
        <f t="shared" si="2"/>
        <v/>
      </c>
      <c r="F139" s="352" t="b">
        <f>IF(nume_candidat="",FALSE,ISNUMBER(SEARCH(nume_candidat,#REF!)))</f>
        <v>0</v>
      </c>
      <c r="G139" s="353" t="e">
        <f>LEN(#REF!)-LEN(SUBSTITUTE(#REF!,",",""))+1</f>
        <v>#REF!</v>
      </c>
    </row>
    <row r="140" spans="1:7">
      <c r="A140" s="5" t="s">
        <v>197</v>
      </c>
      <c r="B140" s="6"/>
      <c r="C140" s="215"/>
      <c r="D140" s="72"/>
      <c r="E140" s="16" t="str">
        <f t="shared" si="2"/>
        <v/>
      </c>
      <c r="F140" s="352" t="b">
        <f>IF(nume_candidat="",FALSE,ISNUMBER(SEARCH(nume_candidat,#REF!)))</f>
        <v>0</v>
      </c>
      <c r="G140" s="353" t="e">
        <f>LEN(#REF!)-LEN(SUBSTITUTE(#REF!,",",""))+1</f>
        <v>#REF!</v>
      </c>
    </row>
    <row r="141" spans="1:7">
      <c r="A141" s="5" t="s">
        <v>198</v>
      </c>
      <c r="B141" s="6"/>
      <c r="C141" s="215"/>
      <c r="D141" s="72"/>
      <c r="E141" s="16" t="str">
        <f t="shared" si="2"/>
        <v/>
      </c>
      <c r="F141" s="352" t="b">
        <f>IF(nume_candidat="",FALSE,ISNUMBER(SEARCH(nume_candidat,#REF!)))</f>
        <v>0</v>
      </c>
      <c r="G141" s="353" t="e">
        <f>LEN(#REF!)-LEN(SUBSTITUTE(#REF!,",",""))+1</f>
        <v>#REF!</v>
      </c>
    </row>
    <row r="142" spans="1:7">
      <c r="A142" s="5" t="s">
        <v>199</v>
      </c>
      <c r="B142" s="6"/>
      <c r="C142" s="215"/>
      <c r="D142" s="72"/>
      <c r="E142" s="16" t="str">
        <f t="shared" si="2"/>
        <v/>
      </c>
      <c r="F142" s="352" t="b">
        <f>IF(nume_candidat="",FALSE,ISNUMBER(SEARCH(nume_candidat,#REF!)))</f>
        <v>0</v>
      </c>
      <c r="G142" s="353" t="e">
        <f>LEN(#REF!)-LEN(SUBSTITUTE(#REF!,",",""))+1</f>
        <v>#REF!</v>
      </c>
    </row>
    <row r="143" spans="1:7">
      <c r="A143" s="5" t="s">
        <v>200</v>
      </c>
      <c r="B143" s="6"/>
      <c r="C143" s="215"/>
      <c r="D143" s="72"/>
      <c r="E143" s="16" t="str">
        <f t="shared" si="2"/>
        <v/>
      </c>
      <c r="F143" s="352" t="b">
        <f>IF(nume_candidat="",FALSE,ISNUMBER(SEARCH(nume_candidat,#REF!)))</f>
        <v>0</v>
      </c>
      <c r="G143" s="353" t="e">
        <f>LEN(#REF!)-LEN(SUBSTITUTE(#REF!,",",""))+1</f>
        <v>#REF!</v>
      </c>
    </row>
    <row r="144" spans="1:7">
      <c r="A144" s="5" t="s">
        <v>201</v>
      </c>
      <c r="B144" s="6"/>
      <c r="C144" s="215"/>
      <c r="D144" s="72"/>
      <c r="E144" s="16" t="str">
        <f t="shared" si="2"/>
        <v/>
      </c>
      <c r="F144" s="352" t="b">
        <f>IF(nume_candidat="",FALSE,ISNUMBER(SEARCH(nume_candidat,#REF!)))</f>
        <v>0</v>
      </c>
      <c r="G144" s="353" t="e">
        <f>LEN(#REF!)-LEN(SUBSTITUTE(#REF!,",",""))+1</f>
        <v>#REF!</v>
      </c>
    </row>
    <row r="145" spans="1:7">
      <c r="A145" s="5" t="s">
        <v>202</v>
      </c>
      <c r="B145" s="6"/>
      <c r="C145" s="215"/>
      <c r="D145" s="72"/>
      <c r="E145" s="16" t="str">
        <f t="shared" si="2"/>
        <v/>
      </c>
      <c r="F145" s="352" t="b">
        <f>IF(nume_candidat="",FALSE,ISNUMBER(SEARCH(nume_candidat,#REF!)))</f>
        <v>0</v>
      </c>
      <c r="G145" s="353" t="e">
        <f>LEN(#REF!)-LEN(SUBSTITUTE(#REF!,",",""))+1</f>
        <v>#REF!</v>
      </c>
    </row>
    <row r="146" spans="1:7">
      <c r="A146" s="5" t="s">
        <v>203</v>
      </c>
      <c r="B146" s="6"/>
      <c r="C146" s="215"/>
      <c r="D146" s="72"/>
      <c r="E146" s="16" t="str">
        <f t="shared" si="2"/>
        <v/>
      </c>
      <c r="F146" s="352" t="b">
        <f>IF(nume_candidat="",FALSE,ISNUMBER(SEARCH(nume_candidat,#REF!)))</f>
        <v>0</v>
      </c>
      <c r="G146" s="353" t="e">
        <f>LEN(#REF!)-LEN(SUBSTITUTE(#REF!,",",""))+1</f>
        <v>#REF!</v>
      </c>
    </row>
    <row r="147" spans="1:7">
      <c r="A147" s="5" t="s">
        <v>204</v>
      </c>
      <c r="B147" s="6"/>
      <c r="C147" s="215"/>
      <c r="D147" s="72"/>
      <c r="E147" s="16" t="str">
        <f t="shared" si="2"/>
        <v/>
      </c>
      <c r="F147" s="352" t="b">
        <f>IF(nume_candidat="",FALSE,ISNUMBER(SEARCH(nume_candidat,#REF!)))</f>
        <v>0</v>
      </c>
      <c r="G147" s="353" t="e">
        <f>LEN(#REF!)-LEN(SUBSTITUTE(#REF!,",",""))+1</f>
        <v>#REF!</v>
      </c>
    </row>
    <row r="148" spans="1:7">
      <c r="A148" s="5" t="s">
        <v>205</v>
      </c>
      <c r="B148" s="6"/>
      <c r="C148" s="215"/>
      <c r="D148" s="72"/>
      <c r="E148" s="16" t="str">
        <f t="shared" si="2"/>
        <v/>
      </c>
      <c r="F148" s="352" t="b">
        <f>IF(nume_candidat="",FALSE,ISNUMBER(SEARCH(nume_candidat,#REF!)))</f>
        <v>0</v>
      </c>
      <c r="G148" s="353" t="e">
        <f>LEN(#REF!)-LEN(SUBSTITUTE(#REF!,",",""))+1</f>
        <v>#REF!</v>
      </c>
    </row>
    <row r="149" spans="1:7">
      <c r="A149" s="5" t="s">
        <v>206</v>
      </c>
      <c r="B149" s="6"/>
      <c r="C149" s="215"/>
      <c r="D149" s="72"/>
      <c r="E149" s="16" t="str">
        <f t="shared" si="2"/>
        <v/>
      </c>
      <c r="F149" s="352" t="b">
        <f>IF(nume_candidat="",FALSE,ISNUMBER(SEARCH(nume_candidat,#REF!)))</f>
        <v>0</v>
      </c>
      <c r="G149" s="353" t="e">
        <f>LEN(#REF!)-LEN(SUBSTITUTE(#REF!,",",""))+1</f>
        <v>#REF!</v>
      </c>
    </row>
    <row r="150" spans="1:7">
      <c r="A150" s="5" t="s">
        <v>207</v>
      </c>
      <c r="B150" s="6"/>
      <c r="C150" s="215"/>
      <c r="D150" s="72"/>
      <c r="E150" s="16" t="str">
        <f t="shared" si="2"/>
        <v/>
      </c>
      <c r="F150" s="352" t="b">
        <f>IF(nume_candidat="",FALSE,ISNUMBER(SEARCH(nume_candidat,#REF!)))</f>
        <v>0</v>
      </c>
      <c r="G150" s="353" t="e">
        <f>LEN(#REF!)-LEN(SUBSTITUTE(#REF!,",",""))+1</f>
        <v>#REF!</v>
      </c>
    </row>
    <row r="151" spans="1:7">
      <c r="A151" s="5" t="s">
        <v>208</v>
      </c>
      <c r="B151" s="6"/>
      <c r="C151" s="215"/>
      <c r="D151" s="72"/>
      <c r="E151" s="16" t="str">
        <f t="shared" si="2"/>
        <v/>
      </c>
      <c r="F151" s="352" t="b">
        <f>IF(nume_candidat="",FALSE,ISNUMBER(SEARCH(nume_candidat,#REF!)))</f>
        <v>0</v>
      </c>
      <c r="G151" s="353" t="e">
        <f>LEN(#REF!)-LEN(SUBSTITUTE(#REF!,",",""))+1</f>
        <v>#REF!</v>
      </c>
    </row>
    <row r="152" spans="1:7">
      <c r="A152" s="5" t="s">
        <v>209</v>
      </c>
      <c r="B152" s="6"/>
      <c r="C152" s="215"/>
      <c r="D152" s="72"/>
      <c r="E152" s="16" t="str">
        <f t="shared" si="2"/>
        <v/>
      </c>
      <c r="F152" s="352" t="b">
        <f>IF(nume_candidat="",FALSE,ISNUMBER(SEARCH(nume_candidat,#REF!)))</f>
        <v>0</v>
      </c>
      <c r="G152" s="353" t="e">
        <f>LEN(#REF!)-LEN(SUBSTITUTE(#REF!,",",""))+1</f>
        <v>#REF!</v>
      </c>
    </row>
    <row r="153" spans="1:7">
      <c r="A153" s="5" t="s">
        <v>210</v>
      </c>
      <c r="B153" s="6"/>
      <c r="C153" s="215"/>
      <c r="D153" s="72"/>
      <c r="E153" s="16" t="str">
        <f t="shared" si="2"/>
        <v/>
      </c>
      <c r="F153" s="352" t="b">
        <f>IF(nume_candidat="",FALSE,ISNUMBER(SEARCH(nume_candidat,#REF!)))</f>
        <v>0</v>
      </c>
      <c r="G153" s="353" t="e">
        <f>LEN(#REF!)-LEN(SUBSTITUTE(#REF!,",",""))+1</f>
        <v>#REF!</v>
      </c>
    </row>
    <row r="154" spans="1:7">
      <c r="A154" s="5" t="s">
        <v>211</v>
      </c>
      <c r="B154" s="6"/>
      <c r="C154" s="215"/>
      <c r="D154" s="72"/>
      <c r="E154" s="16" t="str">
        <f t="shared" si="2"/>
        <v/>
      </c>
      <c r="F154" s="352" t="b">
        <f>IF(nume_candidat="",FALSE,ISNUMBER(SEARCH(nume_candidat,#REF!)))</f>
        <v>0</v>
      </c>
      <c r="G154" s="353" t="e">
        <f>LEN(#REF!)-LEN(SUBSTITUTE(#REF!,",",""))+1</f>
        <v>#REF!</v>
      </c>
    </row>
    <row r="155" spans="1:7">
      <c r="A155" s="5" t="s">
        <v>212</v>
      </c>
      <c r="B155" s="6"/>
      <c r="C155" s="215"/>
      <c r="D155" s="72"/>
      <c r="E155" s="16" t="str">
        <f t="shared" si="2"/>
        <v/>
      </c>
      <c r="F155" s="352" t="b">
        <f>IF(nume_candidat="",FALSE,ISNUMBER(SEARCH(nume_candidat,#REF!)))</f>
        <v>0</v>
      </c>
      <c r="G155" s="353" t="e">
        <f>LEN(#REF!)-LEN(SUBSTITUTE(#REF!,",",""))+1</f>
        <v>#REF!</v>
      </c>
    </row>
    <row r="156" spans="1:7">
      <c r="A156" s="5" t="s">
        <v>213</v>
      </c>
      <c r="B156" s="6"/>
      <c r="C156" s="215"/>
      <c r="D156" s="72"/>
      <c r="E156" s="16" t="str">
        <f t="shared" si="2"/>
        <v/>
      </c>
      <c r="F156" s="352" t="b">
        <f>IF(nume_candidat="",FALSE,ISNUMBER(SEARCH(nume_candidat,#REF!)))</f>
        <v>0</v>
      </c>
      <c r="G156" s="353" t="e">
        <f>LEN(#REF!)-LEN(SUBSTITUTE(#REF!,",",""))+1</f>
        <v>#REF!</v>
      </c>
    </row>
    <row r="157" spans="1:7">
      <c r="A157" s="5" t="s">
        <v>214</v>
      </c>
      <c r="B157" s="6"/>
      <c r="C157" s="215"/>
      <c r="D157" s="72"/>
      <c r="E157" s="16" t="str">
        <f t="shared" si="2"/>
        <v/>
      </c>
      <c r="F157" s="352" t="b">
        <f>IF(nume_candidat="",FALSE,ISNUMBER(SEARCH(nume_candidat,#REF!)))</f>
        <v>0</v>
      </c>
      <c r="G157" s="353" t="e">
        <f>LEN(#REF!)-LEN(SUBSTITUTE(#REF!,",",""))+1</f>
        <v>#REF!</v>
      </c>
    </row>
    <row r="158" spans="1:7">
      <c r="A158" s="5" t="s">
        <v>215</v>
      </c>
      <c r="B158" s="6"/>
      <c r="C158" s="215"/>
      <c r="D158" s="72"/>
      <c r="E158" s="16" t="str">
        <f t="shared" si="2"/>
        <v/>
      </c>
      <c r="F158" s="352" t="b">
        <f>IF(nume_candidat="",FALSE,ISNUMBER(SEARCH(nume_candidat,#REF!)))</f>
        <v>0</v>
      </c>
      <c r="G158" s="353" t="e">
        <f>LEN(#REF!)-LEN(SUBSTITUTE(#REF!,",",""))+1</f>
        <v>#REF!</v>
      </c>
    </row>
    <row r="159" spans="1:7">
      <c r="A159" s="5" t="s">
        <v>216</v>
      </c>
      <c r="B159" s="6"/>
      <c r="C159" s="215"/>
      <c r="D159" s="72"/>
      <c r="E159" s="16" t="str">
        <f t="shared" si="2"/>
        <v/>
      </c>
      <c r="F159" s="352" t="b">
        <f>IF(nume_candidat="",FALSE,ISNUMBER(SEARCH(nume_candidat,#REF!)))</f>
        <v>0</v>
      </c>
      <c r="G159" s="353" t="e">
        <f>LEN(#REF!)-LEN(SUBSTITUTE(#REF!,",",""))+1</f>
        <v>#REF!</v>
      </c>
    </row>
    <row r="160" spans="1:7">
      <c r="A160" s="5" t="s">
        <v>217</v>
      </c>
      <c r="B160" s="6"/>
      <c r="C160" s="215"/>
      <c r="D160" s="72"/>
      <c r="E160" s="16" t="str">
        <f t="shared" si="2"/>
        <v/>
      </c>
      <c r="F160" s="352" t="b">
        <f>IF(nume_candidat="",FALSE,ISNUMBER(SEARCH(nume_candidat,#REF!)))</f>
        <v>0</v>
      </c>
      <c r="G160" s="353" t="e">
        <f>LEN(#REF!)-LEN(SUBSTITUTE(#REF!,",",""))+1</f>
        <v>#REF!</v>
      </c>
    </row>
    <row r="161" spans="1:7">
      <c r="A161" s="5" t="s">
        <v>218</v>
      </c>
      <c r="B161" s="6"/>
      <c r="C161" s="215"/>
      <c r="D161" s="72"/>
      <c r="E161" s="16" t="str">
        <f t="shared" si="2"/>
        <v/>
      </c>
      <c r="F161" s="352" t="b">
        <f>IF(nume_candidat="",FALSE,ISNUMBER(SEARCH(nume_candidat,#REF!)))</f>
        <v>0</v>
      </c>
      <c r="G161" s="353" t="e">
        <f>LEN(#REF!)-LEN(SUBSTITUTE(#REF!,",",""))+1</f>
        <v>#REF!</v>
      </c>
    </row>
    <row r="162" spans="1:7">
      <c r="A162" s="5" t="s">
        <v>219</v>
      </c>
      <c r="B162" s="6"/>
      <c r="C162" s="215"/>
      <c r="D162" s="72"/>
      <c r="E162" s="16" t="str">
        <f t="shared" si="2"/>
        <v/>
      </c>
      <c r="F162" s="352" t="b">
        <f>IF(nume_candidat="",FALSE,ISNUMBER(SEARCH(nume_candidat,#REF!)))</f>
        <v>0</v>
      </c>
      <c r="G162" s="353" t="e">
        <f>LEN(#REF!)-LEN(SUBSTITUTE(#REF!,",",""))+1</f>
        <v>#REF!</v>
      </c>
    </row>
    <row r="163" spans="1:7">
      <c r="A163" s="5" t="s">
        <v>220</v>
      </c>
      <c r="B163" s="6"/>
      <c r="C163" s="215"/>
      <c r="D163" s="72"/>
      <c r="E163" s="16" t="str">
        <f t="shared" si="2"/>
        <v/>
      </c>
      <c r="F163" s="352" t="b">
        <f>IF(nume_candidat="",FALSE,ISNUMBER(SEARCH(nume_candidat,#REF!)))</f>
        <v>0</v>
      </c>
      <c r="G163" s="353" t="e">
        <f>LEN(#REF!)-LEN(SUBSTITUTE(#REF!,",",""))+1</f>
        <v>#REF!</v>
      </c>
    </row>
    <row r="164" spans="1:7">
      <c r="A164" s="5" t="s">
        <v>221</v>
      </c>
      <c r="B164" s="6"/>
      <c r="C164" s="215"/>
      <c r="D164" s="72"/>
      <c r="E164" s="16" t="str">
        <f t="shared" si="2"/>
        <v/>
      </c>
      <c r="F164" s="352" t="b">
        <f>IF(nume_candidat="",FALSE,ISNUMBER(SEARCH(nume_candidat,#REF!)))</f>
        <v>0</v>
      </c>
      <c r="G164" s="353" t="e">
        <f>LEN(#REF!)-LEN(SUBSTITUTE(#REF!,",",""))+1</f>
        <v>#REF!</v>
      </c>
    </row>
    <row r="165" spans="1:7">
      <c r="A165" s="5" t="s">
        <v>222</v>
      </c>
      <c r="B165" s="6"/>
      <c r="C165" s="215"/>
      <c r="D165" s="72"/>
      <c r="E165" s="16" t="str">
        <f t="shared" si="2"/>
        <v/>
      </c>
      <c r="F165" s="352" t="b">
        <f>IF(nume_candidat="",FALSE,ISNUMBER(SEARCH(nume_candidat,#REF!)))</f>
        <v>0</v>
      </c>
      <c r="G165" s="353" t="e">
        <f>LEN(#REF!)-LEN(SUBSTITUTE(#REF!,",",""))+1</f>
        <v>#REF!</v>
      </c>
    </row>
    <row r="166" spans="1:7">
      <c r="A166" s="5" t="s">
        <v>223</v>
      </c>
      <c r="B166" s="6"/>
      <c r="C166" s="215"/>
      <c r="D166" s="72"/>
      <c r="E166" s="16" t="str">
        <f t="shared" si="2"/>
        <v/>
      </c>
      <c r="F166" s="352" t="b">
        <f>IF(nume_candidat="",FALSE,ISNUMBER(SEARCH(nume_candidat,#REF!)))</f>
        <v>0</v>
      </c>
      <c r="G166" s="353" t="e">
        <f>LEN(#REF!)-LEN(SUBSTITUTE(#REF!,",",""))+1</f>
        <v>#REF!</v>
      </c>
    </row>
    <row r="167" spans="1:7">
      <c r="A167" s="5" t="s">
        <v>224</v>
      </c>
      <c r="B167" s="6"/>
      <c r="C167" s="215"/>
      <c r="D167" s="72"/>
      <c r="E167" s="16" t="str">
        <f t="shared" si="2"/>
        <v/>
      </c>
      <c r="F167" s="352" t="b">
        <f>IF(nume_candidat="",FALSE,ISNUMBER(SEARCH(nume_candidat,#REF!)))</f>
        <v>0</v>
      </c>
      <c r="G167" s="353" t="e">
        <f>LEN(#REF!)-LEN(SUBSTITUTE(#REF!,",",""))+1</f>
        <v>#REF!</v>
      </c>
    </row>
    <row r="168" spans="1:7">
      <c r="A168" s="5" t="s">
        <v>225</v>
      </c>
      <c r="B168" s="6"/>
      <c r="C168" s="215"/>
      <c r="D168" s="72"/>
      <c r="E168" s="16" t="str">
        <f t="shared" si="2"/>
        <v/>
      </c>
      <c r="F168" s="352" t="b">
        <f>IF(nume_candidat="",FALSE,ISNUMBER(SEARCH(nume_candidat,#REF!)))</f>
        <v>0</v>
      </c>
      <c r="G168" s="353" t="e">
        <f>LEN(#REF!)-LEN(SUBSTITUTE(#REF!,",",""))+1</f>
        <v>#REF!</v>
      </c>
    </row>
    <row r="169" spans="1:7">
      <c r="A169" s="5" t="s">
        <v>226</v>
      </c>
      <c r="B169" s="6"/>
      <c r="C169" s="215"/>
      <c r="D169" s="72"/>
      <c r="E169" s="16" t="str">
        <f t="shared" si="2"/>
        <v/>
      </c>
      <c r="F169" s="352" t="b">
        <f>IF(nume_candidat="",FALSE,ISNUMBER(SEARCH(nume_candidat,#REF!)))</f>
        <v>0</v>
      </c>
      <c r="G169" s="353" t="e">
        <f>LEN(#REF!)-LEN(SUBSTITUTE(#REF!,",",""))+1</f>
        <v>#REF!</v>
      </c>
    </row>
    <row r="170" spans="1:7">
      <c r="A170" s="5" t="s">
        <v>227</v>
      </c>
      <c r="B170" s="6"/>
      <c r="C170" s="215"/>
      <c r="D170" s="72"/>
      <c r="E170" s="16" t="str">
        <f t="shared" si="2"/>
        <v/>
      </c>
      <c r="F170" s="352" t="b">
        <f>IF(nume_candidat="",FALSE,ISNUMBER(SEARCH(nume_candidat,#REF!)))</f>
        <v>0</v>
      </c>
      <c r="G170" s="353" t="e">
        <f>LEN(#REF!)-LEN(SUBSTITUTE(#REF!,",",""))+1</f>
        <v>#REF!</v>
      </c>
    </row>
    <row r="171" spans="1:7">
      <c r="A171" s="5" t="s">
        <v>228</v>
      </c>
      <c r="B171" s="6"/>
      <c r="C171" s="215"/>
      <c r="D171" s="72"/>
      <c r="E171" s="16" t="str">
        <f t="shared" si="2"/>
        <v/>
      </c>
      <c r="F171" s="352" t="b">
        <f>IF(nume_candidat="",FALSE,ISNUMBER(SEARCH(nume_candidat,#REF!)))</f>
        <v>0</v>
      </c>
      <c r="G171" s="353" t="e">
        <f>LEN(#REF!)-LEN(SUBSTITUTE(#REF!,",",""))+1</f>
        <v>#REF!</v>
      </c>
    </row>
    <row r="172" spans="1:7">
      <c r="A172" s="5" t="s">
        <v>229</v>
      </c>
      <c r="B172" s="6"/>
      <c r="C172" s="215"/>
      <c r="D172" s="72"/>
      <c r="E172" s="16" t="str">
        <f t="shared" si="2"/>
        <v/>
      </c>
      <c r="F172" s="352" t="b">
        <f>IF(nume_candidat="",FALSE,ISNUMBER(SEARCH(nume_candidat,#REF!)))</f>
        <v>0</v>
      </c>
      <c r="G172" s="353" t="e">
        <f>LEN(#REF!)-LEN(SUBSTITUTE(#REF!,",",""))+1</f>
        <v>#REF!</v>
      </c>
    </row>
    <row r="173" spans="1:7">
      <c r="A173" s="5" t="s">
        <v>230</v>
      </c>
      <c r="B173" s="6"/>
      <c r="C173" s="215"/>
      <c r="D173" s="72"/>
      <c r="E173" s="16" t="str">
        <f t="shared" si="2"/>
        <v/>
      </c>
      <c r="F173" s="352" t="b">
        <f>IF(nume_candidat="",FALSE,ISNUMBER(SEARCH(nume_candidat,#REF!)))</f>
        <v>0</v>
      </c>
      <c r="G173" s="353" t="e">
        <f>LEN(#REF!)-LEN(SUBSTITUTE(#REF!,",",""))+1</f>
        <v>#REF!</v>
      </c>
    </row>
    <row r="174" spans="1:7">
      <c r="A174" s="5" t="s">
        <v>231</v>
      </c>
      <c r="B174" s="6"/>
      <c r="C174" s="215"/>
      <c r="D174" s="72"/>
      <c r="E174" s="16" t="str">
        <f t="shared" si="2"/>
        <v/>
      </c>
      <c r="F174" s="352" t="b">
        <f>IF(nume_candidat="",FALSE,ISNUMBER(SEARCH(nume_candidat,#REF!)))</f>
        <v>0</v>
      </c>
      <c r="G174" s="353" t="e">
        <f>LEN(#REF!)-LEN(SUBSTITUTE(#REF!,",",""))+1</f>
        <v>#REF!</v>
      </c>
    </row>
    <row r="175" spans="1:7">
      <c r="A175" s="5" t="s">
        <v>232</v>
      </c>
      <c r="B175" s="6"/>
      <c r="C175" s="215"/>
      <c r="D175" s="72"/>
      <c r="E175" s="16" t="str">
        <f t="shared" si="2"/>
        <v/>
      </c>
      <c r="F175" s="352" t="b">
        <f>IF(nume_candidat="",FALSE,ISNUMBER(SEARCH(nume_candidat,#REF!)))</f>
        <v>0</v>
      </c>
      <c r="G175" s="353" t="e">
        <f>LEN(#REF!)-LEN(SUBSTITUTE(#REF!,",",""))+1</f>
        <v>#REF!</v>
      </c>
    </row>
    <row r="176" spans="1:7">
      <c r="A176" s="5" t="s">
        <v>233</v>
      </c>
      <c r="B176" s="6"/>
      <c r="C176" s="215"/>
      <c r="D176" s="72"/>
      <c r="E176" s="16" t="str">
        <f t="shared" si="2"/>
        <v/>
      </c>
      <c r="F176" s="352" t="b">
        <f>IF(nume_candidat="",FALSE,ISNUMBER(SEARCH(nume_candidat,#REF!)))</f>
        <v>0</v>
      </c>
      <c r="G176" s="353" t="e">
        <f>LEN(#REF!)-LEN(SUBSTITUTE(#REF!,",",""))+1</f>
        <v>#REF!</v>
      </c>
    </row>
    <row r="177" spans="1:7">
      <c r="A177" s="5" t="s">
        <v>234</v>
      </c>
      <c r="B177" s="6"/>
      <c r="C177" s="215"/>
      <c r="D177" s="72"/>
      <c r="E177" s="16" t="str">
        <f t="shared" si="2"/>
        <v/>
      </c>
      <c r="F177" s="352" t="b">
        <f>IF(nume_candidat="",FALSE,ISNUMBER(SEARCH(nume_candidat,#REF!)))</f>
        <v>0</v>
      </c>
      <c r="G177" s="353" t="e">
        <f>LEN(#REF!)-LEN(SUBSTITUTE(#REF!,",",""))+1</f>
        <v>#REF!</v>
      </c>
    </row>
    <row r="178" spans="1:7">
      <c r="A178" s="5" t="s">
        <v>235</v>
      </c>
      <c r="B178" s="6"/>
      <c r="C178" s="215"/>
      <c r="D178" s="72"/>
      <c r="E178" s="16" t="str">
        <f t="shared" si="2"/>
        <v/>
      </c>
      <c r="F178" s="352" t="b">
        <f>IF(nume_candidat="",FALSE,ISNUMBER(SEARCH(nume_candidat,#REF!)))</f>
        <v>0</v>
      </c>
      <c r="G178" s="353" t="e">
        <f>LEN(#REF!)-LEN(SUBSTITUTE(#REF!,",",""))+1</f>
        <v>#REF!</v>
      </c>
    </row>
    <row r="179" spans="1:7">
      <c r="A179" s="5" t="s">
        <v>236</v>
      </c>
      <c r="B179" s="6"/>
      <c r="C179" s="215"/>
      <c r="D179" s="72"/>
      <c r="E179" s="16" t="str">
        <f t="shared" si="2"/>
        <v/>
      </c>
      <c r="F179" s="352" t="b">
        <f>IF(nume_candidat="",FALSE,ISNUMBER(SEARCH(nume_candidat,#REF!)))</f>
        <v>0</v>
      </c>
      <c r="G179" s="353" t="e">
        <f>LEN(#REF!)-LEN(SUBSTITUTE(#REF!,",",""))+1</f>
        <v>#REF!</v>
      </c>
    </row>
    <row r="180" spans="1:7">
      <c r="A180" s="5" t="s">
        <v>237</v>
      </c>
      <c r="B180" s="6"/>
      <c r="C180" s="215"/>
      <c r="D180" s="72"/>
      <c r="E180" s="16" t="str">
        <f t="shared" si="2"/>
        <v/>
      </c>
      <c r="F180" s="352" t="b">
        <f>IF(nume_candidat="",FALSE,ISNUMBER(SEARCH(nume_candidat,#REF!)))</f>
        <v>0</v>
      </c>
      <c r="G180" s="353" t="e">
        <f>LEN(#REF!)-LEN(SUBSTITUTE(#REF!,",",""))+1</f>
        <v>#REF!</v>
      </c>
    </row>
    <row r="181" spans="1:7">
      <c r="A181" s="5" t="s">
        <v>238</v>
      </c>
      <c r="B181" s="6"/>
      <c r="C181" s="215"/>
      <c r="D181" s="72"/>
      <c r="E181" s="16" t="str">
        <f t="shared" si="2"/>
        <v/>
      </c>
      <c r="F181" s="352" t="b">
        <f>IF(nume_candidat="",FALSE,ISNUMBER(SEARCH(nume_candidat,#REF!)))</f>
        <v>0</v>
      </c>
      <c r="G181" s="353" t="e">
        <f>LEN(#REF!)-LEN(SUBSTITUTE(#REF!,",",""))+1</f>
        <v>#REF!</v>
      </c>
    </row>
    <row r="182" spans="1:7">
      <c r="A182" s="5" t="s">
        <v>239</v>
      </c>
      <c r="B182" s="6"/>
      <c r="C182" s="215"/>
      <c r="D182" s="72"/>
      <c r="E182" s="16" t="str">
        <f t="shared" si="2"/>
        <v/>
      </c>
      <c r="F182" s="352" t="b">
        <f>IF(nume_candidat="",FALSE,ISNUMBER(SEARCH(nume_candidat,#REF!)))</f>
        <v>0</v>
      </c>
      <c r="G182" s="353" t="e">
        <f>LEN(#REF!)-LEN(SUBSTITUTE(#REF!,",",""))+1</f>
        <v>#REF!</v>
      </c>
    </row>
    <row r="183" spans="1:7">
      <c r="A183" s="5" t="s">
        <v>240</v>
      </c>
      <c r="B183" s="6"/>
      <c r="C183" s="215"/>
      <c r="D183" s="72"/>
      <c r="E183" s="16" t="str">
        <f t="shared" si="2"/>
        <v/>
      </c>
      <c r="F183" s="352" t="b">
        <f>IF(nume_candidat="",FALSE,ISNUMBER(SEARCH(nume_candidat,#REF!)))</f>
        <v>0</v>
      </c>
      <c r="G183" s="353" t="e">
        <f>LEN(#REF!)-LEN(SUBSTITUTE(#REF!,",",""))+1</f>
        <v>#REF!</v>
      </c>
    </row>
    <row r="184" spans="1:7">
      <c r="A184" s="5" t="s">
        <v>241</v>
      </c>
      <c r="B184" s="6"/>
      <c r="C184" s="215"/>
      <c r="D184" s="72"/>
      <c r="E184" s="16" t="str">
        <f t="shared" si="2"/>
        <v/>
      </c>
      <c r="F184" s="352" t="b">
        <f>IF(nume_candidat="",FALSE,ISNUMBER(SEARCH(nume_candidat,#REF!)))</f>
        <v>0</v>
      </c>
      <c r="G184" s="353" t="e">
        <f>LEN(#REF!)-LEN(SUBSTITUTE(#REF!,",",""))+1</f>
        <v>#REF!</v>
      </c>
    </row>
    <row r="185" spans="1:7">
      <c r="A185" s="5" t="s">
        <v>242</v>
      </c>
      <c r="B185" s="6"/>
      <c r="C185" s="215"/>
      <c r="D185" s="72"/>
      <c r="E185" s="16" t="str">
        <f t="shared" si="2"/>
        <v/>
      </c>
      <c r="F185" s="352" t="b">
        <f>IF(nume_candidat="",FALSE,ISNUMBER(SEARCH(nume_candidat,#REF!)))</f>
        <v>0</v>
      </c>
      <c r="G185" s="353" t="e">
        <f>LEN(#REF!)-LEN(SUBSTITUTE(#REF!,",",""))+1</f>
        <v>#REF!</v>
      </c>
    </row>
    <row r="186" spans="1:7">
      <c r="A186" s="5" t="s">
        <v>243</v>
      </c>
      <c r="B186" s="6"/>
      <c r="C186" s="215"/>
      <c r="D186" s="72"/>
      <c r="E186" s="16" t="str">
        <f t="shared" si="2"/>
        <v/>
      </c>
      <c r="F186" s="352" t="b">
        <f>IF(nume_candidat="",FALSE,ISNUMBER(SEARCH(nume_candidat,#REF!)))</f>
        <v>0</v>
      </c>
      <c r="G186" s="353" t="e">
        <f>LEN(#REF!)-LEN(SUBSTITUTE(#REF!,",",""))+1</f>
        <v>#REF!</v>
      </c>
    </row>
    <row r="187" spans="1:7">
      <c r="A187" s="5" t="s">
        <v>244</v>
      </c>
      <c r="B187" s="6"/>
      <c r="C187" s="215"/>
      <c r="D187" s="72"/>
      <c r="E187" s="16" t="str">
        <f t="shared" si="2"/>
        <v/>
      </c>
      <c r="F187" s="352" t="b">
        <f>IF(nume_candidat="",FALSE,ISNUMBER(SEARCH(nume_candidat,#REF!)))</f>
        <v>0</v>
      </c>
      <c r="G187" s="353" t="e">
        <f>LEN(#REF!)-LEN(SUBSTITUTE(#REF!,",",""))+1</f>
        <v>#REF!</v>
      </c>
    </row>
    <row r="188" spans="1:7">
      <c r="A188" s="5" t="s">
        <v>245</v>
      </c>
      <c r="B188" s="6"/>
      <c r="C188" s="215"/>
      <c r="D188" s="72"/>
      <c r="E188" s="16" t="str">
        <f t="shared" si="2"/>
        <v/>
      </c>
      <c r="F188" s="352" t="b">
        <f>IF(nume_candidat="",FALSE,ISNUMBER(SEARCH(nume_candidat,#REF!)))</f>
        <v>0</v>
      </c>
      <c r="G188" s="353" t="e">
        <f>LEN(#REF!)-LEN(SUBSTITUTE(#REF!,",",""))+1</f>
        <v>#REF!</v>
      </c>
    </row>
    <row r="189" spans="1:7">
      <c r="A189" s="5" t="s">
        <v>246</v>
      </c>
      <c r="B189" s="6"/>
      <c r="C189" s="215"/>
      <c r="D189" s="72"/>
      <c r="E189" s="16" t="str">
        <f t="shared" si="2"/>
        <v/>
      </c>
      <c r="F189" s="352" t="b">
        <f>IF(nume_candidat="",FALSE,ISNUMBER(SEARCH(nume_candidat,#REF!)))</f>
        <v>0</v>
      </c>
      <c r="G189" s="353" t="e">
        <f>LEN(#REF!)-LEN(SUBSTITUTE(#REF!,",",""))+1</f>
        <v>#REF!</v>
      </c>
    </row>
    <row r="190" spans="1:7">
      <c r="A190" s="5" t="s">
        <v>247</v>
      </c>
      <c r="B190" s="6"/>
      <c r="C190" s="215"/>
      <c r="D190" s="72"/>
      <c r="E190" s="16" t="str">
        <f t="shared" si="2"/>
        <v/>
      </c>
      <c r="F190" s="352" t="b">
        <f>IF(nume_candidat="",FALSE,ISNUMBER(SEARCH(nume_candidat,#REF!)))</f>
        <v>0</v>
      </c>
      <c r="G190" s="353" t="e">
        <f>LEN(#REF!)-LEN(SUBSTITUTE(#REF!,",",""))+1</f>
        <v>#REF!</v>
      </c>
    </row>
    <row r="191" spans="1:7">
      <c r="A191" s="5" t="s">
        <v>248</v>
      </c>
      <c r="B191" s="6"/>
      <c r="C191" s="215"/>
      <c r="D191" s="72"/>
      <c r="E191" s="16" t="str">
        <f t="shared" si="2"/>
        <v/>
      </c>
      <c r="F191" s="352" t="b">
        <f>IF(nume_candidat="",FALSE,ISNUMBER(SEARCH(nume_candidat,#REF!)))</f>
        <v>0</v>
      </c>
      <c r="G191" s="353" t="e">
        <f>LEN(#REF!)-LEN(SUBSTITUTE(#REF!,",",""))+1</f>
        <v>#REF!</v>
      </c>
    </row>
    <row r="192" spans="1:7">
      <c r="A192" s="5" t="s">
        <v>249</v>
      </c>
      <c r="B192" s="6"/>
      <c r="C192" s="215"/>
      <c r="D192" s="72"/>
      <c r="E192" s="16" t="str">
        <f t="shared" si="2"/>
        <v/>
      </c>
      <c r="F192" s="352" t="b">
        <f>IF(nume_candidat="",FALSE,ISNUMBER(SEARCH(nume_candidat,#REF!)))</f>
        <v>0</v>
      </c>
      <c r="G192" s="353" t="e">
        <f>LEN(#REF!)-LEN(SUBSTITUTE(#REF!,",",""))+1</f>
        <v>#REF!</v>
      </c>
    </row>
    <row r="193" spans="1:7">
      <c r="A193" s="5" t="s">
        <v>250</v>
      </c>
      <c r="B193" s="6"/>
      <c r="C193" s="215"/>
      <c r="D193" s="72"/>
      <c r="E193" s="16" t="str">
        <f t="shared" si="2"/>
        <v/>
      </c>
      <c r="F193" s="352" t="b">
        <f>IF(nume_candidat="",FALSE,ISNUMBER(SEARCH(nume_candidat,#REF!)))</f>
        <v>0</v>
      </c>
      <c r="G193" s="353" t="e">
        <f>LEN(#REF!)-LEN(SUBSTITUTE(#REF!,",",""))+1</f>
        <v>#REF!</v>
      </c>
    </row>
    <row r="194" spans="1:7">
      <c r="A194" s="5" t="s">
        <v>251</v>
      </c>
      <c r="B194" s="6"/>
      <c r="C194" s="215"/>
      <c r="D194" s="72"/>
      <c r="E194" s="16" t="str">
        <f t="shared" si="2"/>
        <v/>
      </c>
      <c r="F194" s="352" t="b">
        <f>IF(nume_candidat="",FALSE,ISNUMBER(SEARCH(nume_candidat,#REF!)))</f>
        <v>0</v>
      </c>
      <c r="G194" s="353" t="e">
        <f>LEN(#REF!)-LEN(SUBSTITUTE(#REF!,",",""))+1</f>
        <v>#REF!</v>
      </c>
    </row>
    <row r="195" spans="1:7">
      <c r="A195" s="5" t="s">
        <v>252</v>
      </c>
      <c r="B195" s="6"/>
      <c r="C195" s="215"/>
      <c r="D195" s="72"/>
      <c r="E195" s="16" t="str">
        <f t="shared" si="2"/>
        <v/>
      </c>
      <c r="F195" s="352" t="b">
        <f>IF(nume_candidat="",FALSE,ISNUMBER(SEARCH(nume_candidat,#REF!)))</f>
        <v>0</v>
      </c>
      <c r="G195" s="353" t="e">
        <f>LEN(#REF!)-LEN(SUBSTITUTE(#REF!,",",""))+1</f>
        <v>#REF!</v>
      </c>
    </row>
    <row r="196" spans="1:7">
      <c r="A196" s="5" t="s">
        <v>253</v>
      </c>
      <c r="B196" s="6"/>
      <c r="C196" s="215"/>
      <c r="D196" s="72"/>
      <c r="E196" s="16" t="str">
        <f t="shared" si="2"/>
        <v/>
      </c>
      <c r="F196" s="352" t="b">
        <f>IF(nume_candidat="",FALSE,ISNUMBER(SEARCH(nume_candidat,#REF!)))</f>
        <v>0</v>
      </c>
      <c r="G196" s="353" t="e">
        <f>LEN(#REF!)-LEN(SUBSTITUTE(#REF!,",",""))+1</f>
        <v>#REF!</v>
      </c>
    </row>
    <row r="197" spans="1:7">
      <c r="A197" s="5" t="s">
        <v>254</v>
      </c>
      <c r="B197" s="6"/>
      <c r="C197" s="215"/>
      <c r="D197" s="72"/>
      <c r="E197" s="16" t="str">
        <f t="shared" si="2"/>
        <v/>
      </c>
      <c r="F197" s="352" t="b">
        <f>IF(nume_candidat="",FALSE,ISNUMBER(SEARCH(nume_candidat,#REF!)))</f>
        <v>0</v>
      </c>
      <c r="G197" s="353" t="e">
        <f>LEN(#REF!)-LEN(SUBSTITUTE(#REF!,",",""))+1</f>
        <v>#REF!</v>
      </c>
    </row>
    <row r="198" spans="1:7">
      <c r="A198" s="5" t="s">
        <v>255</v>
      </c>
      <c r="B198" s="6"/>
      <c r="C198" s="215"/>
      <c r="D198" s="72"/>
      <c r="E198" s="16" t="str">
        <f t="shared" si="2"/>
        <v/>
      </c>
      <c r="F198" s="352" t="b">
        <f>IF(nume_candidat="",FALSE,ISNUMBER(SEARCH(nume_candidat,#REF!)))</f>
        <v>0</v>
      </c>
      <c r="G198" s="353" t="e">
        <f>LEN(#REF!)-LEN(SUBSTITUTE(#REF!,",",""))+1</f>
        <v>#REF!</v>
      </c>
    </row>
    <row r="199" spans="1:7">
      <c r="A199" s="5" t="s">
        <v>256</v>
      </c>
      <c r="B199" s="6"/>
      <c r="C199" s="215"/>
      <c r="D199" s="72"/>
      <c r="E199" s="16" t="str">
        <f t="shared" si="2"/>
        <v/>
      </c>
      <c r="F199" s="352" t="b">
        <f>IF(nume_candidat="",FALSE,ISNUMBER(SEARCH(nume_candidat,#REF!)))</f>
        <v>0</v>
      </c>
      <c r="G199" s="353" t="e">
        <f>LEN(#REF!)-LEN(SUBSTITUTE(#REF!,",",""))+1</f>
        <v>#REF!</v>
      </c>
    </row>
    <row r="200" spans="1:7">
      <c r="A200" s="5" t="s">
        <v>257</v>
      </c>
      <c r="B200" s="6"/>
      <c r="C200" s="215"/>
      <c r="D200" s="72"/>
      <c r="E200" s="16" t="str">
        <f t="shared" si="2"/>
        <v/>
      </c>
      <c r="F200" s="352" t="b">
        <f>IF(nume_candidat="",FALSE,ISNUMBER(SEARCH(nume_candidat,#REF!)))</f>
        <v>0</v>
      </c>
      <c r="G200" s="353" t="e">
        <f>LEN(#REF!)-LEN(SUBSTITUTE(#REF!,",",""))+1</f>
        <v>#REF!</v>
      </c>
    </row>
    <row r="201" spans="1:7">
      <c r="A201" s="5" t="s">
        <v>258</v>
      </c>
      <c r="B201" s="6"/>
      <c r="C201" s="215"/>
      <c r="D201" s="72"/>
      <c r="E201" s="16" t="str">
        <f t="shared" si="2"/>
        <v/>
      </c>
      <c r="F201" s="352" t="b">
        <f>IF(nume_candidat="",FALSE,ISNUMBER(SEARCH(nume_candidat,#REF!)))</f>
        <v>0</v>
      </c>
      <c r="G201" s="353" t="e">
        <f>LEN(#REF!)-LEN(SUBSTITUTE(#REF!,",",""))+1</f>
        <v>#REF!</v>
      </c>
    </row>
    <row r="202" spans="1:7">
      <c r="A202" s="5" t="s">
        <v>259</v>
      </c>
      <c r="B202" s="6"/>
      <c r="C202" s="215"/>
      <c r="D202" s="72"/>
      <c r="E202" s="16" t="str">
        <f t="shared" ref="E202:E259" si="3">IF(OR($B202="",$C202="",$C202&lt;an_initial,$C202&gt;an_final,),"",
(50*(D202="premiu")+25*(D202="nominalizare"))
)</f>
        <v/>
      </c>
      <c r="F202" s="352" t="b">
        <f>IF(nume_candidat="",FALSE,ISNUMBER(SEARCH(nume_candidat,#REF!)))</f>
        <v>0</v>
      </c>
      <c r="G202" s="353" t="e">
        <f>LEN(#REF!)-LEN(SUBSTITUTE(#REF!,",",""))+1</f>
        <v>#REF!</v>
      </c>
    </row>
    <row r="203" spans="1:7">
      <c r="A203" s="5" t="s">
        <v>260</v>
      </c>
      <c r="B203" s="6"/>
      <c r="C203" s="215"/>
      <c r="D203" s="72"/>
      <c r="E203" s="16" t="str">
        <f t="shared" si="3"/>
        <v/>
      </c>
      <c r="F203" s="352" t="b">
        <f>IF(nume_candidat="",FALSE,ISNUMBER(SEARCH(nume_candidat,#REF!)))</f>
        <v>0</v>
      </c>
      <c r="G203" s="353" t="e">
        <f>LEN(#REF!)-LEN(SUBSTITUTE(#REF!,",",""))+1</f>
        <v>#REF!</v>
      </c>
    </row>
    <row r="204" spans="1:7">
      <c r="A204" s="5" t="s">
        <v>261</v>
      </c>
      <c r="B204" s="6"/>
      <c r="C204" s="215"/>
      <c r="D204" s="72"/>
      <c r="E204" s="16" t="str">
        <f t="shared" si="3"/>
        <v/>
      </c>
      <c r="F204" s="352" t="b">
        <f>IF(nume_candidat="",FALSE,ISNUMBER(SEARCH(nume_candidat,#REF!)))</f>
        <v>0</v>
      </c>
      <c r="G204" s="353" t="e">
        <f>LEN(#REF!)-LEN(SUBSTITUTE(#REF!,",",""))+1</f>
        <v>#REF!</v>
      </c>
    </row>
    <row r="205" spans="1:7">
      <c r="A205" s="5" t="s">
        <v>262</v>
      </c>
      <c r="B205" s="6"/>
      <c r="C205" s="215"/>
      <c r="D205" s="72"/>
      <c r="E205" s="16" t="str">
        <f t="shared" si="3"/>
        <v/>
      </c>
      <c r="F205" s="352" t="b">
        <f>IF(nume_candidat="",FALSE,ISNUMBER(SEARCH(nume_candidat,#REF!)))</f>
        <v>0</v>
      </c>
      <c r="G205" s="353" t="e">
        <f>LEN(#REF!)-LEN(SUBSTITUTE(#REF!,",",""))+1</f>
        <v>#REF!</v>
      </c>
    </row>
    <row r="206" spans="1:7">
      <c r="A206" s="5" t="s">
        <v>263</v>
      </c>
      <c r="B206" s="6"/>
      <c r="C206" s="215"/>
      <c r="D206" s="72"/>
      <c r="E206" s="16" t="str">
        <f t="shared" si="3"/>
        <v/>
      </c>
      <c r="F206" s="352" t="b">
        <f>IF(nume_candidat="",FALSE,ISNUMBER(SEARCH(nume_candidat,#REF!)))</f>
        <v>0</v>
      </c>
      <c r="G206" s="353" t="e">
        <f>LEN(#REF!)-LEN(SUBSTITUTE(#REF!,",",""))+1</f>
        <v>#REF!</v>
      </c>
    </row>
    <row r="207" spans="1:7">
      <c r="A207" s="5" t="s">
        <v>264</v>
      </c>
      <c r="B207" s="6"/>
      <c r="C207" s="215"/>
      <c r="D207" s="72"/>
      <c r="E207" s="16" t="str">
        <f t="shared" si="3"/>
        <v/>
      </c>
      <c r="F207" s="352" t="b">
        <f>IF(nume_candidat="",FALSE,ISNUMBER(SEARCH(nume_candidat,#REF!)))</f>
        <v>0</v>
      </c>
      <c r="G207" s="353" t="e">
        <f>LEN(#REF!)-LEN(SUBSTITUTE(#REF!,",",""))+1</f>
        <v>#REF!</v>
      </c>
    </row>
    <row r="208" spans="1:7">
      <c r="A208" s="5" t="s">
        <v>265</v>
      </c>
      <c r="B208" s="6"/>
      <c r="C208" s="215"/>
      <c r="D208" s="72"/>
      <c r="E208" s="16" t="str">
        <f t="shared" si="3"/>
        <v/>
      </c>
      <c r="F208" s="352" t="b">
        <f>IF(nume_candidat="",FALSE,ISNUMBER(SEARCH(nume_candidat,#REF!)))</f>
        <v>0</v>
      </c>
      <c r="G208" s="353" t="e">
        <f>LEN(#REF!)-LEN(SUBSTITUTE(#REF!,",",""))+1</f>
        <v>#REF!</v>
      </c>
    </row>
    <row r="209" spans="1:7">
      <c r="A209" s="5" t="s">
        <v>266</v>
      </c>
      <c r="B209" s="6"/>
      <c r="C209" s="215"/>
      <c r="D209" s="72"/>
      <c r="E209" s="16" t="str">
        <f t="shared" si="3"/>
        <v/>
      </c>
      <c r="F209" s="352" t="b">
        <f>IF(nume_candidat="",FALSE,ISNUMBER(SEARCH(nume_candidat,#REF!)))</f>
        <v>0</v>
      </c>
      <c r="G209" s="353" t="e">
        <f>LEN(#REF!)-LEN(SUBSTITUTE(#REF!,",",""))+1</f>
        <v>#REF!</v>
      </c>
    </row>
    <row r="210" spans="1:7">
      <c r="A210" s="5" t="s">
        <v>267</v>
      </c>
      <c r="B210" s="6"/>
      <c r="C210" s="215"/>
      <c r="D210" s="72"/>
      <c r="E210" s="16" t="str">
        <f t="shared" si="3"/>
        <v/>
      </c>
      <c r="F210" s="352" t="b">
        <f>IF(nume_candidat="",FALSE,ISNUMBER(SEARCH(nume_candidat,#REF!)))</f>
        <v>0</v>
      </c>
      <c r="G210" s="353" t="e">
        <f>LEN(#REF!)-LEN(SUBSTITUTE(#REF!,",",""))+1</f>
        <v>#REF!</v>
      </c>
    </row>
    <row r="211" spans="1:7">
      <c r="A211" s="5" t="s">
        <v>268</v>
      </c>
      <c r="B211" s="6"/>
      <c r="C211" s="215"/>
      <c r="D211" s="72"/>
      <c r="E211" s="16" t="str">
        <f t="shared" si="3"/>
        <v/>
      </c>
      <c r="F211" s="352" t="b">
        <f>IF(nume_candidat="",FALSE,ISNUMBER(SEARCH(nume_candidat,#REF!)))</f>
        <v>0</v>
      </c>
      <c r="G211" s="353" t="e">
        <f>LEN(#REF!)-LEN(SUBSTITUTE(#REF!,",",""))+1</f>
        <v>#REF!</v>
      </c>
    </row>
    <row r="212" spans="1:7">
      <c r="A212" s="5" t="s">
        <v>269</v>
      </c>
      <c r="B212" s="6"/>
      <c r="C212" s="215"/>
      <c r="D212" s="72"/>
      <c r="E212" s="16" t="str">
        <f t="shared" si="3"/>
        <v/>
      </c>
      <c r="F212" s="352" t="b">
        <f>IF(nume_candidat="",FALSE,ISNUMBER(SEARCH(nume_candidat,#REF!)))</f>
        <v>0</v>
      </c>
      <c r="G212" s="353" t="e">
        <f>LEN(#REF!)-LEN(SUBSTITUTE(#REF!,",",""))+1</f>
        <v>#REF!</v>
      </c>
    </row>
    <row r="213" spans="1:7">
      <c r="A213" s="5" t="s">
        <v>270</v>
      </c>
      <c r="B213" s="6"/>
      <c r="C213" s="215"/>
      <c r="D213" s="72"/>
      <c r="E213" s="16" t="str">
        <f t="shared" si="3"/>
        <v/>
      </c>
      <c r="F213" s="352" t="b">
        <f>IF(nume_candidat="",FALSE,ISNUMBER(SEARCH(nume_candidat,#REF!)))</f>
        <v>0</v>
      </c>
      <c r="G213" s="353" t="e">
        <f>LEN(#REF!)-LEN(SUBSTITUTE(#REF!,",",""))+1</f>
        <v>#REF!</v>
      </c>
    </row>
    <row r="214" spans="1:7">
      <c r="A214" s="5" t="s">
        <v>271</v>
      </c>
      <c r="B214" s="6"/>
      <c r="C214" s="215"/>
      <c r="D214" s="72"/>
      <c r="E214" s="16" t="str">
        <f t="shared" si="3"/>
        <v/>
      </c>
      <c r="F214" s="352" t="b">
        <f>IF(nume_candidat="",FALSE,ISNUMBER(SEARCH(nume_candidat,#REF!)))</f>
        <v>0</v>
      </c>
      <c r="G214" s="353" t="e">
        <f>LEN(#REF!)-LEN(SUBSTITUTE(#REF!,",",""))+1</f>
        <v>#REF!</v>
      </c>
    </row>
    <row r="215" spans="1:7">
      <c r="A215" s="5" t="s">
        <v>272</v>
      </c>
      <c r="B215" s="6"/>
      <c r="C215" s="215"/>
      <c r="D215" s="72"/>
      <c r="E215" s="16" t="str">
        <f t="shared" si="3"/>
        <v/>
      </c>
      <c r="F215" s="352" t="b">
        <f>IF(nume_candidat="",FALSE,ISNUMBER(SEARCH(nume_candidat,#REF!)))</f>
        <v>0</v>
      </c>
      <c r="G215" s="353" t="e">
        <f>LEN(#REF!)-LEN(SUBSTITUTE(#REF!,",",""))+1</f>
        <v>#REF!</v>
      </c>
    </row>
    <row r="216" spans="1:7">
      <c r="A216" s="5" t="s">
        <v>273</v>
      </c>
      <c r="B216" s="6"/>
      <c r="C216" s="215"/>
      <c r="D216" s="72"/>
      <c r="E216" s="16" t="str">
        <f t="shared" si="3"/>
        <v/>
      </c>
      <c r="F216" s="352" t="b">
        <f>IF(nume_candidat="",FALSE,ISNUMBER(SEARCH(nume_candidat,#REF!)))</f>
        <v>0</v>
      </c>
      <c r="G216" s="353" t="e">
        <f>LEN(#REF!)-LEN(SUBSTITUTE(#REF!,",",""))+1</f>
        <v>#REF!</v>
      </c>
    </row>
    <row r="217" spans="1:7">
      <c r="A217" s="5" t="s">
        <v>274</v>
      </c>
      <c r="B217" s="6"/>
      <c r="C217" s="215"/>
      <c r="D217" s="72"/>
      <c r="E217" s="16" t="str">
        <f t="shared" si="3"/>
        <v/>
      </c>
      <c r="F217" s="352" t="b">
        <f>IF(nume_candidat="",FALSE,ISNUMBER(SEARCH(nume_candidat,#REF!)))</f>
        <v>0</v>
      </c>
      <c r="G217" s="353" t="e">
        <f>LEN(#REF!)-LEN(SUBSTITUTE(#REF!,",",""))+1</f>
        <v>#REF!</v>
      </c>
    </row>
    <row r="218" spans="1:7">
      <c r="A218" s="5" t="s">
        <v>275</v>
      </c>
      <c r="B218" s="6"/>
      <c r="C218" s="215"/>
      <c r="D218" s="72"/>
      <c r="E218" s="16" t="str">
        <f t="shared" si="3"/>
        <v/>
      </c>
      <c r="F218" s="352" t="b">
        <f>IF(nume_candidat="",FALSE,ISNUMBER(SEARCH(nume_candidat,#REF!)))</f>
        <v>0</v>
      </c>
      <c r="G218" s="353" t="e">
        <f>LEN(#REF!)-LEN(SUBSTITUTE(#REF!,",",""))+1</f>
        <v>#REF!</v>
      </c>
    </row>
    <row r="219" spans="1:7">
      <c r="A219" s="5" t="s">
        <v>276</v>
      </c>
      <c r="B219" s="6"/>
      <c r="C219" s="215"/>
      <c r="D219" s="72"/>
      <c r="E219" s="16" t="str">
        <f t="shared" si="3"/>
        <v/>
      </c>
      <c r="F219" s="352" t="b">
        <f>IF(nume_candidat="",FALSE,ISNUMBER(SEARCH(nume_candidat,#REF!)))</f>
        <v>0</v>
      </c>
      <c r="G219" s="353" t="e">
        <f>LEN(#REF!)-LEN(SUBSTITUTE(#REF!,",",""))+1</f>
        <v>#REF!</v>
      </c>
    </row>
    <row r="220" spans="1:7">
      <c r="A220" s="5" t="s">
        <v>277</v>
      </c>
      <c r="B220" s="6"/>
      <c r="C220" s="215"/>
      <c r="D220" s="72"/>
      <c r="E220" s="16" t="str">
        <f t="shared" si="3"/>
        <v/>
      </c>
      <c r="F220" s="352" t="b">
        <f>IF(nume_candidat="",FALSE,ISNUMBER(SEARCH(nume_candidat,#REF!)))</f>
        <v>0</v>
      </c>
      <c r="G220" s="353" t="e">
        <f>LEN(#REF!)-LEN(SUBSTITUTE(#REF!,",",""))+1</f>
        <v>#REF!</v>
      </c>
    </row>
    <row r="221" spans="1:7">
      <c r="A221" s="5" t="s">
        <v>278</v>
      </c>
      <c r="B221" s="6"/>
      <c r="C221" s="215"/>
      <c r="D221" s="72"/>
      <c r="E221" s="16" t="str">
        <f t="shared" si="3"/>
        <v/>
      </c>
      <c r="F221" s="352" t="b">
        <f>IF(nume_candidat="",FALSE,ISNUMBER(SEARCH(nume_candidat,#REF!)))</f>
        <v>0</v>
      </c>
      <c r="G221" s="353" t="e">
        <f>LEN(#REF!)-LEN(SUBSTITUTE(#REF!,",",""))+1</f>
        <v>#REF!</v>
      </c>
    </row>
    <row r="222" spans="1:7">
      <c r="A222" s="5" t="s">
        <v>279</v>
      </c>
      <c r="B222" s="6"/>
      <c r="C222" s="215"/>
      <c r="D222" s="72"/>
      <c r="E222" s="16" t="str">
        <f t="shared" si="3"/>
        <v/>
      </c>
      <c r="F222" s="352" t="b">
        <f>IF(nume_candidat="",FALSE,ISNUMBER(SEARCH(nume_candidat,#REF!)))</f>
        <v>0</v>
      </c>
      <c r="G222" s="353" t="e">
        <f>LEN(#REF!)-LEN(SUBSTITUTE(#REF!,",",""))+1</f>
        <v>#REF!</v>
      </c>
    </row>
    <row r="223" spans="1:7">
      <c r="A223" s="5" t="s">
        <v>280</v>
      </c>
      <c r="B223" s="6"/>
      <c r="C223" s="215"/>
      <c r="D223" s="72"/>
      <c r="E223" s="16" t="str">
        <f t="shared" si="3"/>
        <v/>
      </c>
      <c r="F223" s="352" t="b">
        <f>IF(nume_candidat="",FALSE,ISNUMBER(SEARCH(nume_candidat,#REF!)))</f>
        <v>0</v>
      </c>
      <c r="G223" s="353" t="e">
        <f>LEN(#REF!)-LEN(SUBSTITUTE(#REF!,",",""))+1</f>
        <v>#REF!</v>
      </c>
    </row>
    <row r="224" spans="1:7">
      <c r="A224" s="5" t="s">
        <v>281</v>
      </c>
      <c r="B224" s="6"/>
      <c r="C224" s="215"/>
      <c r="D224" s="72"/>
      <c r="E224" s="16" t="str">
        <f t="shared" si="3"/>
        <v/>
      </c>
      <c r="F224" s="352" t="b">
        <f>IF(nume_candidat="",FALSE,ISNUMBER(SEARCH(nume_candidat,#REF!)))</f>
        <v>0</v>
      </c>
      <c r="G224" s="353" t="e">
        <f>LEN(#REF!)-LEN(SUBSTITUTE(#REF!,",",""))+1</f>
        <v>#REF!</v>
      </c>
    </row>
    <row r="225" spans="1:7">
      <c r="A225" s="5" t="s">
        <v>282</v>
      </c>
      <c r="B225" s="6"/>
      <c r="C225" s="215"/>
      <c r="D225" s="72"/>
      <c r="E225" s="16" t="str">
        <f t="shared" si="3"/>
        <v/>
      </c>
      <c r="F225" s="352" t="b">
        <f>IF(nume_candidat="",FALSE,ISNUMBER(SEARCH(nume_candidat,#REF!)))</f>
        <v>0</v>
      </c>
      <c r="G225" s="353" t="e">
        <f>LEN(#REF!)-LEN(SUBSTITUTE(#REF!,",",""))+1</f>
        <v>#REF!</v>
      </c>
    </row>
    <row r="226" spans="1:7">
      <c r="A226" s="5" t="s">
        <v>283</v>
      </c>
      <c r="B226" s="6"/>
      <c r="C226" s="215"/>
      <c r="D226" s="72"/>
      <c r="E226" s="16" t="str">
        <f t="shared" si="3"/>
        <v/>
      </c>
      <c r="F226" s="352" t="b">
        <f>IF(nume_candidat="",FALSE,ISNUMBER(SEARCH(nume_candidat,#REF!)))</f>
        <v>0</v>
      </c>
      <c r="G226" s="353" t="e">
        <f>LEN(#REF!)-LEN(SUBSTITUTE(#REF!,",",""))+1</f>
        <v>#REF!</v>
      </c>
    </row>
    <row r="227" spans="1:7">
      <c r="A227" s="5" t="s">
        <v>284</v>
      </c>
      <c r="B227" s="6"/>
      <c r="C227" s="215"/>
      <c r="D227" s="72"/>
      <c r="E227" s="16" t="str">
        <f t="shared" si="3"/>
        <v/>
      </c>
      <c r="F227" s="352" t="b">
        <f>IF(nume_candidat="",FALSE,ISNUMBER(SEARCH(nume_candidat,#REF!)))</f>
        <v>0</v>
      </c>
      <c r="G227" s="353" t="e">
        <f>LEN(#REF!)-LEN(SUBSTITUTE(#REF!,",",""))+1</f>
        <v>#REF!</v>
      </c>
    </row>
    <row r="228" spans="1:7">
      <c r="A228" s="5" t="s">
        <v>285</v>
      </c>
      <c r="B228" s="6"/>
      <c r="C228" s="215"/>
      <c r="D228" s="72"/>
      <c r="E228" s="16" t="str">
        <f t="shared" si="3"/>
        <v/>
      </c>
      <c r="F228" s="352" t="b">
        <f>IF(nume_candidat="",FALSE,ISNUMBER(SEARCH(nume_candidat,#REF!)))</f>
        <v>0</v>
      </c>
      <c r="G228" s="353" t="e">
        <f>LEN(#REF!)-LEN(SUBSTITUTE(#REF!,",",""))+1</f>
        <v>#REF!</v>
      </c>
    </row>
    <row r="229" spans="1:7">
      <c r="A229" s="5" t="s">
        <v>286</v>
      </c>
      <c r="B229" s="6"/>
      <c r="C229" s="215"/>
      <c r="D229" s="72"/>
      <c r="E229" s="16" t="str">
        <f t="shared" si="3"/>
        <v/>
      </c>
      <c r="F229" s="352" t="b">
        <f>IF(nume_candidat="",FALSE,ISNUMBER(SEARCH(nume_candidat,#REF!)))</f>
        <v>0</v>
      </c>
      <c r="G229" s="353" t="e">
        <f>LEN(#REF!)-LEN(SUBSTITUTE(#REF!,",",""))+1</f>
        <v>#REF!</v>
      </c>
    </row>
    <row r="230" spans="1:7">
      <c r="A230" s="5" t="s">
        <v>287</v>
      </c>
      <c r="B230" s="6"/>
      <c r="C230" s="215"/>
      <c r="D230" s="72"/>
      <c r="E230" s="16" t="str">
        <f t="shared" si="3"/>
        <v/>
      </c>
      <c r="F230" s="352" t="b">
        <f>IF(nume_candidat="",FALSE,ISNUMBER(SEARCH(nume_candidat,#REF!)))</f>
        <v>0</v>
      </c>
      <c r="G230" s="353" t="e">
        <f>LEN(#REF!)-LEN(SUBSTITUTE(#REF!,",",""))+1</f>
        <v>#REF!</v>
      </c>
    </row>
    <row r="231" spans="1:7">
      <c r="A231" s="5" t="s">
        <v>288</v>
      </c>
      <c r="B231" s="6"/>
      <c r="C231" s="215"/>
      <c r="D231" s="72"/>
      <c r="E231" s="16" t="str">
        <f t="shared" si="3"/>
        <v/>
      </c>
      <c r="F231" s="352" t="b">
        <f>IF(nume_candidat="",FALSE,ISNUMBER(SEARCH(nume_candidat,#REF!)))</f>
        <v>0</v>
      </c>
      <c r="G231" s="353" t="e">
        <f>LEN(#REF!)-LEN(SUBSTITUTE(#REF!,",",""))+1</f>
        <v>#REF!</v>
      </c>
    </row>
    <row r="232" spans="1:7">
      <c r="A232" s="5" t="s">
        <v>289</v>
      </c>
      <c r="B232" s="6"/>
      <c r="C232" s="215"/>
      <c r="D232" s="72"/>
      <c r="E232" s="16" t="str">
        <f t="shared" si="3"/>
        <v/>
      </c>
      <c r="F232" s="352" t="b">
        <f>IF(nume_candidat="",FALSE,ISNUMBER(SEARCH(nume_candidat,#REF!)))</f>
        <v>0</v>
      </c>
      <c r="G232" s="353" t="e">
        <f>LEN(#REF!)-LEN(SUBSTITUTE(#REF!,",",""))+1</f>
        <v>#REF!</v>
      </c>
    </row>
    <row r="233" spans="1:7">
      <c r="A233" s="5" t="s">
        <v>290</v>
      </c>
      <c r="B233" s="6"/>
      <c r="C233" s="215"/>
      <c r="D233" s="72"/>
      <c r="E233" s="16" t="str">
        <f t="shared" si="3"/>
        <v/>
      </c>
      <c r="F233" s="352" t="b">
        <f>IF(nume_candidat="",FALSE,ISNUMBER(SEARCH(nume_candidat,#REF!)))</f>
        <v>0</v>
      </c>
      <c r="G233" s="353" t="e">
        <f>LEN(#REF!)-LEN(SUBSTITUTE(#REF!,",",""))+1</f>
        <v>#REF!</v>
      </c>
    </row>
    <row r="234" spans="1:7">
      <c r="A234" s="5" t="s">
        <v>291</v>
      </c>
      <c r="B234" s="6"/>
      <c r="C234" s="215"/>
      <c r="D234" s="72"/>
      <c r="E234" s="16" t="str">
        <f t="shared" si="3"/>
        <v/>
      </c>
      <c r="F234" s="352" t="b">
        <f>IF(nume_candidat="",FALSE,ISNUMBER(SEARCH(nume_candidat,#REF!)))</f>
        <v>0</v>
      </c>
      <c r="G234" s="353" t="e">
        <f>LEN(#REF!)-LEN(SUBSTITUTE(#REF!,",",""))+1</f>
        <v>#REF!</v>
      </c>
    </row>
    <row r="235" spans="1:7">
      <c r="A235" s="5" t="s">
        <v>292</v>
      </c>
      <c r="B235" s="6"/>
      <c r="C235" s="215"/>
      <c r="D235" s="72"/>
      <c r="E235" s="16" t="str">
        <f t="shared" si="3"/>
        <v/>
      </c>
      <c r="F235" s="352" t="b">
        <f>IF(nume_candidat="",FALSE,ISNUMBER(SEARCH(nume_candidat,#REF!)))</f>
        <v>0</v>
      </c>
      <c r="G235" s="353" t="e">
        <f>LEN(#REF!)-LEN(SUBSTITUTE(#REF!,",",""))+1</f>
        <v>#REF!</v>
      </c>
    </row>
    <row r="236" spans="1:7">
      <c r="A236" s="5" t="s">
        <v>293</v>
      </c>
      <c r="B236" s="6"/>
      <c r="C236" s="215"/>
      <c r="D236" s="72"/>
      <c r="E236" s="16" t="str">
        <f t="shared" si="3"/>
        <v/>
      </c>
      <c r="F236" s="352" t="b">
        <f>IF(nume_candidat="",FALSE,ISNUMBER(SEARCH(nume_candidat,#REF!)))</f>
        <v>0</v>
      </c>
      <c r="G236" s="353" t="e">
        <f>LEN(#REF!)-LEN(SUBSTITUTE(#REF!,",",""))+1</f>
        <v>#REF!</v>
      </c>
    </row>
    <row r="237" spans="1:7">
      <c r="A237" s="5" t="s">
        <v>294</v>
      </c>
      <c r="B237" s="6"/>
      <c r="C237" s="215"/>
      <c r="D237" s="72"/>
      <c r="E237" s="16" t="str">
        <f t="shared" si="3"/>
        <v/>
      </c>
      <c r="F237" s="352" t="b">
        <f>IF(nume_candidat="",FALSE,ISNUMBER(SEARCH(nume_candidat,#REF!)))</f>
        <v>0</v>
      </c>
      <c r="G237" s="353" t="e">
        <f>LEN(#REF!)-LEN(SUBSTITUTE(#REF!,",",""))+1</f>
        <v>#REF!</v>
      </c>
    </row>
    <row r="238" spans="1:7">
      <c r="A238" s="5" t="s">
        <v>295</v>
      </c>
      <c r="B238" s="6"/>
      <c r="C238" s="215"/>
      <c r="D238" s="72"/>
      <c r="E238" s="16" t="str">
        <f t="shared" si="3"/>
        <v/>
      </c>
      <c r="F238" s="352" t="b">
        <f>IF(nume_candidat="",FALSE,ISNUMBER(SEARCH(nume_candidat,#REF!)))</f>
        <v>0</v>
      </c>
      <c r="G238" s="353" t="e">
        <f>LEN(#REF!)-LEN(SUBSTITUTE(#REF!,",",""))+1</f>
        <v>#REF!</v>
      </c>
    </row>
    <row r="239" spans="1:7">
      <c r="A239" s="5" t="s">
        <v>296</v>
      </c>
      <c r="B239" s="6"/>
      <c r="C239" s="215"/>
      <c r="D239" s="72"/>
      <c r="E239" s="16" t="str">
        <f t="shared" si="3"/>
        <v/>
      </c>
      <c r="F239" s="352" t="b">
        <f>IF(nume_candidat="",FALSE,ISNUMBER(SEARCH(nume_candidat,#REF!)))</f>
        <v>0</v>
      </c>
      <c r="G239" s="353" t="e">
        <f>LEN(#REF!)-LEN(SUBSTITUTE(#REF!,",",""))+1</f>
        <v>#REF!</v>
      </c>
    </row>
    <row r="240" spans="1:7">
      <c r="A240" s="5" t="s">
        <v>297</v>
      </c>
      <c r="B240" s="6"/>
      <c r="C240" s="215"/>
      <c r="D240" s="72"/>
      <c r="E240" s="16" t="str">
        <f t="shared" si="3"/>
        <v/>
      </c>
      <c r="F240" s="352" t="b">
        <f>IF(nume_candidat="",FALSE,ISNUMBER(SEARCH(nume_candidat,#REF!)))</f>
        <v>0</v>
      </c>
      <c r="G240" s="353" t="e">
        <f>LEN(#REF!)-LEN(SUBSTITUTE(#REF!,",",""))+1</f>
        <v>#REF!</v>
      </c>
    </row>
    <row r="241" spans="1:7">
      <c r="A241" s="5" t="s">
        <v>298</v>
      </c>
      <c r="B241" s="6"/>
      <c r="C241" s="215"/>
      <c r="D241" s="72"/>
      <c r="E241" s="16" t="str">
        <f t="shared" si="3"/>
        <v/>
      </c>
      <c r="F241" s="352" t="b">
        <f>IF(nume_candidat="",FALSE,ISNUMBER(SEARCH(nume_candidat,#REF!)))</f>
        <v>0</v>
      </c>
      <c r="G241" s="353" t="e">
        <f>LEN(#REF!)-LEN(SUBSTITUTE(#REF!,",",""))+1</f>
        <v>#REF!</v>
      </c>
    </row>
    <row r="242" spans="1:7">
      <c r="A242" s="5" t="s">
        <v>299</v>
      </c>
      <c r="B242" s="6"/>
      <c r="C242" s="215"/>
      <c r="D242" s="72"/>
      <c r="E242" s="16" t="str">
        <f t="shared" si="3"/>
        <v/>
      </c>
      <c r="F242" s="352" t="b">
        <f>IF(nume_candidat="",FALSE,ISNUMBER(SEARCH(nume_candidat,#REF!)))</f>
        <v>0</v>
      </c>
      <c r="G242" s="353" t="e">
        <f>LEN(#REF!)-LEN(SUBSTITUTE(#REF!,",",""))+1</f>
        <v>#REF!</v>
      </c>
    </row>
    <row r="243" spans="1:7">
      <c r="A243" s="5" t="s">
        <v>300</v>
      </c>
      <c r="B243" s="6"/>
      <c r="C243" s="215"/>
      <c r="D243" s="72"/>
      <c r="E243" s="16" t="str">
        <f t="shared" si="3"/>
        <v/>
      </c>
      <c r="F243" s="352" t="b">
        <f>IF(nume_candidat="",FALSE,ISNUMBER(SEARCH(nume_candidat,#REF!)))</f>
        <v>0</v>
      </c>
      <c r="G243" s="353" t="e">
        <f>LEN(#REF!)-LEN(SUBSTITUTE(#REF!,",",""))+1</f>
        <v>#REF!</v>
      </c>
    </row>
    <row r="244" spans="1:7">
      <c r="A244" s="5" t="s">
        <v>301</v>
      </c>
      <c r="B244" s="6"/>
      <c r="C244" s="215"/>
      <c r="D244" s="72"/>
      <c r="E244" s="16" t="str">
        <f t="shared" si="3"/>
        <v/>
      </c>
      <c r="F244" s="352" t="b">
        <f>IF(nume_candidat="",FALSE,ISNUMBER(SEARCH(nume_candidat,#REF!)))</f>
        <v>0</v>
      </c>
      <c r="G244" s="353" t="e">
        <f>LEN(#REF!)-LEN(SUBSTITUTE(#REF!,",",""))+1</f>
        <v>#REF!</v>
      </c>
    </row>
    <row r="245" spans="1:7">
      <c r="A245" s="5" t="s">
        <v>302</v>
      </c>
      <c r="B245" s="6"/>
      <c r="C245" s="215"/>
      <c r="D245" s="72"/>
      <c r="E245" s="16" t="str">
        <f t="shared" si="3"/>
        <v/>
      </c>
      <c r="F245" s="352" t="b">
        <f>IF(nume_candidat="",FALSE,ISNUMBER(SEARCH(nume_candidat,#REF!)))</f>
        <v>0</v>
      </c>
      <c r="G245" s="353" t="e">
        <f>LEN(#REF!)-LEN(SUBSTITUTE(#REF!,",",""))+1</f>
        <v>#REF!</v>
      </c>
    </row>
    <row r="246" spans="1:7">
      <c r="A246" s="5" t="s">
        <v>303</v>
      </c>
      <c r="B246" s="6"/>
      <c r="C246" s="215"/>
      <c r="D246" s="72"/>
      <c r="E246" s="16" t="str">
        <f t="shared" si="3"/>
        <v/>
      </c>
      <c r="F246" s="352" t="b">
        <f>IF(nume_candidat="",FALSE,ISNUMBER(SEARCH(nume_candidat,#REF!)))</f>
        <v>0</v>
      </c>
      <c r="G246" s="353" t="e">
        <f>LEN(#REF!)-LEN(SUBSTITUTE(#REF!,",",""))+1</f>
        <v>#REF!</v>
      </c>
    </row>
    <row r="247" spans="1:7">
      <c r="A247" s="5" t="s">
        <v>304</v>
      </c>
      <c r="B247" s="6"/>
      <c r="C247" s="215"/>
      <c r="D247" s="72"/>
      <c r="E247" s="16" t="str">
        <f t="shared" si="3"/>
        <v/>
      </c>
      <c r="F247" s="352" t="b">
        <f>IF(nume_candidat="",FALSE,ISNUMBER(SEARCH(nume_candidat,#REF!)))</f>
        <v>0</v>
      </c>
      <c r="G247" s="353" t="e">
        <f>LEN(#REF!)-LEN(SUBSTITUTE(#REF!,",",""))+1</f>
        <v>#REF!</v>
      </c>
    </row>
    <row r="248" spans="1:7">
      <c r="A248" s="5" t="s">
        <v>305</v>
      </c>
      <c r="B248" s="6"/>
      <c r="C248" s="215"/>
      <c r="D248" s="72"/>
      <c r="E248" s="16" t="str">
        <f t="shared" si="3"/>
        <v/>
      </c>
      <c r="F248" s="352" t="b">
        <f>IF(nume_candidat="",FALSE,ISNUMBER(SEARCH(nume_candidat,#REF!)))</f>
        <v>0</v>
      </c>
      <c r="G248" s="353" t="e">
        <f>LEN(#REF!)-LEN(SUBSTITUTE(#REF!,",",""))+1</f>
        <v>#REF!</v>
      </c>
    </row>
    <row r="249" spans="1:7">
      <c r="A249" s="5" t="s">
        <v>306</v>
      </c>
      <c r="B249" s="6"/>
      <c r="C249" s="215"/>
      <c r="D249" s="72"/>
      <c r="E249" s="16" t="str">
        <f t="shared" si="3"/>
        <v/>
      </c>
      <c r="F249" s="352" t="b">
        <f>IF(nume_candidat="",FALSE,ISNUMBER(SEARCH(nume_candidat,#REF!)))</f>
        <v>0</v>
      </c>
      <c r="G249" s="353" t="e">
        <f>LEN(#REF!)-LEN(SUBSTITUTE(#REF!,",",""))+1</f>
        <v>#REF!</v>
      </c>
    </row>
    <row r="250" spans="1:7">
      <c r="A250" s="5" t="s">
        <v>307</v>
      </c>
      <c r="B250" s="6"/>
      <c r="C250" s="215"/>
      <c r="D250" s="72"/>
      <c r="E250" s="16" t="str">
        <f t="shared" si="3"/>
        <v/>
      </c>
      <c r="F250" s="352" t="b">
        <f>IF(nume_candidat="",FALSE,ISNUMBER(SEARCH(nume_candidat,#REF!)))</f>
        <v>0</v>
      </c>
      <c r="G250" s="353" t="e">
        <f>LEN(#REF!)-LEN(SUBSTITUTE(#REF!,",",""))+1</f>
        <v>#REF!</v>
      </c>
    </row>
    <row r="251" spans="1:7">
      <c r="A251" s="5" t="s">
        <v>308</v>
      </c>
      <c r="B251" s="6"/>
      <c r="C251" s="215"/>
      <c r="D251" s="72"/>
      <c r="E251" s="16" t="str">
        <f t="shared" si="3"/>
        <v/>
      </c>
      <c r="F251" s="352" t="b">
        <f>IF(nume_candidat="",FALSE,ISNUMBER(SEARCH(nume_candidat,#REF!)))</f>
        <v>0</v>
      </c>
      <c r="G251" s="353" t="e">
        <f>LEN(#REF!)-LEN(SUBSTITUTE(#REF!,",",""))+1</f>
        <v>#REF!</v>
      </c>
    </row>
    <row r="252" spans="1:7">
      <c r="A252" s="5" t="s">
        <v>309</v>
      </c>
      <c r="B252" s="6"/>
      <c r="C252" s="215"/>
      <c r="D252" s="72"/>
      <c r="E252" s="16" t="str">
        <f t="shared" si="3"/>
        <v/>
      </c>
      <c r="F252" s="352" t="b">
        <f>IF(nume_candidat="",FALSE,ISNUMBER(SEARCH(nume_candidat,#REF!)))</f>
        <v>0</v>
      </c>
      <c r="G252" s="353" t="e">
        <f>LEN(#REF!)-LEN(SUBSTITUTE(#REF!,",",""))+1</f>
        <v>#REF!</v>
      </c>
    </row>
    <row r="253" spans="1:7">
      <c r="A253" s="5" t="s">
        <v>310</v>
      </c>
      <c r="B253" s="6"/>
      <c r="C253" s="215"/>
      <c r="D253" s="72"/>
      <c r="E253" s="16" t="str">
        <f t="shared" si="3"/>
        <v/>
      </c>
      <c r="F253" s="352" t="b">
        <f>IF(nume_candidat="",FALSE,ISNUMBER(SEARCH(nume_candidat,#REF!)))</f>
        <v>0</v>
      </c>
      <c r="G253" s="353" t="e">
        <f>LEN(#REF!)-LEN(SUBSTITUTE(#REF!,",",""))+1</f>
        <v>#REF!</v>
      </c>
    </row>
    <row r="254" spans="1:7">
      <c r="A254" s="5" t="s">
        <v>311</v>
      </c>
      <c r="B254" s="6"/>
      <c r="C254" s="215"/>
      <c r="D254" s="72"/>
      <c r="E254" s="16" t="str">
        <f t="shared" si="3"/>
        <v/>
      </c>
      <c r="F254" s="352" t="b">
        <f>IF(nume_candidat="",FALSE,ISNUMBER(SEARCH(nume_candidat,#REF!)))</f>
        <v>0</v>
      </c>
      <c r="G254" s="353" t="e">
        <f>LEN(#REF!)-LEN(SUBSTITUTE(#REF!,",",""))+1</f>
        <v>#REF!</v>
      </c>
    </row>
    <row r="255" spans="1:7">
      <c r="A255" s="5" t="s">
        <v>312</v>
      </c>
      <c r="B255" s="6"/>
      <c r="C255" s="215"/>
      <c r="D255" s="72"/>
      <c r="E255" s="16" t="str">
        <f t="shared" si="3"/>
        <v/>
      </c>
      <c r="F255" s="352" t="b">
        <f>IF(nume_candidat="",FALSE,ISNUMBER(SEARCH(nume_candidat,#REF!)))</f>
        <v>0</v>
      </c>
      <c r="G255" s="353" t="e">
        <f>LEN(#REF!)-LEN(SUBSTITUTE(#REF!,",",""))+1</f>
        <v>#REF!</v>
      </c>
    </row>
    <row r="256" spans="1:7">
      <c r="A256" s="5" t="s">
        <v>313</v>
      </c>
      <c r="B256" s="6"/>
      <c r="C256" s="215"/>
      <c r="D256" s="72"/>
      <c r="E256" s="16" t="str">
        <f t="shared" si="3"/>
        <v/>
      </c>
      <c r="F256" s="352" t="b">
        <f>IF(nume_candidat="",FALSE,ISNUMBER(SEARCH(nume_candidat,#REF!)))</f>
        <v>0</v>
      </c>
      <c r="G256" s="353" t="e">
        <f>LEN(#REF!)-LEN(SUBSTITUTE(#REF!,",",""))+1</f>
        <v>#REF!</v>
      </c>
    </row>
    <row r="257" spans="1:7">
      <c r="A257" s="5" t="s">
        <v>314</v>
      </c>
      <c r="B257" s="6"/>
      <c r="C257" s="215"/>
      <c r="D257" s="72"/>
      <c r="E257" s="16" t="str">
        <f t="shared" si="3"/>
        <v/>
      </c>
      <c r="F257" s="352" t="b">
        <f>IF(nume_candidat="",FALSE,ISNUMBER(SEARCH(nume_candidat,#REF!)))</f>
        <v>0</v>
      </c>
      <c r="G257" s="353" t="e">
        <f>LEN(#REF!)-LEN(SUBSTITUTE(#REF!,",",""))+1</f>
        <v>#REF!</v>
      </c>
    </row>
    <row r="258" spans="1:7">
      <c r="A258" s="5" t="s">
        <v>315</v>
      </c>
      <c r="B258" s="6"/>
      <c r="C258" s="215"/>
      <c r="D258" s="72"/>
      <c r="E258" s="16" t="str">
        <f t="shared" si="3"/>
        <v/>
      </c>
      <c r="F258" s="352" t="b">
        <f>IF(nume_candidat="",FALSE,ISNUMBER(SEARCH(nume_candidat,#REF!)))</f>
        <v>0</v>
      </c>
      <c r="G258" s="353" t="e">
        <f>LEN(#REF!)-LEN(SUBSTITUTE(#REF!,",",""))+1</f>
        <v>#REF!</v>
      </c>
    </row>
    <row r="259" spans="1:7">
      <c r="A259" s="5" t="s">
        <v>316</v>
      </c>
      <c r="B259" s="6"/>
      <c r="C259" s="215"/>
      <c r="D259" s="72"/>
      <c r="E259" s="16" t="str">
        <f t="shared" si="3"/>
        <v/>
      </c>
      <c r="F259" s="352" t="b">
        <f>IF(nume_candidat="",FALSE,ISNUMBER(SEARCH(nume_candidat,#REF!)))</f>
        <v>0</v>
      </c>
      <c r="G259" s="353"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B10" sqref="B10:H12"/>
    </sheetView>
  </sheetViews>
  <sheetFormatPr defaultColWidth="9.109375" defaultRowHeight="15.6"/>
  <cols>
    <col min="1" max="1" width="5.6640625" style="58" customWidth="1"/>
    <col min="2" max="4" width="35.6640625" style="62" customWidth="1"/>
    <col min="5" max="5" width="45.109375" style="62" customWidth="1"/>
    <col min="6" max="6" width="23" style="62" customWidth="1"/>
    <col min="7" max="7" width="10.6640625" style="67" customWidth="1"/>
    <col min="8" max="8" width="10.6640625" style="62" customWidth="1"/>
    <col min="9" max="9" width="17.6640625" style="62" customWidth="1"/>
    <col min="10" max="10" width="9.109375" style="69" hidden="1" customWidth="1"/>
    <col min="11" max="11" width="9.109375" style="62" hidden="1" customWidth="1"/>
    <col min="12" max="21" width="9.109375" style="62" customWidth="1"/>
    <col min="22" max="16384" width="9.109375" style="62"/>
  </cols>
  <sheetData>
    <row r="1" spans="1:11" s="58" customFormat="1">
      <c r="A1" s="57" t="s">
        <v>481</v>
      </c>
      <c r="G1" s="59"/>
      <c r="I1" s="61"/>
      <c r="J1" s="287"/>
    </row>
    <row r="2" spans="1:11" s="58" customFormat="1">
      <c r="A2" s="57" t="s">
        <v>941</v>
      </c>
      <c r="G2" s="59"/>
      <c r="I2" s="61"/>
      <c r="J2" s="287"/>
    </row>
    <row r="3" spans="1:11" s="58" customFormat="1">
      <c r="A3" s="57"/>
      <c r="G3" s="59"/>
      <c r="I3" s="61"/>
      <c r="J3" s="287"/>
    </row>
    <row r="4" spans="1:11">
      <c r="A4" s="531" t="s">
        <v>901</v>
      </c>
      <c r="B4" s="531"/>
      <c r="C4" s="531"/>
      <c r="D4" s="531"/>
      <c r="E4" s="531"/>
      <c r="F4" s="531"/>
      <c r="G4" s="531"/>
      <c r="H4" s="531"/>
      <c r="I4" s="531"/>
      <c r="J4" s="289"/>
    </row>
    <row r="5" spans="1:11">
      <c r="A5" s="531" t="s">
        <v>942</v>
      </c>
      <c r="B5" s="531"/>
      <c r="C5" s="531"/>
      <c r="D5" s="531"/>
      <c r="E5" s="531"/>
      <c r="F5" s="531"/>
      <c r="G5" s="531"/>
      <c r="H5" s="531"/>
      <c r="I5" s="531"/>
    </row>
    <row r="6" spans="1:11" ht="13.5" customHeight="1">
      <c r="G6" s="62"/>
      <c r="I6" s="345" t="str">
        <f>CONCATENATE(functie," ",nume_candidat)</f>
        <v>Șef de lucrări Halbac-Cotoara-Zamfir Rares</v>
      </c>
    </row>
    <row r="7" spans="1:11" ht="18.75" customHeight="1">
      <c r="A7" s="528" t="s">
        <v>336</v>
      </c>
      <c r="B7" s="528" t="s">
        <v>0</v>
      </c>
      <c r="C7" s="528" t="s">
        <v>543</v>
      </c>
      <c r="D7" s="528" t="s">
        <v>1050</v>
      </c>
      <c r="E7" s="528" t="s">
        <v>1030</v>
      </c>
      <c r="F7" s="528" t="s">
        <v>16</v>
      </c>
      <c r="G7" s="534" t="s">
        <v>2</v>
      </c>
      <c r="H7" s="528" t="s">
        <v>18</v>
      </c>
      <c r="I7" s="589" t="s">
        <v>542</v>
      </c>
      <c r="J7" s="535" t="s">
        <v>539</v>
      </c>
      <c r="K7" s="536" t="s">
        <v>549</v>
      </c>
    </row>
    <row r="8" spans="1:11" ht="46.5" customHeight="1">
      <c r="A8" s="528"/>
      <c r="B8" s="528"/>
      <c r="C8" s="528"/>
      <c r="D8" s="528"/>
      <c r="E8" s="528"/>
      <c r="F8" s="528"/>
      <c r="G8" s="534"/>
      <c r="H8" s="528"/>
      <c r="I8" s="590"/>
      <c r="J8" s="535"/>
      <c r="K8" s="536"/>
    </row>
    <row r="9" spans="1:11">
      <c r="A9" s="86"/>
      <c r="B9" s="63"/>
      <c r="C9" s="63"/>
      <c r="D9" s="63"/>
      <c r="E9" s="63"/>
      <c r="F9" s="63"/>
      <c r="G9" s="28"/>
      <c r="H9" s="64"/>
      <c r="I9" s="146">
        <f>SUMIF(I10:I1010,"&gt;0")</f>
        <v>0</v>
      </c>
      <c r="J9" s="296"/>
    </row>
    <row r="10" spans="1:11">
      <c r="A10" s="35">
        <v>1</v>
      </c>
      <c r="B10" s="7"/>
      <c r="C10" s="7"/>
      <c r="D10" s="378"/>
      <c r="E10" s="7"/>
      <c r="F10" s="7"/>
      <c r="G10" s="218"/>
      <c r="H10" s="218"/>
      <c r="I10" s="16" t="str">
        <f t="shared" ref="I10:I73" si="0">IF(OR($B10="",$C10="",$F10="",,$G10&lt;an_initial,$G10&gt;an_final,$J10=FALSE),"",HLOOKUP(E10,ii521punctaje,2,FALSE)*H10/K10)</f>
        <v/>
      </c>
      <c r="J10" s="347" t="b">
        <f t="shared" ref="J10:J73" si="1">IF(nume_candidat="",FALSE,ISNUMBER(SEARCH(nume_candidat,$B10)))</f>
        <v>0</v>
      </c>
      <c r="K10" s="348">
        <f t="shared" ref="K10:K41" si="2">LEN(B10)-LEN(SUBSTITUTE(B10,",",""))+1</f>
        <v>1</v>
      </c>
    </row>
    <row r="11" spans="1:11">
      <c r="A11" s="35">
        <v>2</v>
      </c>
      <c r="B11" s="7"/>
      <c r="C11" s="7"/>
      <c r="D11" s="378"/>
      <c r="E11" s="7"/>
      <c r="F11" s="7"/>
      <c r="G11" s="218"/>
      <c r="H11" s="218"/>
      <c r="I11" s="16" t="str">
        <f t="shared" si="0"/>
        <v/>
      </c>
      <c r="J11" s="347" t="b">
        <f t="shared" si="1"/>
        <v>0</v>
      </c>
      <c r="K11" s="348">
        <f t="shared" si="2"/>
        <v>1</v>
      </c>
    </row>
    <row r="12" spans="1:11">
      <c r="A12" s="35">
        <v>3</v>
      </c>
      <c r="B12" s="6"/>
      <c r="C12" s="7"/>
      <c r="D12" s="378"/>
      <c r="E12" s="7"/>
      <c r="F12" s="7"/>
      <c r="G12" s="218"/>
      <c r="H12" s="218"/>
      <c r="I12" s="16" t="str">
        <f t="shared" si="0"/>
        <v/>
      </c>
      <c r="J12" s="347" t="b">
        <f t="shared" si="1"/>
        <v>0</v>
      </c>
      <c r="K12" s="348">
        <f t="shared" si="2"/>
        <v>1</v>
      </c>
    </row>
    <row r="13" spans="1:11">
      <c r="A13" s="35">
        <v>4</v>
      </c>
      <c r="B13" s="6"/>
      <c r="C13" s="6"/>
      <c r="D13" s="6"/>
      <c r="E13" s="6"/>
      <c r="F13" s="6"/>
      <c r="G13" s="214"/>
      <c r="H13" s="214"/>
      <c r="I13" s="16" t="str">
        <f t="shared" si="0"/>
        <v/>
      </c>
      <c r="J13" s="347" t="b">
        <f t="shared" si="1"/>
        <v>0</v>
      </c>
      <c r="K13" s="348">
        <f t="shared" si="2"/>
        <v>1</v>
      </c>
    </row>
    <row r="14" spans="1:11">
      <c r="A14" s="35">
        <v>5</v>
      </c>
      <c r="B14" s="6"/>
      <c r="C14" s="6"/>
      <c r="D14" s="6"/>
      <c r="E14" s="6"/>
      <c r="F14" s="6"/>
      <c r="G14" s="214"/>
      <c r="H14" s="214"/>
      <c r="I14" s="16" t="str">
        <f t="shared" si="0"/>
        <v/>
      </c>
      <c r="J14" s="347" t="b">
        <f t="shared" si="1"/>
        <v>0</v>
      </c>
      <c r="K14" s="348">
        <f t="shared" si="2"/>
        <v>1</v>
      </c>
    </row>
    <row r="15" spans="1:11">
      <c r="A15" s="35">
        <v>6</v>
      </c>
      <c r="B15" s="6"/>
      <c r="C15" s="6"/>
      <c r="D15" s="6"/>
      <c r="E15" s="6"/>
      <c r="F15" s="6"/>
      <c r="G15" s="214"/>
      <c r="H15" s="214"/>
      <c r="I15" s="16" t="str">
        <f t="shared" si="0"/>
        <v/>
      </c>
      <c r="J15" s="347" t="b">
        <f t="shared" si="1"/>
        <v>0</v>
      </c>
      <c r="K15" s="348">
        <f t="shared" si="2"/>
        <v>1</v>
      </c>
    </row>
    <row r="16" spans="1:11">
      <c r="A16" s="35">
        <v>7</v>
      </c>
      <c r="B16" s="6"/>
      <c r="C16" s="6"/>
      <c r="D16" s="6"/>
      <c r="E16" s="6"/>
      <c r="F16" s="6"/>
      <c r="G16" s="214"/>
      <c r="H16" s="214"/>
      <c r="I16" s="16" t="str">
        <f t="shared" si="0"/>
        <v/>
      </c>
      <c r="J16" s="347" t="b">
        <f t="shared" si="1"/>
        <v>0</v>
      </c>
      <c r="K16" s="348">
        <f t="shared" si="2"/>
        <v>1</v>
      </c>
    </row>
    <row r="17" spans="1:11">
      <c r="A17" s="35">
        <v>8</v>
      </c>
      <c r="B17" s="6"/>
      <c r="C17" s="6"/>
      <c r="D17" s="6"/>
      <c r="E17" s="6"/>
      <c r="F17" s="6"/>
      <c r="G17" s="214"/>
      <c r="H17" s="214"/>
      <c r="I17" s="16" t="str">
        <f t="shared" si="0"/>
        <v/>
      </c>
      <c r="J17" s="347" t="b">
        <f t="shared" si="1"/>
        <v>0</v>
      </c>
      <c r="K17" s="348">
        <f t="shared" si="2"/>
        <v>1</v>
      </c>
    </row>
    <row r="18" spans="1:11">
      <c r="A18" s="35">
        <v>9</v>
      </c>
      <c r="B18" s="6"/>
      <c r="C18" s="6"/>
      <c r="D18" s="6"/>
      <c r="E18" s="6"/>
      <c r="F18" s="6"/>
      <c r="G18" s="214"/>
      <c r="H18" s="214"/>
      <c r="I18" s="16" t="str">
        <f t="shared" si="0"/>
        <v/>
      </c>
      <c r="J18" s="347" t="b">
        <f t="shared" si="1"/>
        <v>0</v>
      </c>
      <c r="K18" s="348">
        <f t="shared" si="2"/>
        <v>1</v>
      </c>
    </row>
    <row r="19" spans="1:11">
      <c r="A19" s="35">
        <v>10</v>
      </c>
      <c r="B19" s="6"/>
      <c r="C19" s="6"/>
      <c r="D19" s="6"/>
      <c r="E19" s="6"/>
      <c r="F19" s="6"/>
      <c r="G19" s="214"/>
      <c r="H19" s="214"/>
      <c r="I19" s="16" t="str">
        <f t="shared" si="0"/>
        <v/>
      </c>
      <c r="J19" s="347" t="b">
        <f t="shared" si="1"/>
        <v>0</v>
      </c>
      <c r="K19" s="348">
        <f t="shared" si="2"/>
        <v>1</v>
      </c>
    </row>
    <row r="20" spans="1:11">
      <c r="A20" s="35">
        <v>11</v>
      </c>
      <c r="B20" s="6"/>
      <c r="C20" s="6"/>
      <c r="D20" s="6"/>
      <c r="E20" s="6"/>
      <c r="F20" s="6"/>
      <c r="G20" s="214"/>
      <c r="H20" s="214"/>
      <c r="I20" s="16" t="str">
        <f t="shared" si="0"/>
        <v/>
      </c>
      <c r="J20" s="347" t="b">
        <f t="shared" si="1"/>
        <v>0</v>
      </c>
      <c r="K20" s="348">
        <f t="shared" si="2"/>
        <v>1</v>
      </c>
    </row>
    <row r="21" spans="1:11">
      <c r="A21" s="35">
        <v>12</v>
      </c>
      <c r="B21" s="6"/>
      <c r="C21" s="6"/>
      <c r="D21" s="6"/>
      <c r="E21" s="6"/>
      <c r="F21" s="6"/>
      <c r="G21" s="214"/>
      <c r="H21" s="214"/>
      <c r="I21" s="16" t="str">
        <f t="shared" si="0"/>
        <v/>
      </c>
      <c r="J21" s="347" t="b">
        <f t="shared" si="1"/>
        <v>0</v>
      </c>
      <c r="K21" s="348">
        <f t="shared" si="2"/>
        <v>1</v>
      </c>
    </row>
    <row r="22" spans="1:11">
      <c r="A22" s="35">
        <v>13</v>
      </c>
      <c r="B22" s="6"/>
      <c r="C22" s="6"/>
      <c r="D22" s="6"/>
      <c r="E22" s="6"/>
      <c r="F22" s="6"/>
      <c r="G22" s="214"/>
      <c r="H22" s="214"/>
      <c r="I22" s="16" t="str">
        <f t="shared" si="0"/>
        <v/>
      </c>
      <c r="J22" s="347" t="b">
        <f t="shared" si="1"/>
        <v>0</v>
      </c>
      <c r="K22" s="348">
        <f t="shared" si="2"/>
        <v>1</v>
      </c>
    </row>
    <row r="23" spans="1:11">
      <c r="A23" s="35">
        <v>14</v>
      </c>
      <c r="B23" s="6"/>
      <c r="C23" s="6"/>
      <c r="D23" s="6"/>
      <c r="E23" s="6"/>
      <c r="F23" s="6"/>
      <c r="G23" s="214"/>
      <c r="H23" s="214"/>
      <c r="I23" s="16" t="str">
        <f t="shared" si="0"/>
        <v/>
      </c>
      <c r="J23" s="347" t="b">
        <f t="shared" si="1"/>
        <v>0</v>
      </c>
      <c r="K23" s="348">
        <f t="shared" si="2"/>
        <v>1</v>
      </c>
    </row>
    <row r="24" spans="1:11">
      <c r="A24" s="35">
        <v>15</v>
      </c>
      <c r="B24" s="6"/>
      <c r="C24" s="6"/>
      <c r="D24" s="6"/>
      <c r="E24" s="6"/>
      <c r="F24" s="6"/>
      <c r="G24" s="214"/>
      <c r="H24" s="214"/>
      <c r="I24" s="16" t="str">
        <f t="shared" si="0"/>
        <v/>
      </c>
      <c r="J24" s="347" t="b">
        <f t="shared" si="1"/>
        <v>0</v>
      </c>
      <c r="K24" s="348">
        <f t="shared" si="2"/>
        <v>1</v>
      </c>
    </row>
    <row r="25" spans="1:11">
      <c r="A25" s="35">
        <v>16</v>
      </c>
      <c r="B25" s="6"/>
      <c r="C25" s="6"/>
      <c r="D25" s="6"/>
      <c r="E25" s="6"/>
      <c r="F25" s="6"/>
      <c r="G25" s="214"/>
      <c r="H25" s="214"/>
      <c r="I25" s="16" t="str">
        <f t="shared" si="0"/>
        <v/>
      </c>
      <c r="J25" s="347" t="b">
        <f t="shared" si="1"/>
        <v>0</v>
      </c>
      <c r="K25" s="348">
        <f t="shared" si="2"/>
        <v>1</v>
      </c>
    </row>
    <row r="26" spans="1:11">
      <c r="A26" s="35">
        <v>17</v>
      </c>
      <c r="B26" s="6"/>
      <c r="C26" s="6"/>
      <c r="D26" s="6"/>
      <c r="E26" s="6"/>
      <c r="F26" s="6"/>
      <c r="G26" s="214"/>
      <c r="H26" s="214"/>
      <c r="I26" s="16" t="str">
        <f t="shared" si="0"/>
        <v/>
      </c>
      <c r="J26" s="347" t="b">
        <f t="shared" si="1"/>
        <v>0</v>
      </c>
      <c r="K26" s="348">
        <f t="shared" si="2"/>
        <v>1</v>
      </c>
    </row>
    <row r="27" spans="1:11">
      <c r="A27" s="35">
        <v>18</v>
      </c>
      <c r="B27" s="6"/>
      <c r="C27" s="6"/>
      <c r="D27" s="6"/>
      <c r="E27" s="6"/>
      <c r="F27" s="6"/>
      <c r="G27" s="214"/>
      <c r="H27" s="214"/>
      <c r="I27" s="16" t="str">
        <f t="shared" si="0"/>
        <v/>
      </c>
      <c r="J27" s="347" t="b">
        <f t="shared" si="1"/>
        <v>0</v>
      </c>
      <c r="K27" s="348">
        <f t="shared" si="2"/>
        <v>1</v>
      </c>
    </row>
    <row r="28" spans="1:11">
      <c r="A28" s="35">
        <v>19</v>
      </c>
      <c r="B28" s="6"/>
      <c r="C28" s="6"/>
      <c r="D28" s="6"/>
      <c r="E28" s="6"/>
      <c r="F28" s="6"/>
      <c r="G28" s="214"/>
      <c r="H28" s="214"/>
      <c r="I28" s="16" t="str">
        <f t="shared" si="0"/>
        <v/>
      </c>
      <c r="J28" s="347" t="b">
        <f t="shared" si="1"/>
        <v>0</v>
      </c>
      <c r="K28" s="348">
        <f t="shared" si="2"/>
        <v>1</v>
      </c>
    </row>
    <row r="29" spans="1:11">
      <c r="A29" s="35">
        <v>20</v>
      </c>
      <c r="B29" s="6"/>
      <c r="C29" s="6"/>
      <c r="D29" s="6"/>
      <c r="E29" s="6"/>
      <c r="F29" s="6"/>
      <c r="G29" s="214"/>
      <c r="H29" s="214"/>
      <c r="I29" s="16" t="str">
        <f t="shared" si="0"/>
        <v/>
      </c>
      <c r="J29" s="347" t="b">
        <f t="shared" si="1"/>
        <v>0</v>
      </c>
      <c r="K29" s="348">
        <f t="shared" si="2"/>
        <v>1</v>
      </c>
    </row>
    <row r="30" spans="1:11">
      <c r="A30" s="35">
        <v>21</v>
      </c>
      <c r="B30" s="6"/>
      <c r="C30" s="6"/>
      <c r="D30" s="6"/>
      <c r="E30" s="6"/>
      <c r="F30" s="6"/>
      <c r="G30" s="214"/>
      <c r="H30" s="214"/>
      <c r="I30" s="16" t="str">
        <f t="shared" si="0"/>
        <v/>
      </c>
      <c r="J30" s="347" t="b">
        <f t="shared" si="1"/>
        <v>0</v>
      </c>
      <c r="K30" s="348">
        <f t="shared" si="2"/>
        <v>1</v>
      </c>
    </row>
    <row r="31" spans="1:11">
      <c r="A31" s="35">
        <v>22</v>
      </c>
      <c r="B31" s="6"/>
      <c r="C31" s="6"/>
      <c r="D31" s="6"/>
      <c r="E31" s="6"/>
      <c r="F31" s="6"/>
      <c r="G31" s="214"/>
      <c r="H31" s="214"/>
      <c r="I31" s="16" t="str">
        <f t="shared" si="0"/>
        <v/>
      </c>
      <c r="J31" s="347" t="b">
        <f t="shared" si="1"/>
        <v>0</v>
      </c>
      <c r="K31" s="348">
        <f t="shared" si="2"/>
        <v>1</v>
      </c>
    </row>
    <row r="32" spans="1:11">
      <c r="A32" s="35">
        <v>23</v>
      </c>
      <c r="B32" s="6"/>
      <c r="C32" s="6"/>
      <c r="D32" s="6"/>
      <c r="E32" s="6"/>
      <c r="F32" s="6"/>
      <c r="G32" s="214"/>
      <c r="H32" s="214"/>
      <c r="I32" s="16" t="str">
        <f t="shared" si="0"/>
        <v/>
      </c>
      <c r="J32" s="347" t="b">
        <f t="shared" si="1"/>
        <v>0</v>
      </c>
      <c r="K32" s="348">
        <f t="shared" si="2"/>
        <v>1</v>
      </c>
    </row>
    <row r="33" spans="1:11">
      <c r="A33" s="35">
        <v>24</v>
      </c>
      <c r="B33" s="6"/>
      <c r="C33" s="6"/>
      <c r="D33" s="6"/>
      <c r="E33" s="6"/>
      <c r="F33" s="6"/>
      <c r="G33" s="214"/>
      <c r="H33" s="214"/>
      <c r="I33" s="16" t="str">
        <f t="shared" si="0"/>
        <v/>
      </c>
      <c r="J33" s="347" t="b">
        <f t="shared" si="1"/>
        <v>0</v>
      </c>
      <c r="K33" s="348">
        <f t="shared" si="2"/>
        <v>1</v>
      </c>
    </row>
    <row r="34" spans="1:11">
      <c r="A34" s="35">
        <v>25</v>
      </c>
      <c r="B34" s="6"/>
      <c r="C34" s="6"/>
      <c r="D34" s="6"/>
      <c r="E34" s="6"/>
      <c r="F34" s="6"/>
      <c r="G34" s="214"/>
      <c r="H34" s="214"/>
      <c r="I34" s="16" t="str">
        <f t="shared" si="0"/>
        <v/>
      </c>
      <c r="J34" s="347" t="b">
        <f t="shared" si="1"/>
        <v>0</v>
      </c>
      <c r="K34" s="348">
        <f t="shared" si="2"/>
        <v>1</v>
      </c>
    </row>
    <row r="35" spans="1:11">
      <c r="A35" s="35">
        <v>26</v>
      </c>
      <c r="B35" s="6"/>
      <c r="C35" s="6"/>
      <c r="D35" s="6"/>
      <c r="E35" s="6"/>
      <c r="F35" s="6"/>
      <c r="G35" s="214"/>
      <c r="H35" s="214"/>
      <c r="I35" s="16" t="str">
        <f t="shared" si="0"/>
        <v/>
      </c>
      <c r="J35" s="347" t="b">
        <f t="shared" si="1"/>
        <v>0</v>
      </c>
      <c r="K35" s="348">
        <f t="shared" si="2"/>
        <v>1</v>
      </c>
    </row>
    <row r="36" spans="1:11">
      <c r="A36" s="35">
        <v>27</v>
      </c>
      <c r="B36" s="6"/>
      <c r="C36" s="6"/>
      <c r="D36" s="6"/>
      <c r="E36" s="6"/>
      <c r="F36" s="6"/>
      <c r="G36" s="214"/>
      <c r="H36" s="214"/>
      <c r="I36" s="16" t="str">
        <f t="shared" si="0"/>
        <v/>
      </c>
      <c r="J36" s="347" t="b">
        <f t="shared" si="1"/>
        <v>0</v>
      </c>
      <c r="K36" s="348">
        <f t="shared" si="2"/>
        <v>1</v>
      </c>
    </row>
    <row r="37" spans="1:11">
      <c r="A37" s="35">
        <v>28</v>
      </c>
      <c r="B37" s="6"/>
      <c r="C37" s="6"/>
      <c r="D37" s="6"/>
      <c r="E37" s="6"/>
      <c r="F37" s="6"/>
      <c r="G37" s="214"/>
      <c r="H37" s="214"/>
      <c r="I37" s="16" t="str">
        <f t="shared" si="0"/>
        <v/>
      </c>
      <c r="J37" s="347" t="b">
        <f t="shared" si="1"/>
        <v>0</v>
      </c>
      <c r="K37" s="348">
        <f t="shared" si="2"/>
        <v>1</v>
      </c>
    </row>
    <row r="38" spans="1:11">
      <c r="A38" s="35">
        <v>29</v>
      </c>
      <c r="B38" s="6"/>
      <c r="C38" s="6"/>
      <c r="D38" s="6"/>
      <c r="E38" s="6"/>
      <c r="F38" s="6"/>
      <c r="G38" s="214"/>
      <c r="H38" s="214"/>
      <c r="I38" s="16" t="str">
        <f t="shared" si="0"/>
        <v/>
      </c>
      <c r="J38" s="347" t="b">
        <f t="shared" si="1"/>
        <v>0</v>
      </c>
      <c r="K38" s="348">
        <f t="shared" si="2"/>
        <v>1</v>
      </c>
    </row>
    <row r="39" spans="1:11">
      <c r="A39" s="35">
        <v>30</v>
      </c>
      <c r="B39" s="6"/>
      <c r="C39" s="6"/>
      <c r="D39" s="6"/>
      <c r="E39" s="6"/>
      <c r="F39" s="6"/>
      <c r="G39" s="214"/>
      <c r="H39" s="214"/>
      <c r="I39" s="16" t="str">
        <f t="shared" si="0"/>
        <v/>
      </c>
      <c r="J39" s="347" t="b">
        <f t="shared" si="1"/>
        <v>0</v>
      </c>
      <c r="K39" s="348">
        <f t="shared" si="2"/>
        <v>1</v>
      </c>
    </row>
    <row r="40" spans="1:11">
      <c r="A40" s="35">
        <v>31</v>
      </c>
      <c r="B40" s="6"/>
      <c r="C40" s="6"/>
      <c r="D40" s="6"/>
      <c r="E40" s="6"/>
      <c r="F40" s="6"/>
      <c r="G40" s="214"/>
      <c r="H40" s="214"/>
      <c r="I40" s="16" t="str">
        <f t="shared" si="0"/>
        <v/>
      </c>
      <c r="J40" s="347" t="b">
        <f t="shared" si="1"/>
        <v>0</v>
      </c>
      <c r="K40" s="348">
        <f t="shared" si="2"/>
        <v>1</v>
      </c>
    </row>
    <row r="41" spans="1:11">
      <c r="A41" s="35">
        <v>32</v>
      </c>
      <c r="B41" s="6"/>
      <c r="C41" s="6"/>
      <c r="D41" s="6"/>
      <c r="E41" s="6"/>
      <c r="F41" s="6"/>
      <c r="G41" s="214"/>
      <c r="H41" s="214"/>
      <c r="I41" s="16" t="str">
        <f t="shared" si="0"/>
        <v/>
      </c>
      <c r="J41" s="347" t="b">
        <f t="shared" si="1"/>
        <v>0</v>
      </c>
      <c r="K41" s="348">
        <f t="shared" si="2"/>
        <v>1</v>
      </c>
    </row>
    <row r="42" spans="1:11">
      <c r="A42" s="35">
        <v>33</v>
      </c>
      <c r="B42" s="6"/>
      <c r="C42" s="6"/>
      <c r="D42" s="6"/>
      <c r="E42" s="6"/>
      <c r="F42" s="6"/>
      <c r="G42" s="214"/>
      <c r="H42" s="214"/>
      <c r="I42" s="16" t="str">
        <f t="shared" si="0"/>
        <v/>
      </c>
      <c r="J42" s="347" t="b">
        <f t="shared" si="1"/>
        <v>0</v>
      </c>
      <c r="K42" s="348">
        <f t="shared" ref="K42:K73" si="3">LEN(B42)-LEN(SUBSTITUTE(B42,",",""))+1</f>
        <v>1</v>
      </c>
    </row>
    <row r="43" spans="1:11">
      <c r="A43" s="35">
        <v>34</v>
      </c>
      <c r="B43" s="6"/>
      <c r="C43" s="6"/>
      <c r="D43" s="6"/>
      <c r="E43" s="6"/>
      <c r="F43" s="6"/>
      <c r="G43" s="214"/>
      <c r="H43" s="214"/>
      <c r="I43" s="16" t="str">
        <f t="shared" si="0"/>
        <v/>
      </c>
      <c r="J43" s="347" t="b">
        <f t="shared" si="1"/>
        <v>0</v>
      </c>
      <c r="K43" s="348">
        <f t="shared" si="3"/>
        <v>1</v>
      </c>
    </row>
    <row r="44" spans="1:11">
      <c r="A44" s="35">
        <v>35</v>
      </c>
      <c r="B44" s="6"/>
      <c r="C44" s="6"/>
      <c r="D44" s="6"/>
      <c r="E44" s="6"/>
      <c r="F44" s="6"/>
      <c r="G44" s="214"/>
      <c r="H44" s="214"/>
      <c r="I44" s="16" t="str">
        <f t="shared" si="0"/>
        <v/>
      </c>
      <c r="J44" s="347" t="b">
        <f t="shared" si="1"/>
        <v>0</v>
      </c>
      <c r="K44" s="348">
        <f t="shared" si="3"/>
        <v>1</v>
      </c>
    </row>
    <row r="45" spans="1:11">
      <c r="A45" s="35">
        <v>36</v>
      </c>
      <c r="B45" s="6"/>
      <c r="C45" s="6"/>
      <c r="D45" s="6"/>
      <c r="E45" s="6"/>
      <c r="F45" s="6"/>
      <c r="G45" s="214"/>
      <c r="H45" s="214"/>
      <c r="I45" s="16" t="str">
        <f t="shared" si="0"/>
        <v/>
      </c>
      <c r="J45" s="347" t="b">
        <f t="shared" si="1"/>
        <v>0</v>
      </c>
      <c r="K45" s="348">
        <f t="shared" si="3"/>
        <v>1</v>
      </c>
    </row>
    <row r="46" spans="1:11">
      <c r="A46" s="35">
        <v>37</v>
      </c>
      <c r="B46" s="6"/>
      <c r="C46" s="6"/>
      <c r="D46" s="6"/>
      <c r="E46" s="6"/>
      <c r="F46" s="6"/>
      <c r="G46" s="214"/>
      <c r="H46" s="214"/>
      <c r="I46" s="16" t="str">
        <f t="shared" si="0"/>
        <v/>
      </c>
      <c r="J46" s="347" t="b">
        <f t="shared" si="1"/>
        <v>0</v>
      </c>
      <c r="K46" s="348">
        <f t="shared" si="3"/>
        <v>1</v>
      </c>
    </row>
    <row r="47" spans="1:11">
      <c r="A47" s="35">
        <v>38</v>
      </c>
      <c r="B47" s="6"/>
      <c r="C47" s="6"/>
      <c r="D47" s="6"/>
      <c r="E47" s="6"/>
      <c r="F47" s="6"/>
      <c r="G47" s="214"/>
      <c r="H47" s="214"/>
      <c r="I47" s="16" t="str">
        <f t="shared" si="0"/>
        <v/>
      </c>
      <c r="J47" s="347" t="b">
        <f t="shared" si="1"/>
        <v>0</v>
      </c>
      <c r="K47" s="348">
        <f t="shared" si="3"/>
        <v>1</v>
      </c>
    </row>
    <row r="48" spans="1:11">
      <c r="A48" s="35">
        <v>39</v>
      </c>
      <c r="B48" s="6"/>
      <c r="C48" s="6"/>
      <c r="D48" s="6"/>
      <c r="E48" s="6"/>
      <c r="F48" s="6"/>
      <c r="G48" s="214"/>
      <c r="H48" s="214"/>
      <c r="I48" s="16" t="str">
        <f t="shared" si="0"/>
        <v/>
      </c>
      <c r="J48" s="347" t="b">
        <f t="shared" si="1"/>
        <v>0</v>
      </c>
      <c r="K48" s="348">
        <f t="shared" si="3"/>
        <v>1</v>
      </c>
    </row>
    <row r="49" spans="1:11">
      <c r="A49" s="35">
        <v>40</v>
      </c>
      <c r="B49" s="6"/>
      <c r="C49" s="6"/>
      <c r="D49" s="6"/>
      <c r="E49" s="6"/>
      <c r="F49" s="6"/>
      <c r="G49" s="214"/>
      <c r="H49" s="214"/>
      <c r="I49" s="16" t="str">
        <f t="shared" si="0"/>
        <v/>
      </c>
      <c r="J49" s="347" t="b">
        <f t="shared" si="1"/>
        <v>0</v>
      </c>
      <c r="K49" s="348">
        <f t="shared" si="3"/>
        <v>1</v>
      </c>
    </row>
    <row r="50" spans="1:11">
      <c r="A50" s="35">
        <v>41</v>
      </c>
      <c r="B50" s="6"/>
      <c r="C50" s="6"/>
      <c r="D50" s="6"/>
      <c r="E50" s="6"/>
      <c r="F50" s="6"/>
      <c r="G50" s="214"/>
      <c r="H50" s="214"/>
      <c r="I50" s="16" t="str">
        <f t="shared" si="0"/>
        <v/>
      </c>
      <c r="J50" s="347" t="b">
        <f t="shared" si="1"/>
        <v>0</v>
      </c>
      <c r="K50" s="348">
        <f t="shared" si="3"/>
        <v>1</v>
      </c>
    </row>
    <row r="51" spans="1:11">
      <c r="A51" s="35">
        <v>42</v>
      </c>
      <c r="B51" s="6"/>
      <c r="C51" s="6"/>
      <c r="D51" s="6"/>
      <c r="E51" s="6"/>
      <c r="F51" s="6"/>
      <c r="G51" s="214"/>
      <c r="H51" s="214"/>
      <c r="I51" s="16" t="str">
        <f t="shared" si="0"/>
        <v/>
      </c>
      <c r="J51" s="347" t="b">
        <f t="shared" si="1"/>
        <v>0</v>
      </c>
      <c r="K51" s="348">
        <f t="shared" si="3"/>
        <v>1</v>
      </c>
    </row>
    <row r="52" spans="1:11">
      <c r="A52" s="35">
        <v>43</v>
      </c>
      <c r="B52" s="6"/>
      <c r="C52" s="6"/>
      <c r="D52" s="6"/>
      <c r="E52" s="6"/>
      <c r="F52" s="6"/>
      <c r="G52" s="214"/>
      <c r="H52" s="214"/>
      <c r="I52" s="16" t="str">
        <f t="shared" si="0"/>
        <v/>
      </c>
      <c r="J52" s="347" t="b">
        <f t="shared" si="1"/>
        <v>0</v>
      </c>
      <c r="K52" s="348">
        <f t="shared" si="3"/>
        <v>1</v>
      </c>
    </row>
    <row r="53" spans="1:11">
      <c r="A53" s="35">
        <v>44</v>
      </c>
      <c r="B53" s="6"/>
      <c r="C53" s="6"/>
      <c r="D53" s="6"/>
      <c r="E53" s="6"/>
      <c r="F53" s="6"/>
      <c r="G53" s="214"/>
      <c r="H53" s="214"/>
      <c r="I53" s="16" t="str">
        <f t="shared" si="0"/>
        <v/>
      </c>
      <c r="J53" s="347" t="b">
        <f t="shared" si="1"/>
        <v>0</v>
      </c>
      <c r="K53" s="348">
        <f t="shared" si="3"/>
        <v>1</v>
      </c>
    </row>
    <row r="54" spans="1:11">
      <c r="A54" s="35">
        <v>45</v>
      </c>
      <c r="B54" s="6"/>
      <c r="C54" s="6"/>
      <c r="D54" s="6"/>
      <c r="E54" s="6"/>
      <c r="F54" s="6"/>
      <c r="G54" s="214"/>
      <c r="H54" s="214"/>
      <c r="I54" s="16" t="str">
        <f t="shared" si="0"/>
        <v/>
      </c>
      <c r="J54" s="347" t="b">
        <f t="shared" si="1"/>
        <v>0</v>
      </c>
      <c r="K54" s="348">
        <f t="shared" si="3"/>
        <v>1</v>
      </c>
    </row>
    <row r="55" spans="1:11">
      <c r="A55" s="35">
        <v>46</v>
      </c>
      <c r="B55" s="6"/>
      <c r="C55" s="6"/>
      <c r="D55" s="6"/>
      <c r="E55" s="6"/>
      <c r="F55" s="6"/>
      <c r="G55" s="214"/>
      <c r="H55" s="214"/>
      <c r="I55" s="16" t="str">
        <f t="shared" si="0"/>
        <v/>
      </c>
      <c r="J55" s="347" t="b">
        <f t="shared" si="1"/>
        <v>0</v>
      </c>
      <c r="K55" s="348">
        <f t="shared" si="3"/>
        <v>1</v>
      </c>
    </row>
    <row r="56" spans="1:11">
      <c r="A56" s="35">
        <v>47</v>
      </c>
      <c r="B56" s="6"/>
      <c r="C56" s="6"/>
      <c r="D56" s="6"/>
      <c r="E56" s="6"/>
      <c r="F56" s="6"/>
      <c r="G56" s="214"/>
      <c r="H56" s="214"/>
      <c r="I56" s="16" t="str">
        <f t="shared" si="0"/>
        <v/>
      </c>
      <c r="J56" s="347" t="b">
        <f t="shared" si="1"/>
        <v>0</v>
      </c>
      <c r="K56" s="348">
        <f t="shared" si="3"/>
        <v>1</v>
      </c>
    </row>
    <row r="57" spans="1:11">
      <c r="A57" s="35">
        <v>48</v>
      </c>
      <c r="B57" s="6"/>
      <c r="C57" s="6"/>
      <c r="D57" s="6"/>
      <c r="E57" s="6"/>
      <c r="F57" s="6"/>
      <c r="G57" s="214"/>
      <c r="H57" s="214"/>
      <c r="I57" s="16" t="str">
        <f t="shared" si="0"/>
        <v/>
      </c>
      <c r="J57" s="347" t="b">
        <f t="shared" si="1"/>
        <v>0</v>
      </c>
      <c r="K57" s="348">
        <f t="shared" si="3"/>
        <v>1</v>
      </c>
    </row>
    <row r="58" spans="1:11">
      <c r="A58" s="35">
        <v>49</v>
      </c>
      <c r="B58" s="6"/>
      <c r="C58" s="6"/>
      <c r="D58" s="6"/>
      <c r="E58" s="6"/>
      <c r="F58" s="6"/>
      <c r="G58" s="214"/>
      <c r="H58" s="214"/>
      <c r="I58" s="16" t="str">
        <f t="shared" si="0"/>
        <v/>
      </c>
      <c r="J58" s="347" t="b">
        <f t="shared" si="1"/>
        <v>0</v>
      </c>
      <c r="K58" s="348">
        <f t="shared" si="3"/>
        <v>1</v>
      </c>
    </row>
    <row r="59" spans="1:11">
      <c r="A59" s="35">
        <v>50</v>
      </c>
      <c r="B59" s="6"/>
      <c r="C59" s="6"/>
      <c r="D59" s="6"/>
      <c r="E59" s="6"/>
      <c r="F59" s="6"/>
      <c r="G59" s="214"/>
      <c r="H59" s="214"/>
      <c r="I59" s="16" t="str">
        <f t="shared" si="0"/>
        <v/>
      </c>
      <c r="J59" s="347" t="b">
        <f t="shared" si="1"/>
        <v>0</v>
      </c>
      <c r="K59" s="348">
        <f t="shared" si="3"/>
        <v>1</v>
      </c>
    </row>
    <row r="60" spans="1:11">
      <c r="A60" s="35">
        <v>51</v>
      </c>
      <c r="B60" s="6"/>
      <c r="C60" s="6"/>
      <c r="D60" s="6"/>
      <c r="E60" s="6"/>
      <c r="F60" s="6"/>
      <c r="G60" s="214"/>
      <c r="H60" s="214"/>
      <c r="I60" s="16" t="str">
        <f t="shared" si="0"/>
        <v/>
      </c>
      <c r="J60" s="347" t="b">
        <f t="shared" si="1"/>
        <v>0</v>
      </c>
      <c r="K60" s="348">
        <f t="shared" si="3"/>
        <v>1</v>
      </c>
    </row>
    <row r="61" spans="1:11">
      <c r="A61" s="35">
        <v>52</v>
      </c>
      <c r="B61" s="6"/>
      <c r="C61" s="6"/>
      <c r="D61" s="6"/>
      <c r="E61" s="6"/>
      <c r="F61" s="6"/>
      <c r="G61" s="214"/>
      <c r="H61" s="214"/>
      <c r="I61" s="16" t="str">
        <f t="shared" si="0"/>
        <v/>
      </c>
      <c r="J61" s="347" t="b">
        <f t="shared" si="1"/>
        <v>0</v>
      </c>
      <c r="K61" s="348">
        <f t="shared" si="3"/>
        <v>1</v>
      </c>
    </row>
    <row r="62" spans="1:11">
      <c r="A62" s="35">
        <v>53</v>
      </c>
      <c r="B62" s="6"/>
      <c r="C62" s="6"/>
      <c r="D62" s="6"/>
      <c r="E62" s="6"/>
      <c r="F62" s="6"/>
      <c r="G62" s="214"/>
      <c r="H62" s="214"/>
      <c r="I62" s="16" t="str">
        <f t="shared" si="0"/>
        <v/>
      </c>
      <c r="J62" s="347" t="b">
        <f t="shared" si="1"/>
        <v>0</v>
      </c>
      <c r="K62" s="348">
        <f t="shared" si="3"/>
        <v>1</v>
      </c>
    </row>
    <row r="63" spans="1:11">
      <c r="A63" s="35">
        <v>54</v>
      </c>
      <c r="B63" s="6"/>
      <c r="C63" s="6"/>
      <c r="D63" s="6"/>
      <c r="E63" s="6"/>
      <c r="F63" s="6"/>
      <c r="G63" s="214"/>
      <c r="H63" s="214"/>
      <c r="I63" s="16" t="str">
        <f t="shared" si="0"/>
        <v/>
      </c>
      <c r="J63" s="347" t="b">
        <f t="shared" si="1"/>
        <v>0</v>
      </c>
      <c r="K63" s="348">
        <f t="shared" si="3"/>
        <v>1</v>
      </c>
    </row>
    <row r="64" spans="1:11">
      <c r="A64" s="35">
        <v>55</v>
      </c>
      <c r="B64" s="6"/>
      <c r="C64" s="6"/>
      <c r="D64" s="6"/>
      <c r="E64" s="6"/>
      <c r="F64" s="6"/>
      <c r="G64" s="214"/>
      <c r="H64" s="214"/>
      <c r="I64" s="16" t="str">
        <f t="shared" si="0"/>
        <v/>
      </c>
      <c r="J64" s="347" t="b">
        <f t="shared" si="1"/>
        <v>0</v>
      </c>
      <c r="K64" s="348">
        <f t="shared" si="3"/>
        <v>1</v>
      </c>
    </row>
    <row r="65" spans="1:11">
      <c r="A65" s="35">
        <v>56</v>
      </c>
      <c r="B65" s="6"/>
      <c r="C65" s="6"/>
      <c r="D65" s="6"/>
      <c r="E65" s="6"/>
      <c r="F65" s="6"/>
      <c r="G65" s="214"/>
      <c r="H65" s="214"/>
      <c r="I65" s="16" t="str">
        <f t="shared" si="0"/>
        <v/>
      </c>
      <c r="J65" s="347" t="b">
        <f t="shared" si="1"/>
        <v>0</v>
      </c>
      <c r="K65" s="348">
        <f t="shared" si="3"/>
        <v>1</v>
      </c>
    </row>
    <row r="66" spans="1:11">
      <c r="A66" s="35">
        <v>57</v>
      </c>
      <c r="B66" s="6"/>
      <c r="C66" s="6"/>
      <c r="D66" s="6"/>
      <c r="E66" s="6"/>
      <c r="F66" s="6"/>
      <c r="G66" s="214"/>
      <c r="H66" s="214"/>
      <c r="I66" s="16" t="str">
        <f t="shared" si="0"/>
        <v/>
      </c>
      <c r="J66" s="347" t="b">
        <f t="shared" si="1"/>
        <v>0</v>
      </c>
      <c r="K66" s="348">
        <f t="shared" si="3"/>
        <v>1</v>
      </c>
    </row>
    <row r="67" spans="1:11">
      <c r="A67" s="35">
        <v>58</v>
      </c>
      <c r="B67" s="6"/>
      <c r="C67" s="6"/>
      <c r="D67" s="6"/>
      <c r="E67" s="6"/>
      <c r="F67" s="6"/>
      <c r="G67" s="214"/>
      <c r="H67" s="214"/>
      <c r="I67" s="16" t="str">
        <f t="shared" si="0"/>
        <v/>
      </c>
      <c r="J67" s="347" t="b">
        <f t="shared" si="1"/>
        <v>0</v>
      </c>
      <c r="K67" s="348">
        <f t="shared" si="3"/>
        <v>1</v>
      </c>
    </row>
    <row r="68" spans="1:11">
      <c r="A68" s="35">
        <v>59</v>
      </c>
      <c r="B68" s="6"/>
      <c r="C68" s="6"/>
      <c r="D68" s="6"/>
      <c r="E68" s="6"/>
      <c r="F68" s="6"/>
      <c r="G68" s="214"/>
      <c r="H68" s="214"/>
      <c r="I68" s="16" t="str">
        <f t="shared" si="0"/>
        <v/>
      </c>
      <c r="J68" s="347" t="b">
        <f t="shared" si="1"/>
        <v>0</v>
      </c>
      <c r="K68" s="348">
        <f t="shared" si="3"/>
        <v>1</v>
      </c>
    </row>
    <row r="69" spans="1:11">
      <c r="A69" s="35">
        <v>60</v>
      </c>
      <c r="B69" s="6"/>
      <c r="C69" s="6"/>
      <c r="D69" s="6"/>
      <c r="E69" s="6"/>
      <c r="F69" s="6"/>
      <c r="G69" s="214"/>
      <c r="H69" s="214"/>
      <c r="I69" s="16" t="str">
        <f t="shared" si="0"/>
        <v/>
      </c>
      <c r="J69" s="347" t="b">
        <f t="shared" si="1"/>
        <v>0</v>
      </c>
      <c r="K69" s="348">
        <f t="shared" si="3"/>
        <v>1</v>
      </c>
    </row>
    <row r="70" spans="1:11">
      <c r="A70" s="35">
        <v>61</v>
      </c>
      <c r="B70" s="6"/>
      <c r="C70" s="6"/>
      <c r="D70" s="6"/>
      <c r="E70" s="6"/>
      <c r="F70" s="6"/>
      <c r="G70" s="214"/>
      <c r="H70" s="214"/>
      <c r="I70" s="16" t="str">
        <f t="shared" si="0"/>
        <v/>
      </c>
      <c r="J70" s="347" t="b">
        <f t="shared" si="1"/>
        <v>0</v>
      </c>
      <c r="K70" s="348">
        <f t="shared" si="3"/>
        <v>1</v>
      </c>
    </row>
    <row r="71" spans="1:11">
      <c r="A71" s="35">
        <v>62</v>
      </c>
      <c r="B71" s="6"/>
      <c r="C71" s="6"/>
      <c r="D71" s="6"/>
      <c r="E71" s="6"/>
      <c r="F71" s="6"/>
      <c r="G71" s="214"/>
      <c r="H71" s="214"/>
      <c r="I71" s="16" t="str">
        <f t="shared" si="0"/>
        <v/>
      </c>
      <c r="J71" s="347" t="b">
        <f t="shared" si="1"/>
        <v>0</v>
      </c>
      <c r="K71" s="348">
        <f t="shared" si="3"/>
        <v>1</v>
      </c>
    </row>
    <row r="72" spans="1:11">
      <c r="A72" s="35">
        <v>63</v>
      </c>
      <c r="B72" s="6"/>
      <c r="C72" s="6"/>
      <c r="D72" s="6"/>
      <c r="E72" s="6"/>
      <c r="F72" s="6"/>
      <c r="G72" s="214"/>
      <c r="H72" s="214"/>
      <c r="I72" s="16" t="str">
        <f t="shared" si="0"/>
        <v/>
      </c>
      <c r="J72" s="347" t="b">
        <f t="shared" si="1"/>
        <v>0</v>
      </c>
      <c r="K72" s="348">
        <f t="shared" si="3"/>
        <v>1</v>
      </c>
    </row>
    <row r="73" spans="1:11">
      <c r="A73" s="35">
        <v>64</v>
      </c>
      <c r="B73" s="6"/>
      <c r="C73" s="6"/>
      <c r="D73" s="6"/>
      <c r="E73" s="6"/>
      <c r="F73" s="6"/>
      <c r="G73" s="214"/>
      <c r="H73" s="214"/>
      <c r="I73" s="16" t="str">
        <f t="shared" si="0"/>
        <v/>
      </c>
      <c r="J73" s="347" t="b">
        <f t="shared" si="1"/>
        <v>0</v>
      </c>
      <c r="K73" s="348">
        <f t="shared" si="3"/>
        <v>1</v>
      </c>
    </row>
    <row r="74" spans="1:11">
      <c r="A74" s="35">
        <v>65</v>
      </c>
      <c r="B74" s="6"/>
      <c r="C74" s="6"/>
      <c r="D74" s="6"/>
      <c r="E74" s="6"/>
      <c r="F74" s="6"/>
      <c r="G74" s="214"/>
      <c r="H74" s="214"/>
      <c r="I74" s="16" t="str">
        <f t="shared" ref="I74:I137" si="4">IF(OR($B74="",$C74="",$F74="",,$G74&lt;an_initial,$G74&gt;an_final,$J74=FALSE),"",HLOOKUP(E74,ii521punctaje,2,FALSE)*H74/K74)</f>
        <v/>
      </c>
      <c r="J74" s="347" t="b">
        <f t="shared" ref="J74:J108" si="5">IF(nume_candidat="",FALSE,ISNUMBER(SEARCH(nume_candidat,$B74)))</f>
        <v>0</v>
      </c>
      <c r="K74" s="348">
        <f t="shared" ref="K74:K108" si="6">LEN(B74)-LEN(SUBSTITUTE(B74,",",""))+1</f>
        <v>1</v>
      </c>
    </row>
    <row r="75" spans="1:11">
      <c r="A75" s="35">
        <v>66</v>
      </c>
      <c r="B75" s="6"/>
      <c r="C75" s="6"/>
      <c r="D75" s="6"/>
      <c r="E75" s="6"/>
      <c r="F75" s="6"/>
      <c r="G75" s="214"/>
      <c r="H75" s="214"/>
      <c r="I75" s="16" t="str">
        <f t="shared" si="4"/>
        <v/>
      </c>
      <c r="J75" s="347" t="b">
        <f t="shared" si="5"/>
        <v>0</v>
      </c>
      <c r="K75" s="348">
        <f t="shared" si="6"/>
        <v>1</v>
      </c>
    </row>
    <row r="76" spans="1:11">
      <c r="A76" s="35">
        <v>67</v>
      </c>
      <c r="B76" s="6"/>
      <c r="C76" s="6"/>
      <c r="D76" s="6"/>
      <c r="E76" s="6"/>
      <c r="F76" s="6"/>
      <c r="G76" s="214"/>
      <c r="H76" s="214"/>
      <c r="I76" s="16" t="str">
        <f t="shared" si="4"/>
        <v/>
      </c>
      <c r="J76" s="347" t="b">
        <f t="shared" si="5"/>
        <v>0</v>
      </c>
      <c r="K76" s="348">
        <f t="shared" si="6"/>
        <v>1</v>
      </c>
    </row>
    <row r="77" spans="1:11">
      <c r="A77" s="35">
        <v>68</v>
      </c>
      <c r="B77" s="6"/>
      <c r="C77" s="6"/>
      <c r="D77" s="6"/>
      <c r="E77" s="6"/>
      <c r="F77" s="6"/>
      <c r="G77" s="214"/>
      <c r="H77" s="214"/>
      <c r="I77" s="16" t="str">
        <f t="shared" si="4"/>
        <v/>
      </c>
      <c r="J77" s="347" t="b">
        <f t="shared" si="5"/>
        <v>0</v>
      </c>
      <c r="K77" s="348">
        <f t="shared" si="6"/>
        <v>1</v>
      </c>
    </row>
    <row r="78" spans="1:11">
      <c r="A78" s="35">
        <v>69</v>
      </c>
      <c r="B78" s="6"/>
      <c r="C78" s="6"/>
      <c r="D78" s="6"/>
      <c r="E78" s="6"/>
      <c r="F78" s="6"/>
      <c r="G78" s="214"/>
      <c r="H78" s="214"/>
      <c r="I78" s="16" t="str">
        <f t="shared" si="4"/>
        <v/>
      </c>
      <c r="J78" s="347" t="b">
        <f t="shared" si="5"/>
        <v>0</v>
      </c>
      <c r="K78" s="348">
        <f t="shared" si="6"/>
        <v>1</v>
      </c>
    </row>
    <row r="79" spans="1:11">
      <c r="A79" s="35">
        <v>70</v>
      </c>
      <c r="B79" s="6"/>
      <c r="C79" s="6"/>
      <c r="D79" s="6"/>
      <c r="E79" s="6"/>
      <c r="F79" s="6"/>
      <c r="G79" s="214"/>
      <c r="H79" s="214"/>
      <c r="I79" s="16" t="str">
        <f t="shared" si="4"/>
        <v/>
      </c>
      <c r="J79" s="347" t="b">
        <f t="shared" si="5"/>
        <v>0</v>
      </c>
      <c r="K79" s="348">
        <f t="shared" si="6"/>
        <v>1</v>
      </c>
    </row>
    <row r="80" spans="1:11">
      <c r="A80" s="35">
        <v>71</v>
      </c>
      <c r="B80" s="6"/>
      <c r="C80" s="6"/>
      <c r="D80" s="6"/>
      <c r="E80" s="6"/>
      <c r="F80" s="6"/>
      <c r="G80" s="214"/>
      <c r="H80" s="214"/>
      <c r="I80" s="16" t="str">
        <f t="shared" si="4"/>
        <v/>
      </c>
      <c r="J80" s="347" t="b">
        <f t="shared" si="5"/>
        <v>0</v>
      </c>
      <c r="K80" s="348">
        <f t="shared" si="6"/>
        <v>1</v>
      </c>
    </row>
    <row r="81" spans="1:11">
      <c r="A81" s="35">
        <v>72</v>
      </c>
      <c r="B81" s="6"/>
      <c r="C81" s="6"/>
      <c r="D81" s="6"/>
      <c r="E81" s="6"/>
      <c r="F81" s="6"/>
      <c r="G81" s="214"/>
      <c r="H81" s="214"/>
      <c r="I81" s="16" t="str">
        <f t="shared" si="4"/>
        <v/>
      </c>
      <c r="J81" s="347" t="b">
        <f t="shared" si="5"/>
        <v>0</v>
      </c>
      <c r="K81" s="348">
        <f t="shared" si="6"/>
        <v>1</v>
      </c>
    </row>
    <row r="82" spans="1:11">
      <c r="A82" s="35">
        <v>73</v>
      </c>
      <c r="B82" s="6"/>
      <c r="C82" s="6"/>
      <c r="D82" s="6"/>
      <c r="E82" s="6"/>
      <c r="F82" s="6"/>
      <c r="G82" s="214"/>
      <c r="H82" s="214"/>
      <c r="I82" s="16" t="str">
        <f t="shared" si="4"/>
        <v/>
      </c>
      <c r="J82" s="347" t="b">
        <f t="shared" si="5"/>
        <v>0</v>
      </c>
      <c r="K82" s="348">
        <f t="shared" si="6"/>
        <v>1</v>
      </c>
    </row>
    <row r="83" spans="1:11">
      <c r="A83" s="35">
        <v>74</v>
      </c>
      <c r="B83" s="6"/>
      <c r="C83" s="6"/>
      <c r="D83" s="6"/>
      <c r="E83" s="6"/>
      <c r="F83" s="6"/>
      <c r="G83" s="214"/>
      <c r="H83" s="214"/>
      <c r="I83" s="16" t="str">
        <f t="shared" si="4"/>
        <v/>
      </c>
      <c r="J83" s="347" t="b">
        <f t="shared" si="5"/>
        <v>0</v>
      </c>
      <c r="K83" s="348">
        <f t="shared" si="6"/>
        <v>1</v>
      </c>
    </row>
    <row r="84" spans="1:11">
      <c r="A84" s="35">
        <v>75</v>
      </c>
      <c r="B84" s="6"/>
      <c r="C84" s="6"/>
      <c r="D84" s="6"/>
      <c r="E84" s="6"/>
      <c r="F84" s="6"/>
      <c r="G84" s="214"/>
      <c r="H84" s="214"/>
      <c r="I84" s="16" t="str">
        <f t="shared" si="4"/>
        <v/>
      </c>
      <c r="J84" s="347" t="b">
        <f t="shared" si="5"/>
        <v>0</v>
      </c>
      <c r="K84" s="348">
        <f t="shared" si="6"/>
        <v>1</v>
      </c>
    </row>
    <row r="85" spans="1:11">
      <c r="A85" s="35">
        <v>76</v>
      </c>
      <c r="B85" s="6"/>
      <c r="C85" s="6"/>
      <c r="D85" s="6"/>
      <c r="E85" s="6"/>
      <c r="F85" s="6"/>
      <c r="G85" s="214"/>
      <c r="H85" s="214"/>
      <c r="I85" s="16" t="str">
        <f t="shared" si="4"/>
        <v/>
      </c>
      <c r="J85" s="347" t="b">
        <f t="shared" si="5"/>
        <v>0</v>
      </c>
      <c r="K85" s="348">
        <f t="shared" si="6"/>
        <v>1</v>
      </c>
    </row>
    <row r="86" spans="1:11">
      <c r="A86" s="35">
        <v>77</v>
      </c>
      <c r="B86" s="6"/>
      <c r="C86" s="6"/>
      <c r="D86" s="6"/>
      <c r="E86" s="6"/>
      <c r="F86" s="6"/>
      <c r="G86" s="214"/>
      <c r="H86" s="214"/>
      <c r="I86" s="16" t="str">
        <f t="shared" si="4"/>
        <v/>
      </c>
      <c r="J86" s="347" t="b">
        <f t="shared" si="5"/>
        <v>0</v>
      </c>
      <c r="K86" s="348">
        <f t="shared" si="6"/>
        <v>1</v>
      </c>
    </row>
    <row r="87" spans="1:11">
      <c r="A87" s="35">
        <v>78</v>
      </c>
      <c r="B87" s="6"/>
      <c r="C87" s="6"/>
      <c r="D87" s="6"/>
      <c r="E87" s="6"/>
      <c r="F87" s="6"/>
      <c r="G87" s="214"/>
      <c r="H87" s="214"/>
      <c r="I87" s="16" t="str">
        <f t="shared" si="4"/>
        <v/>
      </c>
      <c r="J87" s="347" t="b">
        <f t="shared" si="5"/>
        <v>0</v>
      </c>
      <c r="K87" s="348">
        <f t="shared" si="6"/>
        <v>1</v>
      </c>
    </row>
    <row r="88" spans="1:11">
      <c r="A88" s="35">
        <v>79</v>
      </c>
      <c r="B88" s="6"/>
      <c r="C88" s="6"/>
      <c r="D88" s="6"/>
      <c r="E88" s="6"/>
      <c r="F88" s="6"/>
      <c r="G88" s="214"/>
      <c r="H88" s="214"/>
      <c r="I88" s="16" t="str">
        <f t="shared" si="4"/>
        <v/>
      </c>
      <c r="J88" s="347" t="b">
        <f t="shared" si="5"/>
        <v>0</v>
      </c>
      <c r="K88" s="348">
        <f t="shared" si="6"/>
        <v>1</v>
      </c>
    </row>
    <row r="89" spans="1:11">
      <c r="A89" s="35">
        <v>80</v>
      </c>
      <c r="B89" s="6"/>
      <c r="C89" s="6"/>
      <c r="D89" s="6"/>
      <c r="E89" s="6"/>
      <c r="F89" s="6"/>
      <c r="G89" s="214"/>
      <c r="H89" s="214"/>
      <c r="I89" s="16" t="str">
        <f t="shared" si="4"/>
        <v/>
      </c>
      <c r="J89" s="347" t="b">
        <f t="shared" si="5"/>
        <v>0</v>
      </c>
      <c r="K89" s="348">
        <f t="shared" si="6"/>
        <v>1</v>
      </c>
    </row>
    <row r="90" spans="1:11">
      <c r="A90" s="35">
        <v>81</v>
      </c>
      <c r="B90" s="6"/>
      <c r="C90" s="6"/>
      <c r="D90" s="6"/>
      <c r="E90" s="6"/>
      <c r="F90" s="6"/>
      <c r="G90" s="214"/>
      <c r="H90" s="214"/>
      <c r="I90" s="16" t="str">
        <f t="shared" si="4"/>
        <v/>
      </c>
      <c r="J90" s="347" t="b">
        <f t="shared" si="5"/>
        <v>0</v>
      </c>
      <c r="K90" s="348">
        <f t="shared" si="6"/>
        <v>1</v>
      </c>
    </row>
    <row r="91" spans="1:11">
      <c r="A91" s="35">
        <v>82</v>
      </c>
      <c r="B91" s="6"/>
      <c r="C91" s="6"/>
      <c r="D91" s="6"/>
      <c r="E91" s="6"/>
      <c r="F91" s="6"/>
      <c r="G91" s="214"/>
      <c r="H91" s="214"/>
      <c r="I91" s="16" t="str">
        <f t="shared" si="4"/>
        <v/>
      </c>
      <c r="J91" s="347" t="b">
        <f t="shared" si="5"/>
        <v>0</v>
      </c>
      <c r="K91" s="348">
        <f t="shared" si="6"/>
        <v>1</v>
      </c>
    </row>
    <row r="92" spans="1:11">
      <c r="A92" s="35">
        <v>83</v>
      </c>
      <c r="B92" s="6"/>
      <c r="C92" s="6"/>
      <c r="D92" s="6"/>
      <c r="E92" s="6"/>
      <c r="F92" s="6"/>
      <c r="G92" s="214"/>
      <c r="H92" s="214"/>
      <c r="I92" s="16" t="str">
        <f t="shared" si="4"/>
        <v/>
      </c>
      <c r="J92" s="347" t="b">
        <f t="shared" si="5"/>
        <v>0</v>
      </c>
      <c r="K92" s="348">
        <f t="shared" si="6"/>
        <v>1</v>
      </c>
    </row>
    <row r="93" spans="1:11">
      <c r="A93" s="35">
        <v>84</v>
      </c>
      <c r="B93" s="6"/>
      <c r="C93" s="6"/>
      <c r="D93" s="6"/>
      <c r="E93" s="6"/>
      <c r="F93" s="6"/>
      <c r="G93" s="214"/>
      <c r="H93" s="214"/>
      <c r="I93" s="16" t="str">
        <f t="shared" si="4"/>
        <v/>
      </c>
      <c r="J93" s="347" t="b">
        <f t="shared" si="5"/>
        <v>0</v>
      </c>
      <c r="K93" s="348">
        <f t="shared" si="6"/>
        <v>1</v>
      </c>
    </row>
    <row r="94" spans="1:11">
      <c r="A94" s="35">
        <v>85</v>
      </c>
      <c r="B94" s="6"/>
      <c r="C94" s="6"/>
      <c r="D94" s="6"/>
      <c r="E94" s="6"/>
      <c r="F94" s="6"/>
      <c r="G94" s="214"/>
      <c r="H94" s="214"/>
      <c r="I94" s="16" t="str">
        <f t="shared" si="4"/>
        <v/>
      </c>
      <c r="J94" s="347" t="b">
        <f t="shared" si="5"/>
        <v>0</v>
      </c>
      <c r="K94" s="348">
        <f t="shared" si="6"/>
        <v>1</v>
      </c>
    </row>
    <row r="95" spans="1:11">
      <c r="A95" s="35">
        <v>86</v>
      </c>
      <c r="B95" s="6"/>
      <c r="C95" s="6"/>
      <c r="D95" s="6"/>
      <c r="E95" s="6"/>
      <c r="F95" s="6"/>
      <c r="G95" s="214"/>
      <c r="H95" s="214"/>
      <c r="I95" s="16" t="str">
        <f t="shared" si="4"/>
        <v/>
      </c>
      <c r="J95" s="347" t="b">
        <f t="shared" si="5"/>
        <v>0</v>
      </c>
      <c r="K95" s="348">
        <f t="shared" si="6"/>
        <v>1</v>
      </c>
    </row>
    <row r="96" spans="1:11">
      <c r="A96" s="35">
        <v>87</v>
      </c>
      <c r="B96" s="6"/>
      <c r="C96" s="6"/>
      <c r="D96" s="6"/>
      <c r="E96" s="6"/>
      <c r="F96" s="6"/>
      <c r="G96" s="214"/>
      <c r="H96" s="214"/>
      <c r="I96" s="16" t="str">
        <f t="shared" si="4"/>
        <v/>
      </c>
      <c r="J96" s="347" t="b">
        <f t="shared" si="5"/>
        <v>0</v>
      </c>
      <c r="K96" s="348">
        <f t="shared" si="6"/>
        <v>1</v>
      </c>
    </row>
    <row r="97" spans="1:11">
      <c r="A97" s="35">
        <v>88</v>
      </c>
      <c r="B97" s="6"/>
      <c r="C97" s="6"/>
      <c r="D97" s="6"/>
      <c r="E97" s="6"/>
      <c r="F97" s="6"/>
      <c r="G97" s="214"/>
      <c r="H97" s="214"/>
      <c r="I97" s="16" t="str">
        <f t="shared" si="4"/>
        <v/>
      </c>
      <c r="J97" s="347" t="b">
        <f t="shared" si="5"/>
        <v>0</v>
      </c>
      <c r="K97" s="348">
        <f t="shared" si="6"/>
        <v>1</v>
      </c>
    </row>
    <row r="98" spans="1:11">
      <c r="A98" s="35">
        <v>89</v>
      </c>
      <c r="B98" s="6"/>
      <c r="C98" s="6"/>
      <c r="D98" s="6"/>
      <c r="E98" s="6"/>
      <c r="F98" s="6"/>
      <c r="G98" s="214"/>
      <c r="H98" s="214"/>
      <c r="I98" s="16" t="str">
        <f t="shared" si="4"/>
        <v/>
      </c>
      <c r="J98" s="347" t="b">
        <f t="shared" si="5"/>
        <v>0</v>
      </c>
      <c r="K98" s="348">
        <f t="shared" si="6"/>
        <v>1</v>
      </c>
    </row>
    <row r="99" spans="1:11">
      <c r="A99" s="35">
        <v>90</v>
      </c>
      <c r="B99" s="6"/>
      <c r="C99" s="6"/>
      <c r="D99" s="6"/>
      <c r="E99" s="6"/>
      <c r="F99" s="6"/>
      <c r="G99" s="214"/>
      <c r="H99" s="214"/>
      <c r="I99" s="16" t="str">
        <f t="shared" si="4"/>
        <v/>
      </c>
      <c r="J99" s="347" t="b">
        <f t="shared" si="5"/>
        <v>0</v>
      </c>
      <c r="K99" s="348">
        <f t="shared" si="6"/>
        <v>1</v>
      </c>
    </row>
    <row r="100" spans="1:11">
      <c r="A100" s="35">
        <v>91</v>
      </c>
      <c r="B100" s="6"/>
      <c r="C100" s="6"/>
      <c r="D100" s="6"/>
      <c r="E100" s="6"/>
      <c r="F100" s="6"/>
      <c r="G100" s="214"/>
      <c r="H100" s="214"/>
      <c r="I100" s="16" t="str">
        <f t="shared" si="4"/>
        <v/>
      </c>
      <c r="J100" s="347" t="b">
        <f t="shared" si="5"/>
        <v>0</v>
      </c>
      <c r="K100" s="348">
        <f t="shared" si="6"/>
        <v>1</v>
      </c>
    </row>
    <row r="101" spans="1:11">
      <c r="A101" s="35">
        <v>92</v>
      </c>
      <c r="B101" s="6"/>
      <c r="C101" s="6"/>
      <c r="D101" s="6"/>
      <c r="E101" s="6"/>
      <c r="F101" s="6"/>
      <c r="G101" s="214"/>
      <c r="H101" s="214"/>
      <c r="I101" s="16" t="str">
        <f t="shared" si="4"/>
        <v/>
      </c>
      <c r="J101" s="347" t="b">
        <f t="shared" si="5"/>
        <v>0</v>
      </c>
      <c r="K101" s="348">
        <f t="shared" si="6"/>
        <v>1</v>
      </c>
    </row>
    <row r="102" spans="1:11">
      <c r="A102" s="35">
        <v>93</v>
      </c>
      <c r="B102" s="6"/>
      <c r="C102" s="6"/>
      <c r="D102" s="6"/>
      <c r="E102" s="6"/>
      <c r="F102" s="6"/>
      <c r="G102" s="214"/>
      <c r="H102" s="214"/>
      <c r="I102" s="16" t="str">
        <f t="shared" si="4"/>
        <v/>
      </c>
      <c r="J102" s="347" t="b">
        <f t="shared" si="5"/>
        <v>0</v>
      </c>
      <c r="K102" s="348">
        <f t="shared" si="6"/>
        <v>1</v>
      </c>
    </row>
    <row r="103" spans="1:11">
      <c r="A103" s="35">
        <v>94</v>
      </c>
      <c r="B103" s="6"/>
      <c r="C103" s="6"/>
      <c r="D103" s="6"/>
      <c r="E103" s="6"/>
      <c r="F103" s="6"/>
      <c r="G103" s="214"/>
      <c r="H103" s="214"/>
      <c r="I103" s="16" t="str">
        <f t="shared" si="4"/>
        <v/>
      </c>
      <c r="J103" s="347" t="b">
        <f t="shared" si="5"/>
        <v>0</v>
      </c>
      <c r="K103" s="348">
        <f t="shared" si="6"/>
        <v>1</v>
      </c>
    </row>
    <row r="104" spans="1:11">
      <c r="A104" s="35">
        <v>95</v>
      </c>
      <c r="B104" s="6"/>
      <c r="C104" s="6"/>
      <c r="D104" s="6"/>
      <c r="E104" s="6"/>
      <c r="F104" s="6"/>
      <c r="G104" s="214"/>
      <c r="H104" s="214"/>
      <c r="I104" s="16" t="str">
        <f t="shared" si="4"/>
        <v/>
      </c>
      <c r="J104" s="347" t="b">
        <f t="shared" si="5"/>
        <v>0</v>
      </c>
      <c r="K104" s="348">
        <f t="shared" si="6"/>
        <v>1</v>
      </c>
    </row>
    <row r="105" spans="1:11">
      <c r="A105" s="35">
        <v>96</v>
      </c>
      <c r="B105" s="6"/>
      <c r="C105" s="6"/>
      <c r="D105" s="6"/>
      <c r="E105" s="6"/>
      <c r="F105" s="6"/>
      <c r="G105" s="214"/>
      <c r="H105" s="214"/>
      <c r="I105" s="16" t="str">
        <f t="shared" si="4"/>
        <v/>
      </c>
      <c r="J105" s="347" t="b">
        <f t="shared" si="5"/>
        <v>0</v>
      </c>
      <c r="K105" s="348">
        <f t="shared" si="6"/>
        <v>1</v>
      </c>
    </row>
    <row r="106" spans="1:11">
      <c r="A106" s="35">
        <v>97</v>
      </c>
      <c r="B106" s="6"/>
      <c r="C106" s="6"/>
      <c r="D106" s="6"/>
      <c r="E106" s="6"/>
      <c r="F106" s="6"/>
      <c r="G106" s="214"/>
      <c r="H106" s="214"/>
      <c r="I106" s="16" t="str">
        <f t="shared" si="4"/>
        <v/>
      </c>
      <c r="J106" s="347" t="b">
        <f t="shared" si="5"/>
        <v>0</v>
      </c>
      <c r="K106" s="348">
        <f t="shared" si="6"/>
        <v>1</v>
      </c>
    </row>
    <row r="107" spans="1:11">
      <c r="A107" s="35">
        <v>98</v>
      </c>
      <c r="B107" s="6"/>
      <c r="C107" s="6"/>
      <c r="D107" s="6"/>
      <c r="E107" s="6"/>
      <c r="F107" s="6"/>
      <c r="G107" s="214"/>
      <c r="H107" s="214"/>
      <c r="I107" s="16" t="str">
        <f t="shared" si="4"/>
        <v/>
      </c>
      <c r="J107" s="347" t="b">
        <f t="shared" si="5"/>
        <v>0</v>
      </c>
      <c r="K107" s="348">
        <f t="shared" si="6"/>
        <v>1</v>
      </c>
    </row>
    <row r="108" spans="1:11">
      <c r="A108" s="141">
        <v>99</v>
      </c>
      <c r="B108" s="6"/>
      <c r="C108" s="6"/>
      <c r="D108" s="6"/>
      <c r="E108" s="6"/>
      <c r="F108" s="6"/>
      <c r="G108" s="214"/>
      <c r="H108" s="214"/>
      <c r="I108" s="16" t="str">
        <f t="shared" si="4"/>
        <v/>
      </c>
      <c r="J108" s="347" t="b">
        <f t="shared" si="5"/>
        <v>0</v>
      </c>
      <c r="K108" s="348">
        <f t="shared" si="6"/>
        <v>1</v>
      </c>
    </row>
    <row r="109" spans="1:11">
      <c r="A109" s="141">
        <v>100</v>
      </c>
      <c r="B109" s="142"/>
      <c r="C109" s="142"/>
      <c r="D109" s="142"/>
      <c r="E109" s="142"/>
      <c r="F109" s="142"/>
      <c r="G109" s="144"/>
      <c r="H109" s="142"/>
      <c r="I109" s="16" t="str">
        <f t="shared" si="4"/>
        <v/>
      </c>
    </row>
    <row r="110" spans="1:11">
      <c r="A110" s="141">
        <v>101</v>
      </c>
      <c r="B110" s="142"/>
      <c r="C110" s="142"/>
      <c r="D110" s="142"/>
      <c r="E110" s="142"/>
      <c r="F110" s="142"/>
      <c r="G110" s="144"/>
      <c r="H110" s="142"/>
      <c r="I110" s="16" t="str">
        <f t="shared" si="4"/>
        <v/>
      </c>
    </row>
    <row r="111" spans="1:11">
      <c r="A111" s="141">
        <v>102</v>
      </c>
      <c r="B111" s="142"/>
      <c r="C111" s="142"/>
      <c r="D111" s="142"/>
      <c r="E111" s="142"/>
      <c r="F111" s="142"/>
      <c r="G111" s="144"/>
      <c r="H111" s="142"/>
      <c r="I111" s="16" t="str">
        <f t="shared" si="4"/>
        <v/>
      </c>
    </row>
    <row r="112" spans="1:11">
      <c r="A112" s="141">
        <v>103</v>
      </c>
      <c r="B112" s="142"/>
      <c r="C112" s="142"/>
      <c r="D112" s="142"/>
      <c r="E112" s="142"/>
      <c r="F112" s="142"/>
      <c r="G112" s="144"/>
      <c r="H112" s="142"/>
      <c r="I112" s="16" t="str">
        <f t="shared" si="4"/>
        <v/>
      </c>
    </row>
    <row r="113" spans="1:9">
      <c r="A113" s="141">
        <v>104</v>
      </c>
      <c r="B113" s="142"/>
      <c r="C113" s="142"/>
      <c r="D113" s="142"/>
      <c r="E113" s="142"/>
      <c r="F113" s="142"/>
      <c r="G113" s="144"/>
      <c r="H113" s="142"/>
      <c r="I113" s="16" t="str">
        <f t="shared" si="4"/>
        <v/>
      </c>
    </row>
    <row r="114" spans="1:9">
      <c r="A114" s="141">
        <v>105</v>
      </c>
      <c r="B114" s="142"/>
      <c r="C114" s="142"/>
      <c r="D114" s="142"/>
      <c r="E114" s="142"/>
      <c r="F114" s="142"/>
      <c r="G114" s="144"/>
      <c r="H114" s="142"/>
      <c r="I114" s="16" t="str">
        <f t="shared" si="4"/>
        <v/>
      </c>
    </row>
    <row r="115" spans="1:9">
      <c r="A115" s="141">
        <v>106</v>
      </c>
      <c r="B115" s="142"/>
      <c r="C115" s="142"/>
      <c r="D115" s="142"/>
      <c r="E115" s="142"/>
      <c r="F115" s="142"/>
      <c r="G115" s="144"/>
      <c r="H115" s="142"/>
      <c r="I115" s="16" t="str">
        <f t="shared" si="4"/>
        <v/>
      </c>
    </row>
    <row r="116" spans="1:9">
      <c r="A116" s="141">
        <v>107</v>
      </c>
      <c r="B116" s="142"/>
      <c r="C116" s="142"/>
      <c r="D116" s="142"/>
      <c r="E116" s="142"/>
      <c r="F116" s="142"/>
      <c r="G116" s="144"/>
      <c r="H116" s="142"/>
      <c r="I116" s="16" t="str">
        <f t="shared" si="4"/>
        <v/>
      </c>
    </row>
    <row r="117" spans="1:9">
      <c r="A117" s="141">
        <v>108</v>
      </c>
      <c r="B117" s="142"/>
      <c r="C117" s="142"/>
      <c r="D117" s="142"/>
      <c r="E117" s="142"/>
      <c r="F117" s="142"/>
      <c r="G117" s="144"/>
      <c r="H117" s="142"/>
      <c r="I117" s="16" t="str">
        <f t="shared" si="4"/>
        <v/>
      </c>
    </row>
    <row r="118" spans="1:9">
      <c r="A118" s="141">
        <v>109</v>
      </c>
      <c r="B118" s="142"/>
      <c r="C118" s="142"/>
      <c r="D118" s="142"/>
      <c r="E118" s="142"/>
      <c r="F118" s="142"/>
      <c r="G118" s="144"/>
      <c r="H118" s="142"/>
      <c r="I118" s="16" t="str">
        <f t="shared" si="4"/>
        <v/>
      </c>
    </row>
    <row r="119" spans="1:9">
      <c r="A119" s="141">
        <v>110</v>
      </c>
      <c r="B119" s="142"/>
      <c r="C119" s="142"/>
      <c r="D119" s="142"/>
      <c r="E119" s="142"/>
      <c r="F119" s="142"/>
      <c r="G119" s="144"/>
      <c r="H119" s="142"/>
      <c r="I119" s="16" t="str">
        <f t="shared" si="4"/>
        <v/>
      </c>
    </row>
    <row r="120" spans="1:9">
      <c r="A120" s="141">
        <v>111</v>
      </c>
      <c r="B120" s="142"/>
      <c r="C120" s="142"/>
      <c r="D120" s="142"/>
      <c r="E120" s="142"/>
      <c r="F120" s="142"/>
      <c r="G120" s="144"/>
      <c r="H120" s="142"/>
      <c r="I120" s="16" t="str">
        <f t="shared" si="4"/>
        <v/>
      </c>
    </row>
    <row r="121" spans="1:9">
      <c r="A121" s="141">
        <v>112</v>
      </c>
      <c r="B121" s="142"/>
      <c r="C121" s="142"/>
      <c r="D121" s="142"/>
      <c r="E121" s="142"/>
      <c r="F121" s="142"/>
      <c r="G121" s="144"/>
      <c r="H121" s="142"/>
      <c r="I121" s="16" t="str">
        <f t="shared" si="4"/>
        <v/>
      </c>
    </row>
    <row r="122" spans="1:9">
      <c r="A122" s="141">
        <v>113</v>
      </c>
      <c r="B122" s="142"/>
      <c r="C122" s="142"/>
      <c r="D122" s="142"/>
      <c r="E122" s="142"/>
      <c r="F122" s="142"/>
      <c r="G122" s="144"/>
      <c r="H122" s="142"/>
      <c r="I122" s="16" t="str">
        <f t="shared" si="4"/>
        <v/>
      </c>
    </row>
    <row r="123" spans="1:9">
      <c r="A123" s="141">
        <v>114</v>
      </c>
      <c r="B123" s="142"/>
      <c r="C123" s="142"/>
      <c r="D123" s="142"/>
      <c r="E123" s="142"/>
      <c r="F123" s="142"/>
      <c r="G123" s="144"/>
      <c r="H123" s="142"/>
      <c r="I123" s="16" t="str">
        <f t="shared" si="4"/>
        <v/>
      </c>
    </row>
    <row r="124" spans="1:9">
      <c r="A124" s="141">
        <v>115</v>
      </c>
      <c r="B124" s="142"/>
      <c r="C124" s="142"/>
      <c r="D124" s="142"/>
      <c r="E124" s="142"/>
      <c r="F124" s="142"/>
      <c r="G124" s="144"/>
      <c r="H124" s="142"/>
      <c r="I124" s="16" t="str">
        <f t="shared" si="4"/>
        <v/>
      </c>
    </row>
    <row r="125" spans="1:9">
      <c r="A125" s="141">
        <v>116</v>
      </c>
      <c r="B125" s="142"/>
      <c r="C125" s="142"/>
      <c r="D125" s="142"/>
      <c r="E125" s="142"/>
      <c r="F125" s="142"/>
      <c r="G125" s="144"/>
      <c r="H125" s="142"/>
      <c r="I125" s="16" t="str">
        <f t="shared" si="4"/>
        <v/>
      </c>
    </row>
    <row r="126" spans="1:9">
      <c r="A126" s="141">
        <v>117</v>
      </c>
      <c r="B126" s="142"/>
      <c r="C126" s="142"/>
      <c r="D126" s="142"/>
      <c r="E126" s="142"/>
      <c r="F126" s="142"/>
      <c r="G126" s="144"/>
      <c r="H126" s="142"/>
      <c r="I126" s="16" t="str">
        <f t="shared" si="4"/>
        <v/>
      </c>
    </row>
    <row r="127" spans="1:9">
      <c r="A127" s="141">
        <v>118</v>
      </c>
      <c r="B127" s="142"/>
      <c r="C127" s="142"/>
      <c r="D127" s="142"/>
      <c r="E127" s="142"/>
      <c r="F127" s="142"/>
      <c r="G127" s="144"/>
      <c r="H127" s="142"/>
      <c r="I127" s="16" t="str">
        <f t="shared" si="4"/>
        <v/>
      </c>
    </row>
    <row r="128" spans="1:9">
      <c r="A128" s="141">
        <v>119</v>
      </c>
      <c r="B128" s="142"/>
      <c r="C128" s="142"/>
      <c r="D128" s="142"/>
      <c r="E128" s="142"/>
      <c r="F128" s="142"/>
      <c r="G128" s="144"/>
      <c r="H128" s="142"/>
      <c r="I128" s="16" t="str">
        <f t="shared" si="4"/>
        <v/>
      </c>
    </row>
    <row r="129" spans="1:9">
      <c r="A129" s="141">
        <v>120</v>
      </c>
      <c r="B129" s="142"/>
      <c r="C129" s="142"/>
      <c r="D129" s="142"/>
      <c r="E129" s="142"/>
      <c r="F129" s="142"/>
      <c r="G129" s="144"/>
      <c r="H129" s="142"/>
      <c r="I129" s="16" t="str">
        <f t="shared" si="4"/>
        <v/>
      </c>
    </row>
    <row r="130" spans="1:9">
      <c r="A130" s="141">
        <v>121</v>
      </c>
      <c r="B130" s="142"/>
      <c r="C130" s="142"/>
      <c r="D130" s="142"/>
      <c r="E130" s="142"/>
      <c r="F130" s="142"/>
      <c r="G130" s="144"/>
      <c r="H130" s="142"/>
      <c r="I130" s="16" t="str">
        <f t="shared" si="4"/>
        <v/>
      </c>
    </row>
    <row r="131" spans="1:9">
      <c r="A131" s="141">
        <v>122</v>
      </c>
      <c r="B131" s="142"/>
      <c r="C131" s="142"/>
      <c r="D131" s="142"/>
      <c r="E131" s="142"/>
      <c r="F131" s="142"/>
      <c r="G131" s="144"/>
      <c r="H131" s="142"/>
      <c r="I131" s="16" t="str">
        <f t="shared" si="4"/>
        <v/>
      </c>
    </row>
    <row r="132" spans="1:9">
      <c r="A132" s="141">
        <v>123</v>
      </c>
      <c r="B132" s="142"/>
      <c r="C132" s="142"/>
      <c r="D132" s="142"/>
      <c r="E132" s="142"/>
      <c r="F132" s="142"/>
      <c r="G132" s="144"/>
      <c r="H132" s="142"/>
      <c r="I132" s="16" t="str">
        <f t="shared" si="4"/>
        <v/>
      </c>
    </row>
    <row r="133" spans="1:9">
      <c r="A133" s="141">
        <v>124</v>
      </c>
      <c r="B133" s="142"/>
      <c r="C133" s="142"/>
      <c r="D133" s="142"/>
      <c r="E133" s="142"/>
      <c r="F133" s="142"/>
      <c r="G133" s="144"/>
      <c r="H133" s="142"/>
      <c r="I133" s="16" t="str">
        <f t="shared" si="4"/>
        <v/>
      </c>
    </row>
    <row r="134" spans="1:9">
      <c r="A134" s="141">
        <v>125</v>
      </c>
      <c r="B134" s="142"/>
      <c r="C134" s="142"/>
      <c r="D134" s="142"/>
      <c r="E134" s="142"/>
      <c r="F134" s="142"/>
      <c r="G134" s="144"/>
      <c r="H134" s="142"/>
      <c r="I134" s="16" t="str">
        <f t="shared" si="4"/>
        <v/>
      </c>
    </row>
    <row r="135" spans="1:9">
      <c r="A135" s="141">
        <v>126</v>
      </c>
      <c r="B135" s="142"/>
      <c r="C135" s="142"/>
      <c r="D135" s="142"/>
      <c r="E135" s="142"/>
      <c r="F135" s="142"/>
      <c r="G135" s="144"/>
      <c r="H135" s="142"/>
      <c r="I135" s="16" t="str">
        <f t="shared" si="4"/>
        <v/>
      </c>
    </row>
    <row r="136" spans="1:9">
      <c r="A136" s="141">
        <v>127</v>
      </c>
      <c r="B136" s="142"/>
      <c r="C136" s="142"/>
      <c r="D136" s="142"/>
      <c r="E136" s="142"/>
      <c r="F136" s="142"/>
      <c r="G136" s="144"/>
      <c r="H136" s="142"/>
      <c r="I136" s="16" t="str">
        <f t="shared" si="4"/>
        <v/>
      </c>
    </row>
    <row r="137" spans="1:9">
      <c r="A137" s="141">
        <v>128</v>
      </c>
      <c r="B137" s="142"/>
      <c r="C137" s="142"/>
      <c r="D137" s="142"/>
      <c r="E137" s="142"/>
      <c r="F137" s="142"/>
      <c r="G137" s="144"/>
      <c r="H137" s="142"/>
      <c r="I137" s="16" t="str">
        <f t="shared" si="4"/>
        <v/>
      </c>
    </row>
    <row r="138" spans="1:9">
      <c r="A138" s="141">
        <v>129</v>
      </c>
      <c r="B138" s="142"/>
      <c r="C138" s="142"/>
      <c r="D138" s="142"/>
      <c r="E138" s="142"/>
      <c r="F138" s="142"/>
      <c r="G138" s="144"/>
      <c r="H138" s="142"/>
      <c r="I138" s="16" t="str">
        <f t="shared" ref="I138:I201" si="7">IF(OR($B138="",$C138="",$F138="",,$G138&lt;an_initial,$G138&gt;an_final,$J138=FALSE),"",HLOOKUP(E138,ii521punctaje,2,FALSE)*H138/K138)</f>
        <v/>
      </c>
    </row>
    <row r="139" spans="1:9">
      <c r="A139" s="141">
        <v>130</v>
      </c>
      <c r="B139" s="142"/>
      <c r="C139" s="142"/>
      <c r="D139" s="142"/>
      <c r="E139" s="142"/>
      <c r="F139" s="142"/>
      <c r="G139" s="144"/>
      <c r="H139" s="142"/>
      <c r="I139" s="16" t="str">
        <f t="shared" si="7"/>
        <v/>
      </c>
    </row>
    <row r="140" spans="1:9">
      <c r="A140" s="141">
        <v>131</v>
      </c>
      <c r="B140" s="142"/>
      <c r="C140" s="142"/>
      <c r="D140" s="142"/>
      <c r="E140" s="142"/>
      <c r="F140" s="142"/>
      <c r="G140" s="144"/>
      <c r="H140" s="142"/>
      <c r="I140" s="16" t="str">
        <f t="shared" si="7"/>
        <v/>
      </c>
    </row>
    <row r="141" spans="1:9">
      <c r="A141" s="141">
        <v>132</v>
      </c>
      <c r="B141" s="142"/>
      <c r="C141" s="142"/>
      <c r="D141" s="142"/>
      <c r="E141" s="142"/>
      <c r="F141" s="142"/>
      <c r="G141" s="144"/>
      <c r="H141" s="142"/>
      <c r="I141" s="16" t="str">
        <f t="shared" si="7"/>
        <v/>
      </c>
    </row>
    <row r="142" spans="1:9">
      <c r="A142" s="141">
        <v>133</v>
      </c>
      <c r="B142" s="142"/>
      <c r="C142" s="142"/>
      <c r="D142" s="142"/>
      <c r="E142" s="142"/>
      <c r="F142" s="142"/>
      <c r="G142" s="144"/>
      <c r="H142" s="142"/>
      <c r="I142" s="16" t="str">
        <f t="shared" si="7"/>
        <v/>
      </c>
    </row>
    <row r="143" spans="1:9">
      <c r="A143" s="141">
        <v>134</v>
      </c>
      <c r="B143" s="142"/>
      <c r="C143" s="142"/>
      <c r="D143" s="142"/>
      <c r="E143" s="142"/>
      <c r="F143" s="142"/>
      <c r="G143" s="144"/>
      <c r="H143" s="142"/>
      <c r="I143" s="16" t="str">
        <f t="shared" si="7"/>
        <v/>
      </c>
    </row>
    <row r="144" spans="1:9">
      <c r="A144" s="141">
        <v>135</v>
      </c>
      <c r="B144" s="142"/>
      <c r="C144" s="142"/>
      <c r="D144" s="142"/>
      <c r="E144" s="142"/>
      <c r="F144" s="142"/>
      <c r="G144" s="144"/>
      <c r="H144" s="142"/>
      <c r="I144" s="16" t="str">
        <f t="shared" si="7"/>
        <v/>
      </c>
    </row>
    <row r="145" spans="1:9">
      <c r="A145" s="141">
        <v>136</v>
      </c>
      <c r="B145" s="142"/>
      <c r="C145" s="142"/>
      <c r="D145" s="142"/>
      <c r="E145" s="142"/>
      <c r="F145" s="142"/>
      <c r="G145" s="144"/>
      <c r="H145" s="142"/>
      <c r="I145" s="16" t="str">
        <f t="shared" si="7"/>
        <v/>
      </c>
    </row>
    <row r="146" spans="1:9">
      <c r="A146" s="141">
        <v>137</v>
      </c>
      <c r="B146" s="142"/>
      <c r="C146" s="142"/>
      <c r="D146" s="142"/>
      <c r="E146" s="142"/>
      <c r="F146" s="142"/>
      <c r="G146" s="144"/>
      <c r="H146" s="142"/>
      <c r="I146" s="16" t="str">
        <f t="shared" si="7"/>
        <v/>
      </c>
    </row>
    <row r="147" spans="1:9">
      <c r="A147" s="141">
        <v>138</v>
      </c>
      <c r="B147" s="142"/>
      <c r="C147" s="142"/>
      <c r="D147" s="142"/>
      <c r="E147" s="142"/>
      <c r="F147" s="142"/>
      <c r="G147" s="144"/>
      <c r="H147" s="142"/>
      <c r="I147" s="16" t="str">
        <f t="shared" si="7"/>
        <v/>
      </c>
    </row>
    <row r="148" spans="1:9">
      <c r="A148" s="141">
        <v>139</v>
      </c>
      <c r="B148" s="142"/>
      <c r="C148" s="142"/>
      <c r="D148" s="142"/>
      <c r="E148" s="142"/>
      <c r="F148" s="142"/>
      <c r="G148" s="144"/>
      <c r="H148" s="142"/>
      <c r="I148" s="16" t="str">
        <f t="shared" si="7"/>
        <v/>
      </c>
    </row>
    <row r="149" spans="1:9">
      <c r="A149" s="141">
        <v>140</v>
      </c>
      <c r="B149" s="142"/>
      <c r="C149" s="142"/>
      <c r="D149" s="142"/>
      <c r="E149" s="142"/>
      <c r="F149" s="142"/>
      <c r="G149" s="144"/>
      <c r="H149" s="142"/>
      <c r="I149" s="16" t="str">
        <f t="shared" si="7"/>
        <v/>
      </c>
    </row>
    <row r="150" spans="1:9">
      <c r="A150" s="141">
        <v>141</v>
      </c>
      <c r="B150" s="142"/>
      <c r="C150" s="142"/>
      <c r="D150" s="142"/>
      <c r="E150" s="142"/>
      <c r="F150" s="142"/>
      <c r="G150" s="144"/>
      <c r="H150" s="142"/>
      <c r="I150" s="16" t="str">
        <f t="shared" si="7"/>
        <v/>
      </c>
    </row>
    <row r="151" spans="1:9">
      <c r="A151" s="141">
        <v>142</v>
      </c>
      <c r="B151" s="142"/>
      <c r="C151" s="142"/>
      <c r="D151" s="142"/>
      <c r="E151" s="142"/>
      <c r="F151" s="142"/>
      <c r="G151" s="144"/>
      <c r="H151" s="142"/>
      <c r="I151" s="16" t="str">
        <f t="shared" si="7"/>
        <v/>
      </c>
    </row>
    <row r="152" spans="1:9">
      <c r="A152" s="141">
        <v>143</v>
      </c>
      <c r="B152" s="142"/>
      <c r="C152" s="142"/>
      <c r="D152" s="142"/>
      <c r="E152" s="142"/>
      <c r="F152" s="142"/>
      <c r="G152" s="144"/>
      <c r="H152" s="142"/>
      <c r="I152" s="16" t="str">
        <f t="shared" si="7"/>
        <v/>
      </c>
    </row>
    <row r="153" spans="1:9">
      <c r="A153" s="141">
        <v>144</v>
      </c>
      <c r="B153" s="142"/>
      <c r="C153" s="142"/>
      <c r="D153" s="142"/>
      <c r="E153" s="142"/>
      <c r="F153" s="142"/>
      <c r="G153" s="144"/>
      <c r="H153" s="142"/>
      <c r="I153" s="16" t="str">
        <f t="shared" si="7"/>
        <v/>
      </c>
    </row>
    <row r="154" spans="1:9">
      <c r="A154" s="141">
        <v>145</v>
      </c>
      <c r="B154" s="142"/>
      <c r="C154" s="142"/>
      <c r="D154" s="142"/>
      <c r="E154" s="142"/>
      <c r="F154" s="142"/>
      <c r="G154" s="144"/>
      <c r="H154" s="142"/>
      <c r="I154" s="16" t="str">
        <f t="shared" si="7"/>
        <v/>
      </c>
    </row>
    <row r="155" spans="1:9">
      <c r="A155" s="141">
        <v>146</v>
      </c>
      <c r="B155" s="142"/>
      <c r="C155" s="142"/>
      <c r="D155" s="142"/>
      <c r="E155" s="142"/>
      <c r="F155" s="142"/>
      <c r="G155" s="144"/>
      <c r="H155" s="142"/>
      <c r="I155" s="16" t="str">
        <f t="shared" si="7"/>
        <v/>
      </c>
    </row>
    <row r="156" spans="1:9">
      <c r="A156" s="141">
        <v>147</v>
      </c>
      <c r="B156" s="142"/>
      <c r="C156" s="142"/>
      <c r="D156" s="142"/>
      <c r="E156" s="142"/>
      <c r="F156" s="142"/>
      <c r="G156" s="144"/>
      <c r="H156" s="142"/>
      <c r="I156" s="16" t="str">
        <f t="shared" si="7"/>
        <v/>
      </c>
    </row>
    <row r="157" spans="1:9">
      <c r="A157" s="141">
        <v>148</v>
      </c>
      <c r="B157" s="142"/>
      <c r="C157" s="142"/>
      <c r="D157" s="142"/>
      <c r="E157" s="142"/>
      <c r="F157" s="142"/>
      <c r="G157" s="144"/>
      <c r="H157" s="142"/>
      <c r="I157" s="16" t="str">
        <f t="shared" si="7"/>
        <v/>
      </c>
    </row>
    <row r="158" spans="1:9">
      <c r="A158" s="141">
        <v>149</v>
      </c>
      <c r="B158" s="142"/>
      <c r="C158" s="142"/>
      <c r="D158" s="142"/>
      <c r="E158" s="142"/>
      <c r="F158" s="142"/>
      <c r="G158" s="144"/>
      <c r="H158" s="142"/>
      <c r="I158" s="16" t="str">
        <f t="shared" si="7"/>
        <v/>
      </c>
    </row>
    <row r="159" spans="1:9">
      <c r="A159" s="141">
        <v>150</v>
      </c>
      <c r="B159" s="142"/>
      <c r="C159" s="142"/>
      <c r="D159" s="142"/>
      <c r="E159" s="142"/>
      <c r="F159" s="142"/>
      <c r="G159" s="144"/>
      <c r="H159" s="142"/>
      <c r="I159" s="16" t="str">
        <f t="shared" si="7"/>
        <v/>
      </c>
    </row>
    <row r="160" spans="1:9">
      <c r="A160" s="141">
        <v>151</v>
      </c>
      <c r="B160" s="142"/>
      <c r="C160" s="142"/>
      <c r="D160" s="142"/>
      <c r="E160" s="142"/>
      <c r="F160" s="142"/>
      <c r="G160" s="144"/>
      <c r="H160" s="142"/>
      <c r="I160" s="16" t="str">
        <f t="shared" si="7"/>
        <v/>
      </c>
    </row>
    <row r="161" spans="1:9">
      <c r="A161" s="141">
        <v>152</v>
      </c>
      <c r="B161" s="142"/>
      <c r="C161" s="142"/>
      <c r="D161" s="142"/>
      <c r="E161" s="142"/>
      <c r="F161" s="142"/>
      <c r="G161" s="144"/>
      <c r="H161" s="142"/>
      <c r="I161" s="16" t="str">
        <f t="shared" si="7"/>
        <v/>
      </c>
    </row>
    <row r="162" spans="1:9">
      <c r="A162" s="141">
        <v>153</v>
      </c>
      <c r="B162" s="142"/>
      <c r="C162" s="142"/>
      <c r="D162" s="142"/>
      <c r="E162" s="142"/>
      <c r="F162" s="142"/>
      <c r="G162" s="144"/>
      <c r="H162" s="142"/>
      <c r="I162" s="16" t="str">
        <f t="shared" si="7"/>
        <v/>
      </c>
    </row>
    <row r="163" spans="1:9">
      <c r="A163" s="141">
        <v>154</v>
      </c>
      <c r="B163" s="142"/>
      <c r="C163" s="142"/>
      <c r="D163" s="142"/>
      <c r="E163" s="142"/>
      <c r="F163" s="142"/>
      <c r="G163" s="144"/>
      <c r="H163" s="142"/>
      <c r="I163" s="16" t="str">
        <f t="shared" si="7"/>
        <v/>
      </c>
    </row>
    <row r="164" spans="1:9">
      <c r="A164" s="141">
        <v>155</v>
      </c>
      <c r="B164" s="142"/>
      <c r="C164" s="142"/>
      <c r="D164" s="142"/>
      <c r="E164" s="142"/>
      <c r="F164" s="142"/>
      <c r="G164" s="144"/>
      <c r="H164" s="142"/>
      <c r="I164" s="16" t="str">
        <f t="shared" si="7"/>
        <v/>
      </c>
    </row>
    <row r="165" spans="1:9">
      <c r="A165" s="141">
        <v>156</v>
      </c>
      <c r="B165" s="142"/>
      <c r="C165" s="142"/>
      <c r="D165" s="142"/>
      <c r="E165" s="142"/>
      <c r="F165" s="142"/>
      <c r="G165" s="144"/>
      <c r="H165" s="142"/>
      <c r="I165" s="16" t="str">
        <f t="shared" si="7"/>
        <v/>
      </c>
    </row>
    <row r="166" spans="1:9">
      <c r="A166" s="141">
        <v>157</v>
      </c>
      <c r="B166" s="142"/>
      <c r="C166" s="142"/>
      <c r="D166" s="142"/>
      <c r="E166" s="142"/>
      <c r="F166" s="142"/>
      <c r="G166" s="144"/>
      <c r="H166" s="142"/>
      <c r="I166" s="16" t="str">
        <f t="shared" si="7"/>
        <v/>
      </c>
    </row>
    <row r="167" spans="1:9">
      <c r="A167" s="141">
        <v>158</v>
      </c>
      <c r="B167" s="142"/>
      <c r="C167" s="142"/>
      <c r="D167" s="142"/>
      <c r="E167" s="142"/>
      <c r="F167" s="142"/>
      <c r="G167" s="144"/>
      <c r="H167" s="142"/>
      <c r="I167" s="16" t="str">
        <f t="shared" si="7"/>
        <v/>
      </c>
    </row>
    <row r="168" spans="1:9">
      <c r="A168" s="141">
        <v>159</v>
      </c>
      <c r="B168" s="142"/>
      <c r="C168" s="142"/>
      <c r="D168" s="142"/>
      <c r="E168" s="142"/>
      <c r="F168" s="142"/>
      <c r="G168" s="144"/>
      <c r="H168" s="142"/>
      <c r="I168" s="16" t="str">
        <f t="shared" si="7"/>
        <v/>
      </c>
    </row>
    <row r="169" spans="1:9">
      <c r="A169" s="141">
        <v>160</v>
      </c>
      <c r="B169" s="142"/>
      <c r="C169" s="142"/>
      <c r="D169" s="142"/>
      <c r="E169" s="142"/>
      <c r="F169" s="142"/>
      <c r="G169" s="144"/>
      <c r="H169" s="142"/>
      <c r="I169" s="16" t="str">
        <f t="shared" si="7"/>
        <v/>
      </c>
    </row>
    <row r="170" spans="1:9">
      <c r="A170" s="141">
        <v>161</v>
      </c>
      <c r="B170" s="142"/>
      <c r="C170" s="142"/>
      <c r="D170" s="142"/>
      <c r="E170" s="142"/>
      <c r="F170" s="142"/>
      <c r="G170" s="144"/>
      <c r="H170" s="142"/>
      <c r="I170" s="16" t="str">
        <f t="shared" si="7"/>
        <v/>
      </c>
    </row>
    <row r="171" spans="1:9">
      <c r="A171" s="141">
        <v>162</v>
      </c>
      <c r="B171" s="142"/>
      <c r="C171" s="142"/>
      <c r="D171" s="142"/>
      <c r="E171" s="142"/>
      <c r="F171" s="142"/>
      <c r="G171" s="144"/>
      <c r="H171" s="142"/>
      <c r="I171" s="16" t="str">
        <f t="shared" si="7"/>
        <v/>
      </c>
    </row>
    <row r="172" spans="1:9">
      <c r="A172" s="141">
        <v>163</v>
      </c>
      <c r="B172" s="142"/>
      <c r="C172" s="142"/>
      <c r="D172" s="142"/>
      <c r="E172" s="142"/>
      <c r="F172" s="142"/>
      <c r="G172" s="144"/>
      <c r="H172" s="142"/>
      <c r="I172" s="16" t="str">
        <f t="shared" si="7"/>
        <v/>
      </c>
    </row>
    <row r="173" spans="1:9">
      <c r="A173" s="141">
        <v>164</v>
      </c>
      <c r="B173" s="142"/>
      <c r="C173" s="142"/>
      <c r="D173" s="142"/>
      <c r="E173" s="142"/>
      <c r="F173" s="142"/>
      <c r="G173" s="144"/>
      <c r="H173" s="142"/>
      <c r="I173" s="16" t="str">
        <f t="shared" si="7"/>
        <v/>
      </c>
    </row>
    <row r="174" spans="1:9">
      <c r="A174" s="141">
        <v>165</v>
      </c>
      <c r="B174" s="142"/>
      <c r="C174" s="142"/>
      <c r="D174" s="142"/>
      <c r="E174" s="142"/>
      <c r="F174" s="142"/>
      <c r="G174" s="144"/>
      <c r="H174" s="142"/>
      <c r="I174" s="16" t="str">
        <f t="shared" si="7"/>
        <v/>
      </c>
    </row>
    <row r="175" spans="1:9">
      <c r="A175" s="141">
        <v>166</v>
      </c>
      <c r="B175" s="142"/>
      <c r="C175" s="142"/>
      <c r="D175" s="142"/>
      <c r="E175" s="142"/>
      <c r="F175" s="142"/>
      <c r="G175" s="144"/>
      <c r="H175" s="142"/>
      <c r="I175" s="16" t="str">
        <f t="shared" si="7"/>
        <v/>
      </c>
    </row>
    <row r="176" spans="1:9">
      <c r="A176" s="141">
        <v>167</v>
      </c>
      <c r="B176" s="142"/>
      <c r="C176" s="142"/>
      <c r="D176" s="142"/>
      <c r="E176" s="142"/>
      <c r="F176" s="142"/>
      <c r="G176" s="144"/>
      <c r="H176" s="142"/>
      <c r="I176" s="16" t="str">
        <f t="shared" si="7"/>
        <v/>
      </c>
    </row>
    <row r="177" spans="1:9">
      <c r="A177" s="141">
        <v>168</v>
      </c>
      <c r="B177" s="142"/>
      <c r="C177" s="142"/>
      <c r="D177" s="142"/>
      <c r="E177" s="142"/>
      <c r="F177" s="142"/>
      <c r="G177" s="144"/>
      <c r="H177" s="142"/>
      <c r="I177" s="16" t="str">
        <f t="shared" si="7"/>
        <v/>
      </c>
    </row>
    <row r="178" spans="1:9">
      <c r="A178" s="141">
        <v>169</v>
      </c>
      <c r="B178" s="142"/>
      <c r="C178" s="142"/>
      <c r="D178" s="142"/>
      <c r="E178" s="142"/>
      <c r="F178" s="142"/>
      <c r="G178" s="144"/>
      <c r="H178" s="142"/>
      <c r="I178" s="16" t="str">
        <f t="shared" si="7"/>
        <v/>
      </c>
    </row>
    <row r="179" spans="1:9">
      <c r="A179" s="141">
        <v>170</v>
      </c>
      <c r="B179" s="142"/>
      <c r="C179" s="142"/>
      <c r="D179" s="142"/>
      <c r="E179" s="142"/>
      <c r="F179" s="142"/>
      <c r="G179" s="144"/>
      <c r="H179" s="142"/>
      <c r="I179" s="16" t="str">
        <f t="shared" si="7"/>
        <v/>
      </c>
    </row>
    <row r="180" spans="1:9">
      <c r="A180" s="141">
        <v>171</v>
      </c>
      <c r="B180" s="142"/>
      <c r="C180" s="142"/>
      <c r="D180" s="142"/>
      <c r="E180" s="142"/>
      <c r="F180" s="142"/>
      <c r="G180" s="144"/>
      <c r="H180" s="142"/>
      <c r="I180" s="16" t="str">
        <f t="shared" si="7"/>
        <v/>
      </c>
    </row>
    <row r="181" spans="1:9">
      <c r="A181" s="141">
        <v>172</v>
      </c>
      <c r="B181" s="142"/>
      <c r="C181" s="142"/>
      <c r="D181" s="142"/>
      <c r="E181" s="142"/>
      <c r="F181" s="142"/>
      <c r="G181" s="144"/>
      <c r="H181" s="142"/>
      <c r="I181" s="16" t="str">
        <f t="shared" si="7"/>
        <v/>
      </c>
    </row>
    <row r="182" spans="1:9">
      <c r="A182" s="141">
        <v>173</v>
      </c>
      <c r="B182" s="142"/>
      <c r="C182" s="142"/>
      <c r="D182" s="142"/>
      <c r="E182" s="142"/>
      <c r="F182" s="142"/>
      <c r="G182" s="144"/>
      <c r="H182" s="142"/>
      <c r="I182" s="16" t="str">
        <f t="shared" si="7"/>
        <v/>
      </c>
    </row>
    <row r="183" spans="1:9">
      <c r="A183" s="141">
        <v>174</v>
      </c>
      <c r="B183" s="142"/>
      <c r="C183" s="142"/>
      <c r="D183" s="142"/>
      <c r="E183" s="142"/>
      <c r="F183" s="142"/>
      <c r="G183" s="144"/>
      <c r="H183" s="142"/>
      <c r="I183" s="16" t="str">
        <f t="shared" si="7"/>
        <v/>
      </c>
    </row>
    <row r="184" spans="1:9">
      <c r="A184" s="141">
        <v>175</v>
      </c>
      <c r="B184" s="142"/>
      <c r="C184" s="142"/>
      <c r="D184" s="142"/>
      <c r="E184" s="142"/>
      <c r="F184" s="142"/>
      <c r="G184" s="144"/>
      <c r="H184" s="142"/>
      <c r="I184" s="16" t="str">
        <f t="shared" si="7"/>
        <v/>
      </c>
    </row>
    <row r="185" spans="1:9">
      <c r="A185" s="141">
        <v>176</v>
      </c>
      <c r="B185" s="142"/>
      <c r="C185" s="142"/>
      <c r="D185" s="142"/>
      <c r="E185" s="142"/>
      <c r="F185" s="142"/>
      <c r="G185" s="144"/>
      <c r="H185" s="142"/>
      <c r="I185" s="16" t="str">
        <f t="shared" si="7"/>
        <v/>
      </c>
    </row>
    <row r="186" spans="1:9">
      <c r="A186" s="141">
        <v>177</v>
      </c>
      <c r="B186" s="142"/>
      <c r="C186" s="142"/>
      <c r="D186" s="142"/>
      <c r="E186" s="142"/>
      <c r="F186" s="142"/>
      <c r="G186" s="144"/>
      <c r="H186" s="142"/>
      <c r="I186" s="16" t="str">
        <f t="shared" si="7"/>
        <v/>
      </c>
    </row>
    <row r="187" spans="1:9">
      <c r="A187" s="141">
        <v>178</v>
      </c>
      <c r="B187" s="142"/>
      <c r="C187" s="142"/>
      <c r="D187" s="142"/>
      <c r="E187" s="142"/>
      <c r="F187" s="142"/>
      <c r="G187" s="144"/>
      <c r="H187" s="142"/>
      <c r="I187" s="16" t="str">
        <f t="shared" si="7"/>
        <v/>
      </c>
    </row>
    <row r="188" spans="1:9">
      <c r="A188" s="141">
        <v>179</v>
      </c>
      <c r="B188" s="142"/>
      <c r="C188" s="142"/>
      <c r="D188" s="142"/>
      <c r="E188" s="142"/>
      <c r="F188" s="142"/>
      <c r="G188" s="144"/>
      <c r="H188" s="142"/>
      <c r="I188" s="16" t="str">
        <f t="shared" si="7"/>
        <v/>
      </c>
    </row>
    <row r="189" spans="1:9">
      <c r="A189" s="141">
        <v>180</v>
      </c>
      <c r="B189" s="142"/>
      <c r="C189" s="142"/>
      <c r="D189" s="142"/>
      <c r="E189" s="142"/>
      <c r="F189" s="142"/>
      <c r="G189" s="144"/>
      <c r="H189" s="142"/>
      <c r="I189" s="16" t="str">
        <f t="shared" si="7"/>
        <v/>
      </c>
    </row>
    <row r="190" spans="1:9">
      <c r="A190" s="141">
        <v>181</v>
      </c>
      <c r="B190" s="142"/>
      <c r="C190" s="142"/>
      <c r="D190" s="142"/>
      <c r="E190" s="142"/>
      <c r="F190" s="142"/>
      <c r="G190" s="144"/>
      <c r="H190" s="142"/>
      <c r="I190" s="16" t="str">
        <f t="shared" si="7"/>
        <v/>
      </c>
    </row>
    <row r="191" spans="1:9">
      <c r="A191" s="141">
        <v>182</v>
      </c>
      <c r="B191" s="142"/>
      <c r="C191" s="142"/>
      <c r="D191" s="142"/>
      <c r="E191" s="142"/>
      <c r="F191" s="142"/>
      <c r="G191" s="144"/>
      <c r="H191" s="142"/>
      <c r="I191" s="16" t="str">
        <f t="shared" si="7"/>
        <v/>
      </c>
    </row>
    <row r="192" spans="1:9">
      <c r="A192" s="141">
        <v>183</v>
      </c>
      <c r="B192" s="142"/>
      <c r="C192" s="142"/>
      <c r="D192" s="142"/>
      <c r="E192" s="142"/>
      <c r="F192" s="142"/>
      <c r="G192" s="144"/>
      <c r="H192" s="142"/>
      <c r="I192" s="16" t="str">
        <f t="shared" si="7"/>
        <v/>
      </c>
    </row>
    <row r="193" spans="1:9">
      <c r="A193" s="141">
        <v>184</v>
      </c>
      <c r="B193" s="142"/>
      <c r="C193" s="142"/>
      <c r="D193" s="142"/>
      <c r="E193" s="142"/>
      <c r="F193" s="142"/>
      <c r="G193" s="144"/>
      <c r="H193" s="142"/>
      <c r="I193" s="16" t="str">
        <f t="shared" si="7"/>
        <v/>
      </c>
    </row>
    <row r="194" spans="1:9">
      <c r="A194" s="141">
        <v>185</v>
      </c>
      <c r="B194" s="142"/>
      <c r="C194" s="142"/>
      <c r="D194" s="142"/>
      <c r="E194" s="142"/>
      <c r="F194" s="142"/>
      <c r="G194" s="144"/>
      <c r="H194" s="142"/>
      <c r="I194" s="16" t="str">
        <f t="shared" si="7"/>
        <v/>
      </c>
    </row>
    <row r="195" spans="1:9">
      <c r="A195" s="141">
        <v>186</v>
      </c>
      <c r="B195" s="142"/>
      <c r="C195" s="142"/>
      <c r="D195" s="142"/>
      <c r="E195" s="142"/>
      <c r="F195" s="142"/>
      <c r="G195" s="144"/>
      <c r="H195" s="142"/>
      <c r="I195" s="16" t="str">
        <f t="shared" si="7"/>
        <v/>
      </c>
    </row>
    <row r="196" spans="1:9">
      <c r="A196" s="141">
        <v>187</v>
      </c>
      <c r="B196" s="142"/>
      <c r="C196" s="142"/>
      <c r="D196" s="142"/>
      <c r="E196" s="142"/>
      <c r="F196" s="142"/>
      <c r="G196" s="144"/>
      <c r="H196" s="142"/>
      <c r="I196" s="16" t="str">
        <f t="shared" si="7"/>
        <v/>
      </c>
    </row>
    <row r="197" spans="1:9">
      <c r="A197" s="141">
        <v>188</v>
      </c>
      <c r="B197" s="142"/>
      <c r="C197" s="142"/>
      <c r="D197" s="142"/>
      <c r="E197" s="142"/>
      <c r="F197" s="142"/>
      <c r="G197" s="144"/>
      <c r="H197" s="142"/>
      <c r="I197" s="16" t="str">
        <f t="shared" si="7"/>
        <v/>
      </c>
    </row>
    <row r="198" spans="1:9">
      <c r="A198" s="141">
        <v>189</v>
      </c>
      <c r="B198" s="142"/>
      <c r="C198" s="142"/>
      <c r="D198" s="142"/>
      <c r="E198" s="142"/>
      <c r="F198" s="142"/>
      <c r="G198" s="144"/>
      <c r="H198" s="142"/>
      <c r="I198" s="16" t="str">
        <f t="shared" si="7"/>
        <v/>
      </c>
    </row>
    <row r="199" spans="1:9">
      <c r="A199" s="141">
        <v>190</v>
      </c>
      <c r="B199" s="142"/>
      <c r="C199" s="142"/>
      <c r="D199" s="142"/>
      <c r="E199" s="142"/>
      <c r="F199" s="142"/>
      <c r="G199" s="144"/>
      <c r="H199" s="142"/>
      <c r="I199" s="16" t="str">
        <f t="shared" si="7"/>
        <v/>
      </c>
    </row>
    <row r="200" spans="1:9">
      <c r="A200" s="141">
        <v>191</v>
      </c>
      <c r="B200" s="142"/>
      <c r="C200" s="142"/>
      <c r="D200" s="142"/>
      <c r="E200" s="142"/>
      <c r="F200" s="142"/>
      <c r="G200" s="144"/>
      <c r="H200" s="142"/>
      <c r="I200" s="16" t="str">
        <f t="shared" si="7"/>
        <v/>
      </c>
    </row>
    <row r="201" spans="1:9">
      <c r="A201" s="141">
        <v>192</v>
      </c>
      <c r="B201" s="142"/>
      <c r="C201" s="142"/>
      <c r="D201" s="142"/>
      <c r="E201" s="142"/>
      <c r="F201" s="142"/>
      <c r="G201" s="144"/>
      <c r="H201" s="142"/>
      <c r="I201" s="16" t="str">
        <f t="shared" si="7"/>
        <v/>
      </c>
    </row>
    <row r="202" spans="1:9">
      <c r="A202" s="141">
        <v>193</v>
      </c>
      <c r="B202" s="142"/>
      <c r="C202" s="142"/>
      <c r="D202" s="142"/>
      <c r="E202" s="142"/>
      <c r="F202" s="142"/>
      <c r="G202" s="144"/>
      <c r="H202" s="142"/>
      <c r="I202" s="16" t="str">
        <f t="shared" ref="I202:I259" si="8">IF(OR($B202="",$C202="",$F202="",,$G202&lt;an_initial,$G202&gt;an_final,$J202=FALSE),"",HLOOKUP(E202,ii521punctaje,2,FALSE)*H202/K202)</f>
        <v/>
      </c>
    </row>
    <row r="203" spans="1:9">
      <c r="A203" s="141">
        <v>194</v>
      </c>
      <c r="B203" s="142"/>
      <c r="C203" s="142"/>
      <c r="D203" s="142"/>
      <c r="E203" s="142"/>
      <c r="F203" s="142"/>
      <c r="G203" s="144"/>
      <c r="H203" s="142"/>
      <c r="I203" s="16" t="str">
        <f t="shared" si="8"/>
        <v/>
      </c>
    </row>
    <row r="204" spans="1:9">
      <c r="A204" s="141">
        <v>195</v>
      </c>
      <c r="B204" s="142"/>
      <c r="C204" s="142"/>
      <c r="D204" s="142"/>
      <c r="E204" s="142"/>
      <c r="F204" s="142"/>
      <c r="G204" s="144"/>
      <c r="H204" s="142"/>
      <c r="I204" s="16" t="str">
        <f t="shared" si="8"/>
        <v/>
      </c>
    </row>
    <row r="205" spans="1:9">
      <c r="A205" s="141">
        <v>196</v>
      </c>
      <c r="B205" s="142"/>
      <c r="C205" s="142"/>
      <c r="D205" s="142"/>
      <c r="E205" s="142"/>
      <c r="F205" s="142"/>
      <c r="G205" s="144"/>
      <c r="H205" s="142"/>
      <c r="I205" s="16" t="str">
        <f t="shared" si="8"/>
        <v/>
      </c>
    </row>
    <row r="206" spans="1:9">
      <c r="A206" s="141">
        <v>197</v>
      </c>
      <c r="B206" s="142"/>
      <c r="C206" s="142"/>
      <c r="D206" s="142"/>
      <c r="E206" s="142"/>
      <c r="F206" s="142"/>
      <c r="G206" s="144"/>
      <c r="H206" s="142"/>
      <c r="I206" s="16" t="str">
        <f t="shared" si="8"/>
        <v/>
      </c>
    </row>
    <row r="207" spans="1:9">
      <c r="A207" s="141">
        <v>198</v>
      </c>
      <c r="B207" s="142"/>
      <c r="C207" s="142"/>
      <c r="D207" s="142"/>
      <c r="E207" s="142"/>
      <c r="F207" s="142"/>
      <c r="G207" s="144"/>
      <c r="H207" s="142"/>
      <c r="I207" s="16" t="str">
        <f t="shared" si="8"/>
        <v/>
      </c>
    </row>
    <row r="208" spans="1:9">
      <c r="A208" s="141">
        <v>199</v>
      </c>
      <c r="B208" s="142"/>
      <c r="C208" s="142"/>
      <c r="D208" s="142"/>
      <c r="E208" s="142"/>
      <c r="F208" s="142"/>
      <c r="G208" s="144"/>
      <c r="H208" s="142"/>
      <c r="I208" s="16" t="str">
        <f t="shared" si="8"/>
        <v/>
      </c>
    </row>
    <row r="209" spans="1:9">
      <c r="A209" s="141">
        <v>200</v>
      </c>
      <c r="B209" s="142"/>
      <c r="C209" s="142"/>
      <c r="D209" s="142"/>
      <c r="E209" s="142"/>
      <c r="F209" s="142"/>
      <c r="G209" s="144"/>
      <c r="H209" s="142"/>
      <c r="I209" s="16" t="str">
        <f t="shared" si="8"/>
        <v/>
      </c>
    </row>
    <row r="210" spans="1:9">
      <c r="A210" s="141">
        <v>201</v>
      </c>
      <c r="B210" s="142"/>
      <c r="C210" s="142"/>
      <c r="D210" s="142"/>
      <c r="E210" s="142"/>
      <c r="F210" s="142"/>
      <c r="G210" s="144"/>
      <c r="H210" s="142"/>
      <c r="I210" s="16" t="str">
        <f t="shared" si="8"/>
        <v/>
      </c>
    </row>
    <row r="211" spans="1:9">
      <c r="A211" s="141">
        <v>202</v>
      </c>
      <c r="B211" s="142"/>
      <c r="C211" s="142"/>
      <c r="D211" s="142"/>
      <c r="E211" s="142"/>
      <c r="F211" s="142"/>
      <c r="G211" s="144"/>
      <c r="H211" s="142"/>
      <c r="I211" s="16" t="str">
        <f t="shared" si="8"/>
        <v/>
      </c>
    </row>
    <row r="212" spans="1:9">
      <c r="A212" s="141">
        <v>203</v>
      </c>
      <c r="B212" s="142"/>
      <c r="C212" s="142"/>
      <c r="D212" s="142"/>
      <c r="E212" s="142"/>
      <c r="F212" s="142"/>
      <c r="G212" s="144"/>
      <c r="H212" s="142"/>
      <c r="I212" s="16" t="str">
        <f t="shared" si="8"/>
        <v/>
      </c>
    </row>
    <row r="213" spans="1:9">
      <c r="A213" s="141">
        <v>204</v>
      </c>
      <c r="B213" s="142"/>
      <c r="C213" s="142"/>
      <c r="D213" s="142"/>
      <c r="E213" s="142"/>
      <c r="F213" s="142"/>
      <c r="G213" s="144"/>
      <c r="H213" s="142"/>
      <c r="I213" s="16" t="str">
        <f t="shared" si="8"/>
        <v/>
      </c>
    </row>
    <row r="214" spans="1:9">
      <c r="A214" s="141">
        <v>205</v>
      </c>
      <c r="B214" s="142"/>
      <c r="C214" s="142"/>
      <c r="D214" s="142"/>
      <c r="E214" s="142"/>
      <c r="F214" s="142"/>
      <c r="G214" s="144"/>
      <c r="H214" s="142"/>
      <c r="I214" s="16" t="str">
        <f t="shared" si="8"/>
        <v/>
      </c>
    </row>
    <row r="215" spans="1:9">
      <c r="A215" s="141">
        <v>206</v>
      </c>
      <c r="B215" s="142"/>
      <c r="C215" s="142"/>
      <c r="D215" s="142"/>
      <c r="E215" s="142"/>
      <c r="F215" s="142"/>
      <c r="G215" s="144"/>
      <c r="H215" s="142"/>
      <c r="I215" s="16" t="str">
        <f t="shared" si="8"/>
        <v/>
      </c>
    </row>
    <row r="216" spans="1:9">
      <c r="A216" s="141">
        <v>207</v>
      </c>
      <c r="B216" s="142"/>
      <c r="C216" s="142"/>
      <c r="D216" s="142"/>
      <c r="E216" s="142"/>
      <c r="F216" s="142"/>
      <c r="G216" s="144"/>
      <c r="H216" s="142"/>
      <c r="I216" s="16" t="str">
        <f t="shared" si="8"/>
        <v/>
      </c>
    </row>
    <row r="217" spans="1:9">
      <c r="A217" s="141">
        <v>208</v>
      </c>
      <c r="B217" s="142"/>
      <c r="C217" s="142"/>
      <c r="D217" s="142"/>
      <c r="E217" s="142"/>
      <c r="F217" s="142"/>
      <c r="G217" s="144"/>
      <c r="H217" s="142"/>
      <c r="I217" s="16" t="str">
        <f t="shared" si="8"/>
        <v/>
      </c>
    </row>
    <row r="218" spans="1:9">
      <c r="A218" s="141">
        <v>209</v>
      </c>
      <c r="B218" s="142"/>
      <c r="C218" s="142"/>
      <c r="D218" s="142"/>
      <c r="E218" s="142"/>
      <c r="F218" s="142"/>
      <c r="G218" s="144"/>
      <c r="H218" s="142"/>
      <c r="I218" s="16" t="str">
        <f t="shared" si="8"/>
        <v/>
      </c>
    </row>
    <row r="219" spans="1:9">
      <c r="A219" s="141">
        <v>210</v>
      </c>
      <c r="B219" s="142"/>
      <c r="C219" s="142"/>
      <c r="D219" s="142"/>
      <c r="E219" s="142"/>
      <c r="F219" s="142"/>
      <c r="G219" s="144"/>
      <c r="H219" s="142"/>
      <c r="I219" s="16" t="str">
        <f t="shared" si="8"/>
        <v/>
      </c>
    </row>
    <row r="220" spans="1:9">
      <c r="A220" s="141">
        <v>211</v>
      </c>
      <c r="B220" s="142"/>
      <c r="C220" s="142"/>
      <c r="D220" s="142"/>
      <c r="E220" s="142"/>
      <c r="F220" s="142"/>
      <c r="G220" s="144"/>
      <c r="H220" s="142"/>
      <c r="I220" s="16" t="str">
        <f t="shared" si="8"/>
        <v/>
      </c>
    </row>
    <row r="221" spans="1:9">
      <c r="A221" s="141">
        <v>212</v>
      </c>
      <c r="B221" s="142"/>
      <c r="C221" s="142"/>
      <c r="D221" s="142"/>
      <c r="E221" s="142"/>
      <c r="F221" s="142"/>
      <c r="G221" s="144"/>
      <c r="H221" s="142"/>
      <c r="I221" s="16" t="str">
        <f t="shared" si="8"/>
        <v/>
      </c>
    </row>
    <row r="222" spans="1:9">
      <c r="A222" s="141">
        <v>213</v>
      </c>
      <c r="B222" s="142"/>
      <c r="C222" s="142"/>
      <c r="D222" s="142"/>
      <c r="E222" s="142"/>
      <c r="F222" s="142"/>
      <c r="G222" s="144"/>
      <c r="H222" s="142"/>
      <c r="I222" s="16" t="str">
        <f t="shared" si="8"/>
        <v/>
      </c>
    </row>
    <row r="223" spans="1:9">
      <c r="A223" s="141">
        <v>214</v>
      </c>
      <c r="B223" s="142"/>
      <c r="C223" s="142"/>
      <c r="D223" s="142"/>
      <c r="E223" s="142"/>
      <c r="F223" s="142"/>
      <c r="G223" s="144"/>
      <c r="H223" s="142"/>
      <c r="I223" s="16" t="str">
        <f t="shared" si="8"/>
        <v/>
      </c>
    </row>
    <row r="224" spans="1:9">
      <c r="A224" s="141">
        <v>215</v>
      </c>
      <c r="B224" s="142"/>
      <c r="C224" s="142"/>
      <c r="D224" s="142"/>
      <c r="E224" s="142"/>
      <c r="F224" s="142"/>
      <c r="G224" s="144"/>
      <c r="H224" s="142"/>
      <c r="I224" s="16" t="str">
        <f t="shared" si="8"/>
        <v/>
      </c>
    </row>
    <row r="225" spans="1:9">
      <c r="A225" s="141">
        <v>216</v>
      </c>
      <c r="B225" s="142"/>
      <c r="C225" s="142"/>
      <c r="D225" s="142"/>
      <c r="E225" s="142"/>
      <c r="F225" s="142"/>
      <c r="G225" s="144"/>
      <c r="H225" s="142"/>
      <c r="I225" s="16" t="str">
        <f t="shared" si="8"/>
        <v/>
      </c>
    </row>
    <row r="226" spans="1:9">
      <c r="A226" s="141">
        <v>217</v>
      </c>
      <c r="B226" s="142"/>
      <c r="C226" s="142"/>
      <c r="D226" s="142"/>
      <c r="E226" s="142"/>
      <c r="F226" s="142"/>
      <c r="G226" s="144"/>
      <c r="H226" s="142"/>
      <c r="I226" s="16" t="str">
        <f t="shared" si="8"/>
        <v/>
      </c>
    </row>
    <row r="227" spans="1:9">
      <c r="A227" s="141">
        <v>218</v>
      </c>
      <c r="B227" s="142"/>
      <c r="C227" s="142"/>
      <c r="D227" s="142"/>
      <c r="E227" s="142"/>
      <c r="F227" s="142"/>
      <c r="G227" s="144"/>
      <c r="H227" s="142"/>
      <c r="I227" s="16" t="str">
        <f t="shared" si="8"/>
        <v/>
      </c>
    </row>
    <row r="228" spans="1:9">
      <c r="A228" s="141">
        <v>219</v>
      </c>
      <c r="B228" s="142"/>
      <c r="C228" s="142"/>
      <c r="D228" s="142"/>
      <c r="E228" s="142"/>
      <c r="F228" s="142"/>
      <c r="G228" s="144"/>
      <c r="H228" s="142"/>
      <c r="I228" s="16" t="str">
        <f t="shared" si="8"/>
        <v/>
      </c>
    </row>
    <row r="229" spans="1:9">
      <c r="A229" s="141">
        <v>220</v>
      </c>
      <c r="B229" s="142"/>
      <c r="C229" s="142"/>
      <c r="D229" s="142"/>
      <c r="E229" s="142"/>
      <c r="F229" s="142"/>
      <c r="G229" s="144"/>
      <c r="H229" s="142"/>
      <c r="I229" s="16" t="str">
        <f t="shared" si="8"/>
        <v/>
      </c>
    </row>
    <row r="230" spans="1:9">
      <c r="A230" s="141">
        <v>221</v>
      </c>
      <c r="B230" s="142"/>
      <c r="C230" s="142"/>
      <c r="D230" s="142"/>
      <c r="E230" s="142"/>
      <c r="F230" s="142"/>
      <c r="G230" s="144"/>
      <c r="H230" s="142"/>
      <c r="I230" s="16" t="str">
        <f t="shared" si="8"/>
        <v/>
      </c>
    </row>
    <row r="231" spans="1:9">
      <c r="A231" s="141">
        <v>222</v>
      </c>
      <c r="B231" s="142"/>
      <c r="C231" s="142"/>
      <c r="D231" s="142"/>
      <c r="E231" s="142"/>
      <c r="F231" s="142"/>
      <c r="G231" s="144"/>
      <c r="H231" s="142"/>
      <c r="I231" s="16" t="str">
        <f t="shared" si="8"/>
        <v/>
      </c>
    </row>
    <row r="232" spans="1:9">
      <c r="A232" s="141">
        <v>223</v>
      </c>
      <c r="B232" s="142"/>
      <c r="C232" s="142"/>
      <c r="D232" s="142"/>
      <c r="E232" s="142"/>
      <c r="F232" s="142"/>
      <c r="G232" s="144"/>
      <c r="H232" s="142"/>
      <c r="I232" s="16" t="str">
        <f t="shared" si="8"/>
        <v/>
      </c>
    </row>
    <row r="233" spans="1:9">
      <c r="A233" s="141">
        <v>224</v>
      </c>
      <c r="B233" s="142"/>
      <c r="C233" s="142"/>
      <c r="D233" s="142"/>
      <c r="E233" s="142"/>
      <c r="F233" s="142"/>
      <c r="G233" s="144"/>
      <c r="H233" s="142"/>
      <c r="I233" s="16" t="str">
        <f t="shared" si="8"/>
        <v/>
      </c>
    </row>
    <row r="234" spans="1:9">
      <c r="A234" s="141">
        <v>225</v>
      </c>
      <c r="B234" s="142"/>
      <c r="C234" s="142"/>
      <c r="D234" s="142"/>
      <c r="E234" s="142"/>
      <c r="F234" s="142"/>
      <c r="G234" s="144"/>
      <c r="H234" s="142"/>
      <c r="I234" s="16" t="str">
        <f t="shared" si="8"/>
        <v/>
      </c>
    </row>
    <row r="235" spans="1:9">
      <c r="A235" s="141">
        <v>226</v>
      </c>
      <c r="B235" s="142"/>
      <c r="C235" s="142"/>
      <c r="D235" s="142"/>
      <c r="E235" s="142"/>
      <c r="F235" s="142"/>
      <c r="G235" s="144"/>
      <c r="H235" s="142"/>
      <c r="I235" s="16" t="str">
        <f t="shared" si="8"/>
        <v/>
      </c>
    </row>
    <row r="236" spans="1:9">
      <c r="A236" s="141">
        <v>227</v>
      </c>
      <c r="B236" s="142"/>
      <c r="C236" s="142"/>
      <c r="D236" s="142"/>
      <c r="E236" s="142"/>
      <c r="F236" s="142"/>
      <c r="G236" s="144"/>
      <c r="H236" s="142"/>
      <c r="I236" s="16" t="str">
        <f t="shared" si="8"/>
        <v/>
      </c>
    </row>
    <row r="237" spans="1:9">
      <c r="A237" s="141">
        <v>228</v>
      </c>
      <c r="B237" s="142"/>
      <c r="C237" s="142"/>
      <c r="D237" s="142"/>
      <c r="E237" s="142"/>
      <c r="F237" s="142"/>
      <c r="G237" s="144"/>
      <c r="H237" s="142"/>
      <c r="I237" s="16" t="str">
        <f t="shared" si="8"/>
        <v/>
      </c>
    </row>
    <row r="238" spans="1:9">
      <c r="A238" s="141">
        <v>229</v>
      </c>
      <c r="B238" s="142"/>
      <c r="C238" s="142"/>
      <c r="D238" s="142"/>
      <c r="E238" s="142"/>
      <c r="F238" s="142"/>
      <c r="G238" s="144"/>
      <c r="H238" s="142"/>
      <c r="I238" s="16" t="str">
        <f t="shared" si="8"/>
        <v/>
      </c>
    </row>
    <row r="239" spans="1:9">
      <c r="A239" s="141">
        <v>230</v>
      </c>
      <c r="B239" s="142"/>
      <c r="C239" s="142"/>
      <c r="D239" s="142"/>
      <c r="E239" s="142"/>
      <c r="F239" s="142"/>
      <c r="G239" s="144"/>
      <c r="H239" s="142"/>
      <c r="I239" s="16" t="str">
        <f t="shared" si="8"/>
        <v/>
      </c>
    </row>
    <row r="240" spans="1:9">
      <c r="A240" s="141">
        <v>231</v>
      </c>
      <c r="B240" s="142"/>
      <c r="C240" s="142"/>
      <c r="D240" s="142"/>
      <c r="E240" s="142"/>
      <c r="F240" s="142"/>
      <c r="G240" s="144"/>
      <c r="H240" s="142"/>
      <c r="I240" s="16" t="str">
        <f t="shared" si="8"/>
        <v/>
      </c>
    </row>
    <row r="241" spans="1:9">
      <c r="A241" s="141">
        <v>232</v>
      </c>
      <c r="B241" s="142"/>
      <c r="C241" s="142"/>
      <c r="D241" s="142"/>
      <c r="E241" s="142"/>
      <c r="F241" s="142"/>
      <c r="G241" s="144"/>
      <c r="H241" s="142"/>
      <c r="I241" s="16" t="str">
        <f t="shared" si="8"/>
        <v/>
      </c>
    </row>
    <row r="242" spans="1:9">
      <c r="A242" s="141">
        <v>233</v>
      </c>
      <c r="B242" s="142"/>
      <c r="C242" s="142"/>
      <c r="D242" s="142"/>
      <c r="E242" s="142"/>
      <c r="F242" s="142"/>
      <c r="G242" s="144"/>
      <c r="H242" s="142"/>
      <c r="I242" s="16" t="str">
        <f t="shared" si="8"/>
        <v/>
      </c>
    </row>
    <row r="243" spans="1:9">
      <c r="A243" s="141">
        <v>234</v>
      </c>
      <c r="B243" s="142"/>
      <c r="C243" s="142"/>
      <c r="D243" s="142"/>
      <c r="E243" s="142"/>
      <c r="F243" s="142"/>
      <c r="G243" s="144"/>
      <c r="H243" s="142"/>
      <c r="I243" s="16" t="str">
        <f t="shared" si="8"/>
        <v/>
      </c>
    </row>
    <row r="244" spans="1:9">
      <c r="A244" s="141">
        <v>235</v>
      </c>
      <c r="B244" s="142"/>
      <c r="C244" s="142"/>
      <c r="D244" s="142"/>
      <c r="E244" s="142"/>
      <c r="F244" s="142"/>
      <c r="G244" s="144"/>
      <c r="H244" s="142"/>
      <c r="I244" s="16" t="str">
        <f t="shared" si="8"/>
        <v/>
      </c>
    </row>
    <row r="245" spans="1:9">
      <c r="A245" s="141">
        <v>236</v>
      </c>
      <c r="B245" s="142"/>
      <c r="C245" s="142"/>
      <c r="D245" s="142"/>
      <c r="E245" s="142"/>
      <c r="F245" s="142"/>
      <c r="G245" s="144"/>
      <c r="H245" s="142"/>
      <c r="I245" s="16" t="str">
        <f t="shared" si="8"/>
        <v/>
      </c>
    </row>
    <row r="246" spans="1:9">
      <c r="A246" s="141">
        <v>237</v>
      </c>
      <c r="B246" s="142"/>
      <c r="C246" s="142"/>
      <c r="D246" s="142"/>
      <c r="E246" s="142"/>
      <c r="F246" s="142"/>
      <c r="G246" s="144"/>
      <c r="H246" s="142"/>
      <c r="I246" s="16" t="str">
        <f t="shared" si="8"/>
        <v/>
      </c>
    </row>
    <row r="247" spans="1:9">
      <c r="A247" s="141">
        <v>238</v>
      </c>
      <c r="B247" s="142"/>
      <c r="C247" s="142"/>
      <c r="D247" s="142"/>
      <c r="E247" s="142"/>
      <c r="F247" s="142"/>
      <c r="G247" s="144"/>
      <c r="H247" s="142"/>
      <c r="I247" s="16" t="str">
        <f t="shared" si="8"/>
        <v/>
      </c>
    </row>
    <row r="248" spans="1:9">
      <c r="A248" s="141">
        <v>239</v>
      </c>
      <c r="B248" s="142"/>
      <c r="C248" s="142"/>
      <c r="D248" s="142"/>
      <c r="E248" s="142"/>
      <c r="F248" s="142"/>
      <c r="G248" s="144"/>
      <c r="H248" s="142"/>
      <c r="I248" s="16" t="str">
        <f t="shared" si="8"/>
        <v/>
      </c>
    </row>
    <row r="249" spans="1:9">
      <c r="A249" s="141">
        <v>240</v>
      </c>
      <c r="B249" s="142"/>
      <c r="C249" s="142"/>
      <c r="D249" s="142"/>
      <c r="E249" s="142"/>
      <c r="F249" s="142"/>
      <c r="G249" s="144"/>
      <c r="H249" s="142"/>
      <c r="I249" s="16" t="str">
        <f t="shared" si="8"/>
        <v/>
      </c>
    </row>
    <row r="250" spans="1:9">
      <c r="A250" s="141">
        <v>241</v>
      </c>
      <c r="B250" s="142"/>
      <c r="C250" s="142"/>
      <c r="D250" s="142"/>
      <c r="E250" s="142"/>
      <c r="F250" s="142"/>
      <c r="G250" s="144"/>
      <c r="H250" s="142"/>
      <c r="I250" s="16" t="str">
        <f t="shared" si="8"/>
        <v/>
      </c>
    </row>
    <row r="251" spans="1:9">
      <c r="A251" s="141">
        <v>242</v>
      </c>
      <c r="B251" s="142"/>
      <c r="C251" s="142"/>
      <c r="D251" s="142"/>
      <c r="E251" s="142"/>
      <c r="F251" s="142"/>
      <c r="G251" s="144"/>
      <c r="H251" s="142"/>
      <c r="I251" s="16" t="str">
        <f t="shared" si="8"/>
        <v/>
      </c>
    </row>
    <row r="252" spans="1:9">
      <c r="A252" s="141">
        <v>243</v>
      </c>
      <c r="B252" s="142"/>
      <c r="C252" s="142"/>
      <c r="D252" s="142"/>
      <c r="E252" s="142"/>
      <c r="F252" s="142"/>
      <c r="G252" s="144"/>
      <c r="H252" s="142"/>
      <c r="I252" s="16" t="str">
        <f t="shared" si="8"/>
        <v/>
      </c>
    </row>
    <row r="253" spans="1:9">
      <c r="A253" s="141">
        <v>244</v>
      </c>
      <c r="B253" s="142"/>
      <c r="C253" s="142"/>
      <c r="D253" s="142"/>
      <c r="E253" s="142"/>
      <c r="F253" s="142"/>
      <c r="G253" s="144"/>
      <c r="H253" s="142"/>
      <c r="I253" s="16" t="str">
        <f t="shared" si="8"/>
        <v/>
      </c>
    </row>
    <row r="254" spans="1:9">
      <c r="A254" s="141">
        <v>245</v>
      </c>
      <c r="B254" s="142"/>
      <c r="C254" s="142"/>
      <c r="D254" s="142"/>
      <c r="E254" s="142"/>
      <c r="F254" s="142"/>
      <c r="G254" s="144"/>
      <c r="H254" s="142"/>
      <c r="I254" s="16" t="str">
        <f t="shared" si="8"/>
        <v/>
      </c>
    </row>
    <row r="255" spans="1:9">
      <c r="A255" s="141">
        <v>246</v>
      </c>
      <c r="B255" s="142"/>
      <c r="C255" s="142"/>
      <c r="D255" s="142"/>
      <c r="E255" s="142"/>
      <c r="F255" s="142"/>
      <c r="G255" s="144"/>
      <c r="H255" s="142"/>
      <c r="I255" s="16" t="str">
        <f t="shared" si="8"/>
        <v/>
      </c>
    </row>
    <row r="256" spans="1:9">
      <c r="A256" s="141">
        <v>247</v>
      </c>
      <c r="B256" s="142"/>
      <c r="C256" s="142"/>
      <c r="D256" s="142"/>
      <c r="E256" s="142"/>
      <c r="F256" s="142"/>
      <c r="G256" s="144"/>
      <c r="H256" s="142"/>
      <c r="I256" s="16" t="str">
        <f t="shared" si="8"/>
        <v/>
      </c>
    </row>
    <row r="257" spans="1:9">
      <c r="A257" s="141">
        <v>248</v>
      </c>
      <c r="B257" s="142"/>
      <c r="C257" s="142"/>
      <c r="D257" s="142"/>
      <c r="E257" s="142"/>
      <c r="F257" s="142"/>
      <c r="G257" s="144"/>
      <c r="H257" s="142"/>
      <c r="I257" s="16" t="str">
        <f t="shared" si="8"/>
        <v/>
      </c>
    </row>
    <row r="258" spans="1:9">
      <c r="A258" s="141">
        <v>249</v>
      </c>
      <c r="B258" s="142"/>
      <c r="C258" s="142"/>
      <c r="D258" s="142"/>
      <c r="E258" s="142"/>
      <c r="F258" s="142"/>
      <c r="G258" s="144"/>
      <c r="H258" s="142"/>
      <c r="I258" s="16" t="str">
        <f t="shared" si="8"/>
        <v/>
      </c>
    </row>
    <row r="259" spans="1:9">
      <c r="A259" s="141">
        <v>250</v>
      </c>
      <c r="B259" s="142"/>
      <c r="C259" s="142"/>
      <c r="D259" s="142"/>
      <c r="E259" s="142"/>
      <c r="F259" s="142"/>
      <c r="G259" s="144"/>
      <c r="H259" s="142"/>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0" sqref="B10:F12"/>
    </sheetView>
  </sheetViews>
  <sheetFormatPr defaultColWidth="9.109375" defaultRowHeight="15.6"/>
  <cols>
    <col min="1" max="1" width="5.6640625" style="58" customWidth="1"/>
    <col min="2" max="4" width="35.6640625" style="62" customWidth="1"/>
    <col min="5" max="5" width="45.109375" style="62" customWidth="1"/>
    <col min="6" max="6" width="10.6640625" style="67" customWidth="1"/>
    <col min="7" max="7" width="17.6640625" style="62" customWidth="1"/>
    <col min="8" max="8" width="9.109375" style="69" hidden="1" customWidth="1"/>
    <col min="9" max="9" width="9.109375" style="62" hidden="1" customWidth="1"/>
    <col min="10" max="19" width="9.109375" style="62" customWidth="1"/>
    <col min="20" max="16384" width="9.109375" style="62"/>
  </cols>
  <sheetData>
    <row r="1" spans="1:9" s="58" customFormat="1">
      <c r="A1" s="57" t="s">
        <v>481</v>
      </c>
      <c r="F1" s="59"/>
      <c r="G1" s="61"/>
      <c r="H1" s="287"/>
    </row>
    <row r="2" spans="1:9" s="58" customFormat="1">
      <c r="A2" s="57" t="s">
        <v>941</v>
      </c>
      <c r="F2" s="59"/>
      <c r="G2" s="61"/>
      <c r="H2" s="287"/>
    </row>
    <row r="3" spans="1:9" s="58" customFormat="1">
      <c r="A3" s="57"/>
      <c r="F3" s="59"/>
      <c r="G3" s="61"/>
      <c r="H3" s="287"/>
    </row>
    <row r="4" spans="1:9">
      <c r="A4" s="531" t="s">
        <v>901</v>
      </c>
      <c r="B4" s="531"/>
      <c r="C4" s="531"/>
      <c r="D4" s="531"/>
      <c r="E4" s="531"/>
      <c r="F4" s="531"/>
      <c r="G4" s="531"/>
      <c r="H4" s="289"/>
    </row>
    <row r="5" spans="1:9">
      <c r="A5" s="531" t="s">
        <v>946</v>
      </c>
      <c r="B5" s="531"/>
      <c r="C5" s="531"/>
      <c r="D5" s="531"/>
      <c r="E5" s="531"/>
      <c r="F5" s="531"/>
      <c r="G5" s="531"/>
    </row>
    <row r="6" spans="1:9" ht="13.5" customHeight="1">
      <c r="F6" s="62"/>
      <c r="G6" s="345" t="str">
        <f>CONCATENATE(functie," ",nume_candidat)</f>
        <v>Șef de lucrări Halbac-Cotoara-Zamfir Rares</v>
      </c>
    </row>
    <row r="7" spans="1:9" ht="18.75" customHeight="1">
      <c r="A7" s="528" t="s">
        <v>336</v>
      </c>
      <c r="B7" s="528" t="s">
        <v>0</v>
      </c>
      <c r="C7" s="528" t="s">
        <v>951</v>
      </c>
      <c r="D7" s="528" t="s">
        <v>1051</v>
      </c>
      <c r="E7" s="528" t="s">
        <v>1023</v>
      </c>
      <c r="F7" s="534" t="s">
        <v>2</v>
      </c>
      <c r="G7" s="589" t="s">
        <v>542</v>
      </c>
      <c r="H7" s="535" t="s">
        <v>539</v>
      </c>
      <c r="I7" s="536" t="s">
        <v>549</v>
      </c>
    </row>
    <row r="8" spans="1:9" ht="46.5" customHeight="1">
      <c r="A8" s="528"/>
      <c r="B8" s="528"/>
      <c r="C8" s="528"/>
      <c r="D8" s="528"/>
      <c r="E8" s="528"/>
      <c r="F8" s="534"/>
      <c r="G8" s="590"/>
      <c r="H8" s="535"/>
      <c r="I8" s="536"/>
    </row>
    <row r="9" spans="1:9">
      <c r="A9" s="86"/>
      <c r="B9" s="63"/>
      <c r="C9" s="63"/>
      <c r="D9" s="63"/>
      <c r="E9" s="63"/>
      <c r="F9" s="28"/>
      <c r="G9" s="146">
        <f>SUMIF(G10:G1010,"&gt;0")</f>
        <v>0</v>
      </c>
      <c r="H9" s="296"/>
    </row>
    <row r="10" spans="1:9">
      <c r="A10" s="35">
        <v>1</v>
      </c>
      <c r="B10" s="7"/>
      <c r="C10" s="7"/>
      <c r="D10" s="378"/>
      <c r="E10" s="7"/>
      <c r="F10" s="218"/>
      <c r="G10" s="16" t="str">
        <f t="shared" ref="G10:G73" si="0">IF(OR($B10="",$C10="",,,$F10&lt;an_initial,$F10&gt;an_final,$H10=FALSE),"",HLOOKUP(E10,ii522punctaje,2,FALSE)/I10)</f>
        <v/>
      </c>
      <c r="H10" s="347" t="b">
        <f t="shared" ref="H10:H73" si="1">IF(nume_candidat="",FALSE,ISNUMBER(SEARCH(nume_candidat,$B10)))</f>
        <v>0</v>
      </c>
      <c r="I10" s="348">
        <f t="shared" ref="I10:I41" si="2">LEN(B10)-LEN(SUBSTITUTE(B10,",",""))+1</f>
        <v>1</v>
      </c>
    </row>
    <row r="11" spans="1:9">
      <c r="A11" s="35">
        <v>2</v>
      </c>
      <c r="B11" s="7"/>
      <c r="C11" s="7"/>
      <c r="D11" s="378"/>
      <c r="E11" s="7"/>
      <c r="F11" s="218"/>
      <c r="G11" s="16" t="str">
        <f t="shared" si="0"/>
        <v/>
      </c>
      <c r="H11" s="347" t="b">
        <f t="shared" si="1"/>
        <v>0</v>
      </c>
      <c r="I11" s="348">
        <f t="shared" si="2"/>
        <v>1</v>
      </c>
    </row>
    <row r="12" spans="1:9">
      <c r="A12" s="35">
        <v>3</v>
      </c>
      <c r="B12" s="6"/>
      <c r="C12" s="7"/>
      <c r="D12" s="378"/>
      <c r="E12" s="7"/>
      <c r="F12" s="218"/>
      <c r="G12" s="16" t="str">
        <f t="shared" si="0"/>
        <v/>
      </c>
      <c r="H12" s="347" t="b">
        <f t="shared" si="1"/>
        <v>0</v>
      </c>
      <c r="I12" s="348">
        <f t="shared" si="2"/>
        <v>1</v>
      </c>
    </row>
    <row r="13" spans="1:9">
      <c r="A13" s="35">
        <v>4</v>
      </c>
      <c r="B13" s="6"/>
      <c r="C13" s="6"/>
      <c r="D13" s="6"/>
      <c r="E13" s="6"/>
      <c r="F13" s="214"/>
      <c r="G13" s="16" t="str">
        <f t="shared" si="0"/>
        <v/>
      </c>
      <c r="H13" s="347" t="b">
        <f t="shared" si="1"/>
        <v>0</v>
      </c>
      <c r="I13" s="348">
        <f t="shared" si="2"/>
        <v>1</v>
      </c>
    </row>
    <row r="14" spans="1:9">
      <c r="A14" s="35">
        <v>5</v>
      </c>
      <c r="B14" s="6"/>
      <c r="C14" s="6"/>
      <c r="D14" s="6"/>
      <c r="E14" s="6"/>
      <c r="F14" s="214"/>
      <c r="G14" s="16" t="str">
        <f t="shared" si="0"/>
        <v/>
      </c>
      <c r="H14" s="347" t="b">
        <f t="shared" si="1"/>
        <v>0</v>
      </c>
      <c r="I14" s="348">
        <f t="shared" si="2"/>
        <v>1</v>
      </c>
    </row>
    <row r="15" spans="1:9">
      <c r="A15" s="35">
        <v>6</v>
      </c>
      <c r="B15" s="6"/>
      <c r="C15" s="6"/>
      <c r="D15" s="6"/>
      <c r="E15" s="6"/>
      <c r="F15" s="214"/>
      <c r="G15" s="16" t="str">
        <f t="shared" si="0"/>
        <v/>
      </c>
      <c r="H15" s="347" t="b">
        <f t="shared" si="1"/>
        <v>0</v>
      </c>
      <c r="I15" s="348">
        <f t="shared" si="2"/>
        <v>1</v>
      </c>
    </row>
    <row r="16" spans="1:9">
      <c r="A16" s="35">
        <v>7</v>
      </c>
      <c r="B16" s="6"/>
      <c r="C16" s="6"/>
      <c r="D16" s="6"/>
      <c r="E16" s="6"/>
      <c r="F16" s="214"/>
      <c r="G16" s="16" t="str">
        <f t="shared" si="0"/>
        <v/>
      </c>
      <c r="H16" s="347" t="b">
        <f t="shared" si="1"/>
        <v>0</v>
      </c>
      <c r="I16" s="348">
        <f t="shared" si="2"/>
        <v>1</v>
      </c>
    </row>
    <row r="17" spans="1:9">
      <c r="A17" s="35">
        <v>8</v>
      </c>
      <c r="B17" s="6"/>
      <c r="C17" s="6"/>
      <c r="D17" s="6"/>
      <c r="E17" s="6"/>
      <c r="F17" s="214"/>
      <c r="G17" s="16" t="str">
        <f t="shared" si="0"/>
        <v/>
      </c>
      <c r="H17" s="347" t="b">
        <f t="shared" si="1"/>
        <v>0</v>
      </c>
      <c r="I17" s="348">
        <f t="shared" si="2"/>
        <v>1</v>
      </c>
    </row>
    <row r="18" spans="1:9">
      <c r="A18" s="35">
        <v>9</v>
      </c>
      <c r="B18" s="6"/>
      <c r="C18" s="6"/>
      <c r="D18" s="6"/>
      <c r="E18" s="6"/>
      <c r="F18" s="214"/>
      <c r="G18" s="16" t="str">
        <f t="shared" si="0"/>
        <v/>
      </c>
      <c r="H18" s="347" t="b">
        <f t="shared" si="1"/>
        <v>0</v>
      </c>
      <c r="I18" s="348">
        <f t="shared" si="2"/>
        <v>1</v>
      </c>
    </row>
    <row r="19" spans="1:9">
      <c r="A19" s="35">
        <v>10</v>
      </c>
      <c r="B19" s="6"/>
      <c r="C19" s="6"/>
      <c r="D19" s="6"/>
      <c r="E19" s="6"/>
      <c r="F19" s="214"/>
      <c r="G19" s="16" t="str">
        <f t="shared" si="0"/>
        <v/>
      </c>
      <c r="H19" s="347" t="b">
        <f t="shared" si="1"/>
        <v>0</v>
      </c>
      <c r="I19" s="348">
        <f t="shared" si="2"/>
        <v>1</v>
      </c>
    </row>
    <row r="20" spans="1:9">
      <c r="A20" s="35">
        <v>11</v>
      </c>
      <c r="B20" s="6"/>
      <c r="C20" s="6"/>
      <c r="D20" s="6"/>
      <c r="E20" s="6"/>
      <c r="F20" s="214"/>
      <c r="G20" s="16" t="str">
        <f t="shared" si="0"/>
        <v/>
      </c>
      <c r="H20" s="347" t="b">
        <f t="shared" si="1"/>
        <v>0</v>
      </c>
      <c r="I20" s="348">
        <f t="shared" si="2"/>
        <v>1</v>
      </c>
    </row>
    <row r="21" spans="1:9">
      <c r="A21" s="35">
        <v>12</v>
      </c>
      <c r="B21" s="6"/>
      <c r="C21" s="6"/>
      <c r="D21" s="6"/>
      <c r="E21" s="6"/>
      <c r="F21" s="214"/>
      <c r="G21" s="16" t="str">
        <f t="shared" si="0"/>
        <v/>
      </c>
      <c r="H21" s="347" t="b">
        <f t="shared" si="1"/>
        <v>0</v>
      </c>
      <c r="I21" s="348">
        <f t="shared" si="2"/>
        <v>1</v>
      </c>
    </row>
    <row r="22" spans="1:9">
      <c r="A22" s="35">
        <v>13</v>
      </c>
      <c r="B22" s="6"/>
      <c r="C22" s="6"/>
      <c r="D22" s="6"/>
      <c r="E22" s="6"/>
      <c r="F22" s="214"/>
      <c r="G22" s="16" t="str">
        <f t="shared" si="0"/>
        <v/>
      </c>
      <c r="H22" s="347" t="b">
        <f t="shared" si="1"/>
        <v>0</v>
      </c>
      <c r="I22" s="348">
        <f t="shared" si="2"/>
        <v>1</v>
      </c>
    </row>
    <row r="23" spans="1:9">
      <c r="A23" s="35">
        <v>14</v>
      </c>
      <c r="B23" s="6"/>
      <c r="C23" s="6"/>
      <c r="D23" s="6"/>
      <c r="E23" s="6"/>
      <c r="F23" s="214"/>
      <c r="G23" s="16" t="str">
        <f t="shared" si="0"/>
        <v/>
      </c>
      <c r="H23" s="347" t="b">
        <f t="shared" si="1"/>
        <v>0</v>
      </c>
      <c r="I23" s="348">
        <f t="shared" si="2"/>
        <v>1</v>
      </c>
    </row>
    <row r="24" spans="1:9">
      <c r="A24" s="35">
        <v>15</v>
      </c>
      <c r="B24" s="6"/>
      <c r="C24" s="6"/>
      <c r="D24" s="6"/>
      <c r="E24" s="6"/>
      <c r="F24" s="214"/>
      <c r="G24" s="16" t="str">
        <f t="shared" si="0"/>
        <v/>
      </c>
      <c r="H24" s="347" t="b">
        <f t="shared" si="1"/>
        <v>0</v>
      </c>
      <c r="I24" s="348">
        <f t="shared" si="2"/>
        <v>1</v>
      </c>
    </row>
    <row r="25" spans="1:9">
      <c r="A25" s="35">
        <v>16</v>
      </c>
      <c r="B25" s="6"/>
      <c r="C25" s="6"/>
      <c r="D25" s="6"/>
      <c r="E25" s="6"/>
      <c r="F25" s="214"/>
      <c r="G25" s="16" t="str">
        <f t="shared" si="0"/>
        <v/>
      </c>
      <c r="H25" s="347" t="b">
        <f t="shared" si="1"/>
        <v>0</v>
      </c>
      <c r="I25" s="348">
        <f t="shared" si="2"/>
        <v>1</v>
      </c>
    </row>
    <row r="26" spans="1:9">
      <c r="A26" s="35">
        <v>17</v>
      </c>
      <c r="B26" s="6"/>
      <c r="C26" s="6"/>
      <c r="D26" s="6"/>
      <c r="E26" s="6"/>
      <c r="F26" s="214"/>
      <c r="G26" s="16" t="str">
        <f t="shared" si="0"/>
        <v/>
      </c>
      <c r="H26" s="347" t="b">
        <f t="shared" si="1"/>
        <v>0</v>
      </c>
      <c r="I26" s="348">
        <f t="shared" si="2"/>
        <v>1</v>
      </c>
    </row>
    <row r="27" spans="1:9">
      <c r="A27" s="35">
        <v>18</v>
      </c>
      <c r="B27" s="6"/>
      <c r="C27" s="6"/>
      <c r="D27" s="6"/>
      <c r="E27" s="6"/>
      <c r="F27" s="214"/>
      <c r="G27" s="16" t="str">
        <f t="shared" si="0"/>
        <v/>
      </c>
      <c r="H27" s="347" t="b">
        <f t="shared" si="1"/>
        <v>0</v>
      </c>
      <c r="I27" s="348">
        <f t="shared" si="2"/>
        <v>1</v>
      </c>
    </row>
    <row r="28" spans="1:9">
      <c r="A28" s="35">
        <v>19</v>
      </c>
      <c r="B28" s="6"/>
      <c r="C28" s="6"/>
      <c r="D28" s="6"/>
      <c r="E28" s="6"/>
      <c r="F28" s="214"/>
      <c r="G28" s="16" t="str">
        <f t="shared" si="0"/>
        <v/>
      </c>
      <c r="H28" s="347" t="b">
        <f t="shared" si="1"/>
        <v>0</v>
      </c>
      <c r="I28" s="348">
        <f t="shared" si="2"/>
        <v>1</v>
      </c>
    </row>
    <row r="29" spans="1:9">
      <c r="A29" s="35">
        <v>20</v>
      </c>
      <c r="B29" s="6"/>
      <c r="C29" s="6"/>
      <c r="D29" s="6"/>
      <c r="E29" s="6"/>
      <c r="F29" s="214"/>
      <c r="G29" s="16" t="str">
        <f t="shared" si="0"/>
        <v/>
      </c>
      <c r="H29" s="347" t="b">
        <f t="shared" si="1"/>
        <v>0</v>
      </c>
      <c r="I29" s="348">
        <f t="shared" si="2"/>
        <v>1</v>
      </c>
    </row>
    <row r="30" spans="1:9">
      <c r="A30" s="35">
        <v>21</v>
      </c>
      <c r="B30" s="6"/>
      <c r="C30" s="6"/>
      <c r="D30" s="6"/>
      <c r="E30" s="6"/>
      <c r="F30" s="214"/>
      <c r="G30" s="16" t="str">
        <f t="shared" si="0"/>
        <v/>
      </c>
      <c r="H30" s="347" t="b">
        <f t="shared" si="1"/>
        <v>0</v>
      </c>
      <c r="I30" s="348">
        <f t="shared" si="2"/>
        <v>1</v>
      </c>
    </row>
    <row r="31" spans="1:9">
      <c r="A31" s="35">
        <v>22</v>
      </c>
      <c r="B31" s="6"/>
      <c r="C31" s="6"/>
      <c r="D31" s="6"/>
      <c r="E31" s="6"/>
      <c r="F31" s="214"/>
      <c r="G31" s="16" t="str">
        <f t="shared" si="0"/>
        <v/>
      </c>
      <c r="H31" s="347" t="b">
        <f t="shared" si="1"/>
        <v>0</v>
      </c>
      <c r="I31" s="348">
        <f t="shared" si="2"/>
        <v>1</v>
      </c>
    </row>
    <row r="32" spans="1:9">
      <c r="A32" s="35">
        <v>23</v>
      </c>
      <c r="B32" s="6"/>
      <c r="C32" s="6"/>
      <c r="D32" s="6"/>
      <c r="E32" s="6"/>
      <c r="F32" s="214"/>
      <c r="G32" s="16" t="str">
        <f t="shared" si="0"/>
        <v/>
      </c>
      <c r="H32" s="347" t="b">
        <f t="shared" si="1"/>
        <v>0</v>
      </c>
      <c r="I32" s="348">
        <f t="shared" si="2"/>
        <v>1</v>
      </c>
    </row>
    <row r="33" spans="1:9">
      <c r="A33" s="35">
        <v>24</v>
      </c>
      <c r="B33" s="6"/>
      <c r="C33" s="6"/>
      <c r="D33" s="6"/>
      <c r="E33" s="6"/>
      <c r="F33" s="214"/>
      <c r="G33" s="16" t="str">
        <f t="shared" si="0"/>
        <v/>
      </c>
      <c r="H33" s="347" t="b">
        <f t="shared" si="1"/>
        <v>0</v>
      </c>
      <c r="I33" s="348">
        <f t="shared" si="2"/>
        <v>1</v>
      </c>
    </row>
    <row r="34" spans="1:9">
      <c r="A34" s="35">
        <v>25</v>
      </c>
      <c r="B34" s="6"/>
      <c r="C34" s="6"/>
      <c r="D34" s="6"/>
      <c r="E34" s="6"/>
      <c r="F34" s="214"/>
      <c r="G34" s="16" t="str">
        <f t="shared" si="0"/>
        <v/>
      </c>
      <c r="H34" s="347" t="b">
        <f t="shared" si="1"/>
        <v>0</v>
      </c>
      <c r="I34" s="348">
        <f t="shared" si="2"/>
        <v>1</v>
      </c>
    </row>
    <row r="35" spans="1:9">
      <c r="A35" s="35">
        <v>26</v>
      </c>
      <c r="B35" s="6"/>
      <c r="C35" s="6"/>
      <c r="D35" s="6"/>
      <c r="E35" s="6"/>
      <c r="F35" s="214"/>
      <c r="G35" s="16" t="str">
        <f t="shared" si="0"/>
        <v/>
      </c>
      <c r="H35" s="347" t="b">
        <f t="shared" si="1"/>
        <v>0</v>
      </c>
      <c r="I35" s="348">
        <f t="shared" si="2"/>
        <v>1</v>
      </c>
    </row>
    <row r="36" spans="1:9">
      <c r="A36" s="35">
        <v>27</v>
      </c>
      <c r="B36" s="6"/>
      <c r="C36" s="6"/>
      <c r="D36" s="6"/>
      <c r="E36" s="6"/>
      <c r="F36" s="214"/>
      <c r="G36" s="16" t="str">
        <f t="shared" si="0"/>
        <v/>
      </c>
      <c r="H36" s="347" t="b">
        <f t="shared" si="1"/>
        <v>0</v>
      </c>
      <c r="I36" s="348">
        <f t="shared" si="2"/>
        <v>1</v>
      </c>
    </row>
    <row r="37" spans="1:9">
      <c r="A37" s="35">
        <v>28</v>
      </c>
      <c r="B37" s="6"/>
      <c r="C37" s="6"/>
      <c r="D37" s="6"/>
      <c r="E37" s="6"/>
      <c r="F37" s="214"/>
      <c r="G37" s="16" t="str">
        <f t="shared" si="0"/>
        <v/>
      </c>
      <c r="H37" s="347" t="b">
        <f t="shared" si="1"/>
        <v>0</v>
      </c>
      <c r="I37" s="348">
        <f t="shared" si="2"/>
        <v>1</v>
      </c>
    </row>
    <row r="38" spans="1:9">
      <c r="A38" s="35">
        <v>29</v>
      </c>
      <c r="B38" s="6"/>
      <c r="C38" s="6"/>
      <c r="D38" s="6"/>
      <c r="E38" s="6"/>
      <c r="F38" s="214"/>
      <c r="G38" s="16" t="str">
        <f t="shared" si="0"/>
        <v/>
      </c>
      <c r="H38" s="347" t="b">
        <f t="shared" si="1"/>
        <v>0</v>
      </c>
      <c r="I38" s="348">
        <f t="shared" si="2"/>
        <v>1</v>
      </c>
    </row>
    <row r="39" spans="1:9">
      <c r="A39" s="35">
        <v>30</v>
      </c>
      <c r="B39" s="6"/>
      <c r="C39" s="6"/>
      <c r="D39" s="6"/>
      <c r="E39" s="6"/>
      <c r="F39" s="214"/>
      <c r="G39" s="16" t="str">
        <f t="shared" si="0"/>
        <v/>
      </c>
      <c r="H39" s="347" t="b">
        <f t="shared" si="1"/>
        <v>0</v>
      </c>
      <c r="I39" s="348">
        <f t="shared" si="2"/>
        <v>1</v>
      </c>
    </row>
    <row r="40" spans="1:9">
      <c r="A40" s="35">
        <v>31</v>
      </c>
      <c r="B40" s="6"/>
      <c r="C40" s="6"/>
      <c r="D40" s="6"/>
      <c r="E40" s="6"/>
      <c r="F40" s="214"/>
      <c r="G40" s="16" t="str">
        <f t="shared" si="0"/>
        <v/>
      </c>
      <c r="H40" s="347" t="b">
        <f t="shared" si="1"/>
        <v>0</v>
      </c>
      <c r="I40" s="348">
        <f t="shared" si="2"/>
        <v>1</v>
      </c>
    </row>
    <row r="41" spans="1:9">
      <c r="A41" s="35">
        <v>32</v>
      </c>
      <c r="B41" s="6"/>
      <c r="C41" s="6"/>
      <c r="D41" s="6"/>
      <c r="E41" s="6"/>
      <c r="F41" s="214"/>
      <c r="G41" s="16" t="str">
        <f t="shared" si="0"/>
        <v/>
      </c>
      <c r="H41" s="347" t="b">
        <f t="shared" si="1"/>
        <v>0</v>
      </c>
      <c r="I41" s="348">
        <f t="shared" si="2"/>
        <v>1</v>
      </c>
    </row>
    <row r="42" spans="1:9">
      <c r="A42" s="35">
        <v>33</v>
      </c>
      <c r="B42" s="6"/>
      <c r="C42" s="6"/>
      <c r="D42" s="6"/>
      <c r="E42" s="6"/>
      <c r="F42" s="214"/>
      <c r="G42" s="16" t="str">
        <f t="shared" si="0"/>
        <v/>
      </c>
      <c r="H42" s="347" t="b">
        <f t="shared" si="1"/>
        <v>0</v>
      </c>
      <c r="I42" s="348">
        <f t="shared" ref="I42:I73" si="3">LEN(B42)-LEN(SUBSTITUTE(B42,",",""))+1</f>
        <v>1</v>
      </c>
    </row>
    <row r="43" spans="1:9">
      <c r="A43" s="35">
        <v>34</v>
      </c>
      <c r="B43" s="6"/>
      <c r="C43" s="6"/>
      <c r="D43" s="6"/>
      <c r="E43" s="6"/>
      <c r="F43" s="214"/>
      <c r="G43" s="16" t="str">
        <f t="shared" si="0"/>
        <v/>
      </c>
      <c r="H43" s="347" t="b">
        <f t="shared" si="1"/>
        <v>0</v>
      </c>
      <c r="I43" s="348">
        <f t="shared" si="3"/>
        <v>1</v>
      </c>
    </row>
    <row r="44" spans="1:9">
      <c r="A44" s="35">
        <v>35</v>
      </c>
      <c r="B44" s="6"/>
      <c r="C44" s="6"/>
      <c r="D44" s="6"/>
      <c r="E44" s="6"/>
      <c r="F44" s="214"/>
      <c r="G44" s="16" t="str">
        <f t="shared" si="0"/>
        <v/>
      </c>
      <c r="H44" s="347" t="b">
        <f t="shared" si="1"/>
        <v>0</v>
      </c>
      <c r="I44" s="348">
        <f t="shared" si="3"/>
        <v>1</v>
      </c>
    </row>
    <row r="45" spans="1:9">
      <c r="A45" s="35">
        <v>36</v>
      </c>
      <c r="B45" s="6"/>
      <c r="C45" s="6"/>
      <c r="D45" s="6"/>
      <c r="E45" s="6"/>
      <c r="F45" s="214"/>
      <c r="G45" s="16" t="str">
        <f t="shared" si="0"/>
        <v/>
      </c>
      <c r="H45" s="347" t="b">
        <f t="shared" si="1"/>
        <v>0</v>
      </c>
      <c r="I45" s="348">
        <f t="shared" si="3"/>
        <v>1</v>
      </c>
    </row>
    <row r="46" spans="1:9">
      <c r="A46" s="35">
        <v>37</v>
      </c>
      <c r="B46" s="6"/>
      <c r="C46" s="6"/>
      <c r="D46" s="6"/>
      <c r="E46" s="6"/>
      <c r="F46" s="214"/>
      <c r="G46" s="16" t="str">
        <f t="shared" si="0"/>
        <v/>
      </c>
      <c r="H46" s="347" t="b">
        <f t="shared" si="1"/>
        <v>0</v>
      </c>
      <c r="I46" s="348">
        <f t="shared" si="3"/>
        <v>1</v>
      </c>
    </row>
    <row r="47" spans="1:9">
      <c r="A47" s="35">
        <v>38</v>
      </c>
      <c r="B47" s="6"/>
      <c r="C47" s="6"/>
      <c r="D47" s="6"/>
      <c r="E47" s="6"/>
      <c r="F47" s="214"/>
      <c r="G47" s="16" t="str">
        <f t="shared" si="0"/>
        <v/>
      </c>
      <c r="H47" s="347" t="b">
        <f t="shared" si="1"/>
        <v>0</v>
      </c>
      <c r="I47" s="348">
        <f t="shared" si="3"/>
        <v>1</v>
      </c>
    </row>
    <row r="48" spans="1:9">
      <c r="A48" s="35">
        <v>39</v>
      </c>
      <c r="B48" s="6"/>
      <c r="C48" s="6"/>
      <c r="D48" s="6"/>
      <c r="E48" s="6"/>
      <c r="F48" s="214"/>
      <c r="G48" s="16" t="str">
        <f t="shared" si="0"/>
        <v/>
      </c>
      <c r="H48" s="347" t="b">
        <f t="shared" si="1"/>
        <v>0</v>
      </c>
      <c r="I48" s="348">
        <f t="shared" si="3"/>
        <v>1</v>
      </c>
    </row>
    <row r="49" spans="1:9">
      <c r="A49" s="35">
        <v>40</v>
      </c>
      <c r="B49" s="6"/>
      <c r="C49" s="6"/>
      <c r="D49" s="6"/>
      <c r="E49" s="6"/>
      <c r="F49" s="214"/>
      <c r="G49" s="16" t="str">
        <f t="shared" si="0"/>
        <v/>
      </c>
      <c r="H49" s="347" t="b">
        <f t="shared" si="1"/>
        <v>0</v>
      </c>
      <c r="I49" s="348">
        <f t="shared" si="3"/>
        <v>1</v>
      </c>
    </row>
    <row r="50" spans="1:9">
      <c r="A50" s="35">
        <v>41</v>
      </c>
      <c r="B50" s="6"/>
      <c r="C50" s="6"/>
      <c r="D50" s="6"/>
      <c r="E50" s="6"/>
      <c r="F50" s="214"/>
      <c r="G50" s="16" t="str">
        <f t="shared" si="0"/>
        <v/>
      </c>
      <c r="H50" s="347" t="b">
        <f t="shared" si="1"/>
        <v>0</v>
      </c>
      <c r="I50" s="348">
        <f t="shared" si="3"/>
        <v>1</v>
      </c>
    </row>
    <row r="51" spans="1:9">
      <c r="A51" s="35">
        <v>42</v>
      </c>
      <c r="B51" s="6"/>
      <c r="C51" s="6"/>
      <c r="D51" s="6"/>
      <c r="E51" s="6"/>
      <c r="F51" s="214"/>
      <c r="G51" s="16" t="str">
        <f t="shared" si="0"/>
        <v/>
      </c>
      <c r="H51" s="347" t="b">
        <f t="shared" si="1"/>
        <v>0</v>
      </c>
      <c r="I51" s="348">
        <f t="shared" si="3"/>
        <v>1</v>
      </c>
    </row>
    <row r="52" spans="1:9">
      <c r="A52" s="35">
        <v>43</v>
      </c>
      <c r="B52" s="6"/>
      <c r="C52" s="6"/>
      <c r="D52" s="6"/>
      <c r="E52" s="6"/>
      <c r="F52" s="214"/>
      <c r="G52" s="16" t="str">
        <f t="shared" si="0"/>
        <v/>
      </c>
      <c r="H52" s="347" t="b">
        <f t="shared" si="1"/>
        <v>0</v>
      </c>
      <c r="I52" s="348">
        <f t="shared" si="3"/>
        <v>1</v>
      </c>
    </row>
    <row r="53" spans="1:9">
      <c r="A53" s="35">
        <v>44</v>
      </c>
      <c r="B53" s="6"/>
      <c r="C53" s="6"/>
      <c r="D53" s="6"/>
      <c r="E53" s="6"/>
      <c r="F53" s="214"/>
      <c r="G53" s="16" t="str">
        <f t="shared" si="0"/>
        <v/>
      </c>
      <c r="H53" s="347" t="b">
        <f t="shared" si="1"/>
        <v>0</v>
      </c>
      <c r="I53" s="348">
        <f t="shared" si="3"/>
        <v>1</v>
      </c>
    </row>
    <row r="54" spans="1:9">
      <c r="A54" s="35">
        <v>45</v>
      </c>
      <c r="B54" s="6"/>
      <c r="C54" s="6"/>
      <c r="D54" s="6"/>
      <c r="E54" s="6"/>
      <c r="F54" s="214"/>
      <c r="G54" s="16" t="str">
        <f t="shared" si="0"/>
        <v/>
      </c>
      <c r="H54" s="347" t="b">
        <f t="shared" si="1"/>
        <v>0</v>
      </c>
      <c r="I54" s="348">
        <f t="shared" si="3"/>
        <v>1</v>
      </c>
    </row>
    <row r="55" spans="1:9">
      <c r="A55" s="35">
        <v>46</v>
      </c>
      <c r="B55" s="6"/>
      <c r="C55" s="6"/>
      <c r="D55" s="6"/>
      <c r="E55" s="6"/>
      <c r="F55" s="214"/>
      <c r="G55" s="16" t="str">
        <f t="shared" si="0"/>
        <v/>
      </c>
      <c r="H55" s="347" t="b">
        <f t="shared" si="1"/>
        <v>0</v>
      </c>
      <c r="I55" s="348">
        <f t="shared" si="3"/>
        <v>1</v>
      </c>
    </row>
    <row r="56" spans="1:9">
      <c r="A56" s="35">
        <v>47</v>
      </c>
      <c r="B56" s="6"/>
      <c r="C56" s="6"/>
      <c r="D56" s="6"/>
      <c r="E56" s="6"/>
      <c r="F56" s="214"/>
      <c r="G56" s="16" t="str">
        <f t="shared" si="0"/>
        <v/>
      </c>
      <c r="H56" s="347" t="b">
        <f t="shared" si="1"/>
        <v>0</v>
      </c>
      <c r="I56" s="348">
        <f t="shared" si="3"/>
        <v>1</v>
      </c>
    </row>
    <row r="57" spans="1:9">
      <c r="A57" s="35">
        <v>48</v>
      </c>
      <c r="B57" s="6"/>
      <c r="C57" s="6"/>
      <c r="D57" s="6"/>
      <c r="E57" s="6"/>
      <c r="F57" s="214"/>
      <c r="G57" s="16" t="str">
        <f t="shared" si="0"/>
        <v/>
      </c>
      <c r="H57" s="347" t="b">
        <f t="shared" si="1"/>
        <v>0</v>
      </c>
      <c r="I57" s="348">
        <f t="shared" si="3"/>
        <v>1</v>
      </c>
    </row>
    <row r="58" spans="1:9">
      <c r="A58" s="35">
        <v>49</v>
      </c>
      <c r="B58" s="6"/>
      <c r="C58" s="6"/>
      <c r="D58" s="6"/>
      <c r="E58" s="6"/>
      <c r="F58" s="214"/>
      <c r="G58" s="16" t="str">
        <f t="shared" si="0"/>
        <v/>
      </c>
      <c r="H58" s="347" t="b">
        <f t="shared" si="1"/>
        <v>0</v>
      </c>
      <c r="I58" s="348">
        <f t="shared" si="3"/>
        <v>1</v>
      </c>
    </row>
    <row r="59" spans="1:9">
      <c r="A59" s="35">
        <v>50</v>
      </c>
      <c r="B59" s="6"/>
      <c r="C59" s="6"/>
      <c r="D59" s="6"/>
      <c r="E59" s="6"/>
      <c r="F59" s="214"/>
      <c r="G59" s="16" t="str">
        <f t="shared" si="0"/>
        <v/>
      </c>
      <c r="H59" s="347" t="b">
        <f t="shared" si="1"/>
        <v>0</v>
      </c>
      <c r="I59" s="348">
        <f t="shared" si="3"/>
        <v>1</v>
      </c>
    </row>
    <row r="60" spans="1:9">
      <c r="A60" s="35">
        <v>51</v>
      </c>
      <c r="B60" s="6"/>
      <c r="C60" s="6"/>
      <c r="D60" s="6"/>
      <c r="E60" s="6"/>
      <c r="F60" s="214"/>
      <c r="G60" s="16" t="str">
        <f t="shared" si="0"/>
        <v/>
      </c>
      <c r="H60" s="347" t="b">
        <f t="shared" si="1"/>
        <v>0</v>
      </c>
      <c r="I60" s="348">
        <f t="shared" si="3"/>
        <v>1</v>
      </c>
    </row>
    <row r="61" spans="1:9">
      <c r="A61" s="35">
        <v>52</v>
      </c>
      <c r="B61" s="6"/>
      <c r="C61" s="6"/>
      <c r="D61" s="6"/>
      <c r="E61" s="6"/>
      <c r="F61" s="214"/>
      <c r="G61" s="16" t="str">
        <f t="shared" si="0"/>
        <v/>
      </c>
      <c r="H61" s="347" t="b">
        <f t="shared" si="1"/>
        <v>0</v>
      </c>
      <c r="I61" s="348">
        <f t="shared" si="3"/>
        <v>1</v>
      </c>
    </row>
    <row r="62" spans="1:9">
      <c r="A62" s="35">
        <v>53</v>
      </c>
      <c r="B62" s="6"/>
      <c r="C62" s="6"/>
      <c r="D62" s="6"/>
      <c r="E62" s="6"/>
      <c r="F62" s="214"/>
      <c r="G62" s="16" t="str">
        <f t="shared" si="0"/>
        <v/>
      </c>
      <c r="H62" s="347" t="b">
        <f t="shared" si="1"/>
        <v>0</v>
      </c>
      <c r="I62" s="348">
        <f t="shared" si="3"/>
        <v>1</v>
      </c>
    </row>
    <row r="63" spans="1:9">
      <c r="A63" s="35">
        <v>54</v>
      </c>
      <c r="B63" s="6"/>
      <c r="C63" s="6"/>
      <c r="D63" s="6"/>
      <c r="E63" s="6"/>
      <c r="F63" s="214"/>
      <c r="G63" s="16" t="str">
        <f t="shared" si="0"/>
        <v/>
      </c>
      <c r="H63" s="347" t="b">
        <f t="shared" si="1"/>
        <v>0</v>
      </c>
      <c r="I63" s="348">
        <f t="shared" si="3"/>
        <v>1</v>
      </c>
    </row>
    <row r="64" spans="1:9">
      <c r="A64" s="35">
        <v>55</v>
      </c>
      <c r="B64" s="6"/>
      <c r="C64" s="6"/>
      <c r="D64" s="6"/>
      <c r="E64" s="6"/>
      <c r="F64" s="214"/>
      <c r="G64" s="16" t="str">
        <f t="shared" si="0"/>
        <v/>
      </c>
      <c r="H64" s="347" t="b">
        <f t="shared" si="1"/>
        <v>0</v>
      </c>
      <c r="I64" s="348">
        <f t="shared" si="3"/>
        <v>1</v>
      </c>
    </row>
    <row r="65" spans="1:9">
      <c r="A65" s="35">
        <v>56</v>
      </c>
      <c r="B65" s="6"/>
      <c r="C65" s="6"/>
      <c r="D65" s="6"/>
      <c r="E65" s="6"/>
      <c r="F65" s="214"/>
      <c r="G65" s="16" t="str">
        <f t="shared" si="0"/>
        <v/>
      </c>
      <c r="H65" s="347" t="b">
        <f t="shared" si="1"/>
        <v>0</v>
      </c>
      <c r="I65" s="348">
        <f t="shared" si="3"/>
        <v>1</v>
      </c>
    </row>
    <row r="66" spans="1:9">
      <c r="A66" s="35">
        <v>57</v>
      </c>
      <c r="B66" s="6"/>
      <c r="C66" s="6"/>
      <c r="D66" s="6"/>
      <c r="E66" s="6"/>
      <c r="F66" s="214"/>
      <c r="G66" s="16" t="str">
        <f t="shared" si="0"/>
        <v/>
      </c>
      <c r="H66" s="347" t="b">
        <f t="shared" si="1"/>
        <v>0</v>
      </c>
      <c r="I66" s="348">
        <f t="shared" si="3"/>
        <v>1</v>
      </c>
    </row>
    <row r="67" spans="1:9">
      <c r="A67" s="35">
        <v>58</v>
      </c>
      <c r="B67" s="6"/>
      <c r="C67" s="6"/>
      <c r="D67" s="6"/>
      <c r="E67" s="6"/>
      <c r="F67" s="214"/>
      <c r="G67" s="16" t="str">
        <f t="shared" si="0"/>
        <v/>
      </c>
      <c r="H67" s="347" t="b">
        <f t="shared" si="1"/>
        <v>0</v>
      </c>
      <c r="I67" s="348">
        <f t="shared" si="3"/>
        <v>1</v>
      </c>
    </row>
    <row r="68" spans="1:9">
      <c r="A68" s="35">
        <v>59</v>
      </c>
      <c r="B68" s="6"/>
      <c r="C68" s="6"/>
      <c r="D68" s="6"/>
      <c r="E68" s="6"/>
      <c r="F68" s="214"/>
      <c r="G68" s="16" t="str">
        <f t="shared" si="0"/>
        <v/>
      </c>
      <c r="H68" s="347" t="b">
        <f t="shared" si="1"/>
        <v>0</v>
      </c>
      <c r="I68" s="348">
        <f t="shared" si="3"/>
        <v>1</v>
      </c>
    </row>
    <row r="69" spans="1:9">
      <c r="A69" s="35">
        <v>60</v>
      </c>
      <c r="B69" s="6"/>
      <c r="C69" s="6"/>
      <c r="D69" s="6"/>
      <c r="E69" s="6"/>
      <c r="F69" s="214"/>
      <c r="G69" s="16" t="str">
        <f t="shared" si="0"/>
        <v/>
      </c>
      <c r="H69" s="347" t="b">
        <f t="shared" si="1"/>
        <v>0</v>
      </c>
      <c r="I69" s="348">
        <f t="shared" si="3"/>
        <v>1</v>
      </c>
    </row>
    <row r="70" spans="1:9">
      <c r="A70" s="35">
        <v>61</v>
      </c>
      <c r="B70" s="6"/>
      <c r="C70" s="6"/>
      <c r="D70" s="6"/>
      <c r="E70" s="6"/>
      <c r="F70" s="214"/>
      <c r="G70" s="16" t="str">
        <f t="shared" si="0"/>
        <v/>
      </c>
      <c r="H70" s="347" t="b">
        <f t="shared" si="1"/>
        <v>0</v>
      </c>
      <c r="I70" s="348">
        <f t="shared" si="3"/>
        <v>1</v>
      </c>
    </row>
    <row r="71" spans="1:9">
      <c r="A71" s="35">
        <v>62</v>
      </c>
      <c r="B71" s="6"/>
      <c r="C71" s="6"/>
      <c r="D71" s="6"/>
      <c r="E71" s="6"/>
      <c r="F71" s="214"/>
      <c r="G71" s="16" t="str">
        <f t="shared" si="0"/>
        <v/>
      </c>
      <c r="H71" s="347" t="b">
        <f t="shared" si="1"/>
        <v>0</v>
      </c>
      <c r="I71" s="348">
        <f t="shared" si="3"/>
        <v>1</v>
      </c>
    </row>
    <row r="72" spans="1:9">
      <c r="A72" s="35">
        <v>63</v>
      </c>
      <c r="B72" s="6"/>
      <c r="C72" s="6"/>
      <c r="D72" s="6"/>
      <c r="E72" s="6"/>
      <c r="F72" s="214"/>
      <c r="G72" s="16" t="str">
        <f t="shared" si="0"/>
        <v/>
      </c>
      <c r="H72" s="347" t="b">
        <f t="shared" si="1"/>
        <v>0</v>
      </c>
      <c r="I72" s="348">
        <f t="shared" si="3"/>
        <v>1</v>
      </c>
    </row>
    <row r="73" spans="1:9">
      <c r="A73" s="35">
        <v>64</v>
      </c>
      <c r="B73" s="6"/>
      <c r="C73" s="6"/>
      <c r="D73" s="6"/>
      <c r="E73" s="6"/>
      <c r="F73" s="214"/>
      <c r="G73" s="16" t="str">
        <f t="shared" si="0"/>
        <v/>
      </c>
      <c r="H73" s="347" t="b">
        <f t="shared" si="1"/>
        <v>0</v>
      </c>
      <c r="I73" s="348">
        <f t="shared" si="3"/>
        <v>1</v>
      </c>
    </row>
    <row r="74" spans="1:9">
      <c r="A74" s="35">
        <v>65</v>
      </c>
      <c r="B74" s="6"/>
      <c r="C74" s="6"/>
      <c r="D74" s="6"/>
      <c r="E74" s="6"/>
      <c r="F74" s="214"/>
      <c r="G74" s="16" t="str">
        <f t="shared" ref="G74:G137" si="4">IF(OR($B74="",$C74="",,,$F74&lt;an_initial,$F74&gt;an_final,$H74=FALSE),"",HLOOKUP(E74,ii522punctaje,2,FALSE)/I74)</f>
        <v/>
      </c>
      <c r="H74" s="347" t="b">
        <f t="shared" ref="H74:H108" si="5">IF(nume_candidat="",FALSE,ISNUMBER(SEARCH(nume_candidat,$B74)))</f>
        <v>0</v>
      </c>
      <c r="I74" s="348">
        <f t="shared" ref="I74:I108" si="6">LEN(B74)-LEN(SUBSTITUTE(B74,",",""))+1</f>
        <v>1</v>
      </c>
    </row>
    <row r="75" spans="1:9">
      <c r="A75" s="35">
        <v>66</v>
      </c>
      <c r="B75" s="6"/>
      <c r="C75" s="6"/>
      <c r="D75" s="6"/>
      <c r="E75" s="6"/>
      <c r="F75" s="214"/>
      <c r="G75" s="16" t="str">
        <f t="shared" si="4"/>
        <v/>
      </c>
      <c r="H75" s="347" t="b">
        <f t="shared" si="5"/>
        <v>0</v>
      </c>
      <c r="I75" s="348">
        <f t="shared" si="6"/>
        <v>1</v>
      </c>
    </row>
    <row r="76" spans="1:9">
      <c r="A76" s="35">
        <v>67</v>
      </c>
      <c r="B76" s="6"/>
      <c r="C76" s="6"/>
      <c r="D76" s="6"/>
      <c r="E76" s="6"/>
      <c r="F76" s="214"/>
      <c r="G76" s="16" t="str">
        <f t="shared" si="4"/>
        <v/>
      </c>
      <c r="H76" s="347" t="b">
        <f t="shared" si="5"/>
        <v>0</v>
      </c>
      <c r="I76" s="348">
        <f t="shared" si="6"/>
        <v>1</v>
      </c>
    </row>
    <row r="77" spans="1:9">
      <c r="A77" s="35">
        <v>68</v>
      </c>
      <c r="B77" s="6"/>
      <c r="C77" s="6"/>
      <c r="D77" s="6"/>
      <c r="E77" s="6"/>
      <c r="F77" s="214"/>
      <c r="G77" s="16" t="str">
        <f t="shared" si="4"/>
        <v/>
      </c>
      <c r="H77" s="347" t="b">
        <f t="shared" si="5"/>
        <v>0</v>
      </c>
      <c r="I77" s="348">
        <f t="shared" si="6"/>
        <v>1</v>
      </c>
    </row>
    <row r="78" spans="1:9">
      <c r="A78" s="35">
        <v>69</v>
      </c>
      <c r="B78" s="6"/>
      <c r="C78" s="6"/>
      <c r="D78" s="6"/>
      <c r="E78" s="6"/>
      <c r="F78" s="214"/>
      <c r="G78" s="16" t="str">
        <f t="shared" si="4"/>
        <v/>
      </c>
      <c r="H78" s="347" t="b">
        <f t="shared" si="5"/>
        <v>0</v>
      </c>
      <c r="I78" s="348">
        <f t="shared" si="6"/>
        <v>1</v>
      </c>
    </row>
    <row r="79" spans="1:9">
      <c r="A79" s="35">
        <v>70</v>
      </c>
      <c r="B79" s="6"/>
      <c r="C79" s="6"/>
      <c r="D79" s="6"/>
      <c r="E79" s="6"/>
      <c r="F79" s="214"/>
      <c r="G79" s="16" t="str">
        <f t="shared" si="4"/>
        <v/>
      </c>
      <c r="H79" s="347" t="b">
        <f t="shared" si="5"/>
        <v>0</v>
      </c>
      <c r="I79" s="348">
        <f t="shared" si="6"/>
        <v>1</v>
      </c>
    </row>
    <row r="80" spans="1:9">
      <c r="A80" s="35">
        <v>71</v>
      </c>
      <c r="B80" s="6"/>
      <c r="C80" s="6"/>
      <c r="D80" s="6"/>
      <c r="E80" s="6"/>
      <c r="F80" s="214"/>
      <c r="G80" s="16" t="str">
        <f t="shared" si="4"/>
        <v/>
      </c>
      <c r="H80" s="347" t="b">
        <f t="shared" si="5"/>
        <v>0</v>
      </c>
      <c r="I80" s="348">
        <f t="shared" si="6"/>
        <v>1</v>
      </c>
    </row>
    <row r="81" spans="1:9">
      <c r="A81" s="35">
        <v>72</v>
      </c>
      <c r="B81" s="6"/>
      <c r="C81" s="6"/>
      <c r="D81" s="6"/>
      <c r="E81" s="6"/>
      <c r="F81" s="214"/>
      <c r="G81" s="16" t="str">
        <f t="shared" si="4"/>
        <v/>
      </c>
      <c r="H81" s="347" t="b">
        <f t="shared" si="5"/>
        <v>0</v>
      </c>
      <c r="I81" s="348">
        <f t="shared" si="6"/>
        <v>1</v>
      </c>
    </row>
    <row r="82" spans="1:9">
      <c r="A82" s="35">
        <v>73</v>
      </c>
      <c r="B82" s="6"/>
      <c r="C82" s="6"/>
      <c r="D82" s="6"/>
      <c r="E82" s="6"/>
      <c r="F82" s="214"/>
      <c r="G82" s="16" t="str">
        <f t="shared" si="4"/>
        <v/>
      </c>
      <c r="H82" s="347" t="b">
        <f t="shared" si="5"/>
        <v>0</v>
      </c>
      <c r="I82" s="348">
        <f t="shared" si="6"/>
        <v>1</v>
      </c>
    </row>
    <row r="83" spans="1:9">
      <c r="A83" s="35">
        <v>74</v>
      </c>
      <c r="B83" s="6"/>
      <c r="C83" s="6"/>
      <c r="D83" s="6"/>
      <c r="E83" s="6"/>
      <c r="F83" s="214"/>
      <c r="G83" s="16" t="str">
        <f t="shared" si="4"/>
        <v/>
      </c>
      <c r="H83" s="347" t="b">
        <f t="shared" si="5"/>
        <v>0</v>
      </c>
      <c r="I83" s="348">
        <f t="shared" si="6"/>
        <v>1</v>
      </c>
    </row>
    <row r="84" spans="1:9">
      <c r="A84" s="35">
        <v>75</v>
      </c>
      <c r="B84" s="6"/>
      <c r="C84" s="6"/>
      <c r="D84" s="6"/>
      <c r="E84" s="6"/>
      <c r="F84" s="214"/>
      <c r="G84" s="16" t="str">
        <f t="shared" si="4"/>
        <v/>
      </c>
      <c r="H84" s="347" t="b">
        <f t="shared" si="5"/>
        <v>0</v>
      </c>
      <c r="I84" s="348">
        <f t="shared" si="6"/>
        <v>1</v>
      </c>
    </row>
    <row r="85" spans="1:9">
      <c r="A85" s="35">
        <v>76</v>
      </c>
      <c r="B85" s="6"/>
      <c r="C85" s="6"/>
      <c r="D85" s="6"/>
      <c r="E85" s="6"/>
      <c r="F85" s="214"/>
      <c r="G85" s="16" t="str">
        <f t="shared" si="4"/>
        <v/>
      </c>
      <c r="H85" s="347" t="b">
        <f t="shared" si="5"/>
        <v>0</v>
      </c>
      <c r="I85" s="348">
        <f t="shared" si="6"/>
        <v>1</v>
      </c>
    </row>
    <row r="86" spans="1:9">
      <c r="A86" s="35">
        <v>77</v>
      </c>
      <c r="B86" s="6"/>
      <c r="C86" s="6"/>
      <c r="D86" s="6"/>
      <c r="E86" s="6"/>
      <c r="F86" s="214"/>
      <c r="G86" s="16" t="str">
        <f t="shared" si="4"/>
        <v/>
      </c>
      <c r="H86" s="347" t="b">
        <f t="shared" si="5"/>
        <v>0</v>
      </c>
      <c r="I86" s="348">
        <f t="shared" si="6"/>
        <v>1</v>
      </c>
    </row>
    <row r="87" spans="1:9">
      <c r="A87" s="35">
        <v>78</v>
      </c>
      <c r="B87" s="6"/>
      <c r="C87" s="6"/>
      <c r="D87" s="6"/>
      <c r="E87" s="6"/>
      <c r="F87" s="214"/>
      <c r="G87" s="16" t="str">
        <f t="shared" si="4"/>
        <v/>
      </c>
      <c r="H87" s="347" t="b">
        <f t="shared" si="5"/>
        <v>0</v>
      </c>
      <c r="I87" s="348">
        <f t="shared" si="6"/>
        <v>1</v>
      </c>
    </row>
    <row r="88" spans="1:9">
      <c r="A88" s="35">
        <v>79</v>
      </c>
      <c r="B88" s="6"/>
      <c r="C88" s="6"/>
      <c r="D88" s="6"/>
      <c r="E88" s="6"/>
      <c r="F88" s="214"/>
      <c r="G88" s="16" t="str">
        <f t="shared" si="4"/>
        <v/>
      </c>
      <c r="H88" s="347" t="b">
        <f t="shared" si="5"/>
        <v>0</v>
      </c>
      <c r="I88" s="348">
        <f t="shared" si="6"/>
        <v>1</v>
      </c>
    </row>
    <row r="89" spans="1:9">
      <c r="A89" s="35">
        <v>80</v>
      </c>
      <c r="B89" s="6"/>
      <c r="C89" s="6"/>
      <c r="D89" s="6"/>
      <c r="E89" s="6"/>
      <c r="F89" s="214"/>
      <c r="G89" s="16" t="str">
        <f t="shared" si="4"/>
        <v/>
      </c>
      <c r="H89" s="347" t="b">
        <f t="shared" si="5"/>
        <v>0</v>
      </c>
      <c r="I89" s="348">
        <f t="shared" si="6"/>
        <v>1</v>
      </c>
    </row>
    <row r="90" spans="1:9">
      <c r="A90" s="35">
        <v>81</v>
      </c>
      <c r="B90" s="6"/>
      <c r="C90" s="6"/>
      <c r="D90" s="6"/>
      <c r="E90" s="6"/>
      <c r="F90" s="214"/>
      <c r="G90" s="16" t="str">
        <f t="shared" si="4"/>
        <v/>
      </c>
      <c r="H90" s="347" t="b">
        <f t="shared" si="5"/>
        <v>0</v>
      </c>
      <c r="I90" s="348">
        <f t="shared" si="6"/>
        <v>1</v>
      </c>
    </row>
    <row r="91" spans="1:9">
      <c r="A91" s="35">
        <v>82</v>
      </c>
      <c r="B91" s="6"/>
      <c r="C91" s="6"/>
      <c r="D91" s="6"/>
      <c r="E91" s="6"/>
      <c r="F91" s="214"/>
      <c r="G91" s="16" t="str">
        <f t="shared" si="4"/>
        <v/>
      </c>
      <c r="H91" s="347" t="b">
        <f t="shared" si="5"/>
        <v>0</v>
      </c>
      <c r="I91" s="348">
        <f t="shared" si="6"/>
        <v>1</v>
      </c>
    </row>
    <row r="92" spans="1:9">
      <c r="A92" s="35">
        <v>83</v>
      </c>
      <c r="B92" s="6"/>
      <c r="C92" s="6"/>
      <c r="D92" s="6"/>
      <c r="E92" s="6"/>
      <c r="F92" s="214"/>
      <c r="G92" s="16" t="str">
        <f t="shared" si="4"/>
        <v/>
      </c>
      <c r="H92" s="347" t="b">
        <f t="shared" si="5"/>
        <v>0</v>
      </c>
      <c r="I92" s="348">
        <f t="shared" si="6"/>
        <v>1</v>
      </c>
    </row>
    <row r="93" spans="1:9">
      <c r="A93" s="35">
        <v>84</v>
      </c>
      <c r="B93" s="6"/>
      <c r="C93" s="6"/>
      <c r="D93" s="6"/>
      <c r="E93" s="6"/>
      <c r="F93" s="214"/>
      <c r="G93" s="16" t="str">
        <f t="shared" si="4"/>
        <v/>
      </c>
      <c r="H93" s="347" t="b">
        <f t="shared" si="5"/>
        <v>0</v>
      </c>
      <c r="I93" s="348">
        <f t="shared" si="6"/>
        <v>1</v>
      </c>
    </row>
    <row r="94" spans="1:9">
      <c r="A94" s="35">
        <v>85</v>
      </c>
      <c r="B94" s="6"/>
      <c r="C94" s="6"/>
      <c r="D94" s="6"/>
      <c r="E94" s="6"/>
      <c r="F94" s="214"/>
      <c r="G94" s="16" t="str">
        <f t="shared" si="4"/>
        <v/>
      </c>
      <c r="H94" s="347" t="b">
        <f t="shared" si="5"/>
        <v>0</v>
      </c>
      <c r="I94" s="348">
        <f t="shared" si="6"/>
        <v>1</v>
      </c>
    </row>
    <row r="95" spans="1:9">
      <c r="A95" s="35">
        <v>86</v>
      </c>
      <c r="B95" s="6"/>
      <c r="C95" s="6"/>
      <c r="D95" s="6"/>
      <c r="E95" s="6"/>
      <c r="F95" s="214"/>
      <c r="G95" s="16" t="str">
        <f t="shared" si="4"/>
        <v/>
      </c>
      <c r="H95" s="347" t="b">
        <f t="shared" si="5"/>
        <v>0</v>
      </c>
      <c r="I95" s="348">
        <f t="shared" si="6"/>
        <v>1</v>
      </c>
    </row>
    <row r="96" spans="1:9">
      <c r="A96" s="35">
        <v>87</v>
      </c>
      <c r="B96" s="6"/>
      <c r="C96" s="6"/>
      <c r="D96" s="6"/>
      <c r="E96" s="6"/>
      <c r="F96" s="214"/>
      <c r="G96" s="16" t="str">
        <f t="shared" si="4"/>
        <v/>
      </c>
      <c r="H96" s="347" t="b">
        <f t="shared" si="5"/>
        <v>0</v>
      </c>
      <c r="I96" s="348">
        <f t="shared" si="6"/>
        <v>1</v>
      </c>
    </row>
    <row r="97" spans="1:9">
      <c r="A97" s="35">
        <v>88</v>
      </c>
      <c r="B97" s="6"/>
      <c r="C97" s="6"/>
      <c r="D97" s="6"/>
      <c r="E97" s="6"/>
      <c r="F97" s="214"/>
      <c r="G97" s="16" t="str">
        <f t="shared" si="4"/>
        <v/>
      </c>
      <c r="H97" s="347" t="b">
        <f t="shared" si="5"/>
        <v>0</v>
      </c>
      <c r="I97" s="348">
        <f t="shared" si="6"/>
        <v>1</v>
      </c>
    </row>
    <row r="98" spans="1:9">
      <c r="A98" s="35">
        <v>89</v>
      </c>
      <c r="B98" s="6"/>
      <c r="C98" s="6"/>
      <c r="D98" s="6"/>
      <c r="E98" s="6"/>
      <c r="F98" s="214"/>
      <c r="G98" s="16" t="str">
        <f t="shared" si="4"/>
        <v/>
      </c>
      <c r="H98" s="347" t="b">
        <f t="shared" si="5"/>
        <v>0</v>
      </c>
      <c r="I98" s="348">
        <f t="shared" si="6"/>
        <v>1</v>
      </c>
    </row>
    <row r="99" spans="1:9">
      <c r="A99" s="35">
        <v>90</v>
      </c>
      <c r="B99" s="6"/>
      <c r="C99" s="6"/>
      <c r="D99" s="6"/>
      <c r="E99" s="6"/>
      <c r="F99" s="214"/>
      <c r="G99" s="16" t="str">
        <f t="shared" si="4"/>
        <v/>
      </c>
      <c r="H99" s="347" t="b">
        <f t="shared" si="5"/>
        <v>0</v>
      </c>
      <c r="I99" s="348">
        <f t="shared" si="6"/>
        <v>1</v>
      </c>
    </row>
    <row r="100" spans="1:9">
      <c r="A100" s="35">
        <v>91</v>
      </c>
      <c r="B100" s="6"/>
      <c r="C100" s="6"/>
      <c r="D100" s="6"/>
      <c r="E100" s="6"/>
      <c r="F100" s="214"/>
      <c r="G100" s="16" t="str">
        <f t="shared" si="4"/>
        <v/>
      </c>
      <c r="H100" s="347" t="b">
        <f t="shared" si="5"/>
        <v>0</v>
      </c>
      <c r="I100" s="348">
        <f t="shared" si="6"/>
        <v>1</v>
      </c>
    </row>
    <row r="101" spans="1:9">
      <c r="A101" s="35">
        <v>92</v>
      </c>
      <c r="B101" s="6"/>
      <c r="C101" s="6"/>
      <c r="D101" s="6"/>
      <c r="E101" s="6"/>
      <c r="F101" s="214"/>
      <c r="G101" s="16" t="str">
        <f t="shared" si="4"/>
        <v/>
      </c>
      <c r="H101" s="347" t="b">
        <f t="shared" si="5"/>
        <v>0</v>
      </c>
      <c r="I101" s="348">
        <f t="shared" si="6"/>
        <v>1</v>
      </c>
    </row>
    <row r="102" spans="1:9">
      <c r="A102" s="35">
        <v>93</v>
      </c>
      <c r="B102" s="6"/>
      <c r="C102" s="6"/>
      <c r="D102" s="6"/>
      <c r="E102" s="6"/>
      <c r="F102" s="214"/>
      <c r="G102" s="16" t="str">
        <f t="shared" si="4"/>
        <v/>
      </c>
      <c r="H102" s="347" t="b">
        <f t="shared" si="5"/>
        <v>0</v>
      </c>
      <c r="I102" s="348">
        <f t="shared" si="6"/>
        <v>1</v>
      </c>
    </row>
    <row r="103" spans="1:9">
      <c r="A103" s="35">
        <v>94</v>
      </c>
      <c r="B103" s="6"/>
      <c r="C103" s="6"/>
      <c r="D103" s="6"/>
      <c r="E103" s="6"/>
      <c r="F103" s="214"/>
      <c r="G103" s="16" t="str">
        <f t="shared" si="4"/>
        <v/>
      </c>
      <c r="H103" s="347" t="b">
        <f t="shared" si="5"/>
        <v>0</v>
      </c>
      <c r="I103" s="348">
        <f t="shared" si="6"/>
        <v>1</v>
      </c>
    </row>
    <row r="104" spans="1:9">
      <c r="A104" s="35">
        <v>95</v>
      </c>
      <c r="B104" s="6"/>
      <c r="C104" s="6"/>
      <c r="D104" s="6"/>
      <c r="E104" s="6"/>
      <c r="F104" s="214"/>
      <c r="G104" s="16" t="str">
        <f t="shared" si="4"/>
        <v/>
      </c>
      <c r="H104" s="347" t="b">
        <f t="shared" si="5"/>
        <v>0</v>
      </c>
      <c r="I104" s="348">
        <f t="shared" si="6"/>
        <v>1</v>
      </c>
    </row>
    <row r="105" spans="1:9">
      <c r="A105" s="35">
        <v>96</v>
      </c>
      <c r="B105" s="6"/>
      <c r="C105" s="6"/>
      <c r="D105" s="6"/>
      <c r="E105" s="6"/>
      <c r="F105" s="214"/>
      <c r="G105" s="16" t="str">
        <f t="shared" si="4"/>
        <v/>
      </c>
      <c r="H105" s="347" t="b">
        <f t="shared" si="5"/>
        <v>0</v>
      </c>
      <c r="I105" s="348">
        <f t="shared" si="6"/>
        <v>1</v>
      </c>
    </row>
    <row r="106" spans="1:9">
      <c r="A106" s="35">
        <v>97</v>
      </c>
      <c r="B106" s="6"/>
      <c r="C106" s="6"/>
      <c r="D106" s="6"/>
      <c r="E106" s="6"/>
      <c r="F106" s="214"/>
      <c r="G106" s="16" t="str">
        <f t="shared" si="4"/>
        <v/>
      </c>
      <c r="H106" s="347" t="b">
        <f t="shared" si="5"/>
        <v>0</v>
      </c>
      <c r="I106" s="348">
        <f t="shared" si="6"/>
        <v>1</v>
      </c>
    </row>
    <row r="107" spans="1:9">
      <c r="A107" s="35">
        <v>98</v>
      </c>
      <c r="B107" s="6"/>
      <c r="C107" s="6"/>
      <c r="D107" s="6"/>
      <c r="E107" s="6"/>
      <c r="F107" s="214"/>
      <c r="G107" s="16" t="str">
        <f t="shared" si="4"/>
        <v/>
      </c>
      <c r="H107" s="347" t="b">
        <f t="shared" si="5"/>
        <v>0</v>
      </c>
      <c r="I107" s="348">
        <f t="shared" si="6"/>
        <v>1</v>
      </c>
    </row>
    <row r="108" spans="1:9">
      <c r="A108" s="141">
        <v>99</v>
      </c>
      <c r="B108" s="6"/>
      <c r="C108" s="6"/>
      <c r="D108" s="6"/>
      <c r="E108" s="6"/>
      <c r="F108" s="214"/>
      <c r="G108" s="16" t="str">
        <f t="shared" si="4"/>
        <v/>
      </c>
      <c r="H108" s="347" t="b">
        <f t="shared" si="5"/>
        <v>0</v>
      </c>
      <c r="I108" s="348">
        <f t="shared" si="6"/>
        <v>1</v>
      </c>
    </row>
    <row r="109" spans="1:9">
      <c r="A109" s="141">
        <v>100</v>
      </c>
      <c r="B109" s="142"/>
      <c r="C109" s="142"/>
      <c r="D109" s="142"/>
      <c r="E109" s="142"/>
      <c r="F109" s="144"/>
      <c r="G109" s="16" t="str">
        <f t="shared" si="4"/>
        <v/>
      </c>
    </row>
    <row r="110" spans="1:9">
      <c r="A110" s="141">
        <v>101</v>
      </c>
      <c r="B110" s="142"/>
      <c r="C110" s="142"/>
      <c r="D110" s="142"/>
      <c r="E110" s="142"/>
      <c r="F110" s="144"/>
      <c r="G110" s="16" t="str">
        <f t="shared" si="4"/>
        <v/>
      </c>
    </row>
    <row r="111" spans="1:9">
      <c r="A111" s="141">
        <v>102</v>
      </c>
      <c r="B111" s="142"/>
      <c r="C111" s="142"/>
      <c r="D111" s="142"/>
      <c r="E111" s="142"/>
      <c r="F111" s="144"/>
      <c r="G111" s="16" t="str">
        <f t="shared" si="4"/>
        <v/>
      </c>
    </row>
    <row r="112" spans="1:9">
      <c r="A112" s="141">
        <v>103</v>
      </c>
      <c r="B112" s="142"/>
      <c r="C112" s="142"/>
      <c r="D112" s="142"/>
      <c r="E112" s="142"/>
      <c r="F112" s="144"/>
      <c r="G112" s="16" t="str">
        <f t="shared" si="4"/>
        <v/>
      </c>
    </row>
    <row r="113" spans="1:7">
      <c r="A113" s="141">
        <v>104</v>
      </c>
      <c r="B113" s="142"/>
      <c r="C113" s="142"/>
      <c r="D113" s="142"/>
      <c r="E113" s="142"/>
      <c r="F113" s="144"/>
      <c r="G113" s="16" t="str">
        <f t="shared" si="4"/>
        <v/>
      </c>
    </row>
    <row r="114" spans="1:7">
      <c r="A114" s="141">
        <v>105</v>
      </c>
      <c r="B114" s="142"/>
      <c r="C114" s="142"/>
      <c r="D114" s="142"/>
      <c r="E114" s="142"/>
      <c r="F114" s="144"/>
      <c r="G114" s="16" t="str">
        <f t="shared" si="4"/>
        <v/>
      </c>
    </row>
    <row r="115" spans="1:7">
      <c r="A115" s="141">
        <v>106</v>
      </c>
      <c r="B115" s="142"/>
      <c r="C115" s="142"/>
      <c r="D115" s="142"/>
      <c r="E115" s="142"/>
      <c r="F115" s="144"/>
      <c r="G115" s="16" t="str">
        <f t="shared" si="4"/>
        <v/>
      </c>
    </row>
    <row r="116" spans="1:7">
      <c r="A116" s="141">
        <v>107</v>
      </c>
      <c r="B116" s="142"/>
      <c r="C116" s="142"/>
      <c r="D116" s="142"/>
      <c r="E116" s="142"/>
      <c r="F116" s="144"/>
      <c r="G116" s="16" t="str">
        <f t="shared" si="4"/>
        <v/>
      </c>
    </row>
    <row r="117" spans="1:7">
      <c r="A117" s="141">
        <v>108</v>
      </c>
      <c r="B117" s="142"/>
      <c r="C117" s="142"/>
      <c r="D117" s="142"/>
      <c r="E117" s="142"/>
      <c r="F117" s="144"/>
      <c r="G117" s="16" t="str">
        <f t="shared" si="4"/>
        <v/>
      </c>
    </row>
    <row r="118" spans="1:7">
      <c r="A118" s="141">
        <v>109</v>
      </c>
      <c r="B118" s="142"/>
      <c r="C118" s="142"/>
      <c r="D118" s="142"/>
      <c r="E118" s="142"/>
      <c r="F118" s="144"/>
      <c r="G118" s="16" t="str">
        <f t="shared" si="4"/>
        <v/>
      </c>
    </row>
    <row r="119" spans="1:7">
      <c r="A119" s="141">
        <v>110</v>
      </c>
      <c r="B119" s="142"/>
      <c r="C119" s="142"/>
      <c r="D119" s="142"/>
      <c r="E119" s="142"/>
      <c r="F119" s="144"/>
      <c r="G119" s="16" t="str">
        <f t="shared" si="4"/>
        <v/>
      </c>
    </row>
    <row r="120" spans="1:7">
      <c r="A120" s="141">
        <v>111</v>
      </c>
      <c r="B120" s="142"/>
      <c r="C120" s="142"/>
      <c r="D120" s="142"/>
      <c r="E120" s="142"/>
      <c r="F120" s="144"/>
      <c r="G120" s="16" t="str">
        <f t="shared" si="4"/>
        <v/>
      </c>
    </row>
    <row r="121" spans="1:7">
      <c r="A121" s="141">
        <v>112</v>
      </c>
      <c r="B121" s="142"/>
      <c r="C121" s="142"/>
      <c r="D121" s="142"/>
      <c r="E121" s="142"/>
      <c r="F121" s="144"/>
      <c r="G121" s="16" t="str">
        <f t="shared" si="4"/>
        <v/>
      </c>
    </row>
    <row r="122" spans="1:7">
      <c r="A122" s="141">
        <v>113</v>
      </c>
      <c r="B122" s="142"/>
      <c r="C122" s="142"/>
      <c r="D122" s="142"/>
      <c r="E122" s="142"/>
      <c r="F122" s="144"/>
      <c r="G122" s="16" t="str">
        <f t="shared" si="4"/>
        <v/>
      </c>
    </row>
    <row r="123" spans="1:7">
      <c r="A123" s="141">
        <v>114</v>
      </c>
      <c r="B123" s="142"/>
      <c r="C123" s="142"/>
      <c r="D123" s="142"/>
      <c r="E123" s="142"/>
      <c r="F123" s="144"/>
      <c r="G123" s="16" t="str">
        <f t="shared" si="4"/>
        <v/>
      </c>
    </row>
    <row r="124" spans="1:7">
      <c r="A124" s="141">
        <v>115</v>
      </c>
      <c r="B124" s="142"/>
      <c r="C124" s="142"/>
      <c r="D124" s="142"/>
      <c r="E124" s="142"/>
      <c r="F124" s="144"/>
      <c r="G124" s="16" t="str">
        <f t="shared" si="4"/>
        <v/>
      </c>
    </row>
    <row r="125" spans="1:7">
      <c r="A125" s="141">
        <v>116</v>
      </c>
      <c r="B125" s="142"/>
      <c r="C125" s="142"/>
      <c r="D125" s="142"/>
      <c r="E125" s="142"/>
      <c r="F125" s="144"/>
      <c r="G125" s="16" t="str">
        <f t="shared" si="4"/>
        <v/>
      </c>
    </row>
    <row r="126" spans="1:7">
      <c r="A126" s="141">
        <v>117</v>
      </c>
      <c r="B126" s="142"/>
      <c r="C126" s="142"/>
      <c r="D126" s="142"/>
      <c r="E126" s="142"/>
      <c r="F126" s="144"/>
      <c r="G126" s="16" t="str">
        <f t="shared" si="4"/>
        <v/>
      </c>
    </row>
    <row r="127" spans="1:7">
      <c r="A127" s="141">
        <v>118</v>
      </c>
      <c r="B127" s="142"/>
      <c r="C127" s="142"/>
      <c r="D127" s="142"/>
      <c r="E127" s="142"/>
      <c r="F127" s="144"/>
      <c r="G127" s="16" t="str">
        <f t="shared" si="4"/>
        <v/>
      </c>
    </row>
    <row r="128" spans="1:7">
      <c r="A128" s="141">
        <v>119</v>
      </c>
      <c r="B128" s="142"/>
      <c r="C128" s="142"/>
      <c r="D128" s="142"/>
      <c r="E128" s="142"/>
      <c r="F128" s="144"/>
      <c r="G128" s="16" t="str">
        <f t="shared" si="4"/>
        <v/>
      </c>
    </row>
    <row r="129" spans="1:7">
      <c r="A129" s="141">
        <v>120</v>
      </c>
      <c r="B129" s="142"/>
      <c r="C129" s="142"/>
      <c r="D129" s="142"/>
      <c r="E129" s="142"/>
      <c r="F129" s="144"/>
      <c r="G129" s="16" t="str">
        <f t="shared" si="4"/>
        <v/>
      </c>
    </row>
    <row r="130" spans="1:7">
      <c r="A130" s="141">
        <v>121</v>
      </c>
      <c r="B130" s="142"/>
      <c r="C130" s="142"/>
      <c r="D130" s="142"/>
      <c r="E130" s="142"/>
      <c r="F130" s="144"/>
      <c r="G130" s="16" t="str">
        <f t="shared" si="4"/>
        <v/>
      </c>
    </row>
    <row r="131" spans="1:7">
      <c r="A131" s="141">
        <v>122</v>
      </c>
      <c r="B131" s="142"/>
      <c r="C131" s="142"/>
      <c r="D131" s="142"/>
      <c r="E131" s="142"/>
      <c r="F131" s="144"/>
      <c r="G131" s="16" t="str">
        <f t="shared" si="4"/>
        <v/>
      </c>
    </row>
    <row r="132" spans="1:7">
      <c r="A132" s="141">
        <v>123</v>
      </c>
      <c r="B132" s="142"/>
      <c r="C132" s="142"/>
      <c r="D132" s="142"/>
      <c r="E132" s="142"/>
      <c r="F132" s="144"/>
      <c r="G132" s="16" t="str">
        <f t="shared" si="4"/>
        <v/>
      </c>
    </row>
    <row r="133" spans="1:7">
      <c r="A133" s="141">
        <v>124</v>
      </c>
      <c r="B133" s="142"/>
      <c r="C133" s="142"/>
      <c r="D133" s="142"/>
      <c r="E133" s="142"/>
      <c r="F133" s="144"/>
      <c r="G133" s="16" t="str">
        <f t="shared" si="4"/>
        <v/>
      </c>
    </row>
    <row r="134" spans="1:7">
      <c r="A134" s="141">
        <v>125</v>
      </c>
      <c r="B134" s="142"/>
      <c r="C134" s="142"/>
      <c r="D134" s="142"/>
      <c r="E134" s="142"/>
      <c r="F134" s="144"/>
      <c r="G134" s="16" t="str">
        <f t="shared" si="4"/>
        <v/>
      </c>
    </row>
    <row r="135" spans="1:7">
      <c r="A135" s="141">
        <v>126</v>
      </c>
      <c r="B135" s="142"/>
      <c r="C135" s="142"/>
      <c r="D135" s="142"/>
      <c r="E135" s="142"/>
      <c r="F135" s="144"/>
      <c r="G135" s="16" t="str">
        <f t="shared" si="4"/>
        <v/>
      </c>
    </row>
    <row r="136" spans="1:7">
      <c r="A136" s="141">
        <v>127</v>
      </c>
      <c r="B136" s="142"/>
      <c r="C136" s="142"/>
      <c r="D136" s="142"/>
      <c r="E136" s="142"/>
      <c r="F136" s="144"/>
      <c r="G136" s="16" t="str">
        <f t="shared" si="4"/>
        <v/>
      </c>
    </row>
    <row r="137" spans="1:7">
      <c r="A137" s="141">
        <v>128</v>
      </c>
      <c r="B137" s="142"/>
      <c r="C137" s="142"/>
      <c r="D137" s="142"/>
      <c r="E137" s="142"/>
      <c r="F137" s="144"/>
      <c r="G137" s="16" t="str">
        <f t="shared" si="4"/>
        <v/>
      </c>
    </row>
    <row r="138" spans="1:7">
      <c r="A138" s="141">
        <v>129</v>
      </c>
      <c r="B138" s="142"/>
      <c r="C138" s="142"/>
      <c r="D138" s="142"/>
      <c r="E138" s="142"/>
      <c r="F138" s="144"/>
      <c r="G138" s="16" t="str">
        <f t="shared" ref="G138:G201" si="7">IF(OR($B138="",$C138="",,,$F138&lt;an_initial,$F138&gt;an_final,$H138=FALSE),"",HLOOKUP(E138,ii522punctaje,2,FALSE)/I138)</f>
        <v/>
      </c>
    </row>
    <row r="139" spans="1:7">
      <c r="A139" s="141">
        <v>130</v>
      </c>
      <c r="B139" s="142"/>
      <c r="C139" s="142"/>
      <c r="D139" s="142"/>
      <c r="E139" s="142"/>
      <c r="F139" s="144"/>
      <c r="G139" s="16" t="str">
        <f t="shared" si="7"/>
        <v/>
      </c>
    </row>
    <row r="140" spans="1:7">
      <c r="A140" s="141">
        <v>131</v>
      </c>
      <c r="B140" s="142"/>
      <c r="C140" s="142"/>
      <c r="D140" s="142"/>
      <c r="E140" s="142"/>
      <c r="F140" s="144"/>
      <c r="G140" s="16" t="str">
        <f t="shared" si="7"/>
        <v/>
      </c>
    </row>
    <row r="141" spans="1:7">
      <c r="A141" s="141">
        <v>132</v>
      </c>
      <c r="B141" s="142"/>
      <c r="C141" s="142"/>
      <c r="D141" s="142"/>
      <c r="E141" s="142"/>
      <c r="F141" s="144"/>
      <c r="G141" s="16" t="str">
        <f t="shared" si="7"/>
        <v/>
      </c>
    </row>
    <row r="142" spans="1:7">
      <c r="A142" s="141">
        <v>133</v>
      </c>
      <c r="B142" s="142"/>
      <c r="C142" s="142"/>
      <c r="D142" s="142"/>
      <c r="E142" s="142"/>
      <c r="F142" s="144"/>
      <c r="G142" s="16" t="str">
        <f t="shared" si="7"/>
        <v/>
      </c>
    </row>
    <row r="143" spans="1:7">
      <c r="A143" s="141">
        <v>134</v>
      </c>
      <c r="B143" s="142"/>
      <c r="C143" s="142"/>
      <c r="D143" s="142"/>
      <c r="E143" s="142"/>
      <c r="F143" s="144"/>
      <c r="G143" s="16" t="str">
        <f t="shared" si="7"/>
        <v/>
      </c>
    </row>
    <row r="144" spans="1:7">
      <c r="A144" s="141">
        <v>135</v>
      </c>
      <c r="B144" s="142"/>
      <c r="C144" s="142"/>
      <c r="D144" s="142"/>
      <c r="E144" s="142"/>
      <c r="F144" s="144"/>
      <c r="G144" s="16" t="str">
        <f t="shared" si="7"/>
        <v/>
      </c>
    </row>
    <row r="145" spans="1:7">
      <c r="A145" s="141">
        <v>136</v>
      </c>
      <c r="B145" s="142"/>
      <c r="C145" s="142"/>
      <c r="D145" s="142"/>
      <c r="E145" s="142"/>
      <c r="F145" s="144"/>
      <c r="G145" s="16" t="str">
        <f t="shared" si="7"/>
        <v/>
      </c>
    </row>
    <row r="146" spans="1:7">
      <c r="A146" s="141">
        <v>137</v>
      </c>
      <c r="B146" s="142"/>
      <c r="C146" s="142"/>
      <c r="D146" s="142"/>
      <c r="E146" s="142"/>
      <c r="F146" s="144"/>
      <c r="G146" s="16" t="str">
        <f t="shared" si="7"/>
        <v/>
      </c>
    </row>
    <row r="147" spans="1:7">
      <c r="A147" s="141">
        <v>138</v>
      </c>
      <c r="B147" s="142"/>
      <c r="C147" s="142"/>
      <c r="D147" s="142"/>
      <c r="E147" s="142"/>
      <c r="F147" s="144"/>
      <c r="G147" s="16" t="str">
        <f t="shared" si="7"/>
        <v/>
      </c>
    </row>
    <row r="148" spans="1:7">
      <c r="A148" s="141">
        <v>139</v>
      </c>
      <c r="B148" s="142"/>
      <c r="C148" s="142"/>
      <c r="D148" s="142"/>
      <c r="E148" s="142"/>
      <c r="F148" s="144"/>
      <c r="G148" s="16" t="str">
        <f t="shared" si="7"/>
        <v/>
      </c>
    </row>
    <row r="149" spans="1:7">
      <c r="A149" s="141">
        <v>140</v>
      </c>
      <c r="B149" s="142"/>
      <c r="C149" s="142"/>
      <c r="D149" s="142"/>
      <c r="E149" s="142"/>
      <c r="F149" s="144"/>
      <c r="G149" s="16" t="str">
        <f t="shared" si="7"/>
        <v/>
      </c>
    </row>
    <row r="150" spans="1:7">
      <c r="A150" s="141">
        <v>141</v>
      </c>
      <c r="B150" s="142"/>
      <c r="C150" s="142"/>
      <c r="D150" s="142"/>
      <c r="E150" s="142"/>
      <c r="F150" s="144"/>
      <c r="G150" s="16" t="str">
        <f t="shared" si="7"/>
        <v/>
      </c>
    </row>
    <row r="151" spans="1:7">
      <c r="A151" s="141">
        <v>142</v>
      </c>
      <c r="B151" s="142"/>
      <c r="C151" s="142"/>
      <c r="D151" s="142"/>
      <c r="E151" s="142"/>
      <c r="F151" s="144"/>
      <c r="G151" s="16" t="str">
        <f t="shared" si="7"/>
        <v/>
      </c>
    </row>
    <row r="152" spans="1:7">
      <c r="A152" s="141">
        <v>143</v>
      </c>
      <c r="B152" s="142"/>
      <c r="C152" s="142"/>
      <c r="D152" s="142"/>
      <c r="E152" s="142"/>
      <c r="F152" s="144"/>
      <c r="G152" s="16" t="str">
        <f t="shared" si="7"/>
        <v/>
      </c>
    </row>
    <row r="153" spans="1:7">
      <c r="A153" s="141">
        <v>144</v>
      </c>
      <c r="B153" s="142"/>
      <c r="C153" s="142"/>
      <c r="D153" s="142"/>
      <c r="E153" s="142"/>
      <c r="F153" s="144"/>
      <c r="G153" s="16" t="str">
        <f t="shared" si="7"/>
        <v/>
      </c>
    </row>
    <row r="154" spans="1:7">
      <c r="A154" s="141">
        <v>145</v>
      </c>
      <c r="B154" s="142"/>
      <c r="C154" s="142"/>
      <c r="D154" s="142"/>
      <c r="E154" s="142"/>
      <c r="F154" s="144"/>
      <c r="G154" s="16" t="str">
        <f t="shared" si="7"/>
        <v/>
      </c>
    </row>
    <row r="155" spans="1:7">
      <c r="A155" s="141">
        <v>146</v>
      </c>
      <c r="B155" s="142"/>
      <c r="C155" s="142"/>
      <c r="D155" s="142"/>
      <c r="E155" s="142"/>
      <c r="F155" s="144"/>
      <c r="G155" s="16" t="str">
        <f t="shared" si="7"/>
        <v/>
      </c>
    </row>
    <row r="156" spans="1:7">
      <c r="A156" s="141">
        <v>147</v>
      </c>
      <c r="B156" s="142"/>
      <c r="C156" s="142"/>
      <c r="D156" s="142"/>
      <c r="E156" s="142"/>
      <c r="F156" s="144"/>
      <c r="G156" s="16" t="str">
        <f t="shared" si="7"/>
        <v/>
      </c>
    </row>
    <row r="157" spans="1:7">
      <c r="A157" s="141">
        <v>148</v>
      </c>
      <c r="B157" s="142"/>
      <c r="C157" s="142"/>
      <c r="D157" s="142"/>
      <c r="E157" s="142"/>
      <c r="F157" s="144"/>
      <c r="G157" s="16" t="str">
        <f t="shared" si="7"/>
        <v/>
      </c>
    </row>
    <row r="158" spans="1:7">
      <c r="A158" s="141">
        <v>149</v>
      </c>
      <c r="B158" s="142"/>
      <c r="C158" s="142"/>
      <c r="D158" s="142"/>
      <c r="E158" s="142"/>
      <c r="F158" s="144"/>
      <c r="G158" s="16" t="str">
        <f t="shared" si="7"/>
        <v/>
      </c>
    </row>
    <row r="159" spans="1:7">
      <c r="A159" s="141">
        <v>150</v>
      </c>
      <c r="B159" s="142"/>
      <c r="C159" s="142"/>
      <c r="D159" s="142"/>
      <c r="E159" s="142"/>
      <c r="F159" s="144"/>
      <c r="G159" s="16" t="str">
        <f t="shared" si="7"/>
        <v/>
      </c>
    </row>
    <row r="160" spans="1:7">
      <c r="A160" s="141">
        <v>151</v>
      </c>
      <c r="B160" s="142"/>
      <c r="C160" s="142"/>
      <c r="D160" s="142"/>
      <c r="E160" s="142"/>
      <c r="F160" s="144"/>
      <c r="G160" s="16" t="str">
        <f t="shared" si="7"/>
        <v/>
      </c>
    </row>
    <row r="161" spans="1:7">
      <c r="A161" s="141">
        <v>152</v>
      </c>
      <c r="B161" s="142"/>
      <c r="C161" s="142"/>
      <c r="D161" s="142"/>
      <c r="E161" s="142"/>
      <c r="F161" s="144"/>
      <c r="G161" s="16" t="str">
        <f t="shared" si="7"/>
        <v/>
      </c>
    </row>
    <row r="162" spans="1:7">
      <c r="A162" s="141">
        <v>153</v>
      </c>
      <c r="B162" s="142"/>
      <c r="C162" s="142"/>
      <c r="D162" s="142"/>
      <c r="E162" s="142"/>
      <c r="F162" s="144"/>
      <c r="G162" s="16" t="str">
        <f t="shared" si="7"/>
        <v/>
      </c>
    </row>
    <row r="163" spans="1:7">
      <c r="A163" s="141">
        <v>154</v>
      </c>
      <c r="B163" s="142"/>
      <c r="C163" s="142"/>
      <c r="D163" s="142"/>
      <c r="E163" s="142"/>
      <c r="F163" s="144"/>
      <c r="G163" s="16" t="str">
        <f t="shared" si="7"/>
        <v/>
      </c>
    </row>
    <row r="164" spans="1:7">
      <c r="A164" s="141">
        <v>155</v>
      </c>
      <c r="B164" s="142"/>
      <c r="C164" s="142"/>
      <c r="D164" s="142"/>
      <c r="E164" s="142"/>
      <c r="F164" s="144"/>
      <c r="G164" s="16" t="str">
        <f t="shared" si="7"/>
        <v/>
      </c>
    </row>
    <row r="165" spans="1:7">
      <c r="A165" s="141">
        <v>156</v>
      </c>
      <c r="B165" s="142"/>
      <c r="C165" s="142"/>
      <c r="D165" s="142"/>
      <c r="E165" s="142"/>
      <c r="F165" s="144"/>
      <c r="G165" s="16" t="str">
        <f t="shared" si="7"/>
        <v/>
      </c>
    </row>
    <row r="166" spans="1:7">
      <c r="A166" s="141">
        <v>157</v>
      </c>
      <c r="B166" s="142"/>
      <c r="C166" s="142"/>
      <c r="D166" s="142"/>
      <c r="E166" s="142"/>
      <c r="F166" s="144"/>
      <c r="G166" s="16" t="str">
        <f t="shared" si="7"/>
        <v/>
      </c>
    </row>
    <row r="167" spans="1:7">
      <c r="A167" s="141">
        <v>158</v>
      </c>
      <c r="B167" s="142"/>
      <c r="C167" s="142"/>
      <c r="D167" s="142"/>
      <c r="E167" s="142"/>
      <c r="F167" s="144"/>
      <c r="G167" s="16" t="str">
        <f t="shared" si="7"/>
        <v/>
      </c>
    </row>
    <row r="168" spans="1:7">
      <c r="A168" s="141">
        <v>159</v>
      </c>
      <c r="B168" s="142"/>
      <c r="C168" s="142"/>
      <c r="D168" s="142"/>
      <c r="E168" s="142"/>
      <c r="F168" s="144"/>
      <c r="G168" s="16" t="str">
        <f t="shared" si="7"/>
        <v/>
      </c>
    </row>
    <row r="169" spans="1:7">
      <c r="A169" s="141">
        <v>160</v>
      </c>
      <c r="B169" s="142"/>
      <c r="C169" s="142"/>
      <c r="D169" s="142"/>
      <c r="E169" s="142"/>
      <c r="F169" s="144"/>
      <c r="G169" s="16" t="str">
        <f t="shared" si="7"/>
        <v/>
      </c>
    </row>
    <row r="170" spans="1:7">
      <c r="A170" s="141">
        <v>161</v>
      </c>
      <c r="B170" s="142"/>
      <c r="C170" s="142"/>
      <c r="D170" s="142"/>
      <c r="E170" s="142"/>
      <c r="F170" s="144"/>
      <c r="G170" s="16" t="str">
        <f t="shared" si="7"/>
        <v/>
      </c>
    </row>
    <row r="171" spans="1:7">
      <c r="A171" s="141">
        <v>162</v>
      </c>
      <c r="B171" s="142"/>
      <c r="C171" s="142"/>
      <c r="D171" s="142"/>
      <c r="E171" s="142"/>
      <c r="F171" s="144"/>
      <c r="G171" s="16" t="str">
        <f t="shared" si="7"/>
        <v/>
      </c>
    </row>
    <row r="172" spans="1:7">
      <c r="A172" s="141">
        <v>163</v>
      </c>
      <c r="B172" s="142"/>
      <c r="C172" s="142"/>
      <c r="D172" s="142"/>
      <c r="E172" s="142"/>
      <c r="F172" s="144"/>
      <c r="G172" s="16" t="str">
        <f t="shared" si="7"/>
        <v/>
      </c>
    </row>
    <row r="173" spans="1:7">
      <c r="A173" s="141">
        <v>164</v>
      </c>
      <c r="B173" s="142"/>
      <c r="C173" s="142"/>
      <c r="D173" s="142"/>
      <c r="E173" s="142"/>
      <c r="F173" s="144"/>
      <c r="G173" s="16" t="str">
        <f t="shared" si="7"/>
        <v/>
      </c>
    </row>
    <row r="174" spans="1:7">
      <c r="A174" s="141">
        <v>165</v>
      </c>
      <c r="B174" s="142"/>
      <c r="C174" s="142"/>
      <c r="D174" s="142"/>
      <c r="E174" s="142"/>
      <c r="F174" s="144"/>
      <c r="G174" s="16" t="str">
        <f t="shared" si="7"/>
        <v/>
      </c>
    </row>
    <row r="175" spans="1:7">
      <c r="A175" s="141">
        <v>166</v>
      </c>
      <c r="B175" s="142"/>
      <c r="C175" s="142"/>
      <c r="D175" s="142"/>
      <c r="E175" s="142"/>
      <c r="F175" s="144"/>
      <c r="G175" s="16" t="str">
        <f t="shared" si="7"/>
        <v/>
      </c>
    </row>
    <row r="176" spans="1:7">
      <c r="A176" s="141">
        <v>167</v>
      </c>
      <c r="B176" s="142"/>
      <c r="C176" s="142"/>
      <c r="D176" s="142"/>
      <c r="E176" s="142"/>
      <c r="F176" s="144"/>
      <c r="G176" s="16" t="str">
        <f t="shared" si="7"/>
        <v/>
      </c>
    </row>
    <row r="177" spans="1:7">
      <c r="A177" s="141">
        <v>168</v>
      </c>
      <c r="B177" s="142"/>
      <c r="C177" s="142"/>
      <c r="D177" s="142"/>
      <c r="E177" s="142"/>
      <c r="F177" s="144"/>
      <c r="G177" s="16" t="str">
        <f t="shared" si="7"/>
        <v/>
      </c>
    </row>
    <row r="178" spans="1:7">
      <c r="A178" s="141">
        <v>169</v>
      </c>
      <c r="B178" s="142"/>
      <c r="C178" s="142"/>
      <c r="D178" s="142"/>
      <c r="E178" s="142"/>
      <c r="F178" s="144"/>
      <c r="G178" s="16" t="str">
        <f t="shared" si="7"/>
        <v/>
      </c>
    </row>
    <row r="179" spans="1:7">
      <c r="A179" s="141">
        <v>170</v>
      </c>
      <c r="B179" s="142"/>
      <c r="C179" s="142"/>
      <c r="D179" s="142"/>
      <c r="E179" s="142"/>
      <c r="F179" s="144"/>
      <c r="G179" s="16" t="str">
        <f t="shared" si="7"/>
        <v/>
      </c>
    </row>
    <row r="180" spans="1:7">
      <c r="A180" s="141">
        <v>171</v>
      </c>
      <c r="B180" s="142"/>
      <c r="C180" s="142"/>
      <c r="D180" s="142"/>
      <c r="E180" s="142"/>
      <c r="F180" s="144"/>
      <c r="G180" s="16" t="str">
        <f t="shared" si="7"/>
        <v/>
      </c>
    </row>
    <row r="181" spans="1:7">
      <c r="A181" s="141">
        <v>172</v>
      </c>
      <c r="B181" s="142"/>
      <c r="C181" s="142"/>
      <c r="D181" s="142"/>
      <c r="E181" s="142"/>
      <c r="F181" s="144"/>
      <c r="G181" s="16" t="str">
        <f t="shared" si="7"/>
        <v/>
      </c>
    </row>
    <row r="182" spans="1:7">
      <c r="A182" s="141">
        <v>173</v>
      </c>
      <c r="B182" s="142"/>
      <c r="C182" s="142"/>
      <c r="D182" s="142"/>
      <c r="E182" s="142"/>
      <c r="F182" s="144"/>
      <c r="G182" s="16" t="str">
        <f t="shared" si="7"/>
        <v/>
      </c>
    </row>
    <row r="183" spans="1:7">
      <c r="A183" s="141">
        <v>174</v>
      </c>
      <c r="B183" s="142"/>
      <c r="C183" s="142"/>
      <c r="D183" s="142"/>
      <c r="E183" s="142"/>
      <c r="F183" s="144"/>
      <c r="G183" s="16" t="str">
        <f t="shared" si="7"/>
        <v/>
      </c>
    </row>
    <row r="184" spans="1:7">
      <c r="A184" s="141">
        <v>175</v>
      </c>
      <c r="B184" s="142"/>
      <c r="C184" s="142"/>
      <c r="D184" s="142"/>
      <c r="E184" s="142"/>
      <c r="F184" s="144"/>
      <c r="G184" s="16" t="str">
        <f t="shared" si="7"/>
        <v/>
      </c>
    </row>
    <row r="185" spans="1:7">
      <c r="A185" s="141">
        <v>176</v>
      </c>
      <c r="B185" s="142"/>
      <c r="C185" s="142"/>
      <c r="D185" s="142"/>
      <c r="E185" s="142"/>
      <c r="F185" s="144"/>
      <c r="G185" s="16" t="str">
        <f t="shared" si="7"/>
        <v/>
      </c>
    </row>
    <row r="186" spans="1:7">
      <c r="A186" s="141">
        <v>177</v>
      </c>
      <c r="B186" s="142"/>
      <c r="C186" s="142"/>
      <c r="D186" s="142"/>
      <c r="E186" s="142"/>
      <c r="F186" s="144"/>
      <c r="G186" s="16" t="str">
        <f t="shared" si="7"/>
        <v/>
      </c>
    </row>
    <row r="187" spans="1:7">
      <c r="A187" s="141">
        <v>178</v>
      </c>
      <c r="B187" s="142"/>
      <c r="C187" s="142"/>
      <c r="D187" s="142"/>
      <c r="E187" s="142"/>
      <c r="F187" s="144"/>
      <c r="G187" s="16" t="str">
        <f t="shared" si="7"/>
        <v/>
      </c>
    </row>
    <row r="188" spans="1:7">
      <c r="A188" s="141">
        <v>179</v>
      </c>
      <c r="B188" s="142"/>
      <c r="C188" s="142"/>
      <c r="D188" s="142"/>
      <c r="E188" s="142"/>
      <c r="F188" s="144"/>
      <c r="G188" s="16" t="str">
        <f t="shared" si="7"/>
        <v/>
      </c>
    </row>
    <row r="189" spans="1:7">
      <c r="A189" s="141">
        <v>180</v>
      </c>
      <c r="B189" s="142"/>
      <c r="C189" s="142"/>
      <c r="D189" s="142"/>
      <c r="E189" s="142"/>
      <c r="F189" s="144"/>
      <c r="G189" s="16" t="str">
        <f t="shared" si="7"/>
        <v/>
      </c>
    </row>
    <row r="190" spans="1:7">
      <c r="A190" s="141">
        <v>181</v>
      </c>
      <c r="B190" s="142"/>
      <c r="C190" s="142"/>
      <c r="D190" s="142"/>
      <c r="E190" s="142"/>
      <c r="F190" s="144"/>
      <c r="G190" s="16" t="str">
        <f t="shared" si="7"/>
        <v/>
      </c>
    </row>
    <row r="191" spans="1:7">
      <c r="A191" s="141">
        <v>182</v>
      </c>
      <c r="B191" s="142"/>
      <c r="C191" s="142"/>
      <c r="D191" s="142"/>
      <c r="E191" s="142"/>
      <c r="F191" s="144"/>
      <c r="G191" s="16" t="str">
        <f t="shared" si="7"/>
        <v/>
      </c>
    </row>
    <row r="192" spans="1:7">
      <c r="A192" s="141">
        <v>183</v>
      </c>
      <c r="B192" s="142"/>
      <c r="C192" s="142"/>
      <c r="D192" s="142"/>
      <c r="E192" s="142"/>
      <c r="F192" s="144"/>
      <c r="G192" s="16" t="str">
        <f t="shared" si="7"/>
        <v/>
      </c>
    </row>
    <row r="193" spans="1:7">
      <c r="A193" s="141">
        <v>184</v>
      </c>
      <c r="B193" s="142"/>
      <c r="C193" s="142"/>
      <c r="D193" s="142"/>
      <c r="E193" s="142"/>
      <c r="F193" s="144"/>
      <c r="G193" s="16" t="str">
        <f t="shared" si="7"/>
        <v/>
      </c>
    </row>
    <row r="194" spans="1:7">
      <c r="A194" s="141">
        <v>185</v>
      </c>
      <c r="B194" s="142"/>
      <c r="C194" s="142"/>
      <c r="D194" s="142"/>
      <c r="E194" s="142"/>
      <c r="F194" s="144"/>
      <c r="G194" s="16" t="str">
        <f t="shared" si="7"/>
        <v/>
      </c>
    </row>
    <row r="195" spans="1:7">
      <c r="A195" s="141">
        <v>186</v>
      </c>
      <c r="B195" s="142"/>
      <c r="C195" s="142"/>
      <c r="D195" s="142"/>
      <c r="E195" s="142"/>
      <c r="F195" s="144"/>
      <c r="G195" s="16" t="str">
        <f t="shared" si="7"/>
        <v/>
      </c>
    </row>
    <row r="196" spans="1:7">
      <c r="A196" s="141">
        <v>187</v>
      </c>
      <c r="B196" s="142"/>
      <c r="C196" s="142"/>
      <c r="D196" s="142"/>
      <c r="E196" s="142"/>
      <c r="F196" s="144"/>
      <c r="G196" s="16" t="str">
        <f t="shared" si="7"/>
        <v/>
      </c>
    </row>
    <row r="197" spans="1:7">
      <c r="A197" s="141">
        <v>188</v>
      </c>
      <c r="B197" s="142"/>
      <c r="C197" s="142"/>
      <c r="D197" s="142"/>
      <c r="E197" s="142"/>
      <c r="F197" s="144"/>
      <c r="G197" s="16" t="str">
        <f t="shared" si="7"/>
        <v/>
      </c>
    </row>
    <row r="198" spans="1:7">
      <c r="A198" s="141">
        <v>189</v>
      </c>
      <c r="B198" s="142"/>
      <c r="C198" s="142"/>
      <c r="D198" s="142"/>
      <c r="E198" s="142"/>
      <c r="F198" s="144"/>
      <c r="G198" s="16" t="str">
        <f t="shared" si="7"/>
        <v/>
      </c>
    </row>
    <row r="199" spans="1:7">
      <c r="A199" s="141">
        <v>190</v>
      </c>
      <c r="B199" s="142"/>
      <c r="C199" s="142"/>
      <c r="D199" s="142"/>
      <c r="E199" s="142"/>
      <c r="F199" s="144"/>
      <c r="G199" s="16" t="str">
        <f t="shared" si="7"/>
        <v/>
      </c>
    </row>
    <row r="200" spans="1:7">
      <c r="A200" s="141">
        <v>191</v>
      </c>
      <c r="B200" s="142"/>
      <c r="C200" s="142"/>
      <c r="D200" s="142"/>
      <c r="E200" s="142"/>
      <c r="F200" s="144"/>
      <c r="G200" s="16" t="str">
        <f t="shared" si="7"/>
        <v/>
      </c>
    </row>
    <row r="201" spans="1:7">
      <c r="A201" s="141">
        <v>192</v>
      </c>
      <c r="B201" s="142"/>
      <c r="C201" s="142"/>
      <c r="D201" s="142"/>
      <c r="E201" s="142"/>
      <c r="F201" s="144"/>
      <c r="G201" s="16" t="str">
        <f t="shared" si="7"/>
        <v/>
      </c>
    </row>
    <row r="202" spans="1:7">
      <c r="A202" s="141">
        <v>193</v>
      </c>
      <c r="B202" s="142"/>
      <c r="C202" s="142"/>
      <c r="D202" s="142"/>
      <c r="E202" s="142"/>
      <c r="F202" s="144"/>
      <c r="G202" s="16" t="str">
        <f t="shared" ref="G202:G259" si="8">IF(OR($B202="",$C202="",,,$F202&lt;an_initial,$F202&gt;an_final,$H202=FALSE),"",HLOOKUP(E202,ii522punctaje,2,FALSE)/I202)</f>
        <v/>
      </c>
    </row>
    <row r="203" spans="1:7">
      <c r="A203" s="141">
        <v>194</v>
      </c>
      <c r="B203" s="142"/>
      <c r="C203" s="142"/>
      <c r="D203" s="142"/>
      <c r="E203" s="142"/>
      <c r="F203" s="144"/>
      <c r="G203" s="16" t="str">
        <f t="shared" si="8"/>
        <v/>
      </c>
    </row>
    <row r="204" spans="1:7">
      <c r="A204" s="141">
        <v>195</v>
      </c>
      <c r="B204" s="142"/>
      <c r="C204" s="142"/>
      <c r="D204" s="142"/>
      <c r="E204" s="142"/>
      <c r="F204" s="144"/>
      <c r="G204" s="16" t="str">
        <f t="shared" si="8"/>
        <v/>
      </c>
    </row>
    <row r="205" spans="1:7">
      <c r="A205" s="141">
        <v>196</v>
      </c>
      <c r="B205" s="142"/>
      <c r="C205" s="142"/>
      <c r="D205" s="142"/>
      <c r="E205" s="142"/>
      <c r="F205" s="144"/>
      <c r="G205" s="16" t="str">
        <f t="shared" si="8"/>
        <v/>
      </c>
    </row>
    <row r="206" spans="1:7">
      <c r="A206" s="141">
        <v>197</v>
      </c>
      <c r="B206" s="142"/>
      <c r="C206" s="142"/>
      <c r="D206" s="142"/>
      <c r="E206" s="142"/>
      <c r="F206" s="144"/>
      <c r="G206" s="16" t="str">
        <f t="shared" si="8"/>
        <v/>
      </c>
    </row>
    <row r="207" spans="1:7">
      <c r="A207" s="141">
        <v>198</v>
      </c>
      <c r="B207" s="142"/>
      <c r="C207" s="142"/>
      <c r="D207" s="142"/>
      <c r="E207" s="142"/>
      <c r="F207" s="144"/>
      <c r="G207" s="16" t="str">
        <f t="shared" si="8"/>
        <v/>
      </c>
    </row>
    <row r="208" spans="1:7">
      <c r="A208" s="141">
        <v>199</v>
      </c>
      <c r="B208" s="142"/>
      <c r="C208" s="142"/>
      <c r="D208" s="142"/>
      <c r="E208" s="142"/>
      <c r="F208" s="144"/>
      <c r="G208" s="16" t="str">
        <f t="shared" si="8"/>
        <v/>
      </c>
    </row>
    <row r="209" spans="1:7">
      <c r="A209" s="141">
        <v>200</v>
      </c>
      <c r="B209" s="142"/>
      <c r="C209" s="142"/>
      <c r="D209" s="142"/>
      <c r="E209" s="142"/>
      <c r="F209" s="144"/>
      <c r="G209" s="16" t="str">
        <f t="shared" si="8"/>
        <v/>
      </c>
    </row>
    <row r="210" spans="1:7">
      <c r="A210" s="141">
        <v>201</v>
      </c>
      <c r="B210" s="142"/>
      <c r="C210" s="142"/>
      <c r="D210" s="142"/>
      <c r="E210" s="142"/>
      <c r="F210" s="144"/>
      <c r="G210" s="16" t="str">
        <f t="shared" si="8"/>
        <v/>
      </c>
    </row>
    <row r="211" spans="1:7">
      <c r="A211" s="141">
        <v>202</v>
      </c>
      <c r="B211" s="142"/>
      <c r="C211" s="142"/>
      <c r="D211" s="142"/>
      <c r="E211" s="142"/>
      <c r="F211" s="144"/>
      <c r="G211" s="16" t="str">
        <f t="shared" si="8"/>
        <v/>
      </c>
    </row>
    <row r="212" spans="1:7">
      <c r="A212" s="141">
        <v>203</v>
      </c>
      <c r="B212" s="142"/>
      <c r="C212" s="142"/>
      <c r="D212" s="142"/>
      <c r="E212" s="142"/>
      <c r="F212" s="144"/>
      <c r="G212" s="16" t="str">
        <f t="shared" si="8"/>
        <v/>
      </c>
    </row>
    <row r="213" spans="1:7">
      <c r="A213" s="141">
        <v>204</v>
      </c>
      <c r="B213" s="142"/>
      <c r="C213" s="142"/>
      <c r="D213" s="142"/>
      <c r="E213" s="142"/>
      <c r="F213" s="144"/>
      <c r="G213" s="16" t="str">
        <f t="shared" si="8"/>
        <v/>
      </c>
    </row>
    <row r="214" spans="1:7">
      <c r="A214" s="141">
        <v>205</v>
      </c>
      <c r="B214" s="142"/>
      <c r="C214" s="142"/>
      <c r="D214" s="142"/>
      <c r="E214" s="142"/>
      <c r="F214" s="144"/>
      <c r="G214" s="16" t="str">
        <f t="shared" si="8"/>
        <v/>
      </c>
    </row>
    <row r="215" spans="1:7">
      <c r="A215" s="141">
        <v>206</v>
      </c>
      <c r="B215" s="142"/>
      <c r="C215" s="142"/>
      <c r="D215" s="142"/>
      <c r="E215" s="142"/>
      <c r="F215" s="144"/>
      <c r="G215" s="16" t="str">
        <f t="shared" si="8"/>
        <v/>
      </c>
    </row>
    <row r="216" spans="1:7">
      <c r="A216" s="141">
        <v>207</v>
      </c>
      <c r="B216" s="142"/>
      <c r="C216" s="142"/>
      <c r="D216" s="142"/>
      <c r="E216" s="142"/>
      <c r="F216" s="144"/>
      <c r="G216" s="16" t="str">
        <f t="shared" si="8"/>
        <v/>
      </c>
    </row>
    <row r="217" spans="1:7">
      <c r="A217" s="141">
        <v>208</v>
      </c>
      <c r="B217" s="142"/>
      <c r="C217" s="142"/>
      <c r="D217" s="142"/>
      <c r="E217" s="142"/>
      <c r="F217" s="144"/>
      <c r="G217" s="16" t="str">
        <f t="shared" si="8"/>
        <v/>
      </c>
    </row>
    <row r="218" spans="1:7">
      <c r="A218" s="141">
        <v>209</v>
      </c>
      <c r="B218" s="142"/>
      <c r="C218" s="142"/>
      <c r="D218" s="142"/>
      <c r="E218" s="142"/>
      <c r="F218" s="144"/>
      <c r="G218" s="16" t="str">
        <f t="shared" si="8"/>
        <v/>
      </c>
    </row>
    <row r="219" spans="1:7">
      <c r="A219" s="141">
        <v>210</v>
      </c>
      <c r="B219" s="142"/>
      <c r="C219" s="142"/>
      <c r="D219" s="142"/>
      <c r="E219" s="142"/>
      <c r="F219" s="144"/>
      <c r="G219" s="16" t="str">
        <f t="shared" si="8"/>
        <v/>
      </c>
    </row>
    <row r="220" spans="1:7">
      <c r="A220" s="141">
        <v>211</v>
      </c>
      <c r="B220" s="142"/>
      <c r="C220" s="142"/>
      <c r="D220" s="142"/>
      <c r="E220" s="142"/>
      <c r="F220" s="144"/>
      <c r="G220" s="16" t="str">
        <f t="shared" si="8"/>
        <v/>
      </c>
    </row>
    <row r="221" spans="1:7">
      <c r="A221" s="141">
        <v>212</v>
      </c>
      <c r="B221" s="142"/>
      <c r="C221" s="142"/>
      <c r="D221" s="142"/>
      <c r="E221" s="142"/>
      <c r="F221" s="144"/>
      <c r="G221" s="16" t="str">
        <f t="shared" si="8"/>
        <v/>
      </c>
    </row>
    <row r="222" spans="1:7">
      <c r="A222" s="141">
        <v>213</v>
      </c>
      <c r="B222" s="142"/>
      <c r="C222" s="142"/>
      <c r="D222" s="142"/>
      <c r="E222" s="142"/>
      <c r="F222" s="144"/>
      <c r="G222" s="16" t="str">
        <f t="shared" si="8"/>
        <v/>
      </c>
    </row>
    <row r="223" spans="1:7">
      <c r="A223" s="141">
        <v>214</v>
      </c>
      <c r="B223" s="142"/>
      <c r="C223" s="142"/>
      <c r="D223" s="142"/>
      <c r="E223" s="142"/>
      <c r="F223" s="144"/>
      <c r="G223" s="16" t="str">
        <f t="shared" si="8"/>
        <v/>
      </c>
    </row>
    <row r="224" spans="1:7">
      <c r="A224" s="141">
        <v>215</v>
      </c>
      <c r="B224" s="142"/>
      <c r="C224" s="142"/>
      <c r="D224" s="142"/>
      <c r="E224" s="142"/>
      <c r="F224" s="144"/>
      <c r="G224" s="16" t="str">
        <f t="shared" si="8"/>
        <v/>
      </c>
    </row>
    <row r="225" spans="1:7">
      <c r="A225" s="141">
        <v>216</v>
      </c>
      <c r="B225" s="142"/>
      <c r="C225" s="142"/>
      <c r="D225" s="142"/>
      <c r="E225" s="142"/>
      <c r="F225" s="144"/>
      <c r="G225" s="16" t="str">
        <f t="shared" si="8"/>
        <v/>
      </c>
    </row>
    <row r="226" spans="1:7">
      <c r="A226" s="141">
        <v>217</v>
      </c>
      <c r="B226" s="142"/>
      <c r="C226" s="142"/>
      <c r="D226" s="142"/>
      <c r="E226" s="142"/>
      <c r="F226" s="144"/>
      <c r="G226" s="16" t="str">
        <f t="shared" si="8"/>
        <v/>
      </c>
    </row>
    <row r="227" spans="1:7">
      <c r="A227" s="141">
        <v>218</v>
      </c>
      <c r="B227" s="142"/>
      <c r="C227" s="142"/>
      <c r="D227" s="142"/>
      <c r="E227" s="142"/>
      <c r="F227" s="144"/>
      <c r="G227" s="16" t="str">
        <f t="shared" si="8"/>
        <v/>
      </c>
    </row>
    <row r="228" spans="1:7">
      <c r="A228" s="141">
        <v>219</v>
      </c>
      <c r="B228" s="142"/>
      <c r="C228" s="142"/>
      <c r="D228" s="142"/>
      <c r="E228" s="142"/>
      <c r="F228" s="144"/>
      <c r="G228" s="16" t="str">
        <f t="shared" si="8"/>
        <v/>
      </c>
    </row>
    <row r="229" spans="1:7">
      <c r="A229" s="141">
        <v>220</v>
      </c>
      <c r="B229" s="142"/>
      <c r="C229" s="142"/>
      <c r="D229" s="142"/>
      <c r="E229" s="142"/>
      <c r="F229" s="144"/>
      <c r="G229" s="16" t="str">
        <f t="shared" si="8"/>
        <v/>
      </c>
    </row>
    <row r="230" spans="1:7">
      <c r="A230" s="141">
        <v>221</v>
      </c>
      <c r="B230" s="142"/>
      <c r="C230" s="142"/>
      <c r="D230" s="142"/>
      <c r="E230" s="142"/>
      <c r="F230" s="144"/>
      <c r="G230" s="16" t="str">
        <f t="shared" si="8"/>
        <v/>
      </c>
    </row>
    <row r="231" spans="1:7">
      <c r="A231" s="141">
        <v>222</v>
      </c>
      <c r="B231" s="142"/>
      <c r="C231" s="142"/>
      <c r="D231" s="142"/>
      <c r="E231" s="142"/>
      <c r="F231" s="144"/>
      <c r="G231" s="16" t="str">
        <f t="shared" si="8"/>
        <v/>
      </c>
    </row>
    <row r="232" spans="1:7">
      <c r="A232" s="141">
        <v>223</v>
      </c>
      <c r="B232" s="142"/>
      <c r="C232" s="142"/>
      <c r="D232" s="142"/>
      <c r="E232" s="142"/>
      <c r="F232" s="144"/>
      <c r="G232" s="16" t="str">
        <f t="shared" si="8"/>
        <v/>
      </c>
    </row>
    <row r="233" spans="1:7">
      <c r="A233" s="141">
        <v>224</v>
      </c>
      <c r="B233" s="142"/>
      <c r="C233" s="142"/>
      <c r="D233" s="142"/>
      <c r="E233" s="142"/>
      <c r="F233" s="144"/>
      <c r="G233" s="16" t="str">
        <f t="shared" si="8"/>
        <v/>
      </c>
    </row>
    <row r="234" spans="1:7">
      <c r="A234" s="141">
        <v>225</v>
      </c>
      <c r="B234" s="142"/>
      <c r="C234" s="142"/>
      <c r="D234" s="142"/>
      <c r="E234" s="142"/>
      <c r="F234" s="144"/>
      <c r="G234" s="16" t="str">
        <f t="shared" si="8"/>
        <v/>
      </c>
    </row>
    <row r="235" spans="1:7">
      <c r="A235" s="141">
        <v>226</v>
      </c>
      <c r="B235" s="142"/>
      <c r="C235" s="142"/>
      <c r="D235" s="142"/>
      <c r="E235" s="142"/>
      <c r="F235" s="144"/>
      <c r="G235" s="16" t="str">
        <f t="shared" si="8"/>
        <v/>
      </c>
    </row>
    <row r="236" spans="1:7">
      <c r="A236" s="141">
        <v>227</v>
      </c>
      <c r="B236" s="142"/>
      <c r="C236" s="142"/>
      <c r="D236" s="142"/>
      <c r="E236" s="142"/>
      <c r="F236" s="144"/>
      <c r="G236" s="16" t="str">
        <f t="shared" si="8"/>
        <v/>
      </c>
    </row>
    <row r="237" spans="1:7">
      <c r="A237" s="141">
        <v>228</v>
      </c>
      <c r="B237" s="142"/>
      <c r="C237" s="142"/>
      <c r="D237" s="142"/>
      <c r="E237" s="142"/>
      <c r="F237" s="144"/>
      <c r="G237" s="16" t="str">
        <f t="shared" si="8"/>
        <v/>
      </c>
    </row>
    <row r="238" spans="1:7">
      <c r="A238" s="141">
        <v>229</v>
      </c>
      <c r="B238" s="142"/>
      <c r="C238" s="142"/>
      <c r="D238" s="142"/>
      <c r="E238" s="142"/>
      <c r="F238" s="144"/>
      <c r="G238" s="16" t="str">
        <f t="shared" si="8"/>
        <v/>
      </c>
    </row>
    <row r="239" spans="1:7">
      <c r="A239" s="141">
        <v>230</v>
      </c>
      <c r="B239" s="142"/>
      <c r="C239" s="142"/>
      <c r="D239" s="142"/>
      <c r="E239" s="142"/>
      <c r="F239" s="144"/>
      <c r="G239" s="16" t="str">
        <f t="shared" si="8"/>
        <v/>
      </c>
    </row>
    <row r="240" spans="1:7">
      <c r="A240" s="141">
        <v>231</v>
      </c>
      <c r="B240" s="142"/>
      <c r="C240" s="142"/>
      <c r="D240" s="142"/>
      <c r="E240" s="142"/>
      <c r="F240" s="144"/>
      <c r="G240" s="16" t="str">
        <f t="shared" si="8"/>
        <v/>
      </c>
    </row>
    <row r="241" spans="1:7">
      <c r="A241" s="141">
        <v>232</v>
      </c>
      <c r="B241" s="142"/>
      <c r="C241" s="142"/>
      <c r="D241" s="142"/>
      <c r="E241" s="142"/>
      <c r="F241" s="144"/>
      <c r="G241" s="16" t="str">
        <f t="shared" si="8"/>
        <v/>
      </c>
    </row>
    <row r="242" spans="1:7">
      <c r="A242" s="141">
        <v>233</v>
      </c>
      <c r="B242" s="142"/>
      <c r="C242" s="142"/>
      <c r="D242" s="142"/>
      <c r="E242" s="142"/>
      <c r="F242" s="144"/>
      <c r="G242" s="16" t="str">
        <f t="shared" si="8"/>
        <v/>
      </c>
    </row>
    <row r="243" spans="1:7">
      <c r="A243" s="141">
        <v>234</v>
      </c>
      <c r="B243" s="142"/>
      <c r="C243" s="142"/>
      <c r="D243" s="142"/>
      <c r="E243" s="142"/>
      <c r="F243" s="144"/>
      <c r="G243" s="16" t="str">
        <f t="shared" si="8"/>
        <v/>
      </c>
    </row>
    <row r="244" spans="1:7">
      <c r="A244" s="141">
        <v>235</v>
      </c>
      <c r="B244" s="142"/>
      <c r="C244" s="142"/>
      <c r="D244" s="142"/>
      <c r="E244" s="142"/>
      <c r="F244" s="144"/>
      <c r="G244" s="16" t="str">
        <f t="shared" si="8"/>
        <v/>
      </c>
    </row>
    <row r="245" spans="1:7">
      <c r="A245" s="141">
        <v>236</v>
      </c>
      <c r="B245" s="142"/>
      <c r="C245" s="142"/>
      <c r="D245" s="142"/>
      <c r="E245" s="142"/>
      <c r="F245" s="144"/>
      <c r="G245" s="16" t="str">
        <f t="shared" si="8"/>
        <v/>
      </c>
    </row>
    <row r="246" spans="1:7">
      <c r="A246" s="141">
        <v>237</v>
      </c>
      <c r="B246" s="142"/>
      <c r="C246" s="142"/>
      <c r="D246" s="142"/>
      <c r="E246" s="142"/>
      <c r="F246" s="144"/>
      <c r="G246" s="16" t="str">
        <f t="shared" si="8"/>
        <v/>
      </c>
    </row>
    <row r="247" spans="1:7">
      <c r="A247" s="141">
        <v>238</v>
      </c>
      <c r="B247" s="142"/>
      <c r="C247" s="142"/>
      <c r="D247" s="142"/>
      <c r="E247" s="142"/>
      <c r="F247" s="144"/>
      <c r="G247" s="16" t="str">
        <f t="shared" si="8"/>
        <v/>
      </c>
    </row>
    <row r="248" spans="1:7">
      <c r="A248" s="141">
        <v>239</v>
      </c>
      <c r="B248" s="142"/>
      <c r="C248" s="142"/>
      <c r="D248" s="142"/>
      <c r="E248" s="142"/>
      <c r="F248" s="144"/>
      <c r="G248" s="16" t="str">
        <f t="shared" si="8"/>
        <v/>
      </c>
    </row>
    <row r="249" spans="1:7">
      <c r="A249" s="141">
        <v>240</v>
      </c>
      <c r="B249" s="142"/>
      <c r="C249" s="142"/>
      <c r="D249" s="142"/>
      <c r="E249" s="142"/>
      <c r="F249" s="144"/>
      <c r="G249" s="16" t="str">
        <f t="shared" si="8"/>
        <v/>
      </c>
    </row>
    <row r="250" spans="1:7">
      <c r="A250" s="141">
        <v>241</v>
      </c>
      <c r="B250" s="142"/>
      <c r="C250" s="142"/>
      <c r="D250" s="142"/>
      <c r="E250" s="142"/>
      <c r="F250" s="144"/>
      <c r="G250" s="16" t="str">
        <f t="shared" si="8"/>
        <v/>
      </c>
    </row>
    <row r="251" spans="1:7">
      <c r="A251" s="141">
        <v>242</v>
      </c>
      <c r="B251" s="142"/>
      <c r="C251" s="142"/>
      <c r="D251" s="142"/>
      <c r="E251" s="142"/>
      <c r="F251" s="144"/>
      <c r="G251" s="16" t="str">
        <f t="shared" si="8"/>
        <v/>
      </c>
    </row>
    <row r="252" spans="1:7">
      <c r="A252" s="141">
        <v>243</v>
      </c>
      <c r="B252" s="142"/>
      <c r="C252" s="142"/>
      <c r="D252" s="142"/>
      <c r="E252" s="142"/>
      <c r="F252" s="144"/>
      <c r="G252" s="16" t="str">
        <f t="shared" si="8"/>
        <v/>
      </c>
    </row>
    <row r="253" spans="1:7">
      <c r="A253" s="141">
        <v>244</v>
      </c>
      <c r="B253" s="142"/>
      <c r="C253" s="142"/>
      <c r="D253" s="142"/>
      <c r="E253" s="142"/>
      <c r="F253" s="144"/>
      <c r="G253" s="16" t="str">
        <f t="shared" si="8"/>
        <v/>
      </c>
    </row>
    <row r="254" spans="1:7">
      <c r="A254" s="141">
        <v>245</v>
      </c>
      <c r="B254" s="142"/>
      <c r="C254" s="142"/>
      <c r="D254" s="142"/>
      <c r="E254" s="142"/>
      <c r="F254" s="144"/>
      <c r="G254" s="16" t="str">
        <f t="shared" si="8"/>
        <v/>
      </c>
    </row>
    <row r="255" spans="1:7">
      <c r="A255" s="141">
        <v>246</v>
      </c>
      <c r="B255" s="142"/>
      <c r="C255" s="142"/>
      <c r="D255" s="142"/>
      <c r="E255" s="142"/>
      <c r="F255" s="144"/>
      <c r="G255" s="16" t="str">
        <f t="shared" si="8"/>
        <v/>
      </c>
    </row>
    <row r="256" spans="1:7">
      <c r="A256" s="141">
        <v>247</v>
      </c>
      <c r="B256" s="142"/>
      <c r="C256" s="142"/>
      <c r="D256" s="142"/>
      <c r="E256" s="142"/>
      <c r="F256" s="144"/>
      <c r="G256" s="16" t="str">
        <f t="shared" si="8"/>
        <v/>
      </c>
    </row>
    <row r="257" spans="1:7">
      <c r="A257" s="141">
        <v>248</v>
      </c>
      <c r="B257" s="142"/>
      <c r="C257" s="142"/>
      <c r="D257" s="142"/>
      <c r="E257" s="142"/>
      <c r="F257" s="144"/>
      <c r="G257" s="16" t="str">
        <f t="shared" si="8"/>
        <v/>
      </c>
    </row>
    <row r="258" spans="1:7">
      <c r="A258" s="141">
        <v>249</v>
      </c>
      <c r="B258" s="142"/>
      <c r="C258" s="142"/>
      <c r="D258" s="142"/>
      <c r="E258" s="142"/>
      <c r="F258" s="144"/>
      <c r="G258" s="16" t="str">
        <f t="shared" si="8"/>
        <v/>
      </c>
    </row>
    <row r="259" spans="1:7">
      <c r="A259" s="141">
        <v>250</v>
      </c>
      <c r="B259" s="142"/>
      <c r="C259" s="142"/>
      <c r="D259" s="142"/>
      <c r="E259" s="142"/>
      <c r="F259" s="144"/>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0" sqref="B10:C12"/>
    </sheetView>
  </sheetViews>
  <sheetFormatPr defaultColWidth="9.109375" defaultRowHeight="15.6"/>
  <cols>
    <col min="1" max="1" width="5.6640625" style="58" customWidth="1"/>
    <col min="2" max="2" width="77.5546875" style="62" customWidth="1"/>
    <col min="3" max="3" width="10.6640625" style="67" customWidth="1"/>
    <col min="4" max="4" width="17.6640625" style="62" customWidth="1"/>
    <col min="5" max="5" width="9.109375" style="69" hidden="1" customWidth="1"/>
    <col min="6" max="6" width="9.109375" style="62" hidden="1" customWidth="1"/>
    <col min="7" max="16" width="9.109375" style="62" customWidth="1"/>
    <col min="17" max="16384" width="9.109375" style="62"/>
  </cols>
  <sheetData>
    <row r="1" spans="1:6" s="58" customFormat="1">
      <c r="A1" s="57" t="s">
        <v>481</v>
      </c>
      <c r="C1" s="59"/>
      <c r="D1" s="61"/>
      <c r="E1" s="287"/>
    </row>
    <row r="2" spans="1:6" s="58" customFormat="1">
      <c r="A2" s="57" t="s">
        <v>941</v>
      </c>
      <c r="C2" s="59"/>
      <c r="D2" s="61"/>
      <c r="E2" s="287"/>
    </row>
    <row r="3" spans="1:6" s="58" customFormat="1">
      <c r="A3" s="57"/>
      <c r="C3" s="59"/>
      <c r="D3" s="61"/>
      <c r="E3" s="287"/>
    </row>
    <row r="4" spans="1:6">
      <c r="A4" s="531" t="s">
        <v>901</v>
      </c>
      <c r="B4" s="531"/>
      <c r="C4" s="531"/>
      <c r="D4" s="531"/>
      <c r="E4" s="289"/>
    </row>
    <row r="5" spans="1:6" ht="57" customHeight="1">
      <c r="A5" s="537" t="s">
        <v>953</v>
      </c>
      <c r="B5" s="537"/>
      <c r="C5" s="537"/>
      <c r="D5" s="537"/>
    </row>
    <row r="6" spans="1:6" ht="13.5" customHeight="1">
      <c r="C6" s="62"/>
      <c r="D6" s="345" t="str">
        <f>CONCATENATE(functie," ",nume_candidat)</f>
        <v>Șef de lucrări Halbac-Cotoara-Zamfir Rares</v>
      </c>
    </row>
    <row r="7" spans="1:6" ht="18.75" customHeight="1">
      <c r="A7" s="528" t="s">
        <v>336</v>
      </c>
      <c r="B7" s="528" t="s">
        <v>887</v>
      </c>
      <c r="C7" s="534" t="s">
        <v>2</v>
      </c>
      <c r="D7" s="589" t="s">
        <v>542</v>
      </c>
      <c r="E7" s="535" t="s">
        <v>539</v>
      </c>
      <c r="F7" s="536" t="s">
        <v>549</v>
      </c>
    </row>
    <row r="8" spans="1:6" ht="46.5" customHeight="1">
      <c r="A8" s="528"/>
      <c r="B8" s="528"/>
      <c r="C8" s="534"/>
      <c r="D8" s="590"/>
      <c r="E8" s="535"/>
      <c r="F8" s="536"/>
    </row>
    <row r="9" spans="1:6">
      <c r="A9" s="86"/>
      <c r="B9" s="63"/>
      <c r="C9" s="28"/>
      <c r="D9" s="146">
        <f>SUMIF(D10:D1010,"&gt;0")</f>
        <v>0</v>
      </c>
      <c r="E9" s="296"/>
    </row>
    <row r="10" spans="1:6">
      <c r="A10" s="35">
        <v>1</v>
      </c>
      <c r="B10" s="7"/>
      <c r="C10" s="218"/>
      <c r="D10" s="16" t="str">
        <f t="shared" ref="D10:D73" si="0">IF(OR($B10="",,$C10&lt;an_initial,$C10&gt;an_final,),"",20)</f>
        <v/>
      </c>
      <c r="E10" s="347" t="b">
        <f t="shared" ref="E10:E73" si="1">IF(nume_candidat="",FALSE,ISNUMBER(SEARCH(nume_candidat,$B10)))</f>
        <v>0</v>
      </c>
      <c r="F10" s="348">
        <f t="shared" ref="F10:F41" si="2">LEN(B10)-LEN(SUBSTITUTE(B10,",",""))+1</f>
        <v>1</v>
      </c>
    </row>
    <row r="11" spans="1:6">
      <c r="A11" s="35">
        <v>2</v>
      </c>
      <c r="B11" s="7"/>
      <c r="C11" s="218"/>
      <c r="D11" s="16" t="str">
        <f t="shared" si="0"/>
        <v/>
      </c>
      <c r="E11" s="347" t="b">
        <f t="shared" si="1"/>
        <v>0</v>
      </c>
      <c r="F11" s="348">
        <f t="shared" si="2"/>
        <v>1</v>
      </c>
    </row>
    <row r="12" spans="1:6">
      <c r="A12" s="35">
        <v>3</v>
      </c>
      <c r="B12" s="6"/>
      <c r="C12" s="218"/>
      <c r="D12" s="16" t="str">
        <f t="shared" si="0"/>
        <v/>
      </c>
      <c r="E12" s="347" t="b">
        <f t="shared" si="1"/>
        <v>0</v>
      </c>
      <c r="F12" s="348">
        <f t="shared" si="2"/>
        <v>1</v>
      </c>
    </row>
    <row r="13" spans="1:6">
      <c r="A13" s="35">
        <v>4</v>
      </c>
      <c r="B13" s="6"/>
      <c r="C13" s="214"/>
      <c r="D13" s="16" t="str">
        <f t="shared" si="0"/>
        <v/>
      </c>
      <c r="E13" s="347" t="b">
        <f t="shared" si="1"/>
        <v>0</v>
      </c>
      <c r="F13" s="348">
        <f t="shared" si="2"/>
        <v>1</v>
      </c>
    </row>
    <row r="14" spans="1:6">
      <c r="A14" s="35">
        <v>5</v>
      </c>
      <c r="B14" s="6"/>
      <c r="C14" s="214"/>
      <c r="D14" s="16" t="str">
        <f t="shared" si="0"/>
        <v/>
      </c>
      <c r="E14" s="347" t="b">
        <f t="shared" si="1"/>
        <v>0</v>
      </c>
      <c r="F14" s="348">
        <f t="shared" si="2"/>
        <v>1</v>
      </c>
    </row>
    <row r="15" spans="1:6">
      <c r="A15" s="35">
        <v>6</v>
      </c>
      <c r="B15" s="6"/>
      <c r="C15" s="214"/>
      <c r="D15" s="16" t="str">
        <f t="shared" si="0"/>
        <v/>
      </c>
      <c r="E15" s="347" t="b">
        <f t="shared" si="1"/>
        <v>0</v>
      </c>
      <c r="F15" s="348">
        <f t="shared" si="2"/>
        <v>1</v>
      </c>
    </row>
    <row r="16" spans="1:6">
      <c r="A16" s="35">
        <v>7</v>
      </c>
      <c r="B16" s="6"/>
      <c r="C16" s="214"/>
      <c r="D16" s="16" t="str">
        <f t="shared" si="0"/>
        <v/>
      </c>
      <c r="E16" s="347" t="b">
        <f t="shared" si="1"/>
        <v>0</v>
      </c>
      <c r="F16" s="348">
        <f t="shared" si="2"/>
        <v>1</v>
      </c>
    </row>
    <row r="17" spans="1:6">
      <c r="A17" s="35">
        <v>8</v>
      </c>
      <c r="B17" s="6"/>
      <c r="C17" s="214"/>
      <c r="D17" s="16" t="str">
        <f t="shared" si="0"/>
        <v/>
      </c>
      <c r="E17" s="347" t="b">
        <f t="shared" si="1"/>
        <v>0</v>
      </c>
      <c r="F17" s="348">
        <f t="shared" si="2"/>
        <v>1</v>
      </c>
    </row>
    <row r="18" spans="1:6">
      <c r="A18" s="35">
        <v>9</v>
      </c>
      <c r="B18" s="6"/>
      <c r="C18" s="214"/>
      <c r="D18" s="16" t="str">
        <f t="shared" si="0"/>
        <v/>
      </c>
      <c r="E18" s="347" t="b">
        <f t="shared" si="1"/>
        <v>0</v>
      </c>
      <c r="F18" s="348">
        <f t="shared" si="2"/>
        <v>1</v>
      </c>
    </row>
    <row r="19" spans="1:6">
      <c r="A19" s="35">
        <v>10</v>
      </c>
      <c r="B19" s="6"/>
      <c r="C19" s="214"/>
      <c r="D19" s="16" t="str">
        <f t="shared" si="0"/>
        <v/>
      </c>
      <c r="E19" s="347" t="b">
        <f t="shared" si="1"/>
        <v>0</v>
      </c>
      <c r="F19" s="348">
        <f t="shared" si="2"/>
        <v>1</v>
      </c>
    </row>
    <row r="20" spans="1:6">
      <c r="A20" s="35">
        <v>11</v>
      </c>
      <c r="B20" s="6"/>
      <c r="C20" s="214"/>
      <c r="D20" s="16" t="str">
        <f t="shared" si="0"/>
        <v/>
      </c>
      <c r="E20" s="347" t="b">
        <f t="shared" si="1"/>
        <v>0</v>
      </c>
      <c r="F20" s="348">
        <f t="shared" si="2"/>
        <v>1</v>
      </c>
    </row>
    <row r="21" spans="1:6">
      <c r="A21" s="35">
        <v>12</v>
      </c>
      <c r="B21" s="6"/>
      <c r="C21" s="214"/>
      <c r="D21" s="16" t="str">
        <f t="shared" si="0"/>
        <v/>
      </c>
      <c r="E21" s="347" t="b">
        <f t="shared" si="1"/>
        <v>0</v>
      </c>
      <c r="F21" s="348">
        <f t="shared" si="2"/>
        <v>1</v>
      </c>
    </row>
    <row r="22" spans="1:6">
      <c r="A22" s="35">
        <v>13</v>
      </c>
      <c r="B22" s="6"/>
      <c r="C22" s="214"/>
      <c r="D22" s="16" t="str">
        <f t="shared" si="0"/>
        <v/>
      </c>
      <c r="E22" s="347" t="b">
        <f t="shared" si="1"/>
        <v>0</v>
      </c>
      <c r="F22" s="348">
        <f t="shared" si="2"/>
        <v>1</v>
      </c>
    </row>
    <row r="23" spans="1:6">
      <c r="A23" s="35">
        <v>14</v>
      </c>
      <c r="B23" s="6"/>
      <c r="C23" s="214"/>
      <c r="D23" s="16" t="str">
        <f t="shared" si="0"/>
        <v/>
      </c>
      <c r="E23" s="347" t="b">
        <f t="shared" si="1"/>
        <v>0</v>
      </c>
      <c r="F23" s="348">
        <f t="shared" si="2"/>
        <v>1</v>
      </c>
    </row>
    <row r="24" spans="1:6">
      <c r="A24" s="35">
        <v>15</v>
      </c>
      <c r="B24" s="6"/>
      <c r="C24" s="214"/>
      <c r="D24" s="16" t="str">
        <f t="shared" si="0"/>
        <v/>
      </c>
      <c r="E24" s="347" t="b">
        <f t="shared" si="1"/>
        <v>0</v>
      </c>
      <c r="F24" s="348">
        <f t="shared" si="2"/>
        <v>1</v>
      </c>
    </row>
    <row r="25" spans="1:6">
      <c r="A25" s="35">
        <v>16</v>
      </c>
      <c r="B25" s="6"/>
      <c r="C25" s="214"/>
      <c r="D25" s="16" t="str">
        <f t="shared" si="0"/>
        <v/>
      </c>
      <c r="E25" s="347" t="b">
        <f t="shared" si="1"/>
        <v>0</v>
      </c>
      <c r="F25" s="348">
        <f t="shared" si="2"/>
        <v>1</v>
      </c>
    </row>
    <row r="26" spans="1:6">
      <c r="A26" s="35">
        <v>17</v>
      </c>
      <c r="B26" s="6"/>
      <c r="C26" s="214"/>
      <c r="D26" s="16" t="str">
        <f t="shared" si="0"/>
        <v/>
      </c>
      <c r="E26" s="347" t="b">
        <f t="shared" si="1"/>
        <v>0</v>
      </c>
      <c r="F26" s="348">
        <f t="shared" si="2"/>
        <v>1</v>
      </c>
    </row>
    <row r="27" spans="1:6">
      <c r="A27" s="35">
        <v>18</v>
      </c>
      <c r="B27" s="6"/>
      <c r="C27" s="214"/>
      <c r="D27" s="16" t="str">
        <f t="shared" si="0"/>
        <v/>
      </c>
      <c r="E27" s="347" t="b">
        <f t="shared" si="1"/>
        <v>0</v>
      </c>
      <c r="F27" s="348">
        <f t="shared" si="2"/>
        <v>1</v>
      </c>
    </row>
    <row r="28" spans="1:6">
      <c r="A28" s="35">
        <v>19</v>
      </c>
      <c r="B28" s="6"/>
      <c r="C28" s="214"/>
      <c r="D28" s="16" t="str">
        <f t="shared" si="0"/>
        <v/>
      </c>
      <c r="E28" s="347" t="b">
        <f t="shared" si="1"/>
        <v>0</v>
      </c>
      <c r="F28" s="348">
        <f t="shared" si="2"/>
        <v>1</v>
      </c>
    </row>
    <row r="29" spans="1:6">
      <c r="A29" s="35">
        <v>20</v>
      </c>
      <c r="B29" s="6"/>
      <c r="C29" s="214"/>
      <c r="D29" s="16" t="str">
        <f t="shared" si="0"/>
        <v/>
      </c>
      <c r="E29" s="347" t="b">
        <f t="shared" si="1"/>
        <v>0</v>
      </c>
      <c r="F29" s="348">
        <f t="shared" si="2"/>
        <v>1</v>
      </c>
    </row>
    <row r="30" spans="1:6">
      <c r="A30" s="35">
        <v>21</v>
      </c>
      <c r="B30" s="6"/>
      <c r="C30" s="214"/>
      <c r="D30" s="16" t="str">
        <f t="shared" si="0"/>
        <v/>
      </c>
      <c r="E30" s="347" t="b">
        <f t="shared" si="1"/>
        <v>0</v>
      </c>
      <c r="F30" s="348">
        <f t="shared" si="2"/>
        <v>1</v>
      </c>
    </row>
    <row r="31" spans="1:6">
      <c r="A31" s="35">
        <v>22</v>
      </c>
      <c r="B31" s="6"/>
      <c r="C31" s="214"/>
      <c r="D31" s="16" t="str">
        <f t="shared" si="0"/>
        <v/>
      </c>
      <c r="E31" s="347" t="b">
        <f t="shared" si="1"/>
        <v>0</v>
      </c>
      <c r="F31" s="348">
        <f t="shared" si="2"/>
        <v>1</v>
      </c>
    </row>
    <row r="32" spans="1:6">
      <c r="A32" s="35">
        <v>23</v>
      </c>
      <c r="B32" s="6"/>
      <c r="C32" s="214"/>
      <c r="D32" s="16" t="str">
        <f t="shared" si="0"/>
        <v/>
      </c>
      <c r="E32" s="347" t="b">
        <f t="shared" si="1"/>
        <v>0</v>
      </c>
      <c r="F32" s="348">
        <f t="shared" si="2"/>
        <v>1</v>
      </c>
    </row>
    <row r="33" spans="1:6">
      <c r="A33" s="35">
        <v>24</v>
      </c>
      <c r="B33" s="6"/>
      <c r="C33" s="214"/>
      <c r="D33" s="16" t="str">
        <f t="shared" si="0"/>
        <v/>
      </c>
      <c r="E33" s="347" t="b">
        <f t="shared" si="1"/>
        <v>0</v>
      </c>
      <c r="F33" s="348">
        <f t="shared" si="2"/>
        <v>1</v>
      </c>
    </row>
    <row r="34" spans="1:6">
      <c r="A34" s="35">
        <v>25</v>
      </c>
      <c r="B34" s="6"/>
      <c r="C34" s="214"/>
      <c r="D34" s="16" t="str">
        <f t="shared" si="0"/>
        <v/>
      </c>
      <c r="E34" s="347" t="b">
        <f t="shared" si="1"/>
        <v>0</v>
      </c>
      <c r="F34" s="348">
        <f t="shared" si="2"/>
        <v>1</v>
      </c>
    </row>
    <row r="35" spans="1:6">
      <c r="A35" s="35">
        <v>26</v>
      </c>
      <c r="B35" s="6"/>
      <c r="C35" s="214"/>
      <c r="D35" s="16" t="str">
        <f t="shared" si="0"/>
        <v/>
      </c>
      <c r="E35" s="347" t="b">
        <f t="shared" si="1"/>
        <v>0</v>
      </c>
      <c r="F35" s="348">
        <f t="shared" si="2"/>
        <v>1</v>
      </c>
    </row>
    <row r="36" spans="1:6">
      <c r="A36" s="35">
        <v>27</v>
      </c>
      <c r="B36" s="6"/>
      <c r="C36" s="214"/>
      <c r="D36" s="16" t="str">
        <f t="shared" si="0"/>
        <v/>
      </c>
      <c r="E36" s="347" t="b">
        <f t="shared" si="1"/>
        <v>0</v>
      </c>
      <c r="F36" s="348">
        <f t="shared" si="2"/>
        <v>1</v>
      </c>
    </row>
    <row r="37" spans="1:6">
      <c r="A37" s="35">
        <v>28</v>
      </c>
      <c r="B37" s="6"/>
      <c r="C37" s="214"/>
      <c r="D37" s="16" t="str">
        <f t="shared" si="0"/>
        <v/>
      </c>
      <c r="E37" s="347" t="b">
        <f t="shared" si="1"/>
        <v>0</v>
      </c>
      <c r="F37" s="348">
        <f t="shared" si="2"/>
        <v>1</v>
      </c>
    </row>
    <row r="38" spans="1:6">
      <c r="A38" s="35">
        <v>29</v>
      </c>
      <c r="B38" s="6"/>
      <c r="C38" s="214"/>
      <c r="D38" s="16" t="str">
        <f t="shared" si="0"/>
        <v/>
      </c>
      <c r="E38" s="347" t="b">
        <f t="shared" si="1"/>
        <v>0</v>
      </c>
      <c r="F38" s="348">
        <f t="shared" si="2"/>
        <v>1</v>
      </c>
    </row>
    <row r="39" spans="1:6">
      <c r="A39" s="35">
        <v>30</v>
      </c>
      <c r="B39" s="6"/>
      <c r="C39" s="214"/>
      <c r="D39" s="16" t="str">
        <f t="shared" si="0"/>
        <v/>
      </c>
      <c r="E39" s="347" t="b">
        <f t="shared" si="1"/>
        <v>0</v>
      </c>
      <c r="F39" s="348">
        <f t="shared" si="2"/>
        <v>1</v>
      </c>
    </row>
    <row r="40" spans="1:6">
      <c r="A40" s="35">
        <v>31</v>
      </c>
      <c r="B40" s="6"/>
      <c r="C40" s="214"/>
      <c r="D40" s="16" t="str">
        <f t="shared" si="0"/>
        <v/>
      </c>
      <c r="E40" s="347" t="b">
        <f t="shared" si="1"/>
        <v>0</v>
      </c>
      <c r="F40" s="348">
        <f t="shared" si="2"/>
        <v>1</v>
      </c>
    </row>
    <row r="41" spans="1:6">
      <c r="A41" s="35">
        <v>32</v>
      </c>
      <c r="B41" s="6"/>
      <c r="C41" s="214"/>
      <c r="D41" s="16" t="str">
        <f t="shared" si="0"/>
        <v/>
      </c>
      <c r="E41" s="347" t="b">
        <f t="shared" si="1"/>
        <v>0</v>
      </c>
      <c r="F41" s="348">
        <f t="shared" si="2"/>
        <v>1</v>
      </c>
    </row>
    <row r="42" spans="1:6">
      <c r="A42" s="35">
        <v>33</v>
      </c>
      <c r="B42" s="6"/>
      <c r="C42" s="214"/>
      <c r="D42" s="16" t="str">
        <f t="shared" si="0"/>
        <v/>
      </c>
      <c r="E42" s="347" t="b">
        <f t="shared" si="1"/>
        <v>0</v>
      </c>
      <c r="F42" s="348">
        <f t="shared" ref="F42:F73" si="3">LEN(B42)-LEN(SUBSTITUTE(B42,",",""))+1</f>
        <v>1</v>
      </c>
    </row>
    <row r="43" spans="1:6">
      <c r="A43" s="35">
        <v>34</v>
      </c>
      <c r="B43" s="6"/>
      <c r="C43" s="214"/>
      <c r="D43" s="16" t="str">
        <f t="shared" si="0"/>
        <v/>
      </c>
      <c r="E43" s="347" t="b">
        <f t="shared" si="1"/>
        <v>0</v>
      </c>
      <c r="F43" s="348">
        <f t="shared" si="3"/>
        <v>1</v>
      </c>
    </row>
    <row r="44" spans="1:6">
      <c r="A44" s="35">
        <v>35</v>
      </c>
      <c r="B44" s="6"/>
      <c r="C44" s="214"/>
      <c r="D44" s="16" t="str">
        <f t="shared" si="0"/>
        <v/>
      </c>
      <c r="E44" s="347" t="b">
        <f t="shared" si="1"/>
        <v>0</v>
      </c>
      <c r="F44" s="348">
        <f t="shared" si="3"/>
        <v>1</v>
      </c>
    </row>
    <row r="45" spans="1:6">
      <c r="A45" s="35">
        <v>36</v>
      </c>
      <c r="B45" s="6"/>
      <c r="C45" s="214"/>
      <c r="D45" s="16" t="str">
        <f t="shared" si="0"/>
        <v/>
      </c>
      <c r="E45" s="347" t="b">
        <f t="shared" si="1"/>
        <v>0</v>
      </c>
      <c r="F45" s="348">
        <f t="shared" si="3"/>
        <v>1</v>
      </c>
    </row>
    <row r="46" spans="1:6">
      <c r="A46" s="35">
        <v>37</v>
      </c>
      <c r="B46" s="6"/>
      <c r="C46" s="214"/>
      <c r="D46" s="16" t="str">
        <f t="shared" si="0"/>
        <v/>
      </c>
      <c r="E46" s="347" t="b">
        <f t="shared" si="1"/>
        <v>0</v>
      </c>
      <c r="F46" s="348">
        <f t="shared" si="3"/>
        <v>1</v>
      </c>
    </row>
    <row r="47" spans="1:6">
      <c r="A47" s="35">
        <v>38</v>
      </c>
      <c r="B47" s="6"/>
      <c r="C47" s="214"/>
      <c r="D47" s="16" t="str">
        <f t="shared" si="0"/>
        <v/>
      </c>
      <c r="E47" s="347" t="b">
        <f t="shared" si="1"/>
        <v>0</v>
      </c>
      <c r="F47" s="348">
        <f t="shared" si="3"/>
        <v>1</v>
      </c>
    </row>
    <row r="48" spans="1:6">
      <c r="A48" s="35">
        <v>39</v>
      </c>
      <c r="B48" s="6"/>
      <c r="C48" s="214"/>
      <c r="D48" s="16" t="str">
        <f t="shared" si="0"/>
        <v/>
      </c>
      <c r="E48" s="347" t="b">
        <f t="shared" si="1"/>
        <v>0</v>
      </c>
      <c r="F48" s="348">
        <f t="shared" si="3"/>
        <v>1</v>
      </c>
    </row>
    <row r="49" spans="1:6">
      <c r="A49" s="35">
        <v>40</v>
      </c>
      <c r="B49" s="6"/>
      <c r="C49" s="214"/>
      <c r="D49" s="16" t="str">
        <f t="shared" si="0"/>
        <v/>
      </c>
      <c r="E49" s="347" t="b">
        <f t="shared" si="1"/>
        <v>0</v>
      </c>
      <c r="F49" s="348">
        <f t="shared" si="3"/>
        <v>1</v>
      </c>
    </row>
    <row r="50" spans="1:6">
      <c r="A50" s="35">
        <v>41</v>
      </c>
      <c r="B50" s="6"/>
      <c r="C50" s="214"/>
      <c r="D50" s="16" t="str">
        <f t="shared" si="0"/>
        <v/>
      </c>
      <c r="E50" s="347" t="b">
        <f t="shared" si="1"/>
        <v>0</v>
      </c>
      <c r="F50" s="348">
        <f t="shared" si="3"/>
        <v>1</v>
      </c>
    </row>
    <row r="51" spans="1:6">
      <c r="A51" s="35">
        <v>42</v>
      </c>
      <c r="B51" s="6"/>
      <c r="C51" s="214"/>
      <c r="D51" s="16" t="str">
        <f t="shared" si="0"/>
        <v/>
      </c>
      <c r="E51" s="347" t="b">
        <f t="shared" si="1"/>
        <v>0</v>
      </c>
      <c r="F51" s="348">
        <f t="shared" si="3"/>
        <v>1</v>
      </c>
    </row>
    <row r="52" spans="1:6">
      <c r="A52" s="35">
        <v>43</v>
      </c>
      <c r="B52" s="6"/>
      <c r="C52" s="214"/>
      <c r="D52" s="16" t="str">
        <f t="shared" si="0"/>
        <v/>
      </c>
      <c r="E52" s="347" t="b">
        <f t="shared" si="1"/>
        <v>0</v>
      </c>
      <c r="F52" s="348">
        <f t="shared" si="3"/>
        <v>1</v>
      </c>
    </row>
    <row r="53" spans="1:6">
      <c r="A53" s="35">
        <v>44</v>
      </c>
      <c r="B53" s="6"/>
      <c r="C53" s="214"/>
      <c r="D53" s="16" t="str">
        <f t="shared" si="0"/>
        <v/>
      </c>
      <c r="E53" s="347" t="b">
        <f t="shared" si="1"/>
        <v>0</v>
      </c>
      <c r="F53" s="348">
        <f t="shared" si="3"/>
        <v>1</v>
      </c>
    </row>
    <row r="54" spans="1:6">
      <c r="A54" s="35">
        <v>45</v>
      </c>
      <c r="B54" s="6"/>
      <c r="C54" s="214"/>
      <c r="D54" s="16" t="str">
        <f t="shared" si="0"/>
        <v/>
      </c>
      <c r="E54" s="347" t="b">
        <f t="shared" si="1"/>
        <v>0</v>
      </c>
      <c r="F54" s="348">
        <f t="shared" si="3"/>
        <v>1</v>
      </c>
    </row>
    <row r="55" spans="1:6">
      <c r="A55" s="35">
        <v>46</v>
      </c>
      <c r="B55" s="6"/>
      <c r="C55" s="214"/>
      <c r="D55" s="16" t="str">
        <f t="shared" si="0"/>
        <v/>
      </c>
      <c r="E55" s="347" t="b">
        <f t="shared" si="1"/>
        <v>0</v>
      </c>
      <c r="F55" s="348">
        <f t="shared" si="3"/>
        <v>1</v>
      </c>
    </row>
    <row r="56" spans="1:6">
      <c r="A56" s="35">
        <v>47</v>
      </c>
      <c r="B56" s="6"/>
      <c r="C56" s="214"/>
      <c r="D56" s="16" t="str">
        <f t="shared" si="0"/>
        <v/>
      </c>
      <c r="E56" s="347" t="b">
        <f t="shared" si="1"/>
        <v>0</v>
      </c>
      <c r="F56" s="348">
        <f t="shared" si="3"/>
        <v>1</v>
      </c>
    </row>
    <row r="57" spans="1:6">
      <c r="A57" s="35">
        <v>48</v>
      </c>
      <c r="B57" s="6"/>
      <c r="C57" s="214"/>
      <c r="D57" s="16" t="str">
        <f t="shared" si="0"/>
        <v/>
      </c>
      <c r="E57" s="347" t="b">
        <f t="shared" si="1"/>
        <v>0</v>
      </c>
      <c r="F57" s="348">
        <f t="shared" si="3"/>
        <v>1</v>
      </c>
    </row>
    <row r="58" spans="1:6">
      <c r="A58" s="35">
        <v>49</v>
      </c>
      <c r="B58" s="6"/>
      <c r="C58" s="214"/>
      <c r="D58" s="16" t="str">
        <f t="shared" si="0"/>
        <v/>
      </c>
      <c r="E58" s="347" t="b">
        <f t="shared" si="1"/>
        <v>0</v>
      </c>
      <c r="F58" s="348">
        <f t="shared" si="3"/>
        <v>1</v>
      </c>
    </row>
    <row r="59" spans="1:6">
      <c r="A59" s="35">
        <v>50</v>
      </c>
      <c r="B59" s="6"/>
      <c r="C59" s="214"/>
      <c r="D59" s="16" t="str">
        <f t="shared" si="0"/>
        <v/>
      </c>
      <c r="E59" s="347" t="b">
        <f t="shared" si="1"/>
        <v>0</v>
      </c>
      <c r="F59" s="348">
        <f t="shared" si="3"/>
        <v>1</v>
      </c>
    </row>
    <row r="60" spans="1:6">
      <c r="A60" s="35">
        <v>51</v>
      </c>
      <c r="B60" s="6"/>
      <c r="C60" s="214"/>
      <c r="D60" s="16" t="str">
        <f t="shared" si="0"/>
        <v/>
      </c>
      <c r="E60" s="347" t="b">
        <f t="shared" si="1"/>
        <v>0</v>
      </c>
      <c r="F60" s="348">
        <f t="shared" si="3"/>
        <v>1</v>
      </c>
    </row>
    <row r="61" spans="1:6">
      <c r="A61" s="35">
        <v>52</v>
      </c>
      <c r="B61" s="6"/>
      <c r="C61" s="214"/>
      <c r="D61" s="16" t="str">
        <f t="shared" si="0"/>
        <v/>
      </c>
      <c r="E61" s="347" t="b">
        <f t="shared" si="1"/>
        <v>0</v>
      </c>
      <c r="F61" s="348">
        <f t="shared" si="3"/>
        <v>1</v>
      </c>
    </row>
    <row r="62" spans="1:6">
      <c r="A62" s="35">
        <v>53</v>
      </c>
      <c r="B62" s="6"/>
      <c r="C62" s="214"/>
      <c r="D62" s="16" t="str">
        <f t="shared" si="0"/>
        <v/>
      </c>
      <c r="E62" s="347" t="b">
        <f t="shared" si="1"/>
        <v>0</v>
      </c>
      <c r="F62" s="348">
        <f t="shared" si="3"/>
        <v>1</v>
      </c>
    </row>
    <row r="63" spans="1:6">
      <c r="A63" s="35">
        <v>54</v>
      </c>
      <c r="B63" s="6"/>
      <c r="C63" s="214"/>
      <c r="D63" s="16" t="str">
        <f t="shared" si="0"/>
        <v/>
      </c>
      <c r="E63" s="347" t="b">
        <f t="shared" si="1"/>
        <v>0</v>
      </c>
      <c r="F63" s="348">
        <f t="shared" si="3"/>
        <v>1</v>
      </c>
    </row>
    <row r="64" spans="1:6">
      <c r="A64" s="35">
        <v>55</v>
      </c>
      <c r="B64" s="6"/>
      <c r="C64" s="214"/>
      <c r="D64" s="16" t="str">
        <f t="shared" si="0"/>
        <v/>
      </c>
      <c r="E64" s="347" t="b">
        <f t="shared" si="1"/>
        <v>0</v>
      </c>
      <c r="F64" s="348">
        <f t="shared" si="3"/>
        <v>1</v>
      </c>
    </row>
    <row r="65" spans="1:6">
      <c r="A65" s="35">
        <v>56</v>
      </c>
      <c r="B65" s="6"/>
      <c r="C65" s="214"/>
      <c r="D65" s="16" t="str">
        <f t="shared" si="0"/>
        <v/>
      </c>
      <c r="E65" s="347" t="b">
        <f t="shared" si="1"/>
        <v>0</v>
      </c>
      <c r="F65" s="348">
        <f t="shared" si="3"/>
        <v>1</v>
      </c>
    </row>
    <row r="66" spans="1:6">
      <c r="A66" s="35">
        <v>57</v>
      </c>
      <c r="B66" s="6"/>
      <c r="C66" s="214"/>
      <c r="D66" s="16" t="str">
        <f t="shared" si="0"/>
        <v/>
      </c>
      <c r="E66" s="347" t="b">
        <f t="shared" si="1"/>
        <v>0</v>
      </c>
      <c r="F66" s="348">
        <f t="shared" si="3"/>
        <v>1</v>
      </c>
    </row>
    <row r="67" spans="1:6">
      <c r="A67" s="35">
        <v>58</v>
      </c>
      <c r="B67" s="6"/>
      <c r="C67" s="214"/>
      <c r="D67" s="16" t="str">
        <f t="shared" si="0"/>
        <v/>
      </c>
      <c r="E67" s="347" t="b">
        <f t="shared" si="1"/>
        <v>0</v>
      </c>
      <c r="F67" s="348">
        <f t="shared" si="3"/>
        <v>1</v>
      </c>
    </row>
    <row r="68" spans="1:6">
      <c r="A68" s="35">
        <v>59</v>
      </c>
      <c r="B68" s="6"/>
      <c r="C68" s="214"/>
      <c r="D68" s="16" t="str">
        <f t="shared" si="0"/>
        <v/>
      </c>
      <c r="E68" s="347" t="b">
        <f t="shared" si="1"/>
        <v>0</v>
      </c>
      <c r="F68" s="348">
        <f t="shared" si="3"/>
        <v>1</v>
      </c>
    </row>
    <row r="69" spans="1:6">
      <c r="A69" s="35">
        <v>60</v>
      </c>
      <c r="B69" s="6"/>
      <c r="C69" s="214"/>
      <c r="D69" s="16" t="str">
        <f t="shared" si="0"/>
        <v/>
      </c>
      <c r="E69" s="347" t="b">
        <f t="shared" si="1"/>
        <v>0</v>
      </c>
      <c r="F69" s="348">
        <f t="shared" si="3"/>
        <v>1</v>
      </c>
    </row>
    <row r="70" spans="1:6">
      <c r="A70" s="35">
        <v>61</v>
      </c>
      <c r="B70" s="6"/>
      <c r="C70" s="214"/>
      <c r="D70" s="16" t="str">
        <f t="shared" si="0"/>
        <v/>
      </c>
      <c r="E70" s="347" t="b">
        <f t="shared" si="1"/>
        <v>0</v>
      </c>
      <c r="F70" s="348">
        <f t="shared" si="3"/>
        <v>1</v>
      </c>
    </row>
    <row r="71" spans="1:6">
      <c r="A71" s="35">
        <v>62</v>
      </c>
      <c r="B71" s="6"/>
      <c r="C71" s="214"/>
      <c r="D71" s="16" t="str">
        <f t="shared" si="0"/>
        <v/>
      </c>
      <c r="E71" s="347" t="b">
        <f t="shared" si="1"/>
        <v>0</v>
      </c>
      <c r="F71" s="348">
        <f t="shared" si="3"/>
        <v>1</v>
      </c>
    </row>
    <row r="72" spans="1:6">
      <c r="A72" s="35">
        <v>63</v>
      </c>
      <c r="B72" s="6"/>
      <c r="C72" s="214"/>
      <c r="D72" s="16" t="str">
        <f t="shared" si="0"/>
        <v/>
      </c>
      <c r="E72" s="347" t="b">
        <f t="shared" si="1"/>
        <v>0</v>
      </c>
      <c r="F72" s="348">
        <f t="shared" si="3"/>
        <v>1</v>
      </c>
    </row>
    <row r="73" spans="1:6">
      <c r="A73" s="35">
        <v>64</v>
      </c>
      <c r="B73" s="6"/>
      <c r="C73" s="214"/>
      <c r="D73" s="16" t="str">
        <f t="shared" si="0"/>
        <v/>
      </c>
      <c r="E73" s="347" t="b">
        <f t="shared" si="1"/>
        <v>0</v>
      </c>
      <c r="F73" s="348">
        <f t="shared" si="3"/>
        <v>1</v>
      </c>
    </row>
    <row r="74" spans="1:6">
      <c r="A74" s="35">
        <v>65</v>
      </c>
      <c r="B74" s="6"/>
      <c r="C74" s="214"/>
      <c r="D74" s="16" t="str">
        <f t="shared" ref="D74:D137" si="4">IF(OR($B74="",,$C74&lt;an_initial,$C74&gt;an_final,),"",20)</f>
        <v/>
      </c>
      <c r="E74" s="347" t="b">
        <f t="shared" ref="E74:E108" si="5">IF(nume_candidat="",FALSE,ISNUMBER(SEARCH(nume_candidat,$B74)))</f>
        <v>0</v>
      </c>
      <c r="F74" s="348">
        <f t="shared" ref="F74:F108" si="6">LEN(B74)-LEN(SUBSTITUTE(B74,",",""))+1</f>
        <v>1</v>
      </c>
    </row>
    <row r="75" spans="1:6">
      <c r="A75" s="35">
        <v>66</v>
      </c>
      <c r="B75" s="6"/>
      <c r="C75" s="214"/>
      <c r="D75" s="16" t="str">
        <f t="shared" si="4"/>
        <v/>
      </c>
      <c r="E75" s="347" t="b">
        <f t="shared" si="5"/>
        <v>0</v>
      </c>
      <c r="F75" s="348">
        <f t="shared" si="6"/>
        <v>1</v>
      </c>
    </row>
    <row r="76" spans="1:6">
      <c r="A76" s="35">
        <v>67</v>
      </c>
      <c r="B76" s="6"/>
      <c r="C76" s="214"/>
      <c r="D76" s="16" t="str">
        <f t="shared" si="4"/>
        <v/>
      </c>
      <c r="E76" s="347" t="b">
        <f t="shared" si="5"/>
        <v>0</v>
      </c>
      <c r="F76" s="348">
        <f t="shared" si="6"/>
        <v>1</v>
      </c>
    </row>
    <row r="77" spans="1:6">
      <c r="A77" s="35">
        <v>68</v>
      </c>
      <c r="B77" s="6"/>
      <c r="C77" s="214"/>
      <c r="D77" s="16" t="str">
        <f t="shared" si="4"/>
        <v/>
      </c>
      <c r="E77" s="347" t="b">
        <f t="shared" si="5"/>
        <v>0</v>
      </c>
      <c r="F77" s="348">
        <f t="shared" si="6"/>
        <v>1</v>
      </c>
    </row>
    <row r="78" spans="1:6">
      <c r="A78" s="35">
        <v>69</v>
      </c>
      <c r="B78" s="6"/>
      <c r="C78" s="214"/>
      <c r="D78" s="16" t="str">
        <f t="shared" si="4"/>
        <v/>
      </c>
      <c r="E78" s="347" t="b">
        <f t="shared" si="5"/>
        <v>0</v>
      </c>
      <c r="F78" s="348">
        <f t="shared" si="6"/>
        <v>1</v>
      </c>
    </row>
    <row r="79" spans="1:6">
      <c r="A79" s="35">
        <v>70</v>
      </c>
      <c r="B79" s="6"/>
      <c r="C79" s="214"/>
      <c r="D79" s="16" t="str">
        <f t="shared" si="4"/>
        <v/>
      </c>
      <c r="E79" s="347" t="b">
        <f t="shared" si="5"/>
        <v>0</v>
      </c>
      <c r="F79" s="348">
        <f t="shared" si="6"/>
        <v>1</v>
      </c>
    </row>
    <row r="80" spans="1:6">
      <c r="A80" s="35">
        <v>71</v>
      </c>
      <c r="B80" s="6"/>
      <c r="C80" s="214"/>
      <c r="D80" s="16" t="str">
        <f t="shared" si="4"/>
        <v/>
      </c>
      <c r="E80" s="347" t="b">
        <f t="shared" si="5"/>
        <v>0</v>
      </c>
      <c r="F80" s="348">
        <f t="shared" si="6"/>
        <v>1</v>
      </c>
    </row>
    <row r="81" spans="1:6">
      <c r="A81" s="35">
        <v>72</v>
      </c>
      <c r="B81" s="6"/>
      <c r="C81" s="214"/>
      <c r="D81" s="16" t="str">
        <f t="shared" si="4"/>
        <v/>
      </c>
      <c r="E81" s="347" t="b">
        <f t="shared" si="5"/>
        <v>0</v>
      </c>
      <c r="F81" s="348">
        <f t="shared" si="6"/>
        <v>1</v>
      </c>
    </row>
    <row r="82" spans="1:6">
      <c r="A82" s="35">
        <v>73</v>
      </c>
      <c r="B82" s="6"/>
      <c r="C82" s="214"/>
      <c r="D82" s="16" t="str">
        <f t="shared" si="4"/>
        <v/>
      </c>
      <c r="E82" s="347" t="b">
        <f t="shared" si="5"/>
        <v>0</v>
      </c>
      <c r="F82" s="348">
        <f t="shared" si="6"/>
        <v>1</v>
      </c>
    </row>
    <row r="83" spans="1:6">
      <c r="A83" s="35">
        <v>74</v>
      </c>
      <c r="B83" s="6"/>
      <c r="C83" s="214"/>
      <c r="D83" s="16" t="str">
        <f t="shared" si="4"/>
        <v/>
      </c>
      <c r="E83" s="347" t="b">
        <f t="shared" si="5"/>
        <v>0</v>
      </c>
      <c r="F83" s="348">
        <f t="shared" si="6"/>
        <v>1</v>
      </c>
    </row>
    <row r="84" spans="1:6">
      <c r="A84" s="35">
        <v>75</v>
      </c>
      <c r="B84" s="6"/>
      <c r="C84" s="214"/>
      <c r="D84" s="16" t="str">
        <f t="shared" si="4"/>
        <v/>
      </c>
      <c r="E84" s="347" t="b">
        <f t="shared" si="5"/>
        <v>0</v>
      </c>
      <c r="F84" s="348">
        <f t="shared" si="6"/>
        <v>1</v>
      </c>
    </row>
    <row r="85" spans="1:6">
      <c r="A85" s="35">
        <v>76</v>
      </c>
      <c r="B85" s="6"/>
      <c r="C85" s="214"/>
      <c r="D85" s="16" t="str">
        <f t="shared" si="4"/>
        <v/>
      </c>
      <c r="E85" s="347" t="b">
        <f t="shared" si="5"/>
        <v>0</v>
      </c>
      <c r="F85" s="348">
        <f t="shared" si="6"/>
        <v>1</v>
      </c>
    </row>
    <row r="86" spans="1:6">
      <c r="A86" s="35">
        <v>77</v>
      </c>
      <c r="B86" s="6"/>
      <c r="C86" s="214"/>
      <c r="D86" s="16" t="str">
        <f t="shared" si="4"/>
        <v/>
      </c>
      <c r="E86" s="347" t="b">
        <f t="shared" si="5"/>
        <v>0</v>
      </c>
      <c r="F86" s="348">
        <f t="shared" si="6"/>
        <v>1</v>
      </c>
    </row>
    <row r="87" spans="1:6">
      <c r="A87" s="35">
        <v>78</v>
      </c>
      <c r="B87" s="6"/>
      <c r="C87" s="214"/>
      <c r="D87" s="16" t="str">
        <f t="shared" si="4"/>
        <v/>
      </c>
      <c r="E87" s="347" t="b">
        <f t="shared" si="5"/>
        <v>0</v>
      </c>
      <c r="F87" s="348">
        <f t="shared" si="6"/>
        <v>1</v>
      </c>
    </row>
    <row r="88" spans="1:6">
      <c r="A88" s="35">
        <v>79</v>
      </c>
      <c r="B88" s="6"/>
      <c r="C88" s="214"/>
      <c r="D88" s="16" t="str">
        <f t="shared" si="4"/>
        <v/>
      </c>
      <c r="E88" s="347" t="b">
        <f t="shared" si="5"/>
        <v>0</v>
      </c>
      <c r="F88" s="348">
        <f t="shared" si="6"/>
        <v>1</v>
      </c>
    </row>
    <row r="89" spans="1:6">
      <c r="A89" s="35">
        <v>80</v>
      </c>
      <c r="B89" s="6"/>
      <c r="C89" s="214"/>
      <c r="D89" s="16" t="str">
        <f t="shared" si="4"/>
        <v/>
      </c>
      <c r="E89" s="347" t="b">
        <f t="shared" si="5"/>
        <v>0</v>
      </c>
      <c r="F89" s="348">
        <f t="shared" si="6"/>
        <v>1</v>
      </c>
    </row>
    <row r="90" spans="1:6">
      <c r="A90" s="35">
        <v>81</v>
      </c>
      <c r="B90" s="6"/>
      <c r="C90" s="214"/>
      <c r="D90" s="16" t="str">
        <f t="shared" si="4"/>
        <v/>
      </c>
      <c r="E90" s="347" t="b">
        <f t="shared" si="5"/>
        <v>0</v>
      </c>
      <c r="F90" s="348">
        <f t="shared" si="6"/>
        <v>1</v>
      </c>
    </row>
    <row r="91" spans="1:6">
      <c r="A91" s="35">
        <v>82</v>
      </c>
      <c r="B91" s="6"/>
      <c r="C91" s="214"/>
      <c r="D91" s="16" t="str">
        <f t="shared" si="4"/>
        <v/>
      </c>
      <c r="E91" s="347" t="b">
        <f t="shared" si="5"/>
        <v>0</v>
      </c>
      <c r="F91" s="348">
        <f t="shared" si="6"/>
        <v>1</v>
      </c>
    </row>
    <row r="92" spans="1:6">
      <c r="A92" s="35">
        <v>83</v>
      </c>
      <c r="B92" s="6"/>
      <c r="C92" s="214"/>
      <c r="D92" s="16" t="str">
        <f t="shared" si="4"/>
        <v/>
      </c>
      <c r="E92" s="347" t="b">
        <f t="shared" si="5"/>
        <v>0</v>
      </c>
      <c r="F92" s="348">
        <f t="shared" si="6"/>
        <v>1</v>
      </c>
    </row>
    <row r="93" spans="1:6">
      <c r="A93" s="35">
        <v>84</v>
      </c>
      <c r="B93" s="6"/>
      <c r="C93" s="214"/>
      <c r="D93" s="16" t="str">
        <f t="shared" si="4"/>
        <v/>
      </c>
      <c r="E93" s="347" t="b">
        <f t="shared" si="5"/>
        <v>0</v>
      </c>
      <c r="F93" s="348">
        <f t="shared" si="6"/>
        <v>1</v>
      </c>
    </row>
    <row r="94" spans="1:6">
      <c r="A94" s="35">
        <v>85</v>
      </c>
      <c r="B94" s="6"/>
      <c r="C94" s="214"/>
      <c r="D94" s="16" t="str">
        <f t="shared" si="4"/>
        <v/>
      </c>
      <c r="E94" s="347" t="b">
        <f t="shared" si="5"/>
        <v>0</v>
      </c>
      <c r="F94" s="348">
        <f t="shared" si="6"/>
        <v>1</v>
      </c>
    </row>
    <row r="95" spans="1:6">
      <c r="A95" s="35">
        <v>86</v>
      </c>
      <c r="B95" s="6"/>
      <c r="C95" s="214"/>
      <c r="D95" s="16" t="str">
        <f t="shared" si="4"/>
        <v/>
      </c>
      <c r="E95" s="347" t="b">
        <f t="shared" si="5"/>
        <v>0</v>
      </c>
      <c r="F95" s="348">
        <f t="shared" si="6"/>
        <v>1</v>
      </c>
    </row>
    <row r="96" spans="1:6">
      <c r="A96" s="35">
        <v>87</v>
      </c>
      <c r="B96" s="6"/>
      <c r="C96" s="214"/>
      <c r="D96" s="16" t="str">
        <f t="shared" si="4"/>
        <v/>
      </c>
      <c r="E96" s="347" t="b">
        <f t="shared" si="5"/>
        <v>0</v>
      </c>
      <c r="F96" s="348">
        <f t="shared" si="6"/>
        <v>1</v>
      </c>
    </row>
    <row r="97" spans="1:6">
      <c r="A97" s="35">
        <v>88</v>
      </c>
      <c r="B97" s="6"/>
      <c r="C97" s="214"/>
      <c r="D97" s="16" t="str">
        <f t="shared" si="4"/>
        <v/>
      </c>
      <c r="E97" s="347" t="b">
        <f t="shared" si="5"/>
        <v>0</v>
      </c>
      <c r="F97" s="348">
        <f t="shared" si="6"/>
        <v>1</v>
      </c>
    </row>
    <row r="98" spans="1:6">
      <c r="A98" s="35">
        <v>89</v>
      </c>
      <c r="B98" s="6"/>
      <c r="C98" s="214"/>
      <c r="D98" s="16" t="str">
        <f t="shared" si="4"/>
        <v/>
      </c>
      <c r="E98" s="347" t="b">
        <f t="shared" si="5"/>
        <v>0</v>
      </c>
      <c r="F98" s="348">
        <f t="shared" si="6"/>
        <v>1</v>
      </c>
    </row>
    <row r="99" spans="1:6">
      <c r="A99" s="35">
        <v>90</v>
      </c>
      <c r="B99" s="6"/>
      <c r="C99" s="214"/>
      <c r="D99" s="16" t="str">
        <f t="shared" si="4"/>
        <v/>
      </c>
      <c r="E99" s="347" t="b">
        <f t="shared" si="5"/>
        <v>0</v>
      </c>
      <c r="F99" s="348">
        <f t="shared" si="6"/>
        <v>1</v>
      </c>
    </row>
    <row r="100" spans="1:6">
      <c r="A100" s="35">
        <v>91</v>
      </c>
      <c r="B100" s="6"/>
      <c r="C100" s="214"/>
      <c r="D100" s="16" t="str">
        <f t="shared" si="4"/>
        <v/>
      </c>
      <c r="E100" s="347" t="b">
        <f t="shared" si="5"/>
        <v>0</v>
      </c>
      <c r="F100" s="348">
        <f t="shared" si="6"/>
        <v>1</v>
      </c>
    </row>
    <row r="101" spans="1:6">
      <c r="A101" s="35">
        <v>92</v>
      </c>
      <c r="B101" s="6"/>
      <c r="C101" s="214"/>
      <c r="D101" s="16" t="str">
        <f t="shared" si="4"/>
        <v/>
      </c>
      <c r="E101" s="347" t="b">
        <f t="shared" si="5"/>
        <v>0</v>
      </c>
      <c r="F101" s="348">
        <f t="shared" si="6"/>
        <v>1</v>
      </c>
    </row>
    <row r="102" spans="1:6">
      <c r="A102" s="35">
        <v>93</v>
      </c>
      <c r="B102" s="6"/>
      <c r="C102" s="214"/>
      <c r="D102" s="16" t="str">
        <f t="shared" si="4"/>
        <v/>
      </c>
      <c r="E102" s="347" t="b">
        <f t="shared" si="5"/>
        <v>0</v>
      </c>
      <c r="F102" s="348">
        <f t="shared" si="6"/>
        <v>1</v>
      </c>
    </row>
    <row r="103" spans="1:6">
      <c r="A103" s="35">
        <v>94</v>
      </c>
      <c r="B103" s="6"/>
      <c r="C103" s="214"/>
      <c r="D103" s="16" t="str">
        <f t="shared" si="4"/>
        <v/>
      </c>
      <c r="E103" s="347" t="b">
        <f t="shared" si="5"/>
        <v>0</v>
      </c>
      <c r="F103" s="348">
        <f t="shared" si="6"/>
        <v>1</v>
      </c>
    </row>
    <row r="104" spans="1:6">
      <c r="A104" s="35">
        <v>95</v>
      </c>
      <c r="B104" s="6"/>
      <c r="C104" s="214"/>
      <c r="D104" s="16" t="str">
        <f t="shared" si="4"/>
        <v/>
      </c>
      <c r="E104" s="347" t="b">
        <f t="shared" si="5"/>
        <v>0</v>
      </c>
      <c r="F104" s="348">
        <f t="shared" si="6"/>
        <v>1</v>
      </c>
    </row>
    <row r="105" spans="1:6">
      <c r="A105" s="35">
        <v>96</v>
      </c>
      <c r="B105" s="6"/>
      <c r="C105" s="214"/>
      <c r="D105" s="16" t="str">
        <f t="shared" si="4"/>
        <v/>
      </c>
      <c r="E105" s="347" t="b">
        <f t="shared" si="5"/>
        <v>0</v>
      </c>
      <c r="F105" s="348">
        <f t="shared" si="6"/>
        <v>1</v>
      </c>
    </row>
    <row r="106" spans="1:6">
      <c r="A106" s="35">
        <v>97</v>
      </c>
      <c r="B106" s="6"/>
      <c r="C106" s="214"/>
      <c r="D106" s="16" t="str">
        <f t="shared" si="4"/>
        <v/>
      </c>
      <c r="E106" s="347" t="b">
        <f t="shared" si="5"/>
        <v>0</v>
      </c>
      <c r="F106" s="348">
        <f t="shared" si="6"/>
        <v>1</v>
      </c>
    </row>
    <row r="107" spans="1:6">
      <c r="A107" s="35">
        <v>98</v>
      </c>
      <c r="B107" s="6"/>
      <c r="C107" s="214"/>
      <c r="D107" s="16" t="str">
        <f t="shared" si="4"/>
        <v/>
      </c>
      <c r="E107" s="347" t="b">
        <f t="shared" si="5"/>
        <v>0</v>
      </c>
      <c r="F107" s="348">
        <f t="shared" si="6"/>
        <v>1</v>
      </c>
    </row>
    <row r="108" spans="1:6">
      <c r="A108" s="141">
        <v>99</v>
      </c>
      <c r="B108" s="6"/>
      <c r="C108" s="214"/>
      <c r="D108" s="16" t="str">
        <f t="shared" si="4"/>
        <v/>
      </c>
      <c r="E108" s="347" t="b">
        <f t="shared" si="5"/>
        <v>0</v>
      </c>
      <c r="F108" s="348">
        <f t="shared" si="6"/>
        <v>1</v>
      </c>
    </row>
    <row r="109" spans="1:6">
      <c r="A109" s="141">
        <v>100</v>
      </c>
      <c r="B109" s="142"/>
      <c r="C109" s="144"/>
      <c r="D109" s="16" t="str">
        <f t="shared" si="4"/>
        <v/>
      </c>
    </row>
    <row r="110" spans="1:6">
      <c r="A110" s="141">
        <v>101</v>
      </c>
      <c r="B110" s="142"/>
      <c r="C110" s="144"/>
      <c r="D110" s="16" t="str">
        <f t="shared" si="4"/>
        <v/>
      </c>
    </row>
    <row r="111" spans="1:6">
      <c r="A111" s="141">
        <v>102</v>
      </c>
      <c r="B111" s="142"/>
      <c r="C111" s="144"/>
      <c r="D111" s="16" t="str">
        <f t="shared" si="4"/>
        <v/>
      </c>
    </row>
    <row r="112" spans="1:6">
      <c r="A112" s="141">
        <v>103</v>
      </c>
      <c r="B112" s="142"/>
      <c r="C112" s="144"/>
      <c r="D112" s="16" t="str">
        <f t="shared" si="4"/>
        <v/>
      </c>
    </row>
    <row r="113" spans="1:4">
      <c r="A113" s="141">
        <v>104</v>
      </c>
      <c r="B113" s="142"/>
      <c r="C113" s="144"/>
      <c r="D113" s="16" t="str">
        <f t="shared" si="4"/>
        <v/>
      </c>
    </row>
    <row r="114" spans="1:4">
      <c r="A114" s="141">
        <v>105</v>
      </c>
      <c r="B114" s="142"/>
      <c r="C114" s="144"/>
      <c r="D114" s="16" t="str">
        <f t="shared" si="4"/>
        <v/>
      </c>
    </row>
    <row r="115" spans="1:4">
      <c r="A115" s="141">
        <v>106</v>
      </c>
      <c r="B115" s="142"/>
      <c r="C115" s="144"/>
      <c r="D115" s="16" t="str">
        <f t="shared" si="4"/>
        <v/>
      </c>
    </row>
    <row r="116" spans="1:4">
      <c r="A116" s="141">
        <v>107</v>
      </c>
      <c r="B116" s="142"/>
      <c r="C116" s="144"/>
      <c r="D116" s="16" t="str">
        <f t="shared" si="4"/>
        <v/>
      </c>
    </row>
    <row r="117" spans="1:4">
      <c r="A117" s="141">
        <v>108</v>
      </c>
      <c r="B117" s="142"/>
      <c r="C117" s="144"/>
      <c r="D117" s="16" t="str">
        <f t="shared" si="4"/>
        <v/>
      </c>
    </row>
    <row r="118" spans="1:4">
      <c r="A118" s="141">
        <v>109</v>
      </c>
      <c r="B118" s="142"/>
      <c r="C118" s="144"/>
      <c r="D118" s="16" t="str">
        <f t="shared" si="4"/>
        <v/>
      </c>
    </row>
    <row r="119" spans="1:4">
      <c r="A119" s="141">
        <v>110</v>
      </c>
      <c r="B119" s="142"/>
      <c r="C119" s="144"/>
      <c r="D119" s="16" t="str">
        <f t="shared" si="4"/>
        <v/>
      </c>
    </row>
    <row r="120" spans="1:4">
      <c r="A120" s="141">
        <v>111</v>
      </c>
      <c r="B120" s="142"/>
      <c r="C120" s="144"/>
      <c r="D120" s="16" t="str">
        <f t="shared" si="4"/>
        <v/>
      </c>
    </row>
    <row r="121" spans="1:4">
      <c r="A121" s="141">
        <v>112</v>
      </c>
      <c r="B121" s="142"/>
      <c r="C121" s="144"/>
      <c r="D121" s="16" t="str">
        <f t="shared" si="4"/>
        <v/>
      </c>
    </row>
    <row r="122" spans="1:4">
      <c r="A122" s="141">
        <v>113</v>
      </c>
      <c r="B122" s="142"/>
      <c r="C122" s="144"/>
      <c r="D122" s="16" t="str">
        <f t="shared" si="4"/>
        <v/>
      </c>
    </row>
    <row r="123" spans="1:4">
      <c r="A123" s="141">
        <v>114</v>
      </c>
      <c r="B123" s="142"/>
      <c r="C123" s="144"/>
      <c r="D123" s="16" t="str">
        <f t="shared" si="4"/>
        <v/>
      </c>
    </row>
    <row r="124" spans="1:4">
      <c r="A124" s="141">
        <v>115</v>
      </c>
      <c r="B124" s="142"/>
      <c r="C124" s="144"/>
      <c r="D124" s="16" t="str">
        <f t="shared" si="4"/>
        <v/>
      </c>
    </row>
    <row r="125" spans="1:4">
      <c r="A125" s="141">
        <v>116</v>
      </c>
      <c r="B125" s="142"/>
      <c r="C125" s="144"/>
      <c r="D125" s="16" t="str">
        <f t="shared" si="4"/>
        <v/>
      </c>
    </row>
    <row r="126" spans="1:4">
      <c r="A126" s="141">
        <v>117</v>
      </c>
      <c r="B126" s="142"/>
      <c r="C126" s="144"/>
      <c r="D126" s="16" t="str">
        <f t="shared" si="4"/>
        <v/>
      </c>
    </row>
    <row r="127" spans="1:4">
      <c r="A127" s="141">
        <v>118</v>
      </c>
      <c r="B127" s="142"/>
      <c r="C127" s="144"/>
      <c r="D127" s="16" t="str">
        <f t="shared" si="4"/>
        <v/>
      </c>
    </row>
    <row r="128" spans="1:4">
      <c r="A128" s="141">
        <v>119</v>
      </c>
      <c r="B128" s="142"/>
      <c r="C128" s="144"/>
      <c r="D128" s="16" t="str">
        <f t="shared" si="4"/>
        <v/>
      </c>
    </row>
    <row r="129" spans="1:4">
      <c r="A129" s="141">
        <v>120</v>
      </c>
      <c r="B129" s="142"/>
      <c r="C129" s="144"/>
      <c r="D129" s="16" t="str">
        <f t="shared" si="4"/>
        <v/>
      </c>
    </row>
    <row r="130" spans="1:4">
      <c r="A130" s="141">
        <v>121</v>
      </c>
      <c r="B130" s="142"/>
      <c r="C130" s="144"/>
      <c r="D130" s="16" t="str">
        <f t="shared" si="4"/>
        <v/>
      </c>
    </row>
    <row r="131" spans="1:4">
      <c r="A131" s="141">
        <v>122</v>
      </c>
      <c r="B131" s="142"/>
      <c r="C131" s="144"/>
      <c r="D131" s="16" t="str">
        <f t="shared" si="4"/>
        <v/>
      </c>
    </row>
    <row r="132" spans="1:4">
      <c r="A132" s="141">
        <v>123</v>
      </c>
      <c r="B132" s="142"/>
      <c r="C132" s="144"/>
      <c r="D132" s="16" t="str">
        <f t="shared" si="4"/>
        <v/>
      </c>
    </row>
    <row r="133" spans="1:4">
      <c r="A133" s="141">
        <v>124</v>
      </c>
      <c r="B133" s="142"/>
      <c r="C133" s="144"/>
      <c r="D133" s="16" t="str">
        <f t="shared" si="4"/>
        <v/>
      </c>
    </row>
    <row r="134" spans="1:4">
      <c r="A134" s="141">
        <v>125</v>
      </c>
      <c r="B134" s="142"/>
      <c r="C134" s="144"/>
      <c r="D134" s="16" t="str">
        <f t="shared" si="4"/>
        <v/>
      </c>
    </row>
    <row r="135" spans="1:4">
      <c r="A135" s="141">
        <v>126</v>
      </c>
      <c r="B135" s="142"/>
      <c r="C135" s="144"/>
      <c r="D135" s="16" t="str">
        <f t="shared" si="4"/>
        <v/>
      </c>
    </row>
    <row r="136" spans="1:4">
      <c r="A136" s="141">
        <v>127</v>
      </c>
      <c r="B136" s="142"/>
      <c r="C136" s="144"/>
      <c r="D136" s="16" t="str">
        <f t="shared" si="4"/>
        <v/>
      </c>
    </row>
    <row r="137" spans="1:4">
      <c r="A137" s="141">
        <v>128</v>
      </c>
      <c r="B137" s="142"/>
      <c r="C137" s="144"/>
      <c r="D137" s="16" t="str">
        <f t="shared" si="4"/>
        <v/>
      </c>
    </row>
    <row r="138" spans="1:4">
      <c r="A138" s="141">
        <v>129</v>
      </c>
      <c r="B138" s="142"/>
      <c r="C138" s="144"/>
      <c r="D138" s="16" t="str">
        <f t="shared" ref="D138:D201" si="7">IF(OR($B138="",,$C138&lt;an_initial,$C138&gt;an_final,),"",20)</f>
        <v/>
      </c>
    </row>
    <row r="139" spans="1:4">
      <c r="A139" s="141">
        <v>130</v>
      </c>
      <c r="B139" s="142"/>
      <c r="C139" s="144"/>
      <c r="D139" s="16" t="str">
        <f t="shared" si="7"/>
        <v/>
      </c>
    </row>
    <row r="140" spans="1:4">
      <c r="A140" s="141">
        <v>131</v>
      </c>
      <c r="B140" s="142"/>
      <c r="C140" s="144"/>
      <c r="D140" s="16" t="str">
        <f t="shared" si="7"/>
        <v/>
      </c>
    </row>
    <row r="141" spans="1:4">
      <c r="A141" s="141">
        <v>132</v>
      </c>
      <c r="B141" s="142"/>
      <c r="C141" s="144"/>
      <c r="D141" s="16" t="str">
        <f t="shared" si="7"/>
        <v/>
      </c>
    </row>
    <row r="142" spans="1:4">
      <c r="A142" s="141">
        <v>133</v>
      </c>
      <c r="B142" s="142"/>
      <c r="C142" s="144"/>
      <c r="D142" s="16" t="str">
        <f t="shared" si="7"/>
        <v/>
      </c>
    </row>
    <row r="143" spans="1:4">
      <c r="A143" s="141">
        <v>134</v>
      </c>
      <c r="B143" s="142"/>
      <c r="C143" s="144"/>
      <c r="D143" s="16" t="str">
        <f t="shared" si="7"/>
        <v/>
      </c>
    </row>
    <row r="144" spans="1:4">
      <c r="A144" s="141">
        <v>135</v>
      </c>
      <c r="B144" s="142"/>
      <c r="C144" s="144"/>
      <c r="D144" s="16" t="str">
        <f t="shared" si="7"/>
        <v/>
      </c>
    </row>
    <row r="145" spans="1:4">
      <c r="A145" s="141">
        <v>136</v>
      </c>
      <c r="B145" s="142"/>
      <c r="C145" s="144"/>
      <c r="D145" s="16" t="str">
        <f t="shared" si="7"/>
        <v/>
      </c>
    </row>
    <row r="146" spans="1:4">
      <c r="A146" s="141">
        <v>137</v>
      </c>
      <c r="B146" s="142"/>
      <c r="C146" s="144"/>
      <c r="D146" s="16" t="str">
        <f t="shared" si="7"/>
        <v/>
      </c>
    </row>
    <row r="147" spans="1:4">
      <c r="A147" s="141">
        <v>138</v>
      </c>
      <c r="B147" s="142"/>
      <c r="C147" s="144"/>
      <c r="D147" s="16" t="str">
        <f t="shared" si="7"/>
        <v/>
      </c>
    </row>
    <row r="148" spans="1:4">
      <c r="A148" s="141">
        <v>139</v>
      </c>
      <c r="B148" s="142"/>
      <c r="C148" s="144"/>
      <c r="D148" s="16" t="str">
        <f t="shared" si="7"/>
        <v/>
      </c>
    </row>
    <row r="149" spans="1:4">
      <c r="A149" s="141">
        <v>140</v>
      </c>
      <c r="B149" s="142"/>
      <c r="C149" s="144"/>
      <c r="D149" s="16" t="str">
        <f t="shared" si="7"/>
        <v/>
      </c>
    </row>
    <row r="150" spans="1:4">
      <c r="A150" s="141">
        <v>141</v>
      </c>
      <c r="B150" s="142"/>
      <c r="C150" s="144"/>
      <c r="D150" s="16" t="str">
        <f t="shared" si="7"/>
        <v/>
      </c>
    </row>
    <row r="151" spans="1:4">
      <c r="A151" s="141">
        <v>142</v>
      </c>
      <c r="B151" s="142"/>
      <c r="C151" s="144"/>
      <c r="D151" s="16" t="str">
        <f t="shared" si="7"/>
        <v/>
      </c>
    </row>
    <row r="152" spans="1:4">
      <c r="A152" s="141">
        <v>143</v>
      </c>
      <c r="B152" s="142"/>
      <c r="C152" s="144"/>
      <c r="D152" s="16" t="str">
        <f t="shared" si="7"/>
        <v/>
      </c>
    </row>
    <row r="153" spans="1:4">
      <c r="A153" s="141">
        <v>144</v>
      </c>
      <c r="B153" s="142"/>
      <c r="C153" s="144"/>
      <c r="D153" s="16" t="str">
        <f t="shared" si="7"/>
        <v/>
      </c>
    </row>
    <row r="154" spans="1:4">
      <c r="A154" s="141">
        <v>145</v>
      </c>
      <c r="B154" s="142"/>
      <c r="C154" s="144"/>
      <c r="D154" s="16" t="str">
        <f t="shared" si="7"/>
        <v/>
      </c>
    </row>
    <row r="155" spans="1:4">
      <c r="A155" s="141">
        <v>146</v>
      </c>
      <c r="B155" s="142"/>
      <c r="C155" s="144"/>
      <c r="D155" s="16" t="str">
        <f t="shared" si="7"/>
        <v/>
      </c>
    </row>
    <row r="156" spans="1:4">
      <c r="A156" s="141">
        <v>147</v>
      </c>
      <c r="B156" s="142"/>
      <c r="C156" s="144"/>
      <c r="D156" s="16" t="str">
        <f t="shared" si="7"/>
        <v/>
      </c>
    </row>
    <row r="157" spans="1:4">
      <c r="A157" s="141">
        <v>148</v>
      </c>
      <c r="B157" s="142"/>
      <c r="C157" s="144"/>
      <c r="D157" s="16" t="str">
        <f t="shared" si="7"/>
        <v/>
      </c>
    </row>
    <row r="158" spans="1:4">
      <c r="A158" s="141">
        <v>149</v>
      </c>
      <c r="B158" s="142"/>
      <c r="C158" s="144"/>
      <c r="D158" s="16" t="str">
        <f t="shared" si="7"/>
        <v/>
      </c>
    </row>
    <row r="159" spans="1:4">
      <c r="A159" s="141">
        <v>150</v>
      </c>
      <c r="B159" s="142"/>
      <c r="C159" s="144"/>
      <c r="D159" s="16" t="str">
        <f t="shared" si="7"/>
        <v/>
      </c>
    </row>
    <row r="160" spans="1:4">
      <c r="A160" s="141">
        <v>151</v>
      </c>
      <c r="B160" s="142"/>
      <c r="C160" s="144"/>
      <c r="D160" s="16" t="str">
        <f t="shared" si="7"/>
        <v/>
      </c>
    </row>
    <row r="161" spans="1:4">
      <c r="A161" s="141">
        <v>152</v>
      </c>
      <c r="B161" s="142"/>
      <c r="C161" s="144"/>
      <c r="D161" s="16" t="str">
        <f t="shared" si="7"/>
        <v/>
      </c>
    </row>
    <row r="162" spans="1:4">
      <c r="A162" s="141">
        <v>153</v>
      </c>
      <c r="B162" s="142"/>
      <c r="C162" s="144"/>
      <c r="D162" s="16" t="str">
        <f t="shared" si="7"/>
        <v/>
      </c>
    </row>
    <row r="163" spans="1:4">
      <c r="A163" s="141">
        <v>154</v>
      </c>
      <c r="B163" s="142"/>
      <c r="C163" s="144"/>
      <c r="D163" s="16" t="str">
        <f t="shared" si="7"/>
        <v/>
      </c>
    </row>
    <row r="164" spans="1:4">
      <c r="A164" s="141">
        <v>155</v>
      </c>
      <c r="B164" s="142"/>
      <c r="C164" s="144"/>
      <c r="D164" s="16" t="str">
        <f t="shared" si="7"/>
        <v/>
      </c>
    </row>
    <row r="165" spans="1:4">
      <c r="A165" s="141">
        <v>156</v>
      </c>
      <c r="B165" s="142"/>
      <c r="C165" s="144"/>
      <c r="D165" s="16" t="str">
        <f t="shared" si="7"/>
        <v/>
      </c>
    </row>
    <row r="166" spans="1:4">
      <c r="A166" s="141">
        <v>157</v>
      </c>
      <c r="B166" s="142"/>
      <c r="C166" s="144"/>
      <c r="D166" s="16" t="str">
        <f t="shared" si="7"/>
        <v/>
      </c>
    </row>
    <row r="167" spans="1:4">
      <c r="A167" s="141">
        <v>158</v>
      </c>
      <c r="B167" s="142"/>
      <c r="C167" s="144"/>
      <c r="D167" s="16" t="str">
        <f t="shared" si="7"/>
        <v/>
      </c>
    </row>
    <row r="168" spans="1:4">
      <c r="A168" s="141">
        <v>159</v>
      </c>
      <c r="B168" s="142"/>
      <c r="C168" s="144"/>
      <c r="D168" s="16" t="str">
        <f t="shared" si="7"/>
        <v/>
      </c>
    </row>
    <row r="169" spans="1:4">
      <c r="A169" s="141">
        <v>160</v>
      </c>
      <c r="B169" s="142"/>
      <c r="C169" s="144"/>
      <c r="D169" s="16" t="str">
        <f t="shared" si="7"/>
        <v/>
      </c>
    </row>
    <row r="170" spans="1:4">
      <c r="A170" s="141">
        <v>161</v>
      </c>
      <c r="B170" s="142"/>
      <c r="C170" s="144"/>
      <c r="D170" s="16" t="str">
        <f t="shared" si="7"/>
        <v/>
      </c>
    </row>
    <row r="171" spans="1:4">
      <c r="A171" s="141">
        <v>162</v>
      </c>
      <c r="B171" s="142"/>
      <c r="C171" s="144"/>
      <c r="D171" s="16" t="str">
        <f t="shared" si="7"/>
        <v/>
      </c>
    </row>
    <row r="172" spans="1:4">
      <c r="A172" s="141">
        <v>163</v>
      </c>
      <c r="B172" s="142"/>
      <c r="C172" s="144"/>
      <c r="D172" s="16" t="str">
        <f t="shared" si="7"/>
        <v/>
      </c>
    </row>
    <row r="173" spans="1:4">
      <c r="A173" s="141">
        <v>164</v>
      </c>
      <c r="B173" s="142"/>
      <c r="C173" s="144"/>
      <c r="D173" s="16" t="str">
        <f t="shared" si="7"/>
        <v/>
      </c>
    </row>
    <row r="174" spans="1:4">
      <c r="A174" s="141">
        <v>165</v>
      </c>
      <c r="B174" s="142"/>
      <c r="C174" s="144"/>
      <c r="D174" s="16" t="str">
        <f t="shared" si="7"/>
        <v/>
      </c>
    </row>
    <row r="175" spans="1:4">
      <c r="A175" s="141">
        <v>166</v>
      </c>
      <c r="B175" s="142"/>
      <c r="C175" s="144"/>
      <c r="D175" s="16" t="str">
        <f t="shared" si="7"/>
        <v/>
      </c>
    </row>
    <row r="176" spans="1:4">
      <c r="A176" s="141">
        <v>167</v>
      </c>
      <c r="B176" s="142"/>
      <c r="C176" s="144"/>
      <c r="D176" s="16" t="str">
        <f t="shared" si="7"/>
        <v/>
      </c>
    </row>
    <row r="177" spans="1:4">
      <c r="A177" s="141">
        <v>168</v>
      </c>
      <c r="B177" s="142"/>
      <c r="C177" s="144"/>
      <c r="D177" s="16" t="str">
        <f t="shared" si="7"/>
        <v/>
      </c>
    </row>
    <row r="178" spans="1:4">
      <c r="A178" s="141">
        <v>169</v>
      </c>
      <c r="B178" s="142"/>
      <c r="C178" s="144"/>
      <c r="D178" s="16" t="str">
        <f t="shared" si="7"/>
        <v/>
      </c>
    </row>
    <row r="179" spans="1:4">
      <c r="A179" s="141">
        <v>170</v>
      </c>
      <c r="B179" s="142"/>
      <c r="C179" s="144"/>
      <c r="D179" s="16" t="str">
        <f t="shared" si="7"/>
        <v/>
      </c>
    </row>
    <row r="180" spans="1:4">
      <c r="A180" s="141">
        <v>171</v>
      </c>
      <c r="B180" s="142"/>
      <c r="C180" s="144"/>
      <c r="D180" s="16" t="str">
        <f t="shared" si="7"/>
        <v/>
      </c>
    </row>
    <row r="181" spans="1:4">
      <c r="A181" s="141">
        <v>172</v>
      </c>
      <c r="B181" s="142"/>
      <c r="C181" s="144"/>
      <c r="D181" s="16" t="str">
        <f t="shared" si="7"/>
        <v/>
      </c>
    </row>
    <row r="182" spans="1:4">
      <c r="A182" s="141">
        <v>173</v>
      </c>
      <c r="B182" s="142"/>
      <c r="C182" s="144"/>
      <c r="D182" s="16" t="str">
        <f t="shared" si="7"/>
        <v/>
      </c>
    </row>
    <row r="183" spans="1:4">
      <c r="A183" s="141">
        <v>174</v>
      </c>
      <c r="B183" s="142"/>
      <c r="C183" s="144"/>
      <c r="D183" s="16" t="str">
        <f t="shared" si="7"/>
        <v/>
      </c>
    </row>
    <row r="184" spans="1:4">
      <c r="A184" s="141">
        <v>175</v>
      </c>
      <c r="B184" s="142"/>
      <c r="C184" s="144"/>
      <c r="D184" s="16" t="str">
        <f t="shared" si="7"/>
        <v/>
      </c>
    </row>
    <row r="185" spans="1:4">
      <c r="A185" s="141">
        <v>176</v>
      </c>
      <c r="B185" s="142"/>
      <c r="C185" s="144"/>
      <c r="D185" s="16" t="str">
        <f t="shared" si="7"/>
        <v/>
      </c>
    </row>
    <row r="186" spans="1:4">
      <c r="A186" s="141">
        <v>177</v>
      </c>
      <c r="B186" s="142"/>
      <c r="C186" s="144"/>
      <c r="D186" s="16" t="str">
        <f t="shared" si="7"/>
        <v/>
      </c>
    </row>
    <row r="187" spans="1:4">
      <c r="A187" s="141">
        <v>178</v>
      </c>
      <c r="B187" s="142"/>
      <c r="C187" s="144"/>
      <c r="D187" s="16" t="str">
        <f t="shared" si="7"/>
        <v/>
      </c>
    </row>
    <row r="188" spans="1:4">
      <c r="A188" s="141">
        <v>179</v>
      </c>
      <c r="B188" s="142"/>
      <c r="C188" s="144"/>
      <c r="D188" s="16" t="str">
        <f t="shared" si="7"/>
        <v/>
      </c>
    </row>
    <row r="189" spans="1:4">
      <c r="A189" s="141">
        <v>180</v>
      </c>
      <c r="B189" s="142"/>
      <c r="C189" s="144"/>
      <c r="D189" s="16" t="str">
        <f t="shared" si="7"/>
        <v/>
      </c>
    </row>
    <row r="190" spans="1:4">
      <c r="A190" s="141">
        <v>181</v>
      </c>
      <c r="B190" s="142"/>
      <c r="C190" s="144"/>
      <c r="D190" s="16" t="str">
        <f t="shared" si="7"/>
        <v/>
      </c>
    </row>
    <row r="191" spans="1:4">
      <c r="A191" s="141">
        <v>182</v>
      </c>
      <c r="B191" s="142"/>
      <c r="C191" s="144"/>
      <c r="D191" s="16" t="str">
        <f t="shared" si="7"/>
        <v/>
      </c>
    </row>
    <row r="192" spans="1:4">
      <c r="A192" s="141">
        <v>183</v>
      </c>
      <c r="B192" s="142"/>
      <c r="C192" s="144"/>
      <c r="D192" s="16" t="str">
        <f t="shared" si="7"/>
        <v/>
      </c>
    </row>
    <row r="193" spans="1:4">
      <c r="A193" s="141">
        <v>184</v>
      </c>
      <c r="B193" s="142"/>
      <c r="C193" s="144"/>
      <c r="D193" s="16" t="str">
        <f t="shared" si="7"/>
        <v/>
      </c>
    </row>
    <row r="194" spans="1:4">
      <c r="A194" s="141">
        <v>185</v>
      </c>
      <c r="B194" s="142"/>
      <c r="C194" s="144"/>
      <c r="D194" s="16" t="str">
        <f t="shared" si="7"/>
        <v/>
      </c>
    </row>
    <row r="195" spans="1:4">
      <c r="A195" s="141">
        <v>186</v>
      </c>
      <c r="B195" s="142"/>
      <c r="C195" s="144"/>
      <c r="D195" s="16" t="str">
        <f t="shared" si="7"/>
        <v/>
      </c>
    </row>
    <row r="196" spans="1:4">
      <c r="A196" s="141">
        <v>187</v>
      </c>
      <c r="B196" s="142"/>
      <c r="C196" s="144"/>
      <c r="D196" s="16" t="str">
        <f t="shared" si="7"/>
        <v/>
      </c>
    </row>
    <row r="197" spans="1:4">
      <c r="A197" s="141">
        <v>188</v>
      </c>
      <c r="B197" s="142"/>
      <c r="C197" s="144"/>
      <c r="D197" s="16" t="str">
        <f t="shared" si="7"/>
        <v/>
      </c>
    </row>
    <row r="198" spans="1:4">
      <c r="A198" s="141">
        <v>189</v>
      </c>
      <c r="B198" s="142"/>
      <c r="C198" s="144"/>
      <c r="D198" s="16" t="str">
        <f t="shared" si="7"/>
        <v/>
      </c>
    </row>
    <row r="199" spans="1:4">
      <c r="A199" s="141">
        <v>190</v>
      </c>
      <c r="B199" s="142"/>
      <c r="C199" s="144"/>
      <c r="D199" s="16" t="str">
        <f t="shared" si="7"/>
        <v/>
      </c>
    </row>
    <row r="200" spans="1:4">
      <c r="A200" s="141">
        <v>191</v>
      </c>
      <c r="B200" s="142"/>
      <c r="C200" s="144"/>
      <c r="D200" s="16" t="str">
        <f t="shared" si="7"/>
        <v/>
      </c>
    </row>
    <row r="201" spans="1:4">
      <c r="A201" s="141">
        <v>192</v>
      </c>
      <c r="B201" s="142"/>
      <c r="C201" s="144"/>
      <c r="D201" s="16" t="str">
        <f t="shared" si="7"/>
        <v/>
      </c>
    </row>
    <row r="202" spans="1:4">
      <c r="A202" s="141">
        <v>193</v>
      </c>
      <c r="B202" s="142"/>
      <c r="C202" s="144"/>
      <c r="D202" s="16" t="str">
        <f t="shared" ref="D202:D259" si="8">IF(OR($B202="",,$C202&lt;an_initial,$C202&gt;an_final,),"",20)</f>
        <v/>
      </c>
    </row>
    <row r="203" spans="1:4">
      <c r="A203" s="141">
        <v>194</v>
      </c>
      <c r="B203" s="142"/>
      <c r="C203" s="144"/>
      <c r="D203" s="16" t="str">
        <f t="shared" si="8"/>
        <v/>
      </c>
    </row>
    <row r="204" spans="1:4">
      <c r="A204" s="141">
        <v>195</v>
      </c>
      <c r="B204" s="142"/>
      <c r="C204" s="144"/>
      <c r="D204" s="16" t="str">
        <f t="shared" si="8"/>
        <v/>
      </c>
    </row>
    <row r="205" spans="1:4">
      <c r="A205" s="141">
        <v>196</v>
      </c>
      <c r="B205" s="142"/>
      <c r="C205" s="144"/>
      <c r="D205" s="16" t="str">
        <f t="shared" si="8"/>
        <v/>
      </c>
    </row>
    <row r="206" spans="1:4">
      <c r="A206" s="141">
        <v>197</v>
      </c>
      <c r="B206" s="142"/>
      <c r="C206" s="144"/>
      <c r="D206" s="16" t="str">
        <f t="shared" si="8"/>
        <v/>
      </c>
    </row>
    <row r="207" spans="1:4">
      <c r="A207" s="141">
        <v>198</v>
      </c>
      <c r="B207" s="142"/>
      <c r="C207" s="144"/>
      <c r="D207" s="16" t="str">
        <f t="shared" si="8"/>
        <v/>
      </c>
    </row>
    <row r="208" spans="1:4">
      <c r="A208" s="141">
        <v>199</v>
      </c>
      <c r="B208" s="142"/>
      <c r="C208" s="144"/>
      <c r="D208" s="16" t="str">
        <f t="shared" si="8"/>
        <v/>
      </c>
    </row>
    <row r="209" spans="1:4">
      <c r="A209" s="141">
        <v>200</v>
      </c>
      <c r="B209" s="142"/>
      <c r="C209" s="144"/>
      <c r="D209" s="16" t="str">
        <f t="shared" si="8"/>
        <v/>
      </c>
    </row>
    <row r="210" spans="1:4">
      <c r="A210" s="141">
        <v>201</v>
      </c>
      <c r="B210" s="142"/>
      <c r="C210" s="144"/>
      <c r="D210" s="16" t="str">
        <f t="shared" si="8"/>
        <v/>
      </c>
    </row>
    <row r="211" spans="1:4">
      <c r="A211" s="141">
        <v>202</v>
      </c>
      <c r="B211" s="142"/>
      <c r="C211" s="144"/>
      <c r="D211" s="16" t="str">
        <f t="shared" si="8"/>
        <v/>
      </c>
    </row>
    <row r="212" spans="1:4">
      <c r="A212" s="141">
        <v>203</v>
      </c>
      <c r="B212" s="142"/>
      <c r="C212" s="144"/>
      <c r="D212" s="16" t="str">
        <f t="shared" si="8"/>
        <v/>
      </c>
    </row>
    <row r="213" spans="1:4">
      <c r="A213" s="141">
        <v>204</v>
      </c>
      <c r="B213" s="142"/>
      <c r="C213" s="144"/>
      <c r="D213" s="16" t="str">
        <f t="shared" si="8"/>
        <v/>
      </c>
    </row>
    <row r="214" spans="1:4">
      <c r="A214" s="141">
        <v>205</v>
      </c>
      <c r="B214" s="142"/>
      <c r="C214" s="144"/>
      <c r="D214" s="16" t="str">
        <f t="shared" si="8"/>
        <v/>
      </c>
    </row>
    <row r="215" spans="1:4">
      <c r="A215" s="141">
        <v>206</v>
      </c>
      <c r="B215" s="142"/>
      <c r="C215" s="144"/>
      <c r="D215" s="16" t="str">
        <f t="shared" si="8"/>
        <v/>
      </c>
    </row>
    <row r="216" spans="1:4">
      <c r="A216" s="141">
        <v>207</v>
      </c>
      <c r="B216" s="142"/>
      <c r="C216" s="144"/>
      <c r="D216" s="16" t="str">
        <f t="shared" si="8"/>
        <v/>
      </c>
    </row>
    <row r="217" spans="1:4">
      <c r="A217" s="141">
        <v>208</v>
      </c>
      <c r="B217" s="142"/>
      <c r="C217" s="144"/>
      <c r="D217" s="16" t="str">
        <f t="shared" si="8"/>
        <v/>
      </c>
    </row>
    <row r="218" spans="1:4">
      <c r="A218" s="141">
        <v>209</v>
      </c>
      <c r="B218" s="142"/>
      <c r="C218" s="144"/>
      <c r="D218" s="16" t="str">
        <f t="shared" si="8"/>
        <v/>
      </c>
    </row>
    <row r="219" spans="1:4">
      <c r="A219" s="141">
        <v>210</v>
      </c>
      <c r="B219" s="142"/>
      <c r="C219" s="144"/>
      <c r="D219" s="16" t="str">
        <f t="shared" si="8"/>
        <v/>
      </c>
    </row>
    <row r="220" spans="1:4">
      <c r="A220" s="141">
        <v>211</v>
      </c>
      <c r="B220" s="142"/>
      <c r="C220" s="144"/>
      <c r="D220" s="16" t="str">
        <f t="shared" si="8"/>
        <v/>
      </c>
    </row>
    <row r="221" spans="1:4">
      <c r="A221" s="141">
        <v>212</v>
      </c>
      <c r="B221" s="142"/>
      <c r="C221" s="144"/>
      <c r="D221" s="16" t="str">
        <f t="shared" si="8"/>
        <v/>
      </c>
    </row>
    <row r="222" spans="1:4">
      <c r="A222" s="141">
        <v>213</v>
      </c>
      <c r="B222" s="142"/>
      <c r="C222" s="144"/>
      <c r="D222" s="16" t="str">
        <f t="shared" si="8"/>
        <v/>
      </c>
    </row>
    <row r="223" spans="1:4">
      <c r="A223" s="141">
        <v>214</v>
      </c>
      <c r="B223" s="142"/>
      <c r="C223" s="144"/>
      <c r="D223" s="16" t="str">
        <f t="shared" si="8"/>
        <v/>
      </c>
    </row>
    <row r="224" spans="1:4">
      <c r="A224" s="141">
        <v>215</v>
      </c>
      <c r="B224" s="142"/>
      <c r="C224" s="144"/>
      <c r="D224" s="16" t="str">
        <f t="shared" si="8"/>
        <v/>
      </c>
    </row>
    <row r="225" spans="1:4">
      <c r="A225" s="141">
        <v>216</v>
      </c>
      <c r="B225" s="142"/>
      <c r="C225" s="144"/>
      <c r="D225" s="16" t="str">
        <f t="shared" si="8"/>
        <v/>
      </c>
    </row>
    <row r="226" spans="1:4">
      <c r="A226" s="141">
        <v>217</v>
      </c>
      <c r="B226" s="142"/>
      <c r="C226" s="144"/>
      <c r="D226" s="16" t="str">
        <f t="shared" si="8"/>
        <v/>
      </c>
    </row>
    <row r="227" spans="1:4">
      <c r="A227" s="141">
        <v>218</v>
      </c>
      <c r="B227" s="142"/>
      <c r="C227" s="144"/>
      <c r="D227" s="16" t="str">
        <f t="shared" si="8"/>
        <v/>
      </c>
    </row>
    <row r="228" spans="1:4">
      <c r="A228" s="141">
        <v>219</v>
      </c>
      <c r="B228" s="142"/>
      <c r="C228" s="144"/>
      <c r="D228" s="16" t="str">
        <f t="shared" si="8"/>
        <v/>
      </c>
    </row>
    <row r="229" spans="1:4">
      <c r="A229" s="141">
        <v>220</v>
      </c>
      <c r="B229" s="142"/>
      <c r="C229" s="144"/>
      <c r="D229" s="16" t="str">
        <f t="shared" si="8"/>
        <v/>
      </c>
    </row>
    <row r="230" spans="1:4">
      <c r="A230" s="141">
        <v>221</v>
      </c>
      <c r="B230" s="142"/>
      <c r="C230" s="144"/>
      <c r="D230" s="16" t="str">
        <f t="shared" si="8"/>
        <v/>
      </c>
    </row>
    <row r="231" spans="1:4">
      <c r="A231" s="141">
        <v>222</v>
      </c>
      <c r="B231" s="142"/>
      <c r="C231" s="144"/>
      <c r="D231" s="16" t="str">
        <f t="shared" si="8"/>
        <v/>
      </c>
    </row>
    <row r="232" spans="1:4">
      <c r="A232" s="141">
        <v>223</v>
      </c>
      <c r="B232" s="142"/>
      <c r="C232" s="144"/>
      <c r="D232" s="16" t="str">
        <f t="shared" si="8"/>
        <v/>
      </c>
    </row>
    <row r="233" spans="1:4">
      <c r="A233" s="141">
        <v>224</v>
      </c>
      <c r="B233" s="142"/>
      <c r="C233" s="144"/>
      <c r="D233" s="16" t="str">
        <f t="shared" si="8"/>
        <v/>
      </c>
    </row>
    <row r="234" spans="1:4">
      <c r="A234" s="141">
        <v>225</v>
      </c>
      <c r="B234" s="142"/>
      <c r="C234" s="144"/>
      <c r="D234" s="16" t="str">
        <f t="shared" si="8"/>
        <v/>
      </c>
    </row>
    <row r="235" spans="1:4">
      <c r="A235" s="141">
        <v>226</v>
      </c>
      <c r="B235" s="142"/>
      <c r="C235" s="144"/>
      <c r="D235" s="16" t="str">
        <f t="shared" si="8"/>
        <v/>
      </c>
    </row>
    <row r="236" spans="1:4">
      <c r="A236" s="141">
        <v>227</v>
      </c>
      <c r="B236" s="142"/>
      <c r="C236" s="144"/>
      <c r="D236" s="16" t="str">
        <f t="shared" si="8"/>
        <v/>
      </c>
    </row>
    <row r="237" spans="1:4">
      <c r="A237" s="141">
        <v>228</v>
      </c>
      <c r="B237" s="142"/>
      <c r="C237" s="144"/>
      <c r="D237" s="16" t="str">
        <f t="shared" si="8"/>
        <v/>
      </c>
    </row>
    <row r="238" spans="1:4">
      <c r="A238" s="141">
        <v>229</v>
      </c>
      <c r="B238" s="142"/>
      <c r="C238" s="144"/>
      <c r="D238" s="16" t="str">
        <f t="shared" si="8"/>
        <v/>
      </c>
    </row>
    <row r="239" spans="1:4">
      <c r="A239" s="141">
        <v>230</v>
      </c>
      <c r="B239" s="142"/>
      <c r="C239" s="144"/>
      <c r="D239" s="16" t="str">
        <f t="shared" si="8"/>
        <v/>
      </c>
    </row>
    <row r="240" spans="1:4">
      <c r="A240" s="141">
        <v>231</v>
      </c>
      <c r="B240" s="142"/>
      <c r="C240" s="144"/>
      <c r="D240" s="16" t="str">
        <f t="shared" si="8"/>
        <v/>
      </c>
    </row>
    <row r="241" spans="1:4">
      <c r="A241" s="141">
        <v>232</v>
      </c>
      <c r="B241" s="142"/>
      <c r="C241" s="144"/>
      <c r="D241" s="16" t="str">
        <f t="shared" si="8"/>
        <v/>
      </c>
    </row>
    <row r="242" spans="1:4">
      <c r="A242" s="141">
        <v>233</v>
      </c>
      <c r="B242" s="142"/>
      <c r="C242" s="144"/>
      <c r="D242" s="16" t="str">
        <f t="shared" si="8"/>
        <v/>
      </c>
    </row>
    <row r="243" spans="1:4">
      <c r="A243" s="141">
        <v>234</v>
      </c>
      <c r="B243" s="142"/>
      <c r="C243" s="144"/>
      <c r="D243" s="16" t="str">
        <f t="shared" si="8"/>
        <v/>
      </c>
    </row>
    <row r="244" spans="1:4">
      <c r="A244" s="141">
        <v>235</v>
      </c>
      <c r="B244" s="142"/>
      <c r="C244" s="144"/>
      <c r="D244" s="16" t="str">
        <f t="shared" si="8"/>
        <v/>
      </c>
    </row>
    <row r="245" spans="1:4">
      <c r="A245" s="141">
        <v>236</v>
      </c>
      <c r="B245" s="142"/>
      <c r="C245" s="144"/>
      <c r="D245" s="16" t="str">
        <f t="shared" si="8"/>
        <v/>
      </c>
    </row>
    <row r="246" spans="1:4">
      <c r="A246" s="141">
        <v>237</v>
      </c>
      <c r="B246" s="142"/>
      <c r="C246" s="144"/>
      <c r="D246" s="16" t="str">
        <f t="shared" si="8"/>
        <v/>
      </c>
    </row>
    <row r="247" spans="1:4">
      <c r="A247" s="141">
        <v>238</v>
      </c>
      <c r="B247" s="142"/>
      <c r="C247" s="144"/>
      <c r="D247" s="16" t="str">
        <f t="shared" si="8"/>
        <v/>
      </c>
    </row>
    <row r="248" spans="1:4">
      <c r="A248" s="141">
        <v>239</v>
      </c>
      <c r="B248" s="142"/>
      <c r="C248" s="144"/>
      <c r="D248" s="16" t="str">
        <f t="shared" si="8"/>
        <v/>
      </c>
    </row>
    <row r="249" spans="1:4">
      <c r="A249" s="141">
        <v>240</v>
      </c>
      <c r="B249" s="142"/>
      <c r="C249" s="144"/>
      <c r="D249" s="16" t="str">
        <f t="shared" si="8"/>
        <v/>
      </c>
    </row>
    <row r="250" spans="1:4">
      <c r="A250" s="141">
        <v>241</v>
      </c>
      <c r="B250" s="142"/>
      <c r="C250" s="144"/>
      <c r="D250" s="16" t="str">
        <f t="shared" si="8"/>
        <v/>
      </c>
    </row>
    <row r="251" spans="1:4">
      <c r="A251" s="141">
        <v>242</v>
      </c>
      <c r="B251" s="142"/>
      <c r="C251" s="144"/>
      <c r="D251" s="16" t="str">
        <f t="shared" si="8"/>
        <v/>
      </c>
    </row>
    <row r="252" spans="1:4">
      <c r="A252" s="141">
        <v>243</v>
      </c>
      <c r="B252" s="142"/>
      <c r="C252" s="144"/>
      <c r="D252" s="16" t="str">
        <f t="shared" si="8"/>
        <v/>
      </c>
    </row>
    <row r="253" spans="1:4">
      <c r="A253" s="141">
        <v>244</v>
      </c>
      <c r="B253" s="142"/>
      <c r="C253" s="144"/>
      <c r="D253" s="16" t="str">
        <f t="shared" si="8"/>
        <v/>
      </c>
    </row>
    <row r="254" spans="1:4">
      <c r="A254" s="141">
        <v>245</v>
      </c>
      <c r="B254" s="142"/>
      <c r="C254" s="144"/>
      <c r="D254" s="16" t="str">
        <f t="shared" si="8"/>
        <v/>
      </c>
    </row>
    <row r="255" spans="1:4">
      <c r="A255" s="141">
        <v>246</v>
      </c>
      <c r="B255" s="142"/>
      <c r="C255" s="144"/>
      <c r="D255" s="16" t="str">
        <f t="shared" si="8"/>
        <v/>
      </c>
    </row>
    <row r="256" spans="1:4">
      <c r="A256" s="141">
        <v>247</v>
      </c>
      <c r="B256" s="142"/>
      <c r="C256" s="144"/>
      <c r="D256" s="16" t="str">
        <f t="shared" si="8"/>
        <v/>
      </c>
    </row>
    <row r="257" spans="1:4">
      <c r="A257" s="141">
        <v>248</v>
      </c>
      <c r="B257" s="142"/>
      <c r="C257" s="144"/>
      <c r="D257" s="16" t="str">
        <f t="shared" si="8"/>
        <v/>
      </c>
    </row>
    <row r="258" spans="1:4">
      <c r="A258" s="141">
        <v>249</v>
      </c>
      <c r="B258" s="142"/>
      <c r="C258" s="144"/>
      <c r="D258" s="16" t="str">
        <f t="shared" si="8"/>
        <v/>
      </c>
    </row>
    <row r="259" spans="1:4">
      <c r="A259" s="141">
        <v>250</v>
      </c>
      <c r="B259" s="142"/>
      <c r="C259" s="144"/>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B10" sqref="B10:F12"/>
    </sheetView>
  </sheetViews>
  <sheetFormatPr defaultColWidth="9.109375" defaultRowHeight="15.6"/>
  <cols>
    <col min="1" max="1" width="5.6640625" style="58" customWidth="1"/>
    <col min="2" max="3" width="35.6640625" style="62" customWidth="1"/>
    <col min="4" max="4" width="45.109375" style="62" customWidth="1"/>
    <col min="5" max="5" width="10.6640625" style="67" customWidth="1"/>
    <col min="6" max="6" width="10.6640625" style="62" customWidth="1"/>
    <col min="7" max="7" width="17.6640625" style="62" customWidth="1"/>
    <col min="8" max="8" width="9.109375" style="69" hidden="1" customWidth="1"/>
    <col min="9" max="9" width="9.109375" style="62" hidden="1" customWidth="1"/>
    <col min="10" max="19" width="9.109375" style="62" customWidth="1"/>
    <col min="20" max="16384" width="9.109375" style="62"/>
  </cols>
  <sheetData>
    <row r="1" spans="1:9" s="58" customFormat="1">
      <c r="A1" s="57" t="s">
        <v>481</v>
      </c>
      <c r="E1" s="59"/>
      <c r="G1" s="61"/>
      <c r="H1" s="287"/>
    </row>
    <row r="2" spans="1:9" s="58" customFormat="1">
      <c r="A2" s="57" t="s">
        <v>941</v>
      </c>
      <c r="E2" s="59"/>
      <c r="G2" s="61"/>
      <c r="H2" s="287"/>
    </row>
    <row r="3" spans="1:9" s="58" customFormat="1">
      <c r="A3" s="57"/>
      <c r="E3" s="59"/>
      <c r="G3" s="61"/>
      <c r="H3" s="287"/>
    </row>
    <row r="4" spans="1:9">
      <c r="A4" s="531" t="s">
        <v>901</v>
      </c>
      <c r="B4" s="531"/>
      <c r="C4" s="531"/>
      <c r="D4" s="531"/>
      <c r="E4" s="531"/>
      <c r="F4" s="531"/>
      <c r="G4" s="531"/>
      <c r="H4" s="289"/>
    </row>
    <row r="5" spans="1:9">
      <c r="A5" s="531" t="s">
        <v>952</v>
      </c>
      <c r="B5" s="531"/>
      <c r="C5" s="531"/>
      <c r="D5" s="531"/>
      <c r="E5" s="531"/>
      <c r="F5" s="531"/>
      <c r="G5" s="531"/>
    </row>
    <row r="6" spans="1:9" ht="13.5" customHeight="1">
      <c r="E6" s="62"/>
      <c r="G6" s="345" t="str">
        <f>CONCATENATE(functie," ",nume_candidat)</f>
        <v>Șef de lucrări Halbac-Cotoara-Zamfir Rares</v>
      </c>
    </row>
    <row r="7" spans="1:9" ht="18.75" customHeight="1">
      <c r="A7" s="528" t="s">
        <v>336</v>
      </c>
      <c r="B7" s="528" t="s">
        <v>958</v>
      </c>
      <c r="C7" s="528" t="s">
        <v>887</v>
      </c>
      <c r="D7" s="528" t="s">
        <v>458</v>
      </c>
      <c r="E7" s="534" t="s">
        <v>2</v>
      </c>
      <c r="F7" s="528" t="s">
        <v>959</v>
      </c>
      <c r="G7" s="589" t="s">
        <v>542</v>
      </c>
      <c r="H7" s="535" t="s">
        <v>539</v>
      </c>
      <c r="I7" s="536" t="s">
        <v>549</v>
      </c>
    </row>
    <row r="8" spans="1:9" ht="46.5" customHeight="1">
      <c r="A8" s="528"/>
      <c r="B8" s="528"/>
      <c r="C8" s="528"/>
      <c r="D8" s="528"/>
      <c r="E8" s="534"/>
      <c r="F8" s="528"/>
      <c r="G8" s="590"/>
      <c r="H8" s="535"/>
      <c r="I8" s="536"/>
    </row>
    <row r="9" spans="1:9">
      <c r="A9" s="86"/>
      <c r="B9" s="63"/>
      <c r="C9" s="63"/>
      <c r="D9" s="63"/>
      <c r="E9" s="28"/>
      <c r="F9" s="64"/>
      <c r="G9" s="146">
        <f>SUMIF(G10:G1010,"&gt;0")</f>
        <v>0</v>
      </c>
      <c r="H9" s="296"/>
    </row>
    <row r="10" spans="1:9">
      <c r="A10" s="35">
        <v>1</v>
      </c>
      <c r="B10" s="7"/>
      <c r="C10" s="7"/>
      <c r="D10" s="7"/>
      <c r="E10" s="218"/>
      <c r="F10" s="218"/>
      <c r="G10" s="16" t="str">
        <f t="shared" ref="G10:G73" si="0">IF(OR($B10="",$C10="",,,$E10&lt;an_initial,$E10&gt;an_final,$H10=FALSE),"",HLOOKUP(D10,ii524punctaje,2,FALSE)*F10/I10)</f>
        <v/>
      </c>
      <c r="H10" s="347" t="b">
        <f t="shared" ref="H10:H73" si="1">IF(nume_candidat="",FALSE,ISNUMBER(SEARCH(nume_candidat,$B10)))</f>
        <v>0</v>
      </c>
      <c r="I10" s="348">
        <f t="shared" ref="I10:I41" si="2">LEN(B10)-LEN(SUBSTITUTE(B10,",",""))+1</f>
        <v>1</v>
      </c>
    </row>
    <row r="11" spans="1:9">
      <c r="A11" s="35">
        <v>2</v>
      </c>
      <c r="B11" s="7"/>
      <c r="C11" s="7"/>
      <c r="D11" s="7"/>
      <c r="E11" s="218"/>
      <c r="F11" s="218"/>
      <c r="G11" s="16" t="str">
        <f t="shared" si="0"/>
        <v/>
      </c>
      <c r="H11" s="347" t="b">
        <f t="shared" si="1"/>
        <v>0</v>
      </c>
      <c r="I11" s="348">
        <f t="shared" si="2"/>
        <v>1</v>
      </c>
    </row>
    <row r="12" spans="1:9">
      <c r="A12" s="35">
        <v>3</v>
      </c>
      <c r="B12" s="6"/>
      <c r="C12" s="7"/>
      <c r="D12" s="7"/>
      <c r="E12" s="218"/>
      <c r="F12" s="218"/>
      <c r="G12" s="16" t="str">
        <f t="shared" si="0"/>
        <v/>
      </c>
      <c r="H12" s="347" t="b">
        <f t="shared" si="1"/>
        <v>0</v>
      </c>
      <c r="I12" s="348">
        <f t="shared" si="2"/>
        <v>1</v>
      </c>
    </row>
    <row r="13" spans="1:9">
      <c r="A13" s="35">
        <v>4</v>
      </c>
      <c r="B13" s="6"/>
      <c r="C13" s="6"/>
      <c r="D13" s="6"/>
      <c r="E13" s="214"/>
      <c r="F13" s="214"/>
      <c r="G13" s="16" t="str">
        <f t="shared" si="0"/>
        <v/>
      </c>
      <c r="H13" s="347" t="b">
        <f t="shared" si="1"/>
        <v>0</v>
      </c>
      <c r="I13" s="348">
        <f t="shared" si="2"/>
        <v>1</v>
      </c>
    </row>
    <row r="14" spans="1:9">
      <c r="A14" s="35">
        <v>5</v>
      </c>
      <c r="B14" s="6"/>
      <c r="C14" s="6"/>
      <c r="D14" s="6"/>
      <c r="E14" s="214"/>
      <c r="F14" s="214"/>
      <c r="G14" s="16" t="str">
        <f t="shared" si="0"/>
        <v/>
      </c>
      <c r="H14" s="347" t="b">
        <f t="shared" si="1"/>
        <v>0</v>
      </c>
      <c r="I14" s="348">
        <f t="shared" si="2"/>
        <v>1</v>
      </c>
    </row>
    <row r="15" spans="1:9">
      <c r="A15" s="35">
        <v>6</v>
      </c>
      <c r="B15" s="6"/>
      <c r="C15" s="6"/>
      <c r="D15" s="6"/>
      <c r="E15" s="214"/>
      <c r="F15" s="214"/>
      <c r="G15" s="16" t="str">
        <f t="shared" si="0"/>
        <v/>
      </c>
      <c r="H15" s="347" t="b">
        <f t="shared" si="1"/>
        <v>0</v>
      </c>
      <c r="I15" s="348">
        <f t="shared" si="2"/>
        <v>1</v>
      </c>
    </row>
    <row r="16" spans="1:9">
      <c r="A16" s="35">
        <v>7</v>
      </c>
      <c r="B16" s="6"/>
      <c r="C16" s="6"/>
      <c r="D16" s="6"/>
      <c r="E16" s="214"/>
      <c r="F16" s="214"/>
      <c r="G16" s="16" t="str">
        <f t="shared" si="0"/>
        <v/>
      </c>
      <c r="H16" s="347" t="b">
        <f t="shared" si="1"/>
        <v>0</v>
      </c>
      <c r="I16" s="348">
        <f t="shared" si="2"/>
        <v>1</v>
      </c>
    </row>
    <row r="17" spans="1:9">
      <c r="A17" s="35">
        <v>8</v>
      </c>
      <c r="B17" s="6"/>
      <c r="C17" s="6"/>
      <c r="D17" s="6"/>
      <c r="E17" s="214"/>
      <c r="F17" s="214"/>
      <c r="G17" s="16" t="str">
        <f t="shared" si="0"/>
        <v/>
      </c>
      <c r="H17" s="347" t="b">
        <f t="shared" si="1"/>
        <v>0</v>
      </c>
      <c r="I17" s="348">
        <f t="shared" si="2"/>
        <v>1</v>
      </c>
    </row>
    <row r="18" spans="1:9">
      <c r="A18" s="35">
        <v>9</v>
      </c>
      <c r="B18" s="6"/>
      <c r="C18" s="6"/>
      <c r="D18" s="6"/>
      <c r="E18" s="214"/>
      <c r="F18" s="214"/>
      <c r="G18" s="16" t="str">
        <f t="shared" si="0"/>
        <v/>
      </c>
      <c r="H18" s="347" t="b">
        <f t="shared" si="1"/>
        <v>0</v>
      </c>
      <c r="I18" s="348">
        <f t="shared" si="2"/>
        <v>1</v>
      </c>
    </row>
    <row r="19" spans="1:9">
      <c r="A19" s="35">
        <v>10</v>
      </c>
      <c r="B19" s="6"/>
      <c r="C19" s="6"/>
      <c r="D19" s="6"/>
      <c r="E19" s="214"/>
      <c r="F19" s="214"/>
      <c r="G19" s="16" t="str">
        <f t="shared" si="0"/>
        <v/>
      </c>
      <c r="H19" s="347" t="b">
        <f t="shared" si="1"/>
        <v>0</v>
      </c>
      <c r="I19" s="348">
        <f t="shared" si="2"/>
        <v>1</v>
      </c>
    </row>
    <row r="20" spans="1:9">
      <c r="A20" s="35">
        <v>11</v>
      </c>
      <c r="B20" s="6"/>
      <c r="C20" s="6"/>
      <c r="D20" s="6"/>
      <c r="E20" s="214"/>
      <c r="F20" s="214"/>
      <c r="G20" s="16" t="str">
        <f t="shared" si="0"/>
        <v/>
      </c>
      <c r="H20" s="347" t="b">
        <f t="shared" si="1"/>
        <v>0</v>
      </c>
      <c r="I20" s="348">
        <f t="shared" si="2"/>
        <v>1</v>
      </c>
    </row>
    <row r="21" spans="1:9">
      <c r="A21" s="35">
        <v>12</v>
      </c>
      <c r="B21" s="6"/>
      <c r="C21" s="6"/>
      <c r="D21" s="6"/>
      <c r="E21" s="214"/>
      <c r="F21" s="214"/>
      <c r="G21" s="16" t="str">
        <f t="shared" si="0"/>
        <v/>
      </c>
      <c r="H21" s="347" t="b">
        <f t="shared" si="1"/>
        <v>0</v>
      </c>
      <c r="I21" s="348">
        <f t="shared" si="2"/>
        <v>1</v>
      </c>
    </row>
    <row r="22" spans="1:9">
      <c r="A22" s="35">
        <v>13</v>
      </c>
      <c r="B22" s="6"/>
      <c r="C22" s="6"/>
      <c r="D22" s="6"/>
      <c r="E22" s="214"/>
      <c r="F22" s="214"/>
      <c r="G22" s="16" t="str">
        <f t="shared" si="0"/>
        <v/>
      </c>
      <c r="H22" s="347" t="b">
        <f t="shared" si="1"/>
        <v>0</v>
      </c>
      <c r="I22" s="348">
        <f t="shared" si="2"/>
        <v>1</v>
      </c>
    </row>
    <row r="23" spans="1:9">
      <c r="A23" s="35">
        <v>14</v>
      </c>
      <c r="B23" s="6"/>
      <c r="C23" s="6"/>
      <c r="D23" s="6"/>
      <c r="E23" s="214"/>
      <c r="F23" s="214"/>
      <c r="G23" s="16" t="str">
        <f t="shared" si="0"/>
        <v/>
      </c>
      <c r="H23" s="347" t="b">
        <f t="shared" si="1"/>
        <v>0</v>
      </c>
      <c r="I23" s="348">
        <f t="shared" si="2"/>
        <v>1</v>
      </c>
    </row>
    <row r="24" spans="1:9">
      <c r="A24" s="35">
        <v>15</v>
      </c>
      <c r="B24" s="6"/>
      <c r="C24" s="6"/>
      <c r="D24" s="6"/>
      <c r="E24" s="214"/>
      <c r="F24" s="214"/>
      <c r="G24" s="16" t="str">
        <f t="shared" si="0"/>
        <v/>
      </c>
      <c r="H24" s="347" t="b">
        <f t="shared" si="1"/>
        <v>0</v>
      </c>
      <c r="I24" s="348">
        <f t="shared" si="2"/>
        <v>1</v>
      </c>
    </row>
    <row r="25" spans="1:9">
      <c r="A25" s="35">
        <v>16</v>
      </c>
      <c r="B25" s="6"/>
      <c r="C25" s="6"/>
      <c r="D25" s="6"/>
      <c r="E25" s="214"/>
      <c r="F25" s="214"/>
      <c r="G25" s="16" t="str">
        <f t="shared" si="0"/>
        <v/>
      </c>
      <c r="H25" s="347" t="b">
        <f t="shared" si="1"/>
        <v>0</v>
      </c>
      <c r="I25" s="348">
        <f t="shared" si="2"/>
        <v>1</v>
      </c>
    </row>
    <row r="26" spans="1:9">
      <c r="A26" s="35">
        <v>17</v>
      </c>
      <c r="B26" s="6"/>
      <c r="C26" s="6"/>
      <c r="D26" s="6"/>
      <c r="E26" s="214"/>
      <c r="F26" s="214"/>
      <c r="G26" s="16" t="str">
        <f t="shared" si="0"/>
        <v/>
      </c>
      <c r="H26" s="347" t="b">
        <f t="shared" si="1"/>
        <v>0</v>
      </c>
      <c r="I26" s="348">
        <f t="shared" si="2"/>
        <v>1</v>
      </c>
    </row>
    <row r="27" spans="1:9">
      <c r="A27" s="35">
        <v>18</v>
      </c>
      <c r="B27" s="6"/>
      <c r="C27" s="6"/>
      <c r="D27" s="6"/>
      <c r="E27" s="214"/>
      <c r="F27" s="214"/>
      <c r="G27" s="16" t="str">
        <f t="shared" si="0"/>
        <v/>
      </c>
      <c r="H27" s="347" t="b">
        <f t="shared" si="1"/>
        <v>0</v>
      </c>
      <c r="I27" s="348">
        <f t="shared" si="2"/>
        <v>1</v>
      </c>
    </row>
    <row r="28" spans="1:9">
      <c r="A28" s="35">
        <v>19</v>
      </c>
      <c r="B28" s="6"/>
      <c r="C28" s="6"/>
      <c r="D28" s="6"/>
      <c r="E28" s="214"/>
      <c r="F28" s="214"/>
      <c r="G28" s="16" t="str">
        <f t="shared" si="0"/>
        <v/>
      </c>
      <c r="H28" s="347" t="b">
        <f t="shared" si="1"/>
        <v>0</v>
      </c>
      <c r="I28" s="348">
        <f t="shared" si="2"/>
        <v>1</v>
      </c>
    </row>
    <row r="29" spans="1:9">
      <c r="A29" s="35">
        <v>20</v>
      </c>
      <c r="B29" s="6"/>
      <c r="C29" s="6"/>
      <c r="D29" s="6"/>
      <c r="E29" s="214"/>
      <c r="F29" s="214"/>
      <c r="G29" s="16" t="str">
        <f t="shared" si="0"/>
        <v/>
      </c>
      <c r="H29" s="347" t="b">
        <f t="shared" si="1"/>
        <v>0</v>
      </c>
      <c r="I29" s="348">
        <f t="shared" si="2"/>
        <v>1</v>
      </c>
    </row>
    <row r="30" spans="1:9">
      <c r="A30" s="35">
        <v>21</v>
      </c>
      <c r="B30" s="6"/>
      <c r="C30" s="6"/>
      <c r="D30" s="6"/>
      <c r="E30" s="214"/>
      <c r="F30" s="214"/>
      <c r="G30" s="16" t="str">
        <f t="shared" si="0"/>
        <v/>
      </c>
      <c r="H30" s="347" t="b">
        <f t="shared" si="1"/>
        <v>0</v>
      </c>
      <c r="I30" s="348">
        <f t="shared" si="2"/>
        <v>1</v>
      </c>
    </row>
    <row r="31" spans="1:9">
      <c r="A31" s="35">
        <v>22</v>
      </c>
      <c r="B31" s="6"/>
      <c r="C31" s="6"/>
      <c r="D31" s="6"/>
      <c r="E31" s="214"/>
      <c r="F31" s="214"/>
      <c r="G31" s="16" t="str">
        <f t="shared" si="0"/>
        <v/>
      </c>
      <c r="H31" s="347" t="b">
        <f t="shared" si="1"/>
        <v>0</v>
      </c>
      <c r="I31" s="348">
        <f t="shared" si="2"/>
        <v>1</v>
      </c>
    </row>
    <row r="32" spans="1:9">
      <c r="A32" s="35">
        <v>23</v>
      </c>
      <c r="B32" s="6"/>
      <c r="C32" s="6"/>
      <c r="D32" s="6"/>
      <c r="E32" s="214"/>
      <c r="F32" s="214"/>
      <c r="G32" s="16" t="str">
        <f t="shared" si="0"/>
        <v/>
      </c>
      <c r="H32" s="347" t="b">
        <f t="shared" si="1"/>
        <v>0</v>
      </c>
      <c r="I32" s="348">
        <f t="shared" si="2"/>
        <v>1</v>
      </c>
    </row>
    <row r="33" spans="1:9">
      <c r="A33" s="35">
        <v>24</v>
      </c>
      <c r="B33" s="6"/>
      <c r="C33" s="6"/>
      <c r="D33" s="6"/>
      <c r="E33" s="214"/>
      <c r="F33" s="214"/>
      <c r="G33" s="16" t="str">
        <f t="shared" si="0"/>
        <v/>
      </c>
      <c r="H33" s="347" t="b">
        <f t="shared" si="1"/>
        <v>0</v>
      </c>
      <c r="I33" s="348">
        <f t="shared" si="2"/>
        <v>1</v>
      </c>
    </row>
    <row r="34" spans="1:9">
      <c r="A34" s="35">
        <v>25</v>
      </c>
      <c r="B34" s="6"/>
      <c r="C34" s="6"/>
      <c r="D34" s="6"/>
      <c r="E34" s="214"/>
      <c r="F34" s="214"/>
      <c r="G34" s="16" t="str">
        <f t="shared" si="0"/>
        <v/>
      </c>
      <c r="H34" s="347" t="b">
        <f t="shared" si="1"/>
        <v>0</v>
      </c>
      <c r="I34" s="348">
        <f t="shared" si="2"/>
        <v>1</v>
      </c>
    </row>
    <row r="35" spans="1:9">
      <c r="A35" s="35">
        <v>26</v>
      </c>
      <c r="B35" s="6"/>
      <c r="C35" s="6"/>
      <c r="D35" s="6"/>
      <c r="E35" s="214"/>
      <c r="F35" s="214"/>
      <c r="G35" s="16" t="str">
        <f t="shared" si="0"/>
        <v/>
      </c>
      <c r="H35" s="347" t="b">
        <f t="shared" si="1"/>
        <v>0</v>
      </c>
      <c r="I35" s="348">
        <f t="shared" si="2"/>
        <v>1</v>
      </c>
    </row>
    <row r="36" spans="1:9">
      <c r="A36" s="35">
        <v>27</v>
      </c>
      <c r="B36" s="6"/>
      <c r="C36" s="6"/>
      <c r="D36" s="6"/>
      <c r="E36" s="214"/>
      <c r="F36" s="214"/>
      <c r="G36" s="16" t="str">
        <f t="shared" si="0"/>
        <v/>
      </c>
      <c r="H36" s="347" t="b">
        <f t="shared" si="1"/>
        <v>0</v>
      </c>
      <c r="I36" s="348">
        <f t="shared" si="2"/>
        <v>1</v>
      </c>
    </row>
    <row r="37" spans="1:9">
      <c r="A37" s="35">
        <v>28</v>
      </c>
      <c r="B37" s="6"/>
      <c r="C37" s="6"/>
      <c r="D37" s="6"/>
      <c r="E37" s="214"/>
      <c r="F37" s="214"/>
      <c r="G37" s="16" t="str">
        <f t="shared" si="0"/>
        <v/>
      </c>
      <c r="H37" s="347" t="b">
        <f t="shared" si="1"/>
        <v>0</v>
      </c>
      <c r="I37" s="348">
        <f t="shared" si="2"/>
        <v>1</v>
      </c>
    </row>
    <row r="38" spans="1:9">
      <c r="A38" s="35">
        <v>29</v>
      </c>
      <c r="B38" s="6"/>
      <c r="C38" s="6"/>
      <c r="D38" s="6"/>
      <c r="E38" s="214"/>
      <c r="F38" s="214"/>
      <c r="G38" s="16" t="str">
        <f t="shared" si="0"/>
        <v/>
      </c>
      <c r="H38" s="347" t="b">
        <f t="shared" si="1"/>
        <v>0</v>
      </c>
      <c r="I38" s="348">
        <f t="shared" si="2"/>
        <v>1</v>
      </c>
    </row>
    <row r="39" spans="1:9">
      <c r="A39" s="35">
        <v>30</v>
      </c>
      <c r="B39" s="6"/>
      <c r="C39" s="6"/>
      <c r="D39" s="6"/>
      <c r="E39" s="214"/>
      <c r="F39" s="214"/>
      <c r="G39" s="16" t="str">
        <f t="shared" si="0"/>
        <v/>
      </c>
      <c r="H39" s="347" t="b">
        <f t="shared" si="1"/>
        <v>0</v>
      </c>
      <c r="I39" s="348">
        <f t="shared" si="2"/>
        <v>1</v>
      </c>
    </row>
    <row r="40" spans="1:9">
      <c r="A40" s="35">
        <v>31</v>
      </c>
      <c r="B40" s="6"/>
      <c r="C40" s="6"/>
      <c r="D40" s="6"/>
      <c r="E40" s="214"/>
      <c r="F40" s="214"/>
      <c r="G40" s="16" t="str">
        <f t="shared" si="0"/>
        <v/>
      </c>
      <c r="H40" s="347" t="b">
        <f t="shared" si="1"/>
        <v>0</v>
      </c>
      <c r="I40" s="348">
        <f t="shared" si="2"/>
        <v>1</v>
      </c>
    </row>
    <row r="41" spans="1:9">
      <c r="A41" s="35">
        <v>32</v>
      </c>
      <c r="B41" s="6"/>
      <c r="C41" s="6"/>
      <c r="D41" s="6"/>
      <c r="E41" s="214"/>
      <c r="F41" s="214"/>
      <c r="G41" s="16" t="str">
        <f t="shared" si="0"/>
        <v/>
      </c>
      <c r="H41" s="347" t="b">
        <f t="shared" si="1"/>
        <v>0</v>
      </c>
      <c r="I41" s="348">
        <f t="shared" si="2"/>
        <v>1</v>
      </c>
    </row>
    <row r="42" spans="1:9">
      <c r="A42" s="35">
        <v>33</v>
      </c>
      <c r="B42" s="6"/>
      <c r="C42" s="6"/>
      <c r="D42" s="6"/>
      <c r="E42" s="214"/>
      <c r="F42" s="214"/>
      <c r="G42" s="16" t="str">
        <f t="shared" si="0"/>
        <v/>
      </c>
      <c r="H42" s="347" t="b">
        <f t="shared" si="1"/>
        <v>0</v>
      </c>
      <c r="I42" s="348">
        <f t="shared" ref="I42:I73" si="3">LEN(B42)-LEN(SUBSTITUTE(B42,",",""))+1</f>
        <v>1</v>
      </c>
    </row>
    <row r="43" spans="1:9">
      <c r="A43" s="35">
        <v>34</v>
      </c>
      <c r="B43" s="6"/>
      <c r="C43" s="6"/>
      <c r="D43" s="6"/>
      <c r="E43" s="214"/>
      <c r="F43" s="214"/>
      <c r="G43" s="16" t="str">
        <f t="shared" si="0"/>
        <v/>
      </c>
      <c r="H43" s="347" t="b">
        <f t="shared" si="1"/>
        <v>0</v>
      </c>
      <c r="I43" s="348">
        <f t="shared" si="3"/>
        <v>1</v>
      </c>
    </row>
    <row r="44" spans="1:9">
      <c r="A44" s="35">
        <v>35</v>
      </c>
      <c r="B44" s="6"/>
      <c r="C44" s="6"/>
      <c r="D44" s="6"/>
      <c r="E44" s="214"/>
      <c r="F44" s="214"/>
      <c r="G44" s="16" t="str">
        <f t="shared" si="0"/>
        <v/>
      </c>
      <c r="H44" s="347" t="b">
        <f t="shared" si="1"/>
        <v>0</v>
      </c>
      <c r="I44" s="348">
        <f t="shared" si="3"/>
        <v>1</v>
      </c>
    </row>
    <row r="45" spans="1:9">
      <c r="A45" s="35">
        <v>36</v>
      </c>
      <c r="B45" s="6"/>
      <c r="C45" s="6"/>
      <c r="D45" s="6"/>
      <c r="E45" s="214"/>
      <c r="F45" s="214"/>
      <c r="G45" s="16" t="str">
        <f t="shared" si="0"/>
        <v/>
      </c>
      <c r="H45" s="347" t="b">
        <f t="shared" si="1"/>
        <v>0</v>
      </c>
      <c r="I45" s="348">
        <f t="shared" si="3"/>
        <v>1</v>
      </c>
    </row>
    <row r="46" spans="1:9">
      <c r="A46" s="35">
        <v>37</v>
      </c>
      <c r="B46" s="6"/>
      <c r="C46" s="6"/>
      <c r="D46" s="6"/>
      <c r="E46" s="214"/>
      <c r="F46" s="214"/>
      <c r="G46" s="16" t="str">
        <f t="shared" si="0"/>
        <v/>
      </c>
      <c r="H46" s="347" t="b">
        <f t="shared" si="1"/>
        <v>0</v>
      </c>
      <c r="I46" s="348">
        <f t="shared" si="3"/>
        <v>1</v>
      </c>
    </row>
    <row r="47" spans="1:9">
      <c r="A47" s="35">
        <v>38</v>
      </c>
      <c r="B47" s="6"/>
      <c r="C47" s="6"/>
      <c r="D47" s="6"/>
      <c r="E47" s="214"/>
      <c r="F47" s="214"/>
      <c r="G47" s="16" t="str">
        <f t="shared" si="0"/>
        <v/>
      </c>
      <c r="H47" s="347" t="b">
        <f t="shared" si="1"/>
        <v>0</v>
      </c>
      <c r="I47" s="348">
        <f t="shared" si="3"/>
        <v>1</v>
      </c>
    </row>
    <row r="48" spans="1:9">
      <c r="A48" s="35">
        <v>39</v>
      </c>
      <c r="B48" s="6"/>
      <c r="C48" s="6"/>
      <c r="D48" s="6"/>
      <c r="E48" s="214"/>
      <c r="F48" s="214"/>
      <c r="G48" s="16" t="str">
        <f t="shared" si="0"/>
        <v/>
      </c>
      <c r="H48" s="347" t="b">
        <f t="shared" si="1"/>
        <v>0</v>
      </c>
      <c r="I48" s="348">
        <f t="shared" si="3"/>
        <v>1</v>
      </c>
    </row>
    <row r="49" spans="1:9">
      <c r="A49" s="35">
        <v>40</v>
      </c>
      <c r="B49" s="6"/>
      <c r="C49" s="6"/>
      <c r="D49" s="6"/>
      <c r="E49" s="214"/>
      <c r="F49" s="214"/>
      <c r="G49" s="16" t="str">
        <f t="shared" si="0"/>
        <v/>
      </c>
      <c r="H49" s="347" t="b">
        <f t="shared" si="1"/>
        <v>0</v>
      </c>
      <c r="I49" s="348">
        <f t="shared" si="3"/>
        <v>1</v>
      </c>
    </row>
    <row r="50" spans="1:9">
      <c r="A50" s="35">
        <v>41</v>
      </c>
      <c r="B50" s="6"/>
      <c r="C50" s="6"/>
      <c r="D50" s="6"/>
      <c r="E50" s="214"/>
      <c r="F50" s="214"/>
      <c r="G50" s="16" t="str">
        <f t="shared" si="0"/>
        <v/>
      </c>
      <c r="H50" s="347" t="b">
        <f t="shared" si="1"/>
        <v>0</v>
      </c>
      <c r="I50" s="348">
        <f t="shared" si="3"/>
        <v>1</v>
      </c>
    </row>
    <row r="51" spans="1:9">
      <c r="A51" s="35">
        <v>42</v>
      </c>
      <c r="B51" s="6"/>
      <c r="C51" s="6"/>
      <c r="D51" s="6"/>
      <c r="E51" s="214"/>
      <c r="F51" s="214"/>
      <c r="G51" s="16" t="str">
        <f t="shared" si="0"/>
        <v/>
      </c>
      <c r="H51" s="347" t="b">
        <f t="shared" si="1"/>
        <v>0</v>
      </c>
      <c r="I51" s="348">
        <f t="shared" si="3"/>
        <v>1</v>
      </c>
    </row>
    <row r="52" spans="1:9">
      <c r="A52" s="35">
        <v>43</v>
      </c>
      <c r="B52" s="6"/>
      <c r="C52" s="6"/>
      <c r="D52" s="6"/>
      <c r="E52" s="214"/>
      <c r="F52" s="214"/>
      <c r="G52" s="16" t="str">
        <f t="shared" si="0"/>
        <v/>
      </c>
      <c r="H52" s="347" t="b">
        <f t="shared" si="1"/>
        <v>0</v>
      </c>
      <c r="I52" s="348">
        <f t="shared" si="3"/>
        <v>1</v>
      </c>
    </row>
    <row r="53" spans="1:9">
      <c r="A53" s="35">
        <v>44</v>
      </c>
      <c r="B53" s="6"/>
      <c r="C53" s="6"/>
      <c r="D53" s="6"/>
      <c r="E53" s="214"/>
      <c r="F53" s="214"/>
      <c r="G53" s="16" t="str">
        <f t="shared" si="0"/>
        <v/>
      </c>
      <c r="H53" s="347" t="b">
        <f t="shared" si="1"/>
        <v>0</v>
      </c>
      <c r="I53" s="348">
        <f t="shared" si="3"/>
        <v>1</v>
      </c>
    </row>
    <row r="54" spans="1:9">
      <c r="A54" s="35">
        <v>45</v>
      </c>
      <c r="B54" s="6"/>
      <c r="C54" s="6"/>
      <c r="D54" s="6"/>
      <c r="E54" s="214"/>
      <c r="F54" s="214"/>
      <c r="G54" s="16" t="str">
        <f t="shared" si="0"/>
        <v/>
      </c>
      <c r="H54" s="347" t="b">
        <f t="shared" si="1"/>
        <v>0</v>
      </c>
      <c r="I54" s="348">
        <f t="shared" si="3"/>
        <v>1</v>
      </c>
    </row>
    <row r="55" spans="1:9">
      <c r="A55" s="35">
        <v>46</v>
      </c>
      <c r="B55" s="6"/>
      <c r="C55" s="6"/>
      <c r="D55" s="6"/>
      <c r="E55" s="214"/>
      <c r="F55" s="214"/>
      <c r="G55" s="16" t="str">
        <f t="shared" si="0"/>
        <v/>
      </c>
      <c r="H55" s="347" t="b">
        <f t="shared" si="1"/>
        <v>0</v>
      </c>
      <c r="I55" s="348">
        <f t="shared" si="3"/>
        <v>1</v>
      </c>
    </row>
    <row r="56" spans="1:9">
      <c r="A56" s="35">
        <v>47</v>
      </c>
      <c r="B56" s="6"/>
      <c r="C56" s="6"/>
      <c r="D56" s="6"/>
      <c r="E56" s="214"/>
      <c r="F56" s="214"/>
      <c r="G56" s="16" t="str">
        <f t="shared" si="0"/>
        <v/>
      </c>
      <c r="H56" s="347" t="b">
        <f t="shared" si="1"/>
        <v>0</v>
      </c>
      <c r="I56" s="348">
        <f t="shared" si="3"/>
        <v>1</v>
      </c>
    </row>
    <row r="57" spans="1:9">
      <c r="A57" s="35">
        <v>48</v>
      </c>
      <c r="B57" s="6"/>
      <c r="C57" s="6"/>
      <c r="D57" s="6"/>
      <c r="E57" s="214"/>
      <c r="F57" s="214"/>
      <c r="G57" s="16" t="str">
        <f t="shared" si="0"/>
        <v/>
      </c>
      <c r="H57" s="347" t="b">
        <f t="shared" si="1"/>
        <v>0</v>
      </c>
      <c r="I57" s="348">
        <f t="shared" si="3"/>
        <v>1</v>
      </c>
    </row>
    <row r="58" spans="1:9">
      <c r="A58" s="35">
        <v>49</v>
      </c>
      <c r="B58" s="6"/>
      <c r="C58" s="6"/>
      <c r="D58" s="6"/>
      <c r="E58" s="214"/>
      <c r="F58" s="214"/>
      <c r="G58" s="16" t="str">
        <f t="shared" si="0"/>
        <v/>
      </c>
      <c r="H58" s="347" t="b">
        <f t="shared" si="1"/>
        <v>0</v>
      </c>
      <c r="I58" s="348">
        <f t="shared" si="3"/>
        <v>1</v>
      </c>
    </row>
    <row r="59" spans="1:9">
      <c r="A59" s="35">
        <v>50</v>
      </c>
      <c r="B59" s="6"/>
      <c r="C59" s="6"/>
      <c r="D59" s="6"/>
      <c r="E59" s="214"/>
      <c r="F59" s="214"/>
      <c r="G59" s="16" t="str">
        <f t="shared" si="0"/>
        <v/>
      </c>
      <c r="H59" s="347" t="b">
        <f t="shared" si="1"/>
        <v>0</v>
      </c>
      <c r="I59" s="348">
        <f t="shared" si="3"/>
        <v>1</v>
      </c>
    </row>
    <row r="60" spans="1:9">
      <c r="A60" s="35">
        <v>51</v>
      </c>
      <c r="B60" s="6"/>
      <c r="C60" s="6"/>
      <c r="D60" s="6"/>
      <c r="E60" s="214"/>
      <c r="F60" s="214"/>
      <c r="G60" s="16" t="str">
        <f t="shared" si="0"/>
        <v/>
      </c>
      <c r="H60" s="347" t="b">
        <f t="shared" si="1"/>
        <v>0</v>
      </c>
      <c r="I60" s="348">
        <f t="shared" si="3"/>
        <v>1</v>
      </c>
    </row>
    <row r="61" spans="1:9">
      <c r="A61" s="35">
        <v>52</v>
      </c>
      <c r="B61" s="6"/>
      <c r="C61" s="6"/>
      <c r="D61" s="6"/>
      <c r="E61" s="214"/>
      <c r="F61" s="214"/>
      <c r="G61" s="16" t="str">
        <f t="shared" si="0"/>
        <v/>
      </c>
      <c r="H61" s="347" t="b">
        <f t="shared" si="1"/>
        <v>0</v>
      </c>
      <c r="I61" s="348">
        <f t="shared" si="3"/>
        <v>1</v>
      </c>
    </row>
    <row r="62" spans="1:9">
      <c r="A62" s="35">
        <v>53</v>
      </c>
      <c r="B62" s="6"/>
      <c r="C62" s="6"/>
      <c r="D62" s="6"/>
      <c r="E62" s="214"/>
      <c r="F62" s="214"/>
      <c r="G62" s="16" t="str">
        <f t="shared" si="0"/>
        <v/>
      </c>
      <c r="H62" s="347" t="b">
        <f t="shared" si="1"/>
        <v>0</v>
      </c>
      <c r="I62" s="348">
        <f t="shared" si="3"/>
        <v>1</v>
      </c>
    </row>
    <row r="63" spans="1:9">
      <c r="A63" s="35">
        <v>54</v>
      </c>
      <c r="B63" s="6"/>
      <c r="C63" s="6"/>
      <c r="D63" s="6"/>
      <c r="E63" s="214"/>
      <c r="F63" s="214"/>
      <c r="G63" s="16" t="str">
        <f t="shared" si="0"/>
        <v/>
      </c>
      <c r="H63" s="347" t="b">
        <f t="shared" si="1"/>
        <v>0</v>
      </c>
      <c r="I63" s="348">
        <f t="shared" si="3"/>
        <v>1</v>
      </c>
    </row>
    <row r="64" spans="1:9">
      <c r="A64" s="35">
        <v>55</v>
      </c>
      <c r="B64" s="6"/>
      <c r="C64" s="6"/>
      <c r="D64" s="6"/>
      <c r="E64" s="214"/>
      <c r="F64" s="214"/>
      <c r="G64" s="16" t="str">
        <f t="shared" si="0"/>
        <v/>
      </c>
      <c r="H64" s="347" t="b">
        <f t="shared" si="1"/>
        <v>0</v>
      </c>
      <c r="I64" s="348">
        <f t="shared" si="3"/>
        <v>1</v>
      </c>
    </row>
    <row r="65" spans="1:9">
      <c r="A65" s="35">
        <v>56</v>
      </c>
      <c r="B65" s="6"/>
      <c r="C65" s="6"/>
      <c r="D65" s="6"/>
      <c r="E65" s="214"/>
      <c r="F65" s="214"/>
      <c r="G65" s="16" t="str">
        <f t="shared" si="0"/>
        <v/>
      </c>
      <c r="H65" s="347" t="b">
        <f t="shared" si="1"/>
        <v>0</v>
      </c>
      <c r="I65" s="348">
        <f t="shared" si="3"/>
        <v>1</v>
      </c>
    </row>
    <row r="66" spans="1:9">
      <c r="A66" s="35">
        <v>57</v>
      </c>
      <c r="B66" s="6"/>
      <c r="C66" s="6"/>
      <c r="D66" s="6"/>
      <c r="E66" s="214"/>
      <c r="F66" s="214"/>
      <c r="G66" s="16" t="str">
        <f t="shared" si="0"/>
        <v/>
      </c>
      <c r="H66" s="347" t="b">
        <f t="shared" si="1"/>
        <v>0</v>
      </c>
      <c r="I66" s="348">
        <f t="shared" si="3"/>
        <v>1</v>
      </c>
    </row>
    <row r="67" spans="1:9">
      <c r="A67" s="35">
        <v>58</v>
      </c>
      <c r="B67" s="6"/>
      <c r="C67" s="6"/>
      <c r="D67" s="6"/>
      <c r="E67" s="214"/>
      <c r="F67" s="214"/>
      <c r="G67" s="16" t="str">
        <f t="shared" si="0"/>
        <v/>
      </c>
      <c r="H67" s="347" t="b">
        <f t="shared" si="1"/>
        <v>0</v>
      </c>
      <c r="I67" s="348">
        <f t="shared" si="3"/>
        <v>1</v>
      </c>
    </row>
    <row r="68" spans="1:9">
      <c r="A68" s="35">
        <v>59</v>
      </c>
      <c r="B68" s="6"/>
      <c r="C68" s="6"/>
      <c r="D68" s="6"/>
      <c r="E68" s="214"/>
      <c r="F68" s="214"/>
      <c r="G68" s="16" t="str">
        <f t="shared" si="0"/>
        <v/>
      </c>
      <c r="H68" s="347" t="b">
        <f t="shared" si="1"/>
        <v>0</v>
      </c>
      <c r="I68" s="348">
        <f t="shared" si="3"/>
        <v>1</v>
      </c>
    </row>
    <row r="69" spans="1:9">
      <c r="A69" s="35">
        <v>60</v>
      </c>
      <c r="B69" s="6"/>
      <c r="C69" s="6"/>
      <c r="D69" s="6"/>
      <c r="E69" s="214"/>
      <c r="F69" s="214"/>
      <c r="G69" s="16" t="str">
        <f t="shared" si="0"/>
        <v/>
      </c>
      <c r="H69" s="347" t="b">
        <f t="shared" si="1"/>
        <v>0</v>
      </c>
      <c r="I69" s="348">
        <f t="shared" si="3"/>
        <v>1</v>
      </c>
    </row>
    <row r="70" spans="1:9">
      <c r="A70" s="35">
        <v>61</v>
      </c>
      <c r="B70" s="6"/>
      <c r="C70" s="6"/>
      <c r="D70" s="6"/>
      <c r="E70" s="214"/>
      <c r="F70" s="214"/>
      <c r="G70" s="16" t="str">
        <f t="shared" si="0"/>
        <v/>
      </c>
      <c r="H70" s="347" t="b">
        <f t="shared" si="1"/>
        <v>0</v>
      </c>
      <c r="I70" s="348">
        <f t="shared" si="3"/>
        <v>1</v>
      </c>
    </row>
    <row r="71" spans="1:9">
      <c r="A71" s="35">
        <v>62</v>
      </c>
      <c r="B71" s="6"/>
      <c r="C71" s="6"/>
      <c r="D71" s="6"/>
      <c r="E71" s="214"/>
      <c r="F71" s="214"/>
      <c r="G71" s="16" t="str">
        <f t="shared" si="0"/>
        <v/>
      </c>
      <c r="H71" s="347" t="b">
        <f t="shared" si="1"/>
        <v>0</v>
      </c>
      <c r="I71" s="348">
        <f t="shared" si="3"/>
        <v>1</v>
      </c>
    </row>
    <row r="72" spans="1:9">
      <c r="A72" s="35">
        <v>63</v>
      </c>
      <c r="B72" s="6"/>
      <c r="C72" s="6"/>
      <c r="D72" s="6"/>
      <c r="E72" s="214"/>
      <c r="F72" s="214"/>
      <c r="G72" s="16" t="str">
        <f t="shared" si="0"/>
        <v/>
      </c>
      <c r="H72" s="347" t="b">
        <f t="shared" si="1"/>
        <v>0</v>
      </c>
      <c r="I72" s="348">
        <f t="shared" si="3"/>
        <v>1</v>
      </c>
    </row>
    <row r="73" spans="1:9">
      <c r="A73" s="35">
        <v>64</v>
      </c>
      <c r="B73" s="6"/>
      <c r="C73" s="6"/>
      <c r="D73" s="6"/>
      <c r="E73" s="214"/>
      <c r="F73" s="214"/>
      <c r="G73" s="16" t="str">
        <f t="shared" si="0"/>
        <v/>
      </c>
      <c r="H73" s="347" t="b">
        <f t="shared" si="1"/>
        <v>0</v>
      </c>
      <c r="I73" s="348">
        <f t="shared" si="3"/>
        <v>1</v>
      </c>
    </row>
    <row r="74" spans="1:9">
      <c r="A74" s="35">
        <v>65</v>
      </c>
      <c r="B74" s="6"/>
      <c r="C74" s="6"/>
      <c r="D74" s="6"/>
      <c r="E74" s="214"/>
      <c r="F74" s="214"/>
      <c r="G74" s="16" t="str">
        <f t="shared" ref="G74:G137" si="4">IF(OR($B74="",$C74="",,,$E74&lt;an_initial,$E74&gt;an_final,$H74=FALSE),"",HLOOKUP(D74,ii524punctaje,2,FALSE)*F74/I74)</f>
        <v/>
      </c>
      <c r="H74" s="347" t="b">
        <f t="shared" ref="H74:H108" si="5">IF(nume_candidat="",FALSE,ISNUMBER(SEARCH(nume_candidat,$B74)))</f>
        <v>0</v>
      </c>
      <c r="I74" s="348">
        <f t="shared" ref="I74:I108" si="6">LEN(B74)-LEN(SUBSTITUTE(B74,",",""))+1</f>
        <v>1</v>
      </c>
    </row>
    <row r="75" spans="1:9">
      <c r="A75" s="35">
        <v>66</v>
      </c>
      <c r="B75" s="6"/>
      <c r="C75" s="6"/>
      <c r="D75" s="6"/>
      <c r="E75" s="214"/>
      <c r="F75" s="214"/>
      <c r="G75" s="16" t="str">
        <f t="shared" si="4"/>
        <v/>
      </c>
      <c r="H75" s="347" t="b">
        <f t="shared" si="5"/>
        <v>0</v>
      </c>
      <c r="I75" s="348">
        <f t="shared" si="6"/>
        <v>1</v>
      </c>
    </row>
    <row r="76" spans="1:9">
      <c r="A76" s="35">
        <v>67</v>
      </c>
      <c r="B76" s="6"/>
      <c r="C76" s="6"/>
      <c r="D76" s="6"/>
      <c r="E76" s="214"/>
      <c r="F76" s="214"/>
      <c r="G76" s="16" t="str">
        <f t="shared" si="4"/>
        <v/>
      </c>
      <c r="H76" s="347" t="b">
        <f t="shared" si="5"/>
        <v>0</v>
      </c>
      <c r="I76" s="348">
        <f t="shared" si="6"/>
        <v>1</v>
      </c>
    </row>
    <row r="77" spans="1:9">
      <c r="A77" s="35">
        <v>68</v>
      </c>
      <c r="B77" s="6"/>
      <c r="C77" s="6"/>
      <c r="D77" s="6"/>
      <c r="E77" s="214"/>
      <c r="F77" s="214"/>
      <c r="G77" s="16" t="str">
        <f t="shared" si="4"/>
        <v/>
      </c>
      <c r="H77" s="347" t="b">
        <f t="shared" si="5"/>
        <v>0</v>
      </c>
      <c r="I77" s="348">
        <f t="shared" si="6"/>
        <v>1</v>
      </c>
    </row>
    <row r="78" spans="1:9">
      <c r="A78" s="35">
        <v>69</v>
      </c>
      <c r="B78" s="6"/>
      <c r="C78" s="6"/>
      <c r="D78" s="6"/>
      <c r="E78" s="214"/>
      <c r="F78" s="214"/>
      <c r="G78" s="16" t="str">
        <f t="shared" si="4"/>
        <v/>
      </c>
      <c r="H78" s="347" t="b">
        <f t="shared" si="5"/>
        <v>0</v>
      </c>
      <c r="I78" s="348">
        <f t="shared" si="6"/>
        <v>1</v>
      </c>
    </row>
    <row r="79" spans="1:9">
      <c r="A79" s="35">
        <v>70</v>
      </c>
      <c r="B79" s="6"/>
      <c r="C79" s="6"/>
      <c r="D79" s="6"/>
      <c r="E79" s="214"/>
      <c r="F79" s="214"/>
      <c r="G79" s="16" t="str">
        <f t="shared" si="4"/>
        <v/>
      </c>
      <c r="H79" s="347" t="b">
        <f t="shared" si="5"/>
        <v>0</v>
      </c>
      <c r="I79" s="348">
        <f t="shared" si="6"/>
        <v>1</v>
      </c>
    </row>
    <row r="80" spans="1:9">
      <c r="A80" s="35">
        <v>71</v>
      </c>
      <c r="B80" s="6"/>
      <c r="C80" s="6"/>
      <c r="D80" s="6"/>
      <c r="E80" s="214"/>
      <c r="F80" s="214"/>
      <c r="G80" s="16" t="str">
        <f t="shared" si="4"/>
        <v/>
      </c>
      <c r="H80" s="347" t="b">
        <f t="shared" si="5"/>
        <v>0</v>
      </c>
      <c r="I80" s="348">
        <f t="shared" si="6"/>
        <v>1</v>
      </c>
    </row>
    <row r="81" spans="1:9">
      <c r="A81" s="35">
        <v>72</v>
      </c>
      <c r="B81" s="6"/>
      <c r="C81" s="6"/>
      <c r="D81" s="6"/>
      <c r="E81" s="214"/>
      <c r="F81" s="214"/>
      <c r="G81" s="16" t="str">
        <f t="shared" si="4"/>
        <v/>
      </c>
      <c r="H81" s="347" t="b">
        <f t="shared" si="5"/>
        <v>0</v>
      </c>
      <c r="I81" s="348">
        <f t="shared" si="6"/>
        <v>1</v>
      </c>
    </row>
    <row r="82" spans="1:9">
      <c r="A82" s="35">
        <v>73</v>
      </c>
      <c r="B82" s="6"/>
      <c r="C82" s="6"/>
      <c r="D82" s="6"/>
      <c r="E82" s="214"/>
      <c r="F82" s="214"/>
      <c r="G82" s="16" t="str">
        <f t="shared" si="4"/>
        <v/>
      </c>
      <c r="H82" s="347" t="b">
        <f t="shared" si="5"/>
        <v>0</v>
      </c>
      <c r="I82" s="348">
        <f t="shared" si="6"/>
        <v>1</v>
      </c>
    </row>
    <row r="83" spans="1:9">
      <c r="A83" s="35">
        <v>74</v>
      </c>
      <c r="B83" s="6"/>
      <c r="C83" s="6"/>
      <c r="D83" s="6"/>
      <c r="E83" s="214"/>
      <c r="F83" s="214"/>
      <c r="G83" s="16" t="str">
        <f t="shared" si="4"/>
        <v/>
      </c>
      <c r="H83" s="347" t="b">
        <f t="shared" si="5"/>
        <v>0</v>
      </c>
      <c r="I83" s="348">
        <f t="shared" si="6"/>
        <v>1</v>
      </c>
    </row>
    <row r="84" spans="1:9">
      <c r="A84" s="35">
        <v>75</v>
      </c>
      <c r="B84" s="6"/>
      <c r="C84" s="6"/>
      <c r="D84" s="6"/>
      <c r="E84" s="214"/>
      <c r="F84" s="214"/>
      <c r="G84" s="16" t="str">
        <f t="shared" si="4"/>
        <v/>
      </c>
      <c r="H84" s="347" t="b">
        <f t="shared" si="5"/>
        <v>0</v>
      </c>
      <c r="I84" s="348">
        <f t="shared" si="6"/>
        <v>1</v>
      </c>
    </row>
    <row r="85" spans="1:9">
      <c r="A85" s="35">
        <v>76</v>
      </c>
      <c r="B85" s="6"/>
      <c r="C85" s="6"/>
      <c r="D85" s="6"/>
      <c r="E85" s="214"/>
      <c r="F85" s="214"/>
      <c r="G85" s="16" t="str">
        <f t="shared" si="4"/>
        <v/>
      </c>
      <c r="H85" s="347" t="b">
        <f t="shared" si="5"/>
        <v>0</v>
      </c>
      <c r="I85" s="348">
        <f t="shared" si="6"/>
        <v>1</v>
      </c>
    </row>
    <row r="86" spans="1:9">
      <c r="A86" s="35">
        <v>77</v>
      </c>
      <c r="B86" s="6"/>
      <c r="C86" s="6"/>
      <c r="D86" s="6"/>
      <c r="E86" s="214"/>
      <c r="F86" s="214"/>
      <c r="G86" s="16" t="str">
        <f t="shared" si="4"/>
        <v/>
      </c>
      <c r="H86" s="347" t="b">
        <f t="shared" si="5"/>
        <v>0</v>
      </c>
      <c r="I86" s="348">
        <f t="shared" si="6"/>
        <v>1</v>
      </c>
    </row>
    <row r="87" spans="1:9">
      <c r="A87" s="35">
        <v>78</v>
      </c>
      <c r="B87" s="6"/>
      <c r="C87" s="6"/>
      <c r="D87" s="6"/>
      <c r="E87" s="214"/>
      <c r="F87" s="214"/>
      <c r="G87" s="16" t="str">
        <f t="shared" si="4"/>
        <v/>
      </c>
      <c r="H87" s="347" t="b">
        <f t="shared" si="5"/>
        <v>0</v>
      </c>
      <c r="I87" s="348">
        <f t="shared" si="6"/>
        <v>1</v>
      </c>
    </row>
    <row r="88" spans="1:9">
      <c r="A88" s="35">
        <v>79</v>
      </c>
      <c r="B88" s="6"/>
      <c r="C88" s="6"/>
      <c r="D88" s="6"/>
      <c r="E88" s="214"/>
      <c r="F88" s="214"/>
      <c r="G88" s="16" t="str">
        <f t="shared" si="4"/>
        <v/>
      </c>
      <c r="H88" s="347" t="b">
        <f t="shared" si="5"/>
        <v>0</v>
      </c>
      <c r="I88" s="348">
        <f t="shared" si="6"/>
        <v>1</v>
      </c>
    </row>
    <row r="89" spans="1:9">
      <c r="A89" s="35">
        <v>80</v>
      </c>
      <c r="B89" s="6"/>
      <c r="C89" s="6"/>
      <c r="D89" s="6"/>
      <c r="E89" s="214"/>
      <c r="F89" s="214"/>
      <c r="G89" s="16" t="str">
        <f t="shared" si="4"/>
        <v/>
      </c>
      <c r="H89" s="347" t="b">
        <f t="shared" si="5"/>
        <v>0</v>
      </c>
      <c r="I89" s="348">
        <f t="shared" si="6"/>
        <v>1</v>
      </c>
    </row>
    <row r="90" spans="1:9">
      <c r="A90" s="35">
        <v>81</v>
      </c>
      <c r="B90" s="6"/>
      <c r="C90" s="6"/>
      <c r="D90" s="6"/>
      <c r="E90" s="214"/>
      <c r="F90" s="214"/>
      <c r="G90" s="16" t="str">
        <f t="shared" si="4"/>
        <v/>
      </c>
      <c r="H90" s="347" t="b">
        <f t="shared" si="5"/>
        <v>0</v>
      </c>
      <c r="I90" s="348">
        <f t="shared" si="6"/>
        <v>1</v>
      </c>
    </row>
    <row r="91" spans="1:9">
      <c r="A91" s="35">
        <v>82</v>
      </c>
      <c r="B91" s="6"/>
      <c r="C91" s="6"/>
      <c r="D91" s="6"/>
      <c r="E91" s="214"/>
      <c r="F91" s="214"/>
      <c r="G91" s="16" t="str">
        <f t="shared" si="4"/>
        <v/>
      </c>
      <c r="H91" s="347" t="b">
        <f t="shared" si="5"/>
        <v>0</v>
      </c>
      <c r="I91" s="348">
        <f t="shared" si="6"/>
        <v>1</v>
      </c>
    </row>
    <row r="92" spans="1:9">
      <c r="A92" s="35">
        <v>83</v>
      </c>
      <c r="B92" s="6"/>
      <c r="C92" s="6"/>
      <c r="D92" s="6"/>
      <c r="E92" s="214"/>
      <c r="F92" s="214"/>
      <c r="G92" s="16" t="str">
        <f t="shared" si="4"/>
        <v/>
      </c>
      <c r="H92" s="347" t="b">
        <f t="shared" si="5"/>
        <v>0</v>
      </c>
      <c r="I92" s="348">
        <f t="shared" si="6"/>
        <v>1</v>
      </c>
    </row>
    <row r="93" spans="1:9">
      <c r="A93" s="35">
        <v>84</v>
      </c>
      <c r="B93" s="6"/>
      <c r="C93" s="6"/>
      <c r="D93" s="6"/>
      <c r="E93" s="214"/>
      <c r="F93" s="214"/>
      <c r="G93" s="16" t="str">
        <f t="shared" si="4"/>
        <v/>
      </c>
      <c r="H93" s="347" t="b">
        <f t="shared" si="5"/>
        <v>0</v>
      </c>
      <c r="I93" s="348">
        <f t="shared" si="6"/>
        <v>1</v>
      </c>
    </row>
    <row r="94" spans="1:9">
      <c r="A94" s="35">
        <v>85</v>
      </c>
      <c r="B94" s="6"/>
      <c r="C94" s="6"/>
      <c r="D94" s="6"/>
      <c r="E94" s="214"/>
      <c r="F94" s="214"/>
      <c r="G94" s="16" t="str">
        <f t="shared" si="4"/>
        <v/>
      </c>
      <c r="H94" s="347" t="b">
        <f t="shared" si="5"/>
        <v>0</v>
      </c>
      <c r="I94" s="348">
        <f t="shared" si="6"/>
        <v>1</v>
      </c>
    </row>
    <row r="95" spans="1:9">
      <c r="A95" s="35">
        <v>86</v>
      </c>
      <c r="B95" s="6"/>
      <c r="C95" s="6"/>
      <c r="D95" s="6"/>
      <c r="E95" s="214"/>
      <c r="F95" s="214"/>
      <c r="G95" s="16" t="str">
        <f t="shared" si="4"/>
        <v/>
      </c>
      <c r="H95" s="347" t="b">
        <f t="shared" si="5"/>
        <v>0</v>
      </c>
      <c r="I95" s="348">
        <f t="shared" si="6"/>
        <v>1</v>
      </c>
    </row>
    <row r="96" spans="1:9">
      <c r="A96" s="35">
        <v>87</v>
      </c>
      <c r="B96" s="6"/>
      <c r="C96" s="6"/>
      <c r="D96" s="6"/>
      <c r="E96" s="214"/>
      <c r="F96" s="214"/>
      <c r="G96" s="16" t="str">
        <f t="shared" si="4"/>
        <v/>
      </c>
      <c r="H96" s="347" t="b">
        <f t="shared" si="5"/>
        <v>0</v>
      </c>
      <c r="I96" s="348">
        <f t="shared" si="6"/>
        <v>1</v>
      </c>
    </row>
    <row r="97" spans="1:9">
      <c r="A97" s="35">
        <v>88</v>
      </c>
      <c r="B97" s="6"/>
      <c r="C97" s="6"/>
      <c r="D97" s="6"/>
      <c r="E97" s="214"/>
      <c r="F97" s="214"/>
      <c r="G97" s="16" t="str">
        <f t="shared" si="4"/>
        <v/>
      </c>
      <c r="H97" s="347" t="b">
        <f t="shared" si="5"/>
        <v>0</v>
      </c>
      <c r="I97" s="348">
        <f t="shared" si="6"/>
        <v>1</v>
      </c>
    </row>
    <row r="98" spans="1:9">
      <c r="A98" s="35">
        <v>89</v>
      </c>
      <c r="B98" s="6"/>
      <c r="C98" s="6"/>
      <c r="D98" s="6"/>
      <c r="E98" s="214"/>
      <c r="F98" s="214"/>
      <c r="G98" s="16" t="str">
        <f t="shared" si="4"/>
        <v/>
      </c>
      <c r="H98" s="347" t="b">
        <f t="shared" si="5"/>
        <v>0</v>
      </c>
      <c r="I98" s="348">
        <f t="shared" si="6"/>
        <v>1</v>
      </c>
    </row>
    <row r="99" spans="1:9">
      <c r="A99" s="35">
        <v>90</v>
      </c>
      <c r="B99" s="6"/>
      <c r="C99" s="6"/>
      <c r="D99" s="6"/>
      <c r="E99" s="214"/>
      <c r="F99" s="214"/>
      <c r="G99" s="16" t="str">
        <f t="shared" si="4"/>
        <v/>
      </c>
      <c r="H99" s="347" t="b">
        <f t="shared" si="5"/>
        <v>0</v>
      </c>
      <c r="I99" s="348">
        <f t="shared" si="6"/>
        <v>1</v>
      </c>
    </row>
    <row r="100" spans="1:9">
      <c r="A100" s="35">
        <v>91</v>
      </c>
      <c r="B100" s="6"/>
      <c r="C100" s="6"/>
      <c r="D100" s="6"/>
      <c r="E100" s="214"/>
      <c r="F100" s="214"/>
      <c r="G100" s="16" t="str">
        <f t="shared" si="4"/>
        <v/>
      </c>
      <c r="H100" s="347" t="b">
        <f t="shared" si="5"/>
        <v>0</v>
      </c>
      <c r="I100" s="348">
        <f t="shared" si="6"/>
        <v>1</v>
      </c>
    </row>
    <row r="101" spans="1:9">
      <c r="A101" s="35">
        <v>92</v>
      </c>
      <c r="B101" s="6"/>
      <c r="C101" s="6"/>
      <c r="D101" s="6"/>
      <c r="E101" s="214"/>
      <c r="F101" s="214"/>
      <c r="G101" s="16" t="str">
        <f t="shared" si="4"/>
        <v/>
      </c>
      <c r="H101" s="347" t="b">
        <f t="shared" si="5"/>
        <v>0</v>
      </c>
      <c r="I101" s="348">
        <f t="shared" si="6"/>
        <v>1</v>
      </c>
    </row>
    <row r="102" spans="1:9">
      <c r="A102" s="35">
        <v>93</v>
      </c>
      <c r="B102" s="6"/>
      <c r="C102" s="6"/>
      <c r="D102" s="6"/>
      <c r="E102" s="214"/>
      <c r="F102" s="214"/>
      <c r="G102" s="16" t="str">
        <f t="shared" si="4"/>
        <v/>
      </c>
      <c r="H102" s="347" t="b">
        <f t="shared" si="5"/>
        <v>0</v>
      </c>
      <c r="I102" s="348">
        <f t="shared" si="6"/>
        <v>1</v>
      </c>
    </row>
    <row r="103" spans="1:9">
      <c r="A103" s="35">
        <v>94</v>
      </c>
      <c r="B103" s="6"/>
      <c r="C103" s="6"/>
      <c r="D103" s="6"/>
      <c r="E103" s="214"/>
      <c r="F103" s="214"/>
      <c r="G103" s="16" t="str">
        <f t="shared" si="4"/>
        <v/>
      </c>
      <c r="H103" s="347" t="b">
        <f t="shared" si="5"/>
        <v>0</v>
      </c>
      <c r="I103" s="348">
        <f t="shared" si="6"/>
        <v>1</v>
      </c>
    </row>
    <row r="104" spans="1:9">
      <c r="A104" s="35">
        <v>95</v>
      </c>
      <c r="B104" s="6"/>
      <c r="C104" s="6"/>
      <c r="D104" s="6"/>
      <c r="E104" s="214"/>
      <c r="F104" s="214"/>
      <c r="G104" s="16" t="str">
        <f t="shared" si="4"/>
        <v/>
      </c>
      <c r="H104" s="347" t="b">
        <f t="shared" si="5"/>
        <v>0</v>
      </c>
      <c r="I104" s="348">
        <f t="shared" si="6"/>
        <v>1</v>
      </c>
    </row>
    <row r="105" spans="1:9">
      <c r="A105" s="35">
        <v>96</v>
      </c>
      <c r="B105" s="6"/>
      <c r="C105" s="6"/>
      <c r="D105" s="6"/>
      <c r="E105" s="214"/>
      <c r="F105" s="214"/>
      <c r="G105" s="16" t="str">
        <f t="shared" si="4"/>
        <v/>
      </c>
      <c r="H105" s="347" t="b">
        <f t="shared" si="5"/>
        <v>0</v>
      </c>
      <c r="I105" s="348">
        <f t="shared" si="6"/>
        <v>1</v>
      </c>
    </row>
    <row r="106" spans="1:9">
      <c r="A106" s="35">
        <v>97</v>
      </c>
      <c r="B106" s="6"/>
      <c r="C106" s="6"/>
      <c r="D106" s="6"/>
      <c r="E106" s="214"/>
      <c r="F106" s="214"/>
      <c r="G106" s="16" t="str">
        <f t="shared" si="4"/>
        <v/>
      </c>
      <c r="H106" s="347" t="b">
        <f t="shared" si="5"/>
        <v>0</v>
      </c>
      <c r="I106" s="348">
        <f t="shared" si="6"/>
        <v>1</v>
      </c>
    </row>
    <row r="107" spans="1:9">
      <c r="A107" s="35">
        <v>98</v>
      </c>
      <c r="B107" s="6"/>
      <c r="C107" s="6"/>
      <c r="D107" s="6"/>
      <c r="E107" s="214"/>
      <c r="F107" s="214"/>
      <c r="G107" s="16" t="str">
        <f t="shared" si="4"/>
        <v/>
      </c>
      <c r="H107" s="347" t="b">
        <f t="shared" si="5"/>
        <v>0</v>
      </c>
      <c r="I107" s="348">
        <f t="shared" si="6"/>
        <v>1</v>
      </c>
    </row>
    <row r="108" spans="1:9">
      <c r="A108" s="141">
        <v>99</v>
      </c>
      <c r="B108" s="6"/>
      <c r="C108" s="6"/>
      <c r="D108" s="6"/>
      <c r="E108" s="214"/>
      <c r="F108" s="214"/>
      <c r="G108" s="16" t="str">
        <f t="shared" si="4"/>
        <v/>
      </c>
      <c r="H108" s="347" t="b">
        <f t="shared" si="5"/>
        <v>0</v>
      </c>
      <c r="I108" s="348">
        <f t="shared" si="6"/>
        <v>1</v>
      </c>
    </row>
    <row r="109" spans="1:9">
      <c r="A109" s="141">
        <v>100</v>
      </c>
      <c r="B109" s="142"/>
      <c r="C109" s="142"/>
      <c r="D109" s="142"/>
      <c r="E109" s="144"/>
      <c r="F109" s="142"/>
      <c r="G109" s="16" t="str">
        <f t="shared" si="4"/>
        <v/>
      </c>
    </row>
    <row r="110" spans="1:9">
      <c r="A110" s="141">
        <v>101</v>
      </c>
      <c r="B110" s="142"/>
      <c r="C110" s="142"/>
      <c r="D110" s="142"/>
      <c r="E110" s="144"/>
      <c r="F110" s="142"/>
      <c r="G110" s="16" t="str">
        <f t="shared" si="4"/>
        <v/>
      </c>
    </row>
    <row r="111" spans="1:9">
      <c r="A111" s="141">
        <v>102</v>
      </c>
      <c r="B111" s="142"/>
      <c r="C111" s="142"/>
      <c r="D111" s="142"/>
      <c r="E111" s="144"/>
      <c r="F111" s="142"/>
      <c r="G111" s="16" t="str">
        <f t="shared" si="4"/>
        <v/>
      </c>
    </row>
    <row r="112" spans="1:9">
      <c r="A112" s="141">
        <v>103</v>
      </c>
      <c r="B112" s="142"/>
      <c r="C112" s="142"/>
      <c r="D112" s="142"/>
      <c r="E112" s="144"/>
      <c r="F112" s="142"/>
      <c r="G112" s="16" t="str">
        <f t="shared" si="4"/>
        <v/>
      </c>
    </row>
    <row r="113" spans="1:7">
      <c r="A113" s="141">
        <v>104</v>
      </c>
      <c r="B113" s="142"/>
      <c r="C113" s="142"/>
      <c r="D113" s="142"/>
      <c r="E113" s="144"/>
      <c r="F113" s="142"/>
      <c r="G113" s="16" t="str">
        <f t="shared" si="4"/>
        <v/>
      </c>
    </row>
    <row r="114" spans="1:7">
      <c r="A114" s="141">
        <v>105</v>
      </c>
      <c r="B114" s="142"/>
      <c r="C114" s="142"/>
      <c r="D114" s="142"/>
      <c r="E114" s="144"/>
      <c r="F114" s="142"/>
      <c r="G114" s="16" t="str">
        <f t="shared" si="4"/>
        <v/>
      </c>
    </row>
    <row r="115" spans="1:7">
      <c r="A115" s="141">
        <v>106</v>
      </c>
      <c r="B115" s="142"/>
      <c r="C115" s="142"/>
      <c r="D115" s="142"/>
      <c r="E115" s="144"/>
      <c r="F115" s="142"/>
      <c r="G115" s="16" t="str">
        <f t="shared" si="4"/>
        <v/>
      </c>
    </row>
    <row r="116" spans="1:7">
      <c r="A116" s="141">
        <v>107</v>
      </c>
      <c r="B116" s="142"/>
      <c r="C116" s="142"/>
      <c r="D116" s="142"/>
      <c r="E116" s="144"/>
      <c r="F116" s="142"/>
      <c r="G116" s="16" t="str">
        <f t="shared" si="4"/>
        <v/>
      </c>
    </row>
    <row r="117" spans="1:7">
      <c r="A117" s="141">
        <v>108</v>
      </c>
      <c r="B117" s="142"/>
      <c r="C117" s="142"/>
      <c r="D117" s="142"/>
      <c r="E117" s="144"/>
      <c r="F117" s="142"/>
      <c r="G117" s="16" t="str">
        <f t="shared" si="4"/>
        <v/>
      </c>
    </row>
    <row r="118" spans="1:7">
      <c r="A118" s="141">
        <v>109</v>
      </c>
      <c r="B118" s="142"/>
      <c r="C118" s="142"/>
      <c r="D118" s="142"/>
      <c r="E118" s="144"/>
      <c r="F118" s="142"/>
      <c r="G118" s="16" t="str">
        <f t="shared" si="4"/>
        <v/>
      </c>
    </row>
    <row r="119" spans="1:7">
      <c r="A119" s="141">
        <v>110</v>
      </c>
      <c r="B119" s="142"/>
      <c r="C119" s="142"/>
      <c r="D119" s="142"/>
      <c r="E119" s="144"/>
      <c r="F119" s="142"/>
      <c r="G119" s="16" t="str">
        <f t="shared" si="4"/>
        <v/>
      </c>
    </row>
    <row r="120" spans="1:7">
      <c r="A120" s="141">
        <v>111</v>
      </c>
      <c r="B120" s="142"/>
      <c r="C120" s="142"/>
      <c r="D120" s="142"/>
      <c r="E120" s="144"/>
      <c r="F120" s="142"/>
      <c r="G120" s="16" t="str">
        <f t="shared" si="4"/>
        <v/>
      </c>
    </row>
    <row r="121" spans="1:7">
      <c r="A121" s="141">
        <v>112</v>
      </c>
      <c r="B121" s="142"/>
      <c r="C121" s="142"/>
      <c r="D121" s="142"/>
      <c r="E121" s="144"/>
      <c r="F121" s="142"/>
      <c r="G121" s="16" t="str">
        <f t="shared" si="4"/>
        <v/>
      </c>
    </row>
    <row r="122" spans="1:7">
      <c r="A122" s="141">
        <v>113</v>
      </c>
      <c r="B122" s="142"/>
      <c r="C122" s="142"/>
      <c r="D122" s="142"/>
      <c r="E122" s="144"/>
      <c r="F122" s="142"/>
      <c r="G122" s="16" t="str">
        <f t="shared" si="4"/>
        <v/>
      </c>
    </row>
    <row r="123" spans="1:7">
      <c r="A123" s="141">
        <v>114</v>
      </c>
      <c r="B123" s="142"/>
      <c r="C123" s="142"/>
      <c r="D123" s="142"/>
      <c r="E123" s="144"/>
      <c r="F123" s="142"/>
      <c r="G123" s="16" t="str">
        <f t="shared" si="4"/>
        <v/>
      </c>
    </row>
    <row r="124" spans="1:7">
      <c r="A124" s="141">
        <v>115</v>
      </c>
      <c r="B124" s="142"/>
      <c r="C124" s="142"/>
      <c r="D124" s="142"/>
      <c r="E124" s="144"/>
      <c r="F124" s="142"/>
      <c r="G124" s="16" t="str">
        <f t="shared" si="4"/>
        <v/>
      </c>
    </row>
    <row r="125" spans="1:7">
      <c r="A125" s="141">
        <v>116</v>
      </c>
      <c r="B125" s="142"/>
      <c r="C125" s="142"/>
      <c r="D125" s="142"/>
      <c r="E125" s="144"/>
      <c r="F125" s="142"/>
      <c r="G125" s="16" t="str">
        <f t="shared" si="4"/>
        <v/>
      </c>
    </row>
    <row r="126" spans="1:7">
      <c r="A126" s="141">
        <v>117</v>
      </c>
      <c r="B126" s="142"/>
      <c r="C126" s="142"/>
      <c r="D126" s="142"/>
      <c r="E126" s="144"/>
      <c r="F126" s="142"/>
      <c r="G126" s="16" t="str">
        <f t="shared" si="4"/>
        <v/>
      </c>
    </row>
    <row r="127" spans="1:7">
      <c r="A127" s="141">
        <v>118</v>
      </c>
      <c r="B127" s="142"/>
      <c r="C127" s="142"/>
      <c r="D127" s="142"/>
      <c r="E127" s="144"/>
      <c r="F127" s="142"/>
      <c r="G127" s="16" t="str">
        <f t="shared" si="4"/>
        <v/>
      </c>
    </row>
    <row r="128" spans="1:7">
      <c r="A128" s="141">
        <v>119</v>
      </c>
      <c r="B128" s="142"/>
      <c r="C128" s="142"/>
      <c r="D128" s="142"/>
      <c r="E128" s="144"/>
      <c r="F128" s="142"/>
      <c r="G128" s="16" t="str">
        <f t="shared" si="4"/>
        <v/>
      </c>
    </row>
    <row r="129" spans="1:7">
      <c r="A129" s="141">
        <v>120</v>
      </c>
      <c r="B129" s="142"/>
      <c r="C129" s="142"/>
      <c r="D129" s="142"/>
      <c r="E129" s="144"/>
      <c r="F129" s="142"/>
      <c r="G129" s="16" t="str">
        <f t="shared" si="4"/>
        <v/>
      </c>
    </row>
    <row r="130" spans="1:7">
      <c r="A130" s="141">
        <v>121</v>
      </c>
      <c r="B130" s="142"/>
      <c r="C130" s="142"/>
      <c r="D130" s="142"/>
      <c r="E130" s="144"/>
      <c r="F130" s="142"/>
      <c r="G130" s="16" t="str">
        <f t="shared" si="4"/>
        <v/>
      </c>
    </row>
    <row r="131" spans="1:7">
      <c r="A131" s="141">
        <v>122</v>
      </c>
      <c r="B131" s="142"/>
      <c r="C131" s="142"/>
      <c r="D131" s="142"/>
      <c r="E131" s="144"/>
      <c r="F131" s="142"/>
      <c r="G131" s="16" t="str">
        <f t="shared" si="4"/>
        <v/>
      </c>
    </row>
    <row r="132" spans="1:7">
      <c r="A132" s="141">
        <v>123</v>
      </c>
      <c r="B132" s="142"/>
      <c r="C132" s="142"/>
      <c r="D132" s="142"/>
      <c r="E132" s="144"/>
      <c r="F132" s="142"/>
      <c r="G132" s="16" t="str">
        <f t="shared" si="4"/>
        <v/>
      </c>
    </row>
    <row r="133" spans="1:7">
      <c r="A133" s="141">
        <v>124</v>
      </c>
      <c r="B133" s="142"/>
      <c r="C133" s="142"/>
      <c r="D133" s="142"/>
      <c r="E133" s="144"/>
      <c r="F133" s="142"/>
      <c r="G133" s="16" t="str">
        <f t="shared" si="4"/>
        <v/>
      </c>
    </row>
    <row r="134" spans="1:7">
      <c r="A134" s="141">
        <v>125</v>
      </c>
      <c r="B134" s="142"/>
      <c r="C134" s="142"/>
      <c r="D134" s="142"/>
      <c r="E134" s="144"/>
      <c r="F134" s="142"/>
      <c r="G134" s="16" t="str">
        <f t="shared" si="4"/>
        <v/>
      </c>
    </row>
    <row r="135" spans="1:7">
      <c r="A135" s="141">
        <v>126</v>
      </c>
      <c r="B135" s="142"/>
      <c r="C135" s="142"/>
      <c r="D135" s="142"/>
      <c r="E135" s="144"/>
      <c r="F135" s="142"/>
      <c r="G135" s="16" t="str">
        <f t="shared" si="4"/>
        <v/>
      </c>
    </row>
    <row r="136" spans="1:7">
      <c r="A136" s="141">
        <v>127</v>
      </c>
      <c r="B136" s="142"/>
      <c r="C136" s="142"/>
      <c r="D136" s="142"/>
      <c r="E136" s="144"/>
      <c r="F136" s="142"/>
      <c r="G136" s="16" t="str">
        <f t="shared" si="4"/>
        <v/>
      </c>
    </row>
    <row r="137" spans="1:7">
      <c r="A137" s="141">
        <v>128</v>
      </c>
      <c r="B137" s="142"/>
      <c r="C137" s="142"/>
      <c r="D137" s="142"/>
      <c r="E137" s="144"/>
      <c r="F137" s="142"/>
      <c r="G137" s="16" t="str">
        <f t="shared" si="4"/>
        <v/>
      </c>
    </row>
    <row r="138" spans="1:7">
      <c r="A138" s="141">
        <v>129</v>
      </c>
      <c r="B138" s="142"/>
      <c r="C138" s="142"/>
      <c r="D138" s="142"/>
      <c r="E138" s="144"/>
      <c r="F138" s="142"/>
      <c r="G138" s="16" t="str">
        <f t="shared" ref="G138:G201" si="7">IF(OR($B138="",$C138="",,,$E138&lt;an_initial,$E138&gt;an_final,$H138=FALSE),"",HLOOKUP(D138,ii524punctaje,2,FALSE)*F138/I138)</f>
        <v/>
      </c>
    </row>
    <row r="139" spans="1:7">
      <c r="A139" s="141">
        <v>130</v>
      </c>
      <c r="B139" s="142"/>
      <c r="C139" s="142"/>
      <c r="D139" s="142"/>
      <c r="E139" s="144"/>
      <c r="F139" s="142"/>
      <c r="G139" s="16" t="str">
        <f t="shared" si="7"/>
        <v/>
      </c>
    </row>
    <row r="140" spans="1:7">
      <c r="A140" s="141">
        <v>131</v>
      </c>
      <c r="B140" s="142"/>
      <c r="C140" s="142"/>
      <c r="D140" s="142"/>
      <c r="E140" s="144"/>
      <c r="F140" s="142"/>
      <c r="G140" s="16" t="str">
        <f t="shared" si="7"/>
        <v/>
      </c>
    </row>
    <row r="141" spans="1:7">
      <c r="A141" s="141">
        <v>132</v>
      </c>
      <c r="B141" s="142"/>
      <c r="C141" s="142"/>
      <c r="D141" s="142"/>
      <c r="E141" s="144"/>
      <c r="F141" s="142"/>
      <c r="G141" s="16" t="str">
        <f t="shared" si="7"/>
        <v/>
      </c>
    </row>
    <row r="142" spans="1:7">
      <c r="A142" s="141">
        <v>133</v>
      </c>
      <c r="B142" s="142"/>
      <c r="C142" s="142"/>
      <c r="D142" s="142"/>
      <c r="E142" s="144"/>
      <c r="F142" s="142"/>
      <c r="G142" s="16" t="str">
        <f t="shared" si="7"/>
        <v/>
      </c>
    </row>
    <row r="143" spans="1:7">
      <c r="A143" s="141">
        <v>134</v>
      </c>
      <c r="B143" s="142"/>
      <c r="C143" s="142"/>
      <c r="D143" s="142"/>
      <c r="E143" s="144"/>
      <c r="F143" s="142"/>
      <c r="G143" s="16" t="str">
        <f t="shared" si="7"/>
        <v/>
      </c>
    </row>
    <row r="144" spans="1:7">
      <c r="A144" s="141">
        <v>135</v>
      </c>
      <c r="B144" s="142"/>
      <c r="C144" s="142"/>
      <c r="D144" s="142"/>
      <c r="E144" s="144"/>
      <c r="F144" s="142"/>
      <c r="G144" s="16" t="str">
        <f t="shared" si="7"/>
        <v/>
      </c>
    </row>
    <row r="145" spans="1:7">
      <c r="A145" s="141">
        <v>136</v>
      </c>
      <c r="B145" s="142"/>
      <c r="C145" s="142"/>
      <c r="D145" s="142"/>
      <c r="E145" s="144"/>
      <c r="F145" s="142"/>
      <c r="G145" s="16" t="str">
        <f t="shared" si="7"/>
        <v/>
      </c>
    </row>
    <row r="146" spans="1:7">
      <c r="A146" s="141">
        <v>137</v>
      </c>
      <c r="B146" s="142"/>
      <c r="C146" s="142"/>
      <c r="D146" s="142"/>
      <c r="E146" s="144"/>
      <c r="F146" s="142"/>
      <c r="G146" s="16" t="str">
        <f t="shared" si="7"/>
        <v/>
      </c>
    </row>
    <row r="147" spans="1:7">
      <c r="A147" s="141">
        <v>138</v>
      </c>
      <c r="B147" s="142"/>
      <c r="C147" s="142"/>
      <c r="D147" s="142"/>
      <c r="E147" s="144"/>
      <c r="F147" s="142"/>
      <c r="G147" s="16" t="str">
        <f t="shared" si="7"/>
        <v/>
      </c>
    </row>
    <row r="148" spans="1:7">
      <c r="A148" s="141">
        <v>139</v>
      </c>
      <c r="B148" s="142"/>
      <c r="C148" s="142"/>
      <c r="D148" s="142"/>
      <c r="E148" s="144"/>
      <c r="F148" s="142"/>
      <c r="G148" s="16" t="str">
        <f t="shared" si="7"/>
        <v/>
      </c>
    </row>
    <row r="149" spans="1:7">
      <c r="A149" s="141">
        <v>140</v>
      </c>
      <c r="B149" s="142"/>
      <c r="C149" s="142"/>
      <c r="D149" s="142"/>
      <c r="E149" s="144"/>
      <c r="F149" s="142"/>
      <c r="G149" s="16" t="str">
        <f t="shared" si="7"/>
        <v/>
      </c>
    </row>
    <row r="150" spans="1:7">
      <c r="A150" s="141">
        <v>141</v>
      </c>
      <c r="B150" s="142"/>
      <c r="C150" s="142"/>
      <c r="D150" s="142"/>
      <c r="E150" s="144"/>
      <c r="F150" s="142"/>
      <c r="G150" s="16" t="str">
        <f t="shared" si="7"/>
        <v/>
      </c>
    </row>
    <row r="151" spans="1:7">
      <c r="A151" s="141">
        <v>142</v>
      </c>
      <c r="B151" s="142"/>
      <c r="C151" s="142"/>
      <c r="D151" s="142"/>
      <c r="E151" s="144"/>
      <c r="F151" s="142"/>
      <c r="G151" s="16" t="str">
        <f t="shared" si="7"/>
        <v/>
      </c>
    </row>
    <row r="152" spans="1:7">
      <c r="A152" s="141">
        <v>143</v>
      </c>
      <c r="B152" s="142"/>
      <c r="C152" s="142"/>
      <c r="D152" s="142"/>
      <c r="E152" s="144"/>
      <c r="F152" s="142"/>
      <c r="G152" s="16" t="str">
        <f t="shared" si="7"/>
        <v/>
      </c>
    </row>
    <row r="153" spans="1:7">
      <c r="A153" s="141">
        <v>144</v>
      </c>
      <c r="B153" s="142"/>
      <c r="C153" s="142"/>
      <c r="D153" s="142"/>
      <c r="E153" s="144"/>
      <c r="F153" s="142"/>
      <c r="G153" s="16" t="str">
        <f t="shared" si="7"/>
        <v/>
      </c>
    </row>
    <row r="154" spans="1:7">
      <c r="A154" s="141">
        <v>145</v>
      </c>
      <c r="B154" s="142"/>
      <c r="C154" s="142"/>
      <c r="D154" s="142"/>
      <c r="E154" s="144"/>
      <c r="F154" s="142"/>
      <c r="G154" s="16" t="str">
        <f t="shared" si="7"/>
        <v/>
      </c>
    </row>
    <row r="155" spans="1:7">
      <c r="A155" s="141">
        <v>146</v>
      </c>
      <c r="B155" s="142"/>
      <c r="C155" s="142"/>
      <c r="D155" s="142"/>
      <c r="E155" s="144"/>
      <c r="F155" s="142"/>
      <c r="G155" s="16" t="str">
        <f t="shared" si="7"/>
        <v/>
      </c>
    </row>
    <row r="156" spans="1:7">
      <c r="A156" s="141">
        <v>147</v>
      </c>
      <c r="B156" s="142"/>
      <c r="C156" s="142"/>
      <c r="D156" s="142"/>
      <c r="E156" s="144"/>
      <c r="F156" s="142"/>
      <c r="G156" s="16" t="str">
        <f t="shared" si="7"/>
        <v/>
      </c>
    </row>
    <row r="157" spans="1:7">
      <c r="A157" s="141">
        <v>148</v>
      </c>
      <c r="B157" s="142"/>
      <c r="C157" s="142"/>
      <c r="D157" s="142"/>
      <c r="E157" s="144"/>
      <c r="F157" s="142"/>
      <c r="G157" s="16" t="str">
        <f t="shared" si="7"/>
        <v/>
      </c>
    </row>
    <row r="158" spans="1:7">
      <c r="A158" s="141">
        <v>149</v>
      </c>
      <c r="B158" s="142"/>
      <c r="C158" s="142"/>
      <c r="D158" s="142"/>
      <c r="E158" s="144"/>
      <c r="F158" s="142"/>
      <c r="G158" s="16" t="str">
        <f t="shared" si="7"/>
        <v/>
      </c>
    </row>
    <row r="159" spans="1:7">
      <c r="A159" s="141">
        <v>150</v>
      </c>
      <c r="B159" s="142"/>
      <c r="C159" s="142"/>
      <c r="D159" s="142"/>
      <c r="E159" s="144"/>
      <c r="F159" s="142"/>
      <c r="G159" s="16" t="str">
        <f t="shared" si="7"/>
        <v/>
      </c>
    </row>
    <row r="160" spans="1:7">
      <c r="A160" s="141">
        <v>151</v>
      </c>
      <c r="B160" s="142"/>
      <c r="C160" s="142"/>
      <c r="D160" s="142"/>
      <c r="E160" s="144"/>
      <c r="F160" s="142"/>
      <c r="G160" s="16" t="str">
        <f t="shared" si="7"/>
        <v/>
      </c>
    </row>
    <row r="161" spans="1:7">
      <c r="A161" s="141">
        <v>152</v>
      </c>
      <c r="B161" s="142"/>
      <c r="C161" s="142"/>
      <c r="D161" s="142"/>
      <c r="E161" s="144"/>
      <c r="F161" s="142"/>
      <c r="G161" s="16" t="str">
        <f t="shared" si="7"/>
        <v/>
      </c>
    </row>
    <row r="162" spans="1:7">
      <c r="A162" s="141">
        <v>153</v>
      </c>
      <c r="B162" s="142"/>
      <c r="C162" s="142"/>
      <c r="D162" s="142"/>
      <c r="E162" s="144"/>
      <c r="F162" s="142"/>
      <c r="G162" s="16" t="str">
        <f t="shared" si="7"/>
        <v/>
      </c>
    </row>
    <row r="163" spans="1:7">
      <c r="A163" s="141">
        <v>154</v>
      </c>
      <c r="B163" s="142"/>
      <c r="C163" s="142"/>
      <c r="D163" s="142"/>
      <c r="E163" s="144"/>
      <c r="F163" s="142"/>
      <c r="G163" s="16" t="str">
        <f t="shared" si="7"/>
        <v/>
      </c>
    </row>
    <row r="164" spans="1:7">
      <c r="A164" s="141">
        <v>155</v>
      </c>
      <c r="B164" s="142"/>
      <c r="C164" s="142"/>
      <c r="D164" s="142"/>
      <c r="E164" s="144"/>
      <c r="F164" s="142"/>
      <c r="G164" s="16" t="str">
        <f t="shared" si="7"/>
        <v/>
      </c>
    </row>
    <row r="165" spans="1:7">
      <c r="A165" s="141">
        <v>156</v>
      </c>
      <c r="B165" s="142"/>
      <c r="C165" s="142"/>
      <c r="D165" s="142"/>
      <c r="E165" s="144"/>
      <c r="F165" s="142"/>
      <c r="G165" s="16" t="str">
        <f t="shared" si="7"/>
        <v/>
      </c>
    </row>
    <row r="166" spans="1:7">
      <c r="A166" s="141">
        <v>157</v>
      </c>
      <c r="B166" s="142"/>
      <c r="C166" s="142"/>
      <c r="D166" s="142"/>
      <c r="E166" s="144"/>
      <c r="F166" s="142"/>
      <c r="G166" s="16" t="str">
        <f t="shared" si="7"/>
        <v/>
      </c>
    </row>
    <row r="167" spans="1:7">
      <c r="A167" s="141">
        <v>158</v>
      </c>
      <c r="B167" s="142"/>
      <c r="C167" s="142"/>
      <c r="D167" s="142"/>
      <c r="E167" s="144"/>
      <c r="F167" s="142"/>
      <c r="G167" s="16" t="str">
        <f t="shared" si="7"/>
        <v/>
      </c>
    </row>
    <row r="168" spans="1:7">
      <c r="A168" s="141">
        <v>159</v>
      </c>
      <c r="B168" s="142"/>
      <c r="C168" s="142"/>
      <c r="D168" s="142"/>
      <c r="E168" s="144"/>
      <c r="F168" s="142"/>
      <c r="G168" s="16" t="str">
        <f t="shared" si="7"/>
        <v/>
      </c>
    </row>
    <row r="169" spans="1:7">
      <c r="A169" s="141">
        <v>160</v>
      </c>
      <c r="B169" s="142"/>
      <c r="C169" s="142"/>
      <c r="D169" s="142"/>
      <c r="E169" s="144"/>
      <c r="F169" s="142"/>
      <c r="G169" s="16" t="str">
        <f t="shared" si="7"/>
        <v/>
      </c>
    </row>
    <row r="170" spans="1:7">
      <c r="A170" s="141">
        <v>161</v>
      </c>
      <c r="B170" s="142"/>
      <c r="C170" s="142"/>
      <c r="D170" s="142"/>
      <c r="E170" s="144"/>
      <c r="F170" s="142"/>
      <c r="G170" s="16" t="str">
        <f t="shared" si="7"/>
        <v/>
      </c>
    </row>
    <row r="171" spans="1:7">
      <c r="A171" s="141">
        <v>162</v>
      </c>
      <c r="B171" s="142"/>
      <c r="C171" s="142"/>
      <c r="D171" s="142"/>
      <c r="E171" s="144"/>
      <c r="F171" s="142"/>
      <c r="G171" s="16" t="str">
        <f t="shared" si="7"/>
        <v/>
      </c>
    </row>
    <row r="172" spans="1:7">
      <c r="A172" s="141">
        <v>163</v>
      </c>
      <c r="B172" s="142"/>
      <c r="C172" s="142"/>
      <c r="D172" s="142"/>
      <c r="E172" s="144"/>
      <c r="F172" s="142"/>
      <c r="G172" s="16" t="str">
        <f t="shared" si="7"/>
        <v/>
      </c>
    </row>
    <row r="173" spans="1:7">
      <c r="A173" s="141">
        <v>164</v>
      </c>
      <c r="B173" s="142"/>
      <c r="C173" s="142"/>
      <c r="D173" s="142"/>
      <c r="E173" s="144"/>
      <c r="F173" s="142"/>
      <c r="G173" s="16" t="str">
        <f t="shared" si="7"/>
        <v/>
      </c>
    </row>
    <row r="174" spans="1:7">
      <c r="A174" s="141">
        <v>165</v>
      </c>
      <c r="B174" s="142"/>
      <c r="C174" s="142"/>
      <c r="D174" s="142"/>
      <c r="E174" s="144"/>
      <c r="F174" s="142"/>
      <c r="G174" s="16" t="str">
        <f t="shared" si="7"/>
        <v/>
      </c>
    </row>
    <row r="175" spans="1:7">
      <c r="A175" s="141">
        <v>166</v>
      </c>
      <c r="B175" s="142"/>
      <c r="C175" s="142"/>
      <c r="D175" s="142"/>
      <c r="E175" s="144"/>
      <c r="F175" s="142"/>
      <c r="G175" s="16" t="str">
        <f t="shared" si="7"/>
        <v/>
      </c>
    </row>
    <row r="176" spans="1:7">
      <c r="A176" s="141">
        <v>167</v>
      </c>
      <c r="B176" s="142"/>
      <c r="C176" s="142"/>
      <c r="D176" s="142"/>
      <c r="E176" s="144"/>
      <c r="F176" s="142"/>
      <c r="G176" s="16" t="str">
        <f t="shared" si="7"/>
        <v/>
      </c>
    </row>
    <row r="177" spans="1:7">
      <c r="A177" s="141">
        <v>168</v>
      </c>
      <c r="B177" s="142"/>
      <c r="C177" s="142"/>
      <c r="D177" s="142"/>
      <c r="E177" s="144"/>
      <c r="F177" s="142"/>
      <c r="G177" s="16" t="str">
        <f t="shared" si="7"/>
        <v/>
      </c>
    </row>
    <row r="178" spans="1:7">
      <c r="A178" s="141">
        <v>169</v>
      </c>
      <c r="B178" s="142"/>
      <c r="C178" s="142"/>
      <c r="D178" s="142"/>
      <c r="E178" s="144"/>
      <c r="F178" s="142"/>
      <c r="G178" s="16" t="str">
        <f t="shared" si="7"/>
        <v/>
      </c>
    </row>
    <row r="179" spans="1:7">
      <c r="A179" s="141">
        <v>170</v>
      </c>
      <c r="B179" s="142"/>
      <c r="C179" s="142"/>
      <c r="D179" s="142"/>
      <c r="E179" s="144"/>
      <c r="F179" s="142"/>
      <c r="G179" s="16" t="str">
        <f t="shared" si="7"/>
        <v/>
      </c>
    </row>
    <row r="180" spans="1:7">
      <c r="A180" s="141">
        <v>171</v>
      </c>
      <c r="B180" s="142"/>
      <c r="C180" s="142"/>
      <c r="D180" s="142"/>
      <c r="E180" s="144"/>
      <c r="F180" s="142"/>
      <c r="G180" s="16" t="str">
        <f t="shared" si="7"/>
        <v/>
      </c>
    </row>
    <row r="181" spans="1:7">
      <c r="A181" s="141">
        <v>172</v>
      </c>
      <c r="B181" s="142"/>
      <c r="C181" s="142"/>
      <c r="D181" s="142"/>
      <c r="E181" s="144"/>
      <c r="F181" s="142"/>
      <c r="G181" s="16" t="str">
        <f t="shared" si="7"/>
        <v/>
      </c>
    </row>
    <row r="182" spans="1:7">
      <c r="A182" s="141">
        <v>173</v>
      </c>
      <c r="B182" s="142"/>
      <c r="C182" s="142"/>
      <c r="D182" s="142"/>
      <c r="E182" s="144"/>
      <c r="F182" s="142"/>
      <c r="G182" s="16" t="str">
        <f t="shared" si="7"/>
        <v/>
      </c>
    </row>
    <row r="183" spans="1:7">
      <c r="A183" s="141">
        <v>174</v>
      </c>
      <c r="B183" s="142"/>
      <c r="C183" s="142"/>
      <c r="D183" s="142"/>
      <c r="E183" s="144"/>
      <c r="F183" s="142"/>
      <c r="G183" s="16" t="str">
        <f t="shared" si="7"/>
        <v/>
      </c>
    </row>
    <row r="184" spans="1:7">
      <c r="A184" s="141">
        <v>175</v>
      </c>
      <c r="B184" s="142"/>
      <c r="C184" s="142"/>
      <c r="D184" s="142"/>
      <c r="E184" s="144"/>
      <c r="F184" s="142"/>
      <c r="G184" s="16" t="str">
        <f t="shared" si="7"/>
        <v/>
      </c>
    </row>
    <row r="185" spans="1:7">
      <c r="A185" s="141">
        <v>176</v>
      </c>
      <c r="B185" s="142"/>
      <c r="C185" s="142"/>
      <c r="D185" s="142"/>
      <c r="E185" s="144"/>
      <c r="F185" s="142"/>
      <c r="G185" s="16" t="str">
        <f t="shared" si="7"/>
        <v/>
      </c>
    </row>
    <row r="186" spans="1:7">
      <c r="A186" s="141">
        <v>177</v>
      </c>
      <c r="B186" s="142"/>
      <c r="C186" s="142"/>
      <c r="D186" s="142"/>
      <c r="E186" s="144"/>
      <c r="F186" s="142"/>
      <c r="G186" s="16" t="str">
        <f t="shared" si="7"/>
        <v/>
      </c>
    </row>
    <row r="187" spans="1:7">
      <c r="A187" s="141">
        <v>178</v>
      </c>
      <c r="B187" s="142"/>
      <c r="C187" s="142"/>
      <c r="D187" s="142"/>
      <c r="E187" s="144"/>
      <c r="F187" s="142"/>
      <c r="G187" s="16" t="str">
        <f t="shared" si="7"/>
        <v/>
      </c>
    </row>
    <row r="188" spans="1:7">
      <c r="A188" s="141">
        <v>179</v>
      </c>
      <c r="B188" s="142"/>
      <c r="C188" s="142"/>
      <c r="D188" s="142"/>
      <c r="E188" s="144"/>
      <c r="F188" s="142"/>
      <c r="G188" s="16" t="str">
        <f t="shared" si="7"/>
        <v/>
      </c>
    </row>
    <row r="189" spans="1:7">
      <c r="A189" s="141">
        <v>180</v>
      </c>
      <c r="B189" s="142"/>
      <c r="C189" s="142"/>
      <c r="D189" s="142"/>
      <c r="E189" s="144"/>
      <c r="F189" s="142"/>
      <c r="G189" s="16" t="str">
        <f t="shared" si="7"/>
        <v/>
      </c>
    </row>
    <row r="190" spans="1:7">
      <c r="A190" s="141">
        <v>181</v>
      </c>
      <c r="B190" s="142"/>
      <c r="C190" s="142"/>
      <c r="D190" s="142"/>
      <c r="E190" s="144"/>
      <c r="F190" s="142"/>
      <c r="G190" s="16" t="str">
        <f t="shared" si="7"/>
        <v/>
      </c>
    </row>
    <row r="191" spans="1:7">
      <c r="A191" s="141">
        <v>182</v>
      </c>
      <c r="B191" s="142"/>
      <c r="C191" s="142"/>
      <c r="D191" s="142"/>
      <c r="E191" s="144"/>
      <c r="F191" s="142"/>
      <c r="G191" s="16" t="str">
        <f t="shared" si="7"/>
        <v/>
      </c>
    </row>
    <row r="192" spans="1:7">
      <c r="A192" s="141">
        <v>183</v>
      </c>
      <c r="B192" s="142"/>
      <c r="C192" s="142"/>
      <c r="D192" s="142"/>
      <c r="E192" s="144"/>
      <c r="F192" s="142"/>
      <c r="G192" s="16" t="str">
        <f t="shared" si="7"/>
        <v/>
      </c>
    </row>
    <row r="193" spans="1:7">
      <c r="A193" s="141">
        <v>184</v>
      </c>
      <c r="B193" s="142"/>
      <c r="C193" s="142"/>
      <c r="D193" s="142"/>
      <c r="E193" s="144"/>
      <c r="F193" s="142"/>
      <c r="G193" s="16" t="str">
        <f t="shared" si="7"/>
        <v/>
      </c>
    </row>
    <row r="194" spans="1:7">
      <c r="A194" s="141">
        <v>185</v>
      </c>
      <c r="B194" s="142"/>
      <c r="C194" s="142"/>
      <c r="D194" s="142"/>
      <c r="E194" s="144"/>
      <c r="F194" s="142"/>
      <c r="G194" s="16" t="str">
        <f t="shared" si="7"/>
        <v/>
      </c>
    </row>
    <row r="195" spans="1:7">
      <c r="A195" s="141">
        <v>186</v>
      </c>
      <c r="B195" s="142"/>
      <c r="C195" s="142"/>
      <c r="D195" s="142"/>
      <c r="E195" s="144"/>
      <c r="F195" s="142"/>
      <c r="G195" s="16" t="str">
        <f t="shared" si="7"/>
        <v/>
      </c>
    </row>
    <row r="196" spans="1:7">
      <c r="A196" s="141">
        <v>187</v>
      </c>
      <c r="B196" s="142"/>
      <c r="C196" s="142"/>
      <c r="D196" s="142"/>
      <c r="E196" s="144"/>
      <c r="F196" s="142"/>
      <c r="G196" s="16" t="str">
        <f t="shared" si="7"/>
        <v/>
      </c>
    </row>
    <row r="197" spans="1:7">
      <c r="A197" s="141">
        <v>188</v>
      </c>
      <c r="B197" s="142"/>
      <c r="C197" s="142"/>
      <c r="D197" s="142"/>
      <c r="E197" s="144"/>
      <c r="F197" s="142"/>
      <c r="G197" s="16" t="str">
        <f t="shared" si="7"/>
        <v/>
      </c>
    </row>
    <row r="198" spans="1:7">
      <c r="A198" s="141">
        <v>189</v>
      </c>
      <c r="B198" s="142"/>
      <c r="C198" s="142"/>
      <c r="D198" s="142"/>
      <c r="E198" s="144"/>
      <c r="F198" s="142"/>
      <c r="G198" s="16" t="str">
        <f t="shared" si="7"/>
        <v/>
      </c>
    </row>
    <row r="199" spans="1:7">
      <c r="A199" s="141">
        <v>190</v>
      </c>
      <c r="B199" s="142"/>
      <c r="C199" s="142"/>
      <c r="D199" s="142"/>
      <c r="E199" s="144"/>
      <c r="F199" s="142"/>
      <c r="G199" s="16" t="str">
        <f t="shared" si="7"/>
        <v/>
      </c>
    </row>
    <row r="200" spans="1:7">
      <c r="A200" s="141">
        <v>191</v>
      </c>
      <c r="B200" s="142"/>
      <c r="C200" s="142"/>
      <c r="D200" s="142"/>
      <c r="E200" s="144"/>
      <c r="F200" s="142"/>
      <c r="G200" s="16" t="str">
        <f t="shared" si="7"/>
        <v/>
      </c>
    </row>
    <row r="201" spans="1:7">
      <c r="A201" s="141">
        <v>192</v>
      </c>
      <c r="B201" s="142"/>
      <c r="C201" s="142"/>
      <c r="D201" s="142"/>
      <c r="E201" s="144"/>
      <c r="F201" s="142"/>
      <c r="G201" s="16" t="str">
        <f t="shared" si="7"/>
        <v/>
      </c>
    </row>
    <row r="202" spans="1:7">
      <c r="A202" s="141">
        <v>193</v>
      </c>
      <c r="B202" s="142"/>
      <c r="C202" s="142"/>
      <c r="D202" s="142"/>
      <c r="E202" s="144"/>
      <c r="F202" s="142"/>
      <c r="G202" s="16" t="str">
        <f t="shared" ref="G202:G259" si="8">IF(OR($B202="",$C202="",,,$E202&lt;an_initial,$E202&gt;an_final,$H202=FALSE),"",HLOOKUP(D202,ii524punctaje,2,FALSE)*F202/I202)</f>
        <v/>
      </c>
    </row>
    <row r="203" spans="1:7">
      <c r="A203" s="141">
        <v>194</v>
      </c>
      <c r="B203" s="142"/>
      <c r="C203" s="142"/>
      <c r="D203" s="142"/>
      <c r="E203" s="144"/>
      <c r="F203" s="142"/>
      <c r="G203" s="16" t="str">
        <f t="shared" si="8"/>
        <v/>
      </c>
    </row>
    <row r="204" spans="1:7">
      <c r="A204" s="141">
        <v>195</v>
      </c>
      <c r="B204" s="142"/>
      <c r="C204" s="142"/>
      <c r="D204" s="142"/>
      <c r="E204" s="144"/>
      <c r="F204" s="142"/>
      <c r="G204" s="16" t="str">
        <f t="shared" si="8"/>
        <v/>
      </c>
    </row>
    <row r="205" spans="1:7">
      <c r="A205" s="141">
        <v>196</v>
      </c>
      <c r="B205" s="142"/>
      <c r="C205" s="142"/>
      <c r="D205" s="142"/>
      <c r="E205" s="144"/>
      <c r="F205" s="142"/>
      <c r="G205" s="16" t="str">
        <f t="shared" si="8"/>
        <v/>
      </c>
    </row>
    <row r="206" spans="1:7">
      <c r="A206" s="141">
        <v>197</v>
      </c>
      <c r="B206" s="142"/>
      <c r="C206" s="142"/>
      <c r="D206" s="142"/>
      <c r="E206" s="144"/>
      <c r="F206" s="142"/>
      <c r="G206" s="16" t="str">
        <f t="shared" si="8"/>
        <v/>
      </c>
    </row>
    <row r="207" spans="1:7">
      <c r="A207" s="141">
        <v>198</v>
      </c>
      <c r="B207" s="142"/>
      <c r="C207" s="142"/>
      <c r="D207" s="142"/>
      <c r="E207" s="144"/>
      <c r="F207" s="142"/>
      <c r="G207" s="16" t="str">
        <f t="shared" si="8"/>
        <v/>
      </c>
    </row>
    <row r="208" spans="1:7">
      <c r="A208" s="141">
        <v>199</v>
      </c>
      <c r="B208" s="142"/>
      <c r="C208" s="142"/>
      <c r="D208" s="142"/>
      <c r="E208" s="144"/>
      <c r="F208" s="142"/>
      <c r="G208" s="16" t="str">
        <f t="shared" si="8"/>
        <v/>
      </c>
    </row>
    <row r="209" spans="1:7">
      <c r="A209" s="141">
        <v>200</v>
      </c>
      <c r="B209" s="142"/>
      <c r="C209" s="142"/>
      <c r="D209" s="142"/>
      <c r="E209" s="144"/>
      <c r="F209" s="142"/>
      <c r="G209" s="16" t="str">
        <f t="shared" si="8"/>
        <v/>
      </c>
    </row>
    <row r="210" spans="1:7">
      <c r="A210" s="141">
        <v>201</v>
      </c>
      <c r="B210" s="142"/>
      <c r="C210" s="142"/>
      <c r="D210" s="142"/>
      <c r="E210" s="144"/>
      <c r="F210" s="142"/>
      <c r="G210" s="16" t="str">
        <f t="shared" si="8"/>
        <v/>
      </c>
    </row>
    <row r="211" spans="1:7">
      <c r="A211" s="141">
        <v>202</v>
      </c>
      <c r="B211" s="142"/>
      <c r="C211" s="142"/>
      <c r="D211" s="142"/>
      <c r="E211" s="144"/>
      <c r="F211" s="142"/>
      <c r="G211" s="16" t="str">
        <f t="shared" si="8"/>
        <v/>
      </c>
    </row>
    <row r="212" spans="1:7">
      <c r="A212" s="141">
        <v>203</v>
      </c>
      <c r="B212" s="142"/>
      <c r="C212" s="142"/>
      <c r="D212" s="142"/>
      <c r="E212" s="144"/>
      <c r="F212" s="142"/>
      <c r="G212" s="16" t="str">
        <f t="shared" si="8"/>
        <v/>
      </c>
    </row>
    <row r="213" spans="1:7">
      <c r="A213" s="141">
        <v>204</v>
      </c>
      <c r="B213" s="142"/>
      <c r="C213" s="142"/>
      <c r="D213" s="142"/>
      <c r="E213" s="144"/>
      <c r="F213" s="142"/>
      <c r="G213" s="16" t="str">
        <f t="shared" si="8"/>
        <v/>
      </c>
    </row>
    <row r="214" spans="1:7">
      <c r="A214" s="141">
        <v>205</v>
      </c>
      <c r="B214" s="142"/>
      <c r="C214" s="142"/>
      <c r="D214" s="142"/>
      <c r="E214" s="144"/>
      <c r="F214" s="142"/>
      <c r="G214" s="16" t="str">
        <f t="shared" si="8"/>
        <v/>
      </c>
    </row>
    <row r="215" spans="1:7">
      <c r="A215" s="141">
        <v>206</v>
      </c>
      <c r="B215" s="142"/>
      <c r="C215" s="142"/>
      <c r="D215" s="142"/>
      <c r="E215" s="144"/>
      <c r="F215" s="142"/>
      <c r="G215" s="16" t="str">
        <f t="shared" si="8"/>
        <v/>
      </c>
    </row>
    <row r="216" spans="1:7">
      <c r="A216" s="141">
        <v>207</v>
      </c>
      <c r="B216" s="142"/>
      <c r="C216" s="142"/>
      <c r="D216" s="142"/>
      <c r="E216" s="144"/>
      <c r="F216" s="142"/>
      <c r="G216" s="16" t="str">
        <f t="shared" si="8"/>
        <v/>
      </c>
    </row>
    <row r="217" spans="1:7">
      <c r="A217" s="141">
        <v>208</v>
      </c>
      <c r="B217" s="142"/>
      <c r="C217" s="142"/>
      <c r="D217" s="142"/>
      <c r="E217" s="144"/>
      <c r="F217" s="142"/>
      <c r="G217" s="16" t="str">
        <f t="shared" si="8"/>
        <v/>
      </c>
    </row>
    <row r="218" spans="1:7">
      <c r="A218" s="141">
        <v>209</v>
      </c>
      <c r="B218" s="142"/>
      <c r="C218" s="142"/>
      <c r="D218" s="142"/>
      <c r="E218" s="144"/>
      <c r="F218" s="142"/>
      <c r="G218" s="16" t="str">
        <f t="shared" si="8"/>
        <v/>
      </c>
    </row>
    <row r="219" spans="1:7">
      <c r="A219" s="141">
        <v>210</v>
      </c>
      <c r="B219" s="142"/>
      <c r="C219" s="142"/>
      <c r="D219" s="142"/>
      <c r="E219" s="144"/>
      <c r="F219" s="142"/>
      <c r="G219" s="16" t="str">
        <f t="shared" si="8"/>
        <v/>
      </c>
    </row>
    <row r="220" spans="1:7">
      <c r="A220" s="141">
        <v>211</v>
      </c>
      <c r="B220" s="142"/>
      <c r="C220" s="142"/>
      <c r="D220" s="142"/>
      <c r="E220" s="144"/>
      <c r="F220" s="142"/>
      <c r="G220" s="16" t="str">
        <f t="shared" si="8"/>
        <v/>
      </c>
    </row>
    <row r="221" spans="1:7">
      <c r="A221" s="141">
        <v>212</v>
      </c>
      <c r="B221" s="142"/>
      <c r="C221" s="142"/>
      <c r="D221" s="142"/>
      <c r="E221" s="144"/>
      <c r="F221" s="142"/>
      <c r="G221" s="16" t="str">
        <f t="shared" si="8"/>
        <v/>
      </c>
    </row>
    <row r="222" spans="1:7">
      <c r="A222" s="141">
        <v>213</v>
      </c>
      <c r="B222" s="142"/>
      <c r="C222" s="142"/>
      <c r="D222" s="142"/>
      <c r="E222" s="144"/>
      <c r="F222" s="142"/>
      <c r="G222" s="16" t="str">
        <f t="shared" si="8"/>
        <v/>
      </c>
    </row>
    <row r="223" spans="1:7">
      <c r="A223" s="141">
        <v>214</v>
      </c>
      <c r="B223" s="142"/>
      <c r="C223" s="142"/>
      <c r="D223" s="142"/>
      <c r="E223" s="144"/>
      <c r="F223" s="142"/>
      <c r="G223" s="16" t="str">
        <f t="shared" si="8"/>
        <v/>
      </c>
    </row>
    <row r="224" spans="1:7">
      <c r="A224" s="141">
        <v>215</v>
      </c>
      <c r="B224" s="142"/>
      <c r="C224" s="142"/>
      <c r="D224" s="142"/>
      <c r="E224" s="144"/>
      <c r="F224" s="142"/>
      <c r="G224" s="16" t="str">
        <f t="shared" si="8"/>
        <v/>
      </c>
    </row>
    <row r="225" spans="1:7">
      <c r="A225" s="141">
        <v>216</v>
      </c>
      <c r="B225" s="142"/>
      <c r="C225" s="142"/>
      <c r="D225" s="142"/>
      <c r="E225" s="144"/>
      <c r="F225" s="142"/>
      <c r="G225" s="16" t="str">
        <f t="shared" si="8"/>
        <v/>
      </c>
    </row>
    <row r="226" spans="1:7">
      <c r="A226" s="141">
        <v>217</v>
      </c>
      <c r="B226" s="142"/>
      <c r="C226" s="142"/>
      <c r="D226" s="142"/>
      <c r="E226" s="144"/>
      <c r="F226" s="142"/>
      <c r="G226" s="16" t="str">
        <f t="shared" si="8"/>
        <v/>
      </c>
    </row>
    <row r="227" spans="1:7">
      <c r="A227" s="141">
        <v>218</v>
      </c>
      <c r="B227" s="142"/>
      <c r="C227" s="142"/>
      <c r="D227" s="142"/>
      <c r="E227" s="144"/>
      <c r="F227" s="142"/>
      <c r="G227" s="16" t="str">
        <f t="shared" si="8"/>
        <v/>
      </c>
    </row>
    <row r="228" spans="1:7">
      <c r="A228" s="141">
        <v>219</v>
      </c>
      <c r="B228" s="142"/>
      <c r="C228" s="142"/>
      <c r="D228" s="142"/>
      <c r="E228" s="144"/>
      <c r="F228" s="142"/>
      <c r="G228" s="16" t="str">
        <f t="shared" si="8"/>
        <v/>
      </c>
    </row>
    <row r="229" spans="1:7">
      <c r="A229" s="141">
        <v>220</v>
      </c>
      <c r="B229" s="142"/>
      <c r="C229" s="142"/>
      <c r="D229" s="142"/>
      <c r="E229" s="144"/>
      <c r="F229" s="142"/>
      <c r="G229" s="16" t="str">
        <f t="shared" si="8"/>
        <v/>
      </c>
    </row>
    <row r="230" spans="1:7">
      <c r="A230" s="141">
        <v>221</v>
      </c>
      <c r="B230" s="142"/>
      <c r="C230" s="142"/>
      <c r="D230" s="142"/>
      <c r="E230" s="144"/>
      <c r="F230" s="142"/>
      <c r="G230" s="16" t="str">
        <f t="shared" si="8"/>
        <v/>
      </c>
    </row>
    <row r="231" spans="1:7">
      <c r="A231" s="141">
        <v>222</v>
      </c>
      <c r="B231" s="142"/>
      <c r="C231" s="142"/>
      <c r="D231" s="142"/>
      <c r="E231" s="144"/>
      <c r="F231" s="142"/>
      <c r="G231" s="16" t="str">
        <f t="shared" si="8"/>
        <v/>
      </c>
    </row>
    <row r="232" spans="1:7">
      <c r="A232" s="141">
        <v>223</v>
      </c>
      <c r="B232" s="142"/>
      <c r="C232" s="142"/>
      <c r="D232" s="142"/>
      <c r="E232" s="144"/>
      <c r="F232" s="142"/>
      <c r="G232" s="16" t="str">
        <f t="shared" si="8"/>
        <v/>
      </c>
    </row>
    <row r="233" spans="1:7">
      <c r="A233" s="141">
        <v>224</v>
      </c>
      <c r="B233" s="142"/>
      <c r="C233" s="142"/>
      <c r="D233" s="142"/>
      <c r="E233" s="144"/>
      <c r="F233" s="142"/>
      <c r="G233" s="16" t="str">
        <f t="shared" si="8"/>
        <v/>
      </c>
    </row>
    <row r="234" spans="1:7">
      <c r="A234" s="141">
        <v>225</v>
      </c>
      <c r="B234" s="142"/>
      <c r="C234" s="142"/>
      <c r="D234" s="142"/>
      <c r="E234" s="144"/>
      <c r="F234" s="142"/>
      <c r="G234" s="16" t="str">
        <f t="shared" si="8"/>
        <v/>
      </c>
    </row>
    <row r="235" spans="1:7">
      <c r="A235" s="141">
        <v>226</v>
      </c>
      <c r="B235" s="142"/>
      <c r="C235" s="142"/>
      <c r="D235" s="142"/>
      <c r="E235" s="144"/>
      <c r="F235" s="142"/>
      <c r="G235" s="16" t="str">
        <f t="shared" si="8"/>
        <v/>
      </c>
    </row>
    <row r="236" spans="1:7">
      <c r="A236" s="141">
        <v>227</v>
      </c>
      <c r="B236" s="142"/>
      <c r="C236" s="142"/>
      <c r="D236" s="142"/>
      <c r="E236" s="144"/>
      <c r="F236" s="142"/>
      <c r="G236" s="16" t="str">
        <f t="shared" si="8"/>
        <v/>
      </c>
    </row>
    <row r="237" spans="1:7">
      <c r="A237" s="141">
        <v>228</v>
      </c>
      <c r="B237" s="142"/>
      <c r="C237" s="142"/>
      <c r="D237" s="142"/>
      <c r="E237" s="144"/>
      <c r="F237" s="142"/>
      <c r="G237" s="16" t="str">
        <f t="shared" si="8"/>
        <v/>
      </c>
    </row>
    <row r="238" spans="1:7">
      <c r="A238" s="141">
        <v>229</v>
      </c>
      <c r="B238" s="142"/>
      <c r="C238" s="142"/>
      <c r="D238" s="142"/>
      <c r="E238" s="144"/>
      <c r="F238" s="142"/>
      <c r="G238" s="16" t="str">
        <f t="shared" si="8"/>
        <v/>
      </c>
    </row>
    <row r="239" spans="1:7">
      <c r="A239" s="141">
        <v>230</v>
      </c>
      <c r="B239" s="142"/>
      <c r="C239" s="142"/>
      <c r="D239" s="142"/>
      <c r="E239" s="144"/>
      <c r="F239" s="142"/>
      <c r="G239" s="16" t="str">
        <f t="shared" si="8"/>
        <v/>
      </c>
    </row>
    <row r="240" spans="1:7">
      <c r="A240" s="141">
        <v>231</v>
      </c>
      <c r="B240" s="142"/>
      <c r="C240" s="142"/>
      <c r="D240" s="142"/>
      <c r="E240" s="144"/>
      <c r="F240" s="142"/>
      <c r="G240" s="16" t="str">
        <f t="shared" si="8"/>
        <v/>
      </c>
    </row>
    <row r="241" spans="1:7">
      <c r="A241" s="141">
        <v>232</v>
      </c>
      <c r="B241" s="142"/>
      <c r="C241" s="142"/>
      <c r="D241" s="142"/>
      <c r="E241" s="144"/>
      <c r="F241" s="142"/>
      <c r="G241" s="16" t="str">
        <f t="shared" si="8"/>
        <v/>
      </c>
    </row>
    <row r="242" spans="1:7">
      <c r="A242" s="141">
        <v>233</v>
      </c>
      <c r="B242" s="142"/>
      <c r="C242" s="142"/>
      <c r="D242" s="142"/>
      <c r="E242" s="144"/>
      <c r="F242" s="142"/>
      <c r="G242" s="16" t="str">
        <f t="shared" si="8"/>
        <v/>
      </c>
    </row>
    <row r="243" spans="1:7">
      <c r="A243" s="141">
        <v>234</v>
      </c>
      <c r="B243" s="142"/>
      <c r="C243" s="142"/>
      <c r="D243" s="142"/>
      <c r="E243" s="144"/>
      <c r="F243" s="142"/>
      <c r="G243" s="16" t="str">
        <f t="shared" si="8"/>
        <v/>
      </c>
    </row>
    <row r="244" spans="1:7">
      <c r="A244" s="141">
        <v>235</v>
      </c>
      <c r="B244" s="142"/>
      <c r="C244" s="142"/>
      <c r="D244" s="142"/>
      <c r="E244" s="144"/>
      <c r="F244" s="142"/>
      <c r="G244" s="16" t="str">
        <f t="shared" si="8"/>
        <v/>
      </c>
    </row>
    <row r="245" spans="1:7">
      <c r="A245" s="141">
        <v>236</v>
      </c>
      <c r="B245" s="142"/>
      <c r="C245" s="142"/>
      <c r="D245" s="142"/>
      <c r="E245" s="144"/>
      <c r="F245" s="142"/>
      <c r="G245" s="16" t="str">
        <f t="shared" si="8"/>
        <v/>
      </c>
    </row>
    <row r="246" spans="1:7">
      <c r="A246" s="141">
        <v>237</v>
      </c>
      <c r="B246" s="142"/>
      <c r="C246" s="142"/>
      <c r="D246" s="142"/>
      <c r="E246" s="144"/>
      <c r="F246" s="142"/>
      <c r="G246" s="16" t="str">
        <f t="shared" si="8"/>
        <v/>
      </c>
    </row>
    <row r="247" spans="1:7">
      <c r="A247" s="141">
        <v>238</v>
      </c>
      <c r="B247" s="142"/>
      <c r="C247" s="142"/>
      <c r="D247" s="142"/>
      <c r="E247" s="144"/>
      <c r="F247" s="142"/>
      <c r="G247" s="16" t="str">
        <f t="shared" si="8"/>
        <v/>
      </c>
    </row>
    <row r="248" spans="1:7">
      <c r="A248" s="141">
        <v>239</v>
      </c>
      <c r="B248" s="142"/>
      <c r="C248" s="142"/>
      <c r="D248" s="142"/>
      <c r="E248" s="144"/>
      <c r="F248" s="142"/>
      <c r="G248" s="16" t="str">
        <f t="shared" si="8"/>
        <v/>
      </c>
    </row>
    <row r="249" spans="1:7">
      <c r="A249" s="141">
        <v>240</v>
      </c>
      <c r="B249" s="142"/>
      <c r="C249" s="142"/>
      <c r="D249" s="142"/>
      <c r="E249" s="144"/>
      <c r="F249" s="142"/>
      <c r="G249" s="16" t="str">
        <f t="shared" si="8"/>
        <v/>
      </c>
    </row>
    <row r="250" spans="1:7">
      <c r="A250" s="141">
        <v>241</v>
      </c>
      <c r="B250" s="142"/>
      <c r="C250" s="142"/>
      <c r="D250" s="142"/>
      <c r="E250" s="144"/>
      <c r="F250" s="142"/>
      <c r="G250" s="16" t="str">
        <f t="shared" si="8"/>
        <v/>
      </c>
    </row>
    <row r="251" spans="1:7">
      <c r="A251" s="141">
        <v>242</v>
      </c>
      <c r="B251" s="142"/>
      <c r="C251" s="142"/>
      <c r="D251" s="142"/>
      <c r="E251" s="144"/>
      <c r="F251" s="142"/>
      <c r="G251" s="16" t="str">
        <f t="shared" si="8"/>
        <v/>
      </c>
    </row>
    <row r="252" spans="1:7">
      <c r="A252" s="141">
        <v>243</v>
      </c>
      <c r="B252" s="142"/>
      <c r="C252" s="142"/>
      <c r="D252" s="142"/>
      <c r="E252" s="144"/>
      <c r="F252" s="142"/>
      <c r="G252" s="16" t="str">
        <f t="shared" si="8"/>
        <v/>
      </c>
    </row>
    <row r="253" spans="1:7">
      <c r="A253" s="141">
        <v>244</v>
      </c>
      <c r="B253" s="142"/>
      <c r="C253" s="142"/>
      <c r="D253" s="142"/>
      <c r="E253" s="144"/>
      <c r="F253" s="142"/>
      <c r="G253" s="16" t="str">
        <f t="shared" si="8"/>
        <v/>
      </c>
    </row>
    <row r="254" spans="1:7">
      <c r="A254" s="141">
        <v>245</v>
      </c>
      <c r="B254" s="142"/>
      <c r="C254" s="142"/>
      <c r="D254" s="142"/>
      <c r="E254" s="144"/>
      <c r="F254" s="142"/>
      <c r="G254" s="16" t="str">
        <f t="shared" si="8"/>
        <v/>
      </c>
    </row>
    <row r="255" spans="1:7">
      <c r="A255" s="141">
        <v>246</v>
      </c>
      <c r="B255" s="142"/>
      <c r="C255" s="142"/>
      <c r="D255" s="142"/>
      <c r="E255" s="144"/>
      <c r="F255" s="142"/>
      <c r="G255" s="16" t="str">
        <f t="shared" si="8"/>
        <v/>
      </c>
    </row>
    <row r="256" spans="1:7">
      <c r="A256" s="141">
        <v>247</v>
      </c>
      <c r="B256" s="142"/>
      <c r="C256" s="142"/>
      <c r="D256" s="142"/>
      <c r="E256" s="144"/>
      <c r="F256" s="142"/>
      <c r="G256" s="16" t="str">
        <f t="shared" si="8"/>
        <v/>
      </c>
    </row>
    <row r="257" spans="1:7">
      <c r="A257" s="141">
        <v>248</v>
      </c>
      <c r="B257" s="142"/>
      <c r="C257" s="142"/>
      <c r="D257" s="142"/>
      <c r="E257" s="144"/>
      <c r="F257" s="142"/>
      <c r="G257" s="16" t="str">
        <f t="shared" si="8"/>
        <v/>
      </c>
    </row>
    <row r="258" spans="1:7">
      <c r="A258" s="141">
        <v>249</v>
      </c>
      <c r="B258" s="142"/>
      <c r="C258" s="142"/>
      <c r="D258" s="142"/>
      <c r="E258" s="144"/>
      <c r="F258" s="142"/>
      <c r="G258" s="16" t="str">
        <f t="shared" si="8"/>
        <v/>
      </c>
    </row>
    <row r="259" spans="1:7">
      <c r="A259" s="141">
        <v>250</v>
      </c>
      <c r="B259" s="142"/>
      <c r="C259" s="142"/>
      <c r="D259" s="142"/>
      <c r="E259" s="144"/>
      <c r="F259" s="142"/>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2"/>
    </sheetView>
  </sheetViews>
  <sheetFormatPr defaultColWidth="9.109375" defaultRowHeight="15.6"/>
  <cols>
    <col min="1" max="1" width="5.6640625" style="58" customWidth="1"/>
    <col min="2" max="2" width="35.6640625" style="62" customWidth="1"/>
    <col min="3" max="3" width="19.88671875" style="62" customWidth="1"/>
    <col min="4" max="4" width="45.109375" style="62" customWidth="1"/>
    <col min="5" max="5" width="10.6640625" style="67" customWidth="1"/>
    <col min="6" max="6" width="17.6640625" style="62" customWidth="1"/>
    <col min="7" max="7" width="9.109375" style="69" hidden="1" customWidth="1"/>
    <col min="8" max="8" width="9.109375" style="62" hidden="1" customWidth="1"/>
    <col min="9" max="10" width="17.6640625" style="62" hidden="1" customWidth="1"/>
    <col min="11" max="18" width="9.109375" style="62" customWidth="1"/>
    <col min="19" max="16384" width="9.109375" style="62"/>
  </cols>
  <sheetData>
    <row r="1" spans="1:10" s="58" customFormat="1">
      <c r="A1" s="57" t="s">
        <v>481</v>
      </c>
      <c r="E1" s="59"/>
      <c r="F1" s="61"/>
      <c r="G1" s="287"/>
      <c r="I1" s="61"/>
      <c r="J1" s="61"/>
    </row>
    <row r="2" spans="1:10" s="58" customFormat="1">
      <c r="A2" s="57" t="s">
        <v>737</v>
      </c>
      <c r="E2" s="59"/>
      <c r="F2" s="61"/>
      <c r="G2" s="287"/>
      <c r="I2" s="61"/>
      <c r="J2" s="61"/>
    </row>
    <row r="3" spans="1:10" s="58" customFormat="1">
      <c r="A3" s="57"/>
      <c r="E3" s="59"/>
      <c r="F3" s="61"/>
      <c r="G3" s="287"/>
      <c r="I3" s="61"/>
      <c r="J3" s="61"/>
    </row>
    <row r="4" spans="1:10">
      <c r="A4" s="531" t="s">
        <v>901</v>
      </c>
      <c r="B4" s="531"/>
      <c r="C4" s="531"/>
      <c r="D4" s="531"/>
      <c r="E4" s="531"/>
      <c r="F4" s="531"/>
      <c r="G4" s="289"/>
    </row>
    <row r="5" spans="1:10">
      <c r="A5" s="531" t="s">
        <v>960</v>
      </c>
      <c r="B5" s="531"/>
      <c r="C5" s="531"/>
      <c r="D5" s="531"/>
      <c r="E5" s="531"/>
      <c r="F5" s="531"/>
    </row>
    <row r="6" spans="1:10" ht="13.5" customHeight="1">
      <c r="E6" s="62"/>
      <c r="F6" s="345" t="str">
        <f>CONCATENATE(functie," ",nume_candidat)</f>
        <v>Șef de lucrări Halbac-Cotoara-Zamfir Rares</v>
      </c>
      <c r="I6" s="345" t="str">
        <f>CONCATENATE(functie," ",nume_candidat)</f>
        <v>Șef de lucrări Halbac-Cotoara-Zamfir Rares</v>
      </c>
      <c r="J6" s="345" t="str">
        <f>CONCATENATE(functie," ",nume_candidat)</f>
        <v>Șef de lucrări Halbac-Cotoara-Zamfir Rares</v>
      </c>
    </row>
    <row r="7" spans="1:10" ht="18.75" customHeight="1">
      <c r="A7" s="528" t="s">
        <v>336</v>
      </c>
      <c r="B7" s="528" t="s">
        <v>450</v>
      </c>
      <c r="C7" s="528" t="s">
        <v>961</v>
      </c>
      <c r="D7" s="528" t="s">
        <v>458</v>
      </c>
      <c r="E7" s="534" t="s">
        <v>2</v>
      </c>
      <c r="F7" s="589" t="s">
        <v>542</v>
      </c>
      <c r="G7" s="535" t="s">
        <v>539</v>
      </c>
      <c r="H7" s="536" t="s">
        <v>549</v>
      </c>
      <c r="I7" s="589" t="s">
        <v>962</v>
      </c>
      <c r="J7" s="589" t="s">
        <v>963</v>
      </c>
    </row>
    <row r="8" spans="1:10" ht="46.5" customHeight="1">
      <c r="A8" s="528"/>
      <c r="B8" s="528"/>
      <c r="C8" s="528"/>
      <c r="D8" s="528"/>
      <c r="E8" s="534"/>
      <c r="F8" s="590"/>
      <c r="G8" s="535"/>
      <c r="H8" s="536"/>
      <c r="I8" s="590"/>
      <c r="J8" s="590"/>
    </row>
    <row r="9" spans="1:10">
      <c r="A9" s="86"/>
      <c r="B9" s="63"/>
      <c r="C9" s="63"/>
      <c r="D9" s="63"/>
      <c r="E9" s="28"/>
      <c r="F9" s="146">
        <f>SUMIF(F10:F1010,"&gt;0")</f>
        <v>0</v>
      </c>
      <c r="G9" s="296"/>
      <c r="I9" s="146">
        <f>SUMIF(I10:I1110,"&gt;0")</f>
        <v>0</v>
      </c>
      <c r="J9" s="146">
        <f>SUMIF(J10:J1110,"&gt;0")</f>
        <v>0</v>
      </c>
    </row>
    <row r="10" spans="1:10">
      <c r="A10" s="35">
        <v>1</v>
      </c>
      <c r="B10" s="7"/>
      <c r="C10" s="214"/>
      <c r="D10" s="7"/>
      <c r="E10" s="218"/>
      <c r="F10" s="16" t="str">
        <f t="shared" ref="F10:F73" si="0">IF(OR($B10="",$C10="",,,$E10&lt;an_initial,$E10&gt;an_final,),"",HLOOKUP(D10,ii53punctaje,2,FALSE) * C10)</f>
        <v/>
      </c>
      <c r="G10" s="347" t="b">
        <f t="shared" ref="G10:G73" si="1">IF(nume_candidat="",FALSE,ISNUMBER(SEARCH(nume_candidat,$B10)))</f>
        <v>0</v>
      </c>
      <c r="H10" s="348">
        <f t="shared" ref="H10:H41" si="2">LEN(B10)-LEN(SUBSTITUTE(B10,",",""))+1</f>
        <v>1</v>
      </c>
      <c r="I10" s="380" t="str">
        <f t="shared" ref="I10:I73" si="3">IF(OR($B10="",$C10="",,,$E10&lt;an_initial,$E10&gt;an_final,),"",COUNTIF(D10,"Reviewer") * C10 * HLOOKUP(D10,ii53punctaje,2,FALSE))</f>
        <v/>
      </c>
      <c r="J10" s="380" t="str">
        <f t="shared" ref="J10:J73" si="4">IF(OR($B10="",$C10="",,,$E10&lt;an_initial,$E10&gt;an_final,),"",COUNTIF(D10,"Citări") * C10 * HLOOKUP(D10,ii53punctaje,2,FALSE))</f>
        <v/>
      </c>
    </row>
    <row r="11" spans="1:10">
      <c r="A11" s="35">
        <v>2</v>
      </c>
      <c r="B11" s="7"/>
      <c r="C11" s="214"/>
      <c r="D11" s="7"/>
      <c r="E11" s="218"/>
      <c r="F11" s="16" t="str">
        <f t="shared" si="0"/>
        <v/>
      </c>
      <c r="G11" s="347" t="b">
        <f t="shared" si="1"/>
        <v>0</v>
      </c>
      <c r="H11" s="348">
        <f t="shared" si="2"/>
        <v>1</v>
      </c>
      <c r="I11" s="380" t="str">
        <f t="shared" si="3"/>
        <v/>
      </c>
      <c r="J11" s="380" t="str">
        <f t="shared" si="4"/>
        <v/>
      </c>
    </row>
    <row r="12" spans="1:10">
      <c r="A12" s="35">
        <v>3</v>
      </c>
      <c r="B12" s="6"/>
      <c r="C12" s="214"/>
      <c r="D12" s="7"/>
      <c r="E12" s="218"/>
      <c r="F12" s="16" t="str">
        <f t="shared" si="0"/>
        <v/>
      </c>
      <c r="G12" s="347" t="b">
        <f t="shared" si="1"/>
        <v>0</v>
      </c>
      <c r="H12" s="348">
        <f t="shared" si="2"/>
        <v>1</v>
      </c>
      <c r="I12" s="380" t="str">
        <f t="shared" si="3"/>
        <v/>
      </c>
      <c r="J12" s="380" t="str">
        <f t="shared" si="4"/>
        <v/>
      </c>
    </row>
    <row r="13" spans="1:10">
      <c r="A13" s="35">
        <v>4</v>
      </c>
      <c r="B13" s="6"/>
      <c r="C13" s="214"/>
      <c r="D13" s="6"/>
      <c r="E13" s="214"/>
      <c r="F13" s="16" t="str">
        <f t="shared" si="0"/>
        <v/>
      </c>
      <c r="G13" s="347" t="b">
        <f t="shared" si="1"/>
        <v>0</v>
      </c>
      <c r="H13" s="348">
        <f t="shared" si="2"/>
        <v>1</v>
      </c>
      <c r="I13" s="380" t="str">
        <f t="shared" si="3"/>
        <v/>
      </c>
      <c r="J13" s="380" t="str">
        <f t="shared" si="4"/>
        <v/>
      </c>
    </row>
    <row r="14" spans="1:10">
      <c r="A14" s="35">
        <v>5</v>
      </c>
      <c r="B14" s="6"/>
      <c r="C14" s="214"/>
      <c r="D14" s="6"/>
      <c r="E14" s="214"/>
      <c r="F14" s="16" t="str">
        <f t="shared" si="0"/>
        <v/>
      </c>
      <c r="G14" s="347" t="b">
        <f t="shared" si="1"/>
        <v>0</v>
      </c>
      <c r="H14" s="348">
        <f t="shared" si="2"/>
        <v>1</v>
      </c>
      <c r="I14" s="380" t="str">
        <f t="shared" si="3"/>
        <v/>
      </c>
      <c r="J14" s="380" t="str">
        <f t="shared" si="4"/>
        <v/>
      </c>
    </row>
    <row r="15" spans="1:10">
      <c r="A15" s="35">
        <v>6</v>
      </c>
      <c r="B15" s="6"/>
      <c r="C15" s="214"/>
      <c r="D15" s="6"/>
      <c r="E15" s="214"/>
      <c r="F15" s="16" t="str">
        <f t="shared" si="0"/>
        <v/>
      </c>
      <c r="G15" s="347" t="b">
        <f t="shared" si="1"/>
        <v>0</v>
      </c>
      <c r="H15" s="348">
        <f t="shared" si="2"/>
        <v>1</v>
      </c>
      <c r="I15" s="380" t="str">
        <f t="shared" si="3"/>
        <v/>
      </c>
      <c r="J15" s="380" t="str">
        <f t="shared" si="4"/>
        <v/>
      </c>
    </row>
    <row r="16" spans="1:10">
      <c r="A16" s="35">
        <v>7</v>
      </c>
      <c r="B16" s="6"/>
      <c r="C16" s="214"/>
      <c r="D16" s="6"/>
      <c r="E16" s="214"/>
      <c r="F16" s="16" t="str">
        <f t="shared" si="0"/>
        <v/>
      </c>
      <c r="G16" s="347" t="b">
        <f t="shared" si="1"/>
        <v>0</v>
      </c>
      <c r="H16" s="348">
        <f t="shared" si="2"/>
        <v>1</v>
      </c>
      <c r="I16" s="380" t="str">
        <f t="shared" si="3"/>
        <v/>
      </c>
      <c r="J16" s="380" t="str">
        <f t="shared" si="4"/>
        <v/>
      </c>
    </row>
    <row r="17" spans="1:10">
      <c r="A17" s="35">
        <v>8</v>
      </c>
      <c r="B17" s="6"/>
      <c r="C17" s="214"/>
      <c r="D17" s="6"/>
      <c r="E17" s="214"/>
      <c r="F17" s="16" t="str">
        <f t="shared" si="0"/>
        <v/>
      </c>
      <c r="G17" s="347" t="b">
        <f t="shared" si="1"/>
        <v>0</v>
      </c>
      <c r="H17" s="348">
        <f t="shared" si="2"/>
        <v>1</v>
      </c>
      <c r="I17" s="380" t="str">
        <f t="shared" si="3"/>
        <v/>
      </c>
      <c r="J17" s="380" t="str">
        <f t="shared" si="4"/>
        <v/>
      </c>
    </row>
    <row r="18" spans="1:10">
      <c r="A18" s="35">
        <v>9</v>
      </c>
      <c r="B18" s="6"/>
      <c r="C18" s="214"/>
      <c r="D18" s="6"/>
      <c r="E18" s="214"/>
      <c r="F18" s="16" t="str">
        <f t="shared" si="0"/>
        <v/>
      </c>
      <c r="G18" s="347" t="b">
        <f t="shared" si="1"/>
        <v>0</v>
      </c>
      <c r="H18" s="348">
        <f t="shared" si="2"/>
        <v>1</v>
      </c>
      <c r="I18" s="380" t="str">
        <f t="shared" si="3"/>
        <v/>
      </c>
      <c r="J18" s="380" t="str">
        <f t="shared" si="4"/>
        <v/>
      </c>
    </row>
    <row r="19" spans="1:10">
      <c r="A19" s="35">
        <v>10</v>
      </c>
      <c r="B19" s="6"/>
      <c r="C19" s="214"/>
      <c r="D19" s="6"/>
      <c r="E19" s="214"/>
      <c r="F19" s="16" t="str">
        <f t="shared" si="0"/>
        <v/>
      </c>
      <c r="G19" s="347" t="b">
        <f t="shared" si="1"/>
        <v>0</v>
      </c>
      <c r="H19" s="348">
        <f t="shared" si="2"/>
        <v>1</v>
      </c>
      <c r="I19" s="380" t="str">
        <f t="shared" si="3"/>
        <v/>
      </c>
      <c r="J19" s="380" t="str">
        <f t="shared" si="4"/>
        <v/>
      </c>
    </row>
    <row r="20" spans="1:10">
      <c r="A20" s="35">
        <v>11</v>
      </c>
      <c r="B20" s="6"/>
      <c r="C20" s="214"/>
      <c r="D20" s="6"/>
      <c r="E20" s="214"/>
      <c r="F20" s="16" t="str">
        <f t="shared" si="0"/>
        <v/>
      </c>
      <c r="G20" s="347" t="b">
        <f t="shared" si="1"/>
        <v>0</v>
      </c>
      <c r="H20" s="348">
        <f t="shared" si="2"/>
        <v>1</v>
      </c>
      <c r="I20" s="380" t="str">
        <f t="shared" si="3"/>
        <v/>
      </c>
      <c r="J20" s="380" t="str">
        <f t="shared" si="4"/>
        <v/>
      </c>
    </row>
    <row r="21" spans="1:10">
      <c r="A21" s="35">
        <v>12</v>
      </c>
      <c r="B21" s="6"/>
      <c r="C21" s="214"/>
      <c r="D21" s="6"/>
      <c r="E21" s="214"/>
      <c r="F21" s="16" t="str">
        <f t="shared" si="0"/>
        <v/>
      </c>
      <c r="G21" s="347" t="b">
        <f t="shared" si="1"/>
        <v>0</v>
      </c>
      <c r="H21" s="348">
        <f t="shared" si="2"/>
        <v>1</v>
      </c>
      <c r="I21" s="380" t="str">
        <f t="shared" si="3"/>
        <v/>
      </c>
      <c r="J21" s="380" t="str">
        <f t="shared" si="4"/>
        <v/>
      </c>
    </row>
    <row r="22" spans="1:10">
      <c r="A22" s="35">
        <v>13</v>
      </c>
      <c r="B22" s="6"/>
      <c r="C22" s="214"/>
      <c r="D22" s="6"/>
      <c r="E22" s="214"/>
      <c r="F22" s="16" t="str">
        <f t="shared" si="0"/>
        <v/>
      </c>
      <c r="G22" s="347" t="b">
        <f t="shared" si="1"/>
        <v>0</v>
      </c>
      <c r="H22" s="348">
        <f t="shared" si="2"/>
        <v>1</v>
      </c>
      <c r="I22" s="380" t="str">
        <f t="shared" si="3"/>
        <v/>
      </c>
      <c r="J22" s="380" t="str">
        <f t="shared" si="4"/>
        <v/>
      </c>
    </row>
    <row r="23" spans="1:10">
      <c r="A23" s="35">
        <v>14</v>
      </c>
      <c r="B23" s="6"/>
      <c r="C23" s="214"/>
      <c r="D23" s="6"/>
      <c r="E23" s="214"/>
      <c r="F23" s="16" t="str">
        <f t="shared" si="0"/>
        <v/>
      </c>
      <c r="G23" s="347" t="b">
        <f t="shared" si="1"/>
        <v>0</v>
      </c>
      <c r="H23" s="348">
        <f t="shared" si="2"/>
        <v>1</v>
      </c>
      <c r="I23" s="380" t="str">
        <f t="shared" si="3"/>
        <v/>
      </c>
      <c r="J23" s="380" t="str">
        <f t="shared" si="4"/>
        <v/>
      </c>
    </row>
    <row r="24" spans="1:10">
      <c r="A24" s="35">
        <v>15</v>
      </c>
      <c r="B24" s="6"/>
      <c r="C24" s="214"/>
      <c r="D24" s="6"/>
      <c r="E24" s="214"/>
      <c r="F24" s="16" t="str">
        <f t="shared" si="0"/>
        <v/>
      </c>
      <c r="G24" s="347" t="b">
        <f t="shared" si="1"/>
        <v>0</v>
      </c>
      <c r="H24" s="348">
        <f t="shared" si="2"/>
        <v>1</v>
      </c>
      <c r="I24" s="380" t="str">
        <f t="shared" si="3"/>
        <v/>
      </c>
      <c r="J24" s="380" t="str">
        <f t="shared" si="4"/>
        <v/>
      </c>
    </row>
    <row r="25" spans="1:10">
      <c r="A25" s="35">
        <v>16</v>
      </c>
      <c r="B25" s="6"/>
      <c r="C25" s="214"/>
      <c r="D25" s="6"/>
      <c r="E25" s="214"/>
      <c r="F25" s="16" t="str">
        <f t="shared" si="0"/>
        <v/>
      </c>
      <c r="G25" s="347" t="b">
        <f t="shared" si="1"/>
        <v>0</v>
      </c>
      <c r="H25" s="348">
        <f t="shared" si="2"/>
        <v>1</v>
      </c>
      <c r="I25" s="380" t="str">
        <f t="shared" si="3"/>
        <v/>
      </c>
      <c r="J25" s="380" t="str">
        <f t="shared" si="4"/>
        <v/>
      </c>
    </row>
    <row r="26" spans="1:10">
      <c r="A26" s="35">
        <v>17</v>
      </c>
      <c r="B26" s="6"/>
      <c r="C26" s="214"/>
      <c r="D26" s="6"/>
      <c r="E26" s="214"/>
      <c r="F26" s="16" t="str">
        <f t="shared" si="0"/>
        <v/>
      </c>
      <c r="G26" s="347" t="b">
        <f t="shared" si="1"/>
        <v>0</v>
      </c>
      <c r="H26" s="348">
        <f t="shared" si="2"/>
        <v>1</v>
      </c>
      <c r="I26" s="380" t="str">
        <f t="shared" si="3"/>
        <v/>
      </c>
      <c r="J26" s="380" t="str">
        <f t="shared" si="4"/>
        <v/>
      </c>
    </row>
    <row r="27" spans="1:10">
      <c r="A27" s="35">
        <v>18</v>
      </c>
      <c r="B27" s="6"/>
      <c r="C27" s="214"/>
      <c r="D27" s="6"/>
      <c r="E27" s="214"/>
      <c r="F27" s="16" t="str">
        <f t="shared" si="0"/>
        <v/>
      </c>
      <c r="G27" s="347" t="b">
        <f t="shared" si="1"/>
        <v>0</v>
      </c>
      <c r="H27" s="348">
        <f t="shared" si="2"/>
        <v>1</v>
      </c>
      <c r="I27" s="380" t="str">
        <f t="shared" si="3"/>
        <v/>
      </c>
      <c r="J27" s="380" t="str">
        <f t="shared" si="4"/>
        <v/>
      </c>
    </row>
    <row r="28" spans="1:10">
      <c r="A28" s="35">
        <v>19</v>
      </c>
      <c r="B28" s="6"/>
      <c r="C28" s="214"/>
      <c r="D28" s="6"/>
      <c r="E28" s="214"/>
      <c r="F28" s="16" t="str">
        <f t="shared" si="0"/>
        <v/>
      </c>
      <c r="G28" s="347" t="b">
        <f t="shared" si="1"/>
        <v>0</v>
      </c>
      <c r="H28" s="348">
        <f t="shared" si="2"/>
        <v>1</v>
      </c>
      <c r="I28" s="380" t="str">
        <f t="shared" si="3"/>
        <v/>
      </c>
      <c r="J28" s="380" t="str">
        <f t="shared" si="4"/>
        <v/>
      </c>
    </row>
    <row r="29" spans="1:10">
      <c r="A29" s="35">
        <v>20</v>
      </c>
      <c r="B29" s="6"/>
      <c r="C29" s="214"/>
      <c r="D29" s="6"/>
      <c r="E29" s="214"/>
      <c r="F29" s="16" t="str">
        <f t="shared" si="0"/>
        <v/>
      </c>
      <c r="G29" s="347" t="b">
        <f t="shared" si="1"/>
        <v>0</v>
      </c>
      <c r="H29" s="348">
        <f t="shared" si="2"/>
        <v>1</v>
      </c>
      <c r="I29" s="380" t="str">
        <f t="shared" si="3"/>
        <v/>
      </c>
      <c r="J29" s="380" t="str">
        <f t="shared" si="4"/>
        <v/>
      </c>
    </row>
    <row r="30" spans="1:10">
      <c r="A30" s="35">
        <v>21</v>
      </c>
      <c r="B30" s="6"/>
      <c r="C30" s="214"/>
      <c r="D30" s="6"/>
      <c r="E30" s="214"/>
      <c r="F30" s="16" t="str">
        <f t="shared" si="0"/>
        <v/>
      </c>
      <c r="G30" s="347" t="b">
        <f t="shared" si="1"/>
        <v>0</v>
      </c>
      <c r="H30" s="348">
        <f t="shared" si="2"/>
        <v>1</v>
      </c>
      <c r="I30" s="380" t="str">
        <f t="shared" si="3"/>
        <v/>
      </c>
      <c r="J30" s="380" t="str">
        <f t="shared" si="4"/>
        <v/>
      </c>
    </row>
    <row r="31" spans="1:10">
      <c r="A31" s="35">
        <v>22</v>
      </c>
      <c r="B31" s="6"/>
      <c r="C31" s="214"/>
      <c r="D31" s="6"/>
      <c r="E31" s="214"/>
      <c r="F31" s="16" t="str">
        <f t="shared" si="0"/>
        <v/>
      </c>
      <c r="G31" s="347" t="b">
        <f t="shared" si="1"/>
        <v>0</v>
      </c>
      <c r="H31" s="348">
        <f t="shared" si="2"/>
        <v>1</v>
      </c>
      <c r="I31" s="380" t="str">
        <f t="shared" si="3"/>
        <v/>
      </c>
      <c r="J31" s="380" t="str">
        <f t="shared" si="4"/>
        <v/>
      </c>
    </row>
    <row r="32" spans="1:10">
      <c r="A32" s="35">
        <v>23</v>
      </c>
      <c r="B32" s="6"/>
      <c r="C32" s="214"/>
      <c r="D32" s="6"/>
      <c r="E32" s="214"/>
      <c r="F32" s="16" t="str">
        <f t="shared" si="0"/>
        <v/>
      </c>
      <c r="G32" s="347" t="b">
        <f t="shared" si="1"/>
        <v>0</v>
      </c>
      <c r="H32" s="348">
        <f t="shared" si="2"/>
        <v>1</v>
      </c>
      <c r="I32" s="380" t="str">
        <f t="shared" si="3"/>
        <v/>
      </c>
      <c r="J32" s="380" t="str">
        <f t="shared" si="4"/>
        <v/>
      </c>
    </row>
    <row r="33" spans="1:10">
      <c r="A33" s="35">
        <v>24</v>
      </c>
      <c r="B33" s="6"/>
      <c r="C33" s="214"/>
      <c r="D33" s="6"/>
      <c r="E33" s="214"/>
      <c r="F33" s="16" t="str">
        <f t="shared" si="0"/>
        <v/>
      </c>
      <c r="G33" s="347" t="b">
        <f t="shared" si="1"/>
        <v>0</v>
      </c>
      <c r="H33" s="348">
        <f t="shared" si="2"/>
        <v>1</v>
      </c>
      <c r="I33" s="380" t="str">
        <f t="shared" si="3"/>
        <v/>
      </c>
      <c r="J33" s="380" t="str">
        <f t="shared" si="4"/>
        <v/>
      </c>
    </row>
    <row r="34" spans="1:10">
      <c r="A34" s="35">
        <v>25</v>
      </c>
      <c r="B34" s="6"/>
      <c r="C34" s="214"/>
      <c r="D34" s="6"/>
      <c r="E34" s="214"/>
      <c r="F34" s="16" t="str">
        <f t="shared" si="0"/>
        <v/>
      </c>
      <c r="G34" s="347" t="b">
        <f t="shared" si="1"/>
        <v>0</v>
      </c>
      <c r="H34" s="348">
        <f t="shared" si="2"/>
        <v>1</v>
      </c>
      <c r="I34" s="380" t="str">
        <f t="shared" si="3"/>
        <v/>
      </c>
      <c r="J34" s="380" t="str">
        <f t="shared" si="4"/>
        <v/>
      </c>
    </row>
    <row r="35" spans="1:10">
      <c r="A35" s="35">
        <v>26</v>
      </c>
      <c r="B35" s="6"/>
      <c r="C35" s="214"/>
      <c r="D35" s="6"/>
      <c r="E35" s="214"/>
      <c r="F35" s="16" t="str">
        <f t="shared" si="0"/>
        <v/>
      </c>
      <c r="G35" s="347" t="b">
        <f t="shared" si="1"/>
        <v>0</v>
      </c>
      <c r="H35" s="348">
        <f t="shared" si="2"/>
        <v>1</v>
      </c>
      <c r="I35" s="380" t="str">
        <f t="shared" si="3"/>
        <v/>
      </c>
      <c r="J35" s="380" t="str">
        <f t="shared" si="4"/>
        <v/>
      </c>
    </row>
    <row r="36" spans="1:10">
      <c r="A36" s="35">
        <v>27</v>
      </c>
      <c r="B36" s="6"/>
      <c r="C36" s="214"/>
      <c r="D36" s="6"/>
      <c r="E36" s="214"/>
      <c r="F36" s="16" t="str">
        <f t="shared" si="0"/>
        <v/>
      </c>
      <c r="G36" s="347" t="b">
        <f t="shared" si="1"/>
        <v>0</v>
      </c>
      <c r="H36" s="348">
        <f t="shared" si="2"/>
        <v>1</v>
      </c>
      <c r="I36" s="380" t="str">
        <f t="shared" si="3"/>
        <v/>
      </c>
      <c r="J36" s="380" t="str">
        <f t="shared" si="4"/>
        <v/>
      </c>
    </row>
    <row r="37" spans="1:10">
      <c r="A37" s="35">
        <v>28</v>
      </c>
      <c r="B37" s="6"/>
      <c r="C37" s="214"/>
      <c r="D37" s="6"/>
      <c r="E37" s="214"/>
      <c r="F37" s="16" t="str">
        <f t="shared" si="0"/>
        <v/>
      </c>
      <c r="G37" s="347" t="b">
        <f t="shared" si="1"/>
        <v>0</v>
      </c>
      <c r="H37" s="348">
        <f t="shared" si="2"/>
        <v>1</v>
      </c>
      <c r="I37" s="380" t="str">
        <f t="shared" si="3"/>
        <v/>
      </c>
      <c r="J37" s="380" t="str">
        <f t="shared" si="4"/>
        <v/>
      </c>
    </row>
    <row r="38" spans="1:10">
      <c r="A38" s="35">
        <v>29</v>
      </c>
      <c r="B38" s="6"/>
      <c r="C38" s="214"/>
      <c r="D38" s="6"/>
      <c r="E38" s="214"/>
      <c r="F38" s="16" t="str">
        <f t="shared" si="0"/>
        <v/>
      </c>
      <c r="G38" s="347" t="b">
        <f t="shared" si="1"/>
        <v>0</v>
      </c>
      <c r="H38" s="348">
        <f t="shared" si="2"/>
        <v>1</v>
      </c>
      <c r="I38" s="380" t="str">
        <f t="shared" si="3"/>
        <v/>
      </c>
      <c r="J38" s="380" t="str">
        <f t="shared" si="4"/>
        <v/>
      </c>
    </row>
    <row r="39" spans="1:10">
      <c r="A39" s="35">
        <v>30</v>
      </c>
      <c r="B39" s="6"/>
      <c r="C39" s="214"/>
      <c r="D39" s="6"/>
      <c r="E39" s="214"/>
      <c r="F39" s="16" t="str">
        <f t="shared" si="0"/>
        <v/>
      </c>
      <c r="G39" s="347" t="b">
        <f t="shared" si="1"/>
        <v>0</v>
      </c>
      <c r="H39" s="348">
        <f t="shared" si="2"/>
        <v>1</v>
      </c>
      <c r="I39" s="380" t="str">
        <f t="shared" si="3"/>
        <v/>
      </c>
      <c r="J39" s="380" t="str">
        <f t="shared" si="4"/>
        <v/>
      </c>
    </row>
    <row r="40" spans="1:10">
      <c r="A40" s="35">
        <v>31</v>
      </c>
      <c r="B40" s="6"/>
      <c r="C40" s="214"/>
      <c r="D40" s="6"/>
      <c r="E40" s="214"/>
      <c r="F40" s="16" t="str">
        <f t="shared" si="0"/>
        <v/>
      </c>
      <c r="G40" s="347" t="b">
        <f t="shared" si="1"/>
        <v>0</v>
      </c>
      <c r="H40" s="348">
        <f t="shared" si="2"/>
        <v>1</v>
      </c>
      <c r="I40" s="380" t="str">
        <f t="shared" si="3"/>
        <v/>
      </c>
      <c r="J40" s="380" t="str">
        <f t="shared" si="4"/>
        <v/>
      </c>
    </row>
    <row r="41" spans="1:10">
      <c r="A41" s="35">
        <v>32</v>
      </c>
      <c r="B41" s="6"/>
      <c r="C41" s="214"/>
      <c r="D41" s="6"/>
      <c r="E41" s="214"/>
      <c r="F41" s="16" t="str">
        <f t="shared" si="0"/>
        <v/>
      </c>
      <c r="G41" s="347" t="b">
        <f t="shared" si="1"/>
        <v>0</v>
      </c>
      <c r="H41" s="348">
        <f t="shared" si="2"/>
        <v>1</v>
      </c>
      <c r="I41" s="380" t="str">
        <f t="shared" si="3"/>
        <v/>
      </c>
      <c r="J41" s="380" t="str">
        <f t="shared" si="4"/>
        <v/>
      </c>
    </row>
    <row r="42" spans="1:10">
      <c r="A42" s="35">
        <v>33</v>
      </c>
      <c r="B42" s="6"/>
      <c r="C42" s="214"/>
      <c r="D42" s="6"/>
      <c r="E42" s="214"/>
      <c r="F42" s="16" t="str">
        <f t="shared" si="0"/>
        <v/>
      </c>
      <c r="G42" s="347" t="b">
        <f t="shared" si="1"/>
        <v>0</v>
      </c>
      <c r="H42" s="348">
        <f t="shared" ref="H42:H73" si="5">LEN(B42)-LEN(SUBSTITUTE(B42,",",""))+1</f>
        <v>1</v>
      </c>
      <c r="I42" s="380" t="str">
        <f t="shared" si="3"/>
        <v/>
      </c>
      <c r="J42" s="380" t="str">
        <f t="shared" si="4"/>
        <v/>
      </c>
    </row>
    <row r="43" spans="1:10">
      <c r="A43" s="35">
        <v>34</v>
      </c>
      <c r="B43" s="6"/>
      <c r="C43" s="214"/>
      <c r="D43" s="6"/>
      <c r="E43" s="214"/>
      <c r="F43" s="16" t="str">
        <f t="shared" si="0"/>
        <v/>
      </c>
      <c r="G43" s="347" t="b">
        <f t="shared" si="1"/>
        <v>0</v>
      </c>
      <c r="H43" s="348">
        <f t="shared" si="5"/>
        <v>1</v>
      </c>
      <c r="I43" s="380" t="str">
        <f t="shared" si="3"/>
        <v/>
      </c>
      <c r="J43" s="380" t="str">
        <f t="shared" si="4"/>
        <v/>
      </c>
    </row>
    <row r="44" spans="1:10">
      <c r="A44" s="35">
        <v>35</v>
      </c>
      <c r="B44" s="6"/>
      <c r="C44" s="214"/>
      <c r="D44" s="6"/>
      <c r="E44" s="214"/>
      <c r="F44" s="16" t="str">
        <f t="shared" si="0"/>
        <v/>
      </c>
      <c r="G44" s="347" t="b">
        <f t="shared" si="1"/>
        <v>0</v>
      </c>
      <c r="H44" s="348">
        <f t="shared" si="5"/>
        <v>1</v>
      </c>
      <c r="I44" s="380" t="str">
        <f t="shared" si="3"/>
        <v/>
      </c>
      <c r="J44" s="380" t="str">
        <f t="shared" si="4"/>
        <v/>
      </c>
    </row>
    <row r="45" spans="1:10">
      <c r="A45" s="35">
        <v>36</v>
      </c>
      <c r="B45" s="6"/>
      <c r="C45" s="214"/>
      <c r="D45" s="6"/>
      <c r="E45" s="214"/>
      <c r="F45" s="16" t="str">
        <f t="shared" si="0"/>
        <v/>
      </c>
      <c r="G45" s="347" t="b">
        <f t="shared" si="1"/>
        <v>0</v>
      </c>
      <c r="H45" s="348">
        <f t="shared" si="5"/>
        <v>1</v>
      </c>
      <c r="I45" s="380" t="str">
        <f t="shared" si="3"/>
        <v/>
      </c>
      <c r="J45" s="380" t="str">
        <f t="shared" si="4"/>
        <v/>
      </c>
    </row>
    <row r="46" spans="1:10">
      <c r="A46" s="35">
        <v>37</v>
      </c>
      <c r="B46" s="6"/>
      <c r="C46" s="214"/>
      <c r="D46" s="6"/>
      <c r="E46" s="214"/>
      <c r="F46" s="16" t="str">
        <f t="shared" si="0"/>
        <v/>
      </c>
      <c r="G46" s="347" t="b">
        <f t="shared" si="1"/>
        <v>0</v>
      </c>
      <c r="H46" s="348">
        <f t="shared" si="5"/>
        <v>1</v>
      </c>
      <c r="I46" s="380" t="str">
        <f t="shared" si="3"/>
        <v/>
      </c>
      <c r="J46" s="380" t="str">
        <f t="shared" si="4"/>
        <v/>
      </c>
    </row>
    <row r="47" spans="1:10">
      <c r="A47" s="35">
        <v>38</v>
      </c>
      <c r="B47" s="6"/>
      <c r="C47" s="214"/>
      <c r="D47" s="6"/>
      <c r="E47" s="214"/>
      <c r="F47" s="16" t="str">
        <f t="shared" si="0"/>
        <v/>
      </c>
      <c r="G47" s="347" t="b">
        <f t="shared" si="1"/>
        <v>0</v>
      </c>
      <c r="H47" s="348">
        <f t="shared" si="5"/>
        <v>1</v>
      </c>
      <c r="I47" s="380" t="str">
        <f t="shared" si="3"/>
        <v/>
      </c>
      <c r="J47" s="380" t="str">
        <f t="shared" si="4"/>
        <v/>
      </c>
    </row>
    <row r="48" spans="1:10">
      <c r="A48" s="35">
        <v>39</v>
      </c>
      <c r="B48" s="6"/>
      <c r="C48" s="214"/>
      <c r="D48" s="6"/>
      <c r="E48" s="214"/>
      <c r="F48" s="16" t="str">
        <f t="shared" si="0"/>
        <v/>
      </c>
      <c r="G48" s="347" t="b">
        <f t="shared" si="1"/>
        <v>0</v>
      </c>
      <c r="H48" s="348">
        <f t="shared" si="5"/>
        <v>1</v>
      </c>
      <c r="I48" s="380" t="str">
        <f t="shared" si="3"/>
        <v/>
      </c>
      <c r="J48" s="380" t="str">
        <f t="shared" si="4"/>
        <v/>
      </c>
    </row>
    <row r="49" spans="1:10">
      <c r="A49" s="35">
        <v>40</v>
      </c>
      <c r="B49" s="6"/>
      <c r="C49" s="214"/>
      <c r="D49" s="6"/>
      <c r="E49" s="214"/>
      <c r="F49" s="16" t="str">
        <f t="shared" si="0"/>
        <v/>
      </c>
      <c r="G49" s="347" t="b">
        <f t="shared" si="1"/>
        <v>0</v>
      </c>
      <c r="H49" s="348">
        <f t="shared" si="5"/>
        <v>1</v>
      </c>
      <c r="I49" s="380" t="str">
        <f t="shared" si="3"/>
        <v/>
      </c>
      <c r="J49" s="380" t="str">
        <f t="shared" si="4"/>
        <v/>
      </c>
    </row>
    <row r="50" spans="1:10">
      <c r="A50" s="35">
        <v>41</v>
      </c>
      <c r="B50" s="6"/>
      <c r="C50" s="214"/>
      <c r="D50" s="6"/>
      <c r="E50" s="214"/>
      <c r="F50" s="16" t="str">
        <f t="shared" si="0"/>
        <v/>
      </c>
      <c r="G50" s="347" t="b">
        <f t="shared" si="1"/>
        <v>0</v>
      </c>
      <c r="H50" s="348">
        <f t="shared" si="5"/>
        <v>1</v>
      </c>
      <c r="I50" s="380" t="str">
        <f t="shared" si="3"/>
        <v/>
      </c>
      <c r="J50" s="380" t="str">
        <f t="shared" si="4"/>
        <v/>
      </c>
    </row>
    <row r="51" spans="1:10">
      <c r="A51" s="35">
        <v>42</v>
      </c>
      <c r="B51" s="6"/>
      <c r="C51" s="214"/>
      <c r="D51" s="6"/>
      <c r="E51" s="214"/>
      <c r="F51" s="16" t="str">
        <f t="shared" si="0"/>
        <v/>
      </c>
      <c r="G51" s="347" t="b">
        <f t="shared" si="1"/>
        <v>0</v>
      </c>
      <c r="H51" s="348">
        <f t="shared" si="5"/>
        <v>1</v>
      </c>
      <c r="I51" s="380" t="str">
        <f t="shared" si="3"/>
        <v/>
      </c>
      <c r="J51" s="380" t="str">
        <f t="shared" si="4"/>
        <v/>
      </c>
    </row>
    <row r="52" spans="1:10">
      <c r="A52" s="35">
        <v>43</v>
      </c>
      <c r="B52" s="6"/>
      <c r="C52" s="214"/>
      <c r="D52" s="6"/>
      <c r="E52" s="214"/>
      <c r="F52" s="16" t="str">
        <f t="shared" si="0"/>
        <v/>
      </c>
      <c r="G52" s="347" t="b">
        <f t="shared" si="1"/>
        <v>0</v>
      </c>
      <c r="H52" s="348">
        <f t="shared" si="5"/>
        <v>1</v>
      </c>
      <c r="I52" s="380" t="str">
        <f t="shared" si="3"/>
        <v/>
      </c>
      <c r="J52" s="380" t="str">
        <f t="shared" si="4"/>
        <v/>
      </c>
    </row>
    <row r="53" spans="1:10">
      <c r="A53" s="35">
        <v>44</v>
      </c>
      <c r="B53" s="6"/>
      <c r="C53" s="214"/>
      <c r="D53" s="6"/>
      <c r="E53" s="214"/>
      <c r="F53" s="16" t="str">
        <f t="shared" si="0"/>
        <v/>
      </c>
      <c r="G53" s="347" t="b">
        <f t="shared" si="1"/>
        <v>0</v>
      </c>
      <c r="H53" s="348">
        <f t="shared" si="5"/>
        <v>1</v>
      </c>
      <c r="I53" s="380" t="str">
        <f t="shared" si="3"/>
        <v/>
      </c>
      <c r="J53" s="380" t="str">
        <f t="shared" si="4"/>
        <v/>
      </c>
    </row>
    <row r="54" spans="1:10">
      <c r="A54" s="35">
        <v>45</v>
      </c>
      <c r="B54" s="6"/>
      <c r="C54" s="214"/>
      <c r="D54" s="6"/>
      <c r="E54" s="214"/>
      <c r="F54" s="16" t="str">
        <f t="shared" si="0"/>
        <v/>
      </c>
      <c r="G54" s="347" t="b">
        <f t="shared" si="1"/>
        <v>0</v>
      </c>
      <c r="H54" s="348">
        <f t="shared" si="5"/>
        <v>1</v>
      </c>
      <c r="I54" s="380" t="str">
        <f t="shared" si="3"/>
        <v/>
      </c>
      <c r="J54" s="380" t="str">
        <f t="shared" si="4"/>
        <v/>
      </c>
    </row>
    <row r="55" spans="1:10">
      <c r="A55" s="35">
        <v>46</v>
      </c>
      <c r="B55" s="6"/>
      <c r="C55" s="214"/>
      <c r="D55" s="6"/>
      <c r="E55" s="214"/>
      <c r="F55" s="16" t="str">
        <f t="shared" si="0"/>
        <v/>
      </c>
      <c r="G55" s="347" t="b">
        <f t="shared" si="1"/>
        <v>0</v>
      </c>
      <c r="H55" s="348">
        <f t="shared" si="5"/>
        <v>1</v>
      </c>
      <c r="I55" s="380" t="str">
        <f t="shared" si="3"/>
        <v/>
      </c>
      <c r="J55" s="380" t="str">
        <f t="shared" si="4"/>
        <v/>
      </c>
    </row>
    <row r="56" spans="1:10">
      <c r="A56" s="35">
        <v>47</v>
      </c>
      <c r="B56" s="6"/>
      <c r="C56" s="214"/>
      <c r="D56" s="6"/>
      <c r="E56" s="214"/>
      <c r="F56" s="16" t="str">
        <f t="shared" si="0"/>
        <v/>
      </c>
      <c r="G56" s="347" t="b">
        <f t="shared" si="1"/>
        <v>0</v>
      </c>
      <c r="H56" s="348">
        <f t="shared" si="5"/>
        <v>1</v>
      </c>
      <c r="I56" s="380" t="str">
        <f t="shared" si="3"/>
        <v/>
      </c>
      <c r="J56" s="380" t="str">
        <f t="shared" si="4"/>
        <v/>
      </c>
    </row>
    <row r="57" spans="1:10">
      <c r="A57" s="35">
        <v>48</v>
      </c>
      <c r="B57" s="6"/>
      <c r="C57" s="214"/>
      <c r="D57" s="6"/>
      <c r="E57" s="214"/>
      <c r="F57" s="16" t="str">
        <f t="shared" si="0"/>
        <v/>
      </c>
      <c r="G57" s="347" t="b">
        <f t="shared" si="1"/>
        <v>0</v>
      </c>
      <c r="H57" s="348">
        <f t="shared" si="5"/>
        <v>1</v>
      </c>
      <c r="I57" s="380" t="str">
        <f t="shared" si="3"/>
        <v/>
      </c>
      <c r="J57" s="380" t="str">
        <f t="shared" si="4"/>
        <v/>
      </c>
    </row>
    <row r="58" spans="1:10">
      <c r="A58" s="35">
        <v>49</v>
      </c>
      <c r="B58" s="6"/>
      <c r="C58" s="214"/>
      <c r="D58" s="6"/>
      <c r="E58" s="214"/>
      <c r="F58" s="16" t="str">
        <f t="shared" si="0"/>
        <v/>
      </c>
      <c r="G58" s="347" t="b">
        <f t="shared" si="1"/>
        <v>0</v>
      </c>
      <c r="H58" s="348">
        <f t="shared" si="5"/>
        <v>1</v>
      </c>
      <c r="I58" s="380" t="str">
        <f t="shared" si="3"/>
        <v/>
      </c>
      <c r="J58" s="380" t="str">
        <f t="shared" si="4"/>
        <v/>
      </c>
    </row>
    <row r="59" spans="1:10">
      <c r="A59" s="35">
        <v>50</v>
      </c>
      <c r="B59" s="6"/>
      <c r="C59" s="214"/>
      <c r="D59" s="6"/>
      <c r="E59" s="214"/>
      <c r="F59" s="16" t="str">
        <f t="shared" si="0"/>
        <v/>
      </c>
      <c r="G59" s="347" t="b">
        <f t="shared" si="1"/>
        <v>0</v>
      </c>
      <c r="H59" s="348">
        <f t="shared" si="5"/>
        <v>1</v>
      </c>
      <c r="I59" s="380" t="str">
        <f t="shared" si="3"/>
        <v/>
      </c>
      <c r="J59" s="380" t="str">
        <f t="shared" si="4"/>
        <v/>
      </c>
    </row>
    <row r="60" spans="1:10">
      <c r="A60" s="35">
        <v>51</v>
      </c>
      <c r="B60" s="6"/>
      <c r="C60" s="214"/>
      <c r="D60" s="6"/>
      <c r="E60" s="214"/>
      <c r="F60" s="16" t="str">
        <f t="shared" si="0"/>
        <v/>
      </c>
      <c r="G60" s="347" t="b">
        <f t="shared" si="1"/>
        <v>0</v>
      </c>
      <c r="H60" s="348">
        <f t="shared" si="5"/>
        <v>1</v>
      </c>
      <c r="I60" s="380" t="str">
        <f t="shared" si="3"/>
        <v/>
      </c>
      <c r="J60" s="380" t="str">
        <f t="shared" si="4"/>
        <v/>
      </c>
    </row>
    <row r="61" spans="1:10">
      <c r="A61" s="35">
        <v>52</v>
      </c>
      <c r="B61" s="6"/>
      <c r="C61" s="214"/>
      <c r="D61" s="6"/>
      <c r="E61" s="214"/>
      <c r="F61" s="16" t="str">
        <f t="shared" si="0"/>
        <v/>
      </c>
      <c r="G61" s="347" t="b">
        <f t="shared" si="1"/>
        <v>0</v>
      </c>
      <c r="H61" s="348">
        <f t="shared" si="5"/>
        <v>1</v>
      </c>
      <c r="I61" s="380" t="str">
        <f t="shared" si="3"/>
        <v/>
      </c>
      <c r="J61" s="380" t="str">
        <f t="shared" si="4"/>
        <v/>
      </c>
    </row>
    <row r="62" spans="1:10">
      <c r="A62" s="35">
        <v>53</v>
      </c>
      <c r="B62" s="6"/>
      <c r="C62" s="214"/>
      <c r="D62" s="6"/>
      <c r="E62" s="214"/>
      <c r="F62" s="16" t="str">
        <f t="shared" si="0"/>
        <v/>
      </c>
      <c r="G62" s="347" t="b">
        <f t="shared" si="1"/>
        <v>0</v>
      </c>
      <c r="H62" s="348">
        <f t="shared" si="5"/>
        <v>1</v>
      </c>
      <c r="I62" s="380" t="str">
        <f t="shared" si="3"/>
        <v/>
      </c>
      <c r="J62" s="380" t="str">
        <f t="shared" si="4"/>
        <v/>
      </c>
    </row>
    <row r="63" spans="1:10">
      <c r="A63" s="35">
        <v>54</v>
      </c>
      <c r="B63" s="6"/>
      <c r="C63" s="214"/>
      <c r="D63" s="6"/>
      <c r="E63" s="214"/>
      <c r="F63" s="16" t="str">
        <f t="shared" si="0"/>
        <v/>
      </c>
      <c r="G63" s="347" t="b">
        <f t="shared" si="1"/>
        <v>0</v>
      </c>
      <c r="H63" s="348">
        <f t="shared" si="5"/>
        <v>1</v>
      </c>
      <c r="I63" s="380" t="str">
        <f t="shared" si="3"/>
        <v/>
      </c>
      <c r="J63" s="380" t="str">
        <f t="shared" si="4"/>
        <v/>
      </c>
    </row>
    <row r="64" spans="1:10">
      <c r="A64" s="35">
        <v>55</v>
      </c>
      <c r="B64" s="6"/>
      <c r="C64" s="214"/>
      <c r="D64" s="6"/>
      <c r="E64" s="214"/>
      <c r="F64" s="16" t="str">
        <f t="shared" si="0"/>
        <v/>
      </c>
      <c r="G64" s="347" t="b">
        <f t="shared" si="1"/>
        <v>0</v>
      </c>
      <c r="H64" s="348">
        <f t="shared" si="5"/>
        <v>1</v>
      </c>
      <c r="I64" s="380" t="str">
        <f t="shared" si="3"/>
        <v/>
      </c>
      <c r="J64" s="380" t="str">
        <f t="shared" si="4"/>
        <v/>
      </c>
    </row>
    <row r="65" spans="1:10">
      <c r="A65" s="35">
        <v>56</v>
      </c>
      <c r="B65" s="6"/>
      <c r="C65" s="214"/>
      <c r="D65" s="6"/>
      <c r="E65" s="214"/>
      <c r="F65" s="16" t="str">
        <f t="shared" si="0"/>
        <v/>
      </c>
      <c r="G65" s="347" t="b">
        <f t="shared" si="1"/>
        <v>0</v>
      </c>
      <c r="H65" s="348">
        <f t="shared" si="5"/>
        <v>1</v>
      </c>
      <c r="I65" s="380" t="str">
        <f t="shared" si="3"/>
        <v/>
      </c>
      <c r="J65" s="380" t="str">
        <f t="shared" si="4"/>
        <v/>
      </c>
    </row>
    <row r="66" spans="1:10">
      <c r="A66" s="35">
        <v>57</v>
      </c>
      <c r="B66" s="6"/>
      <c r="C66" s="214"/>
      <c r="D66" s="6"/>
      <c r="E66" s="214"/>
      <c r="F66" s="16" t="str">
        <f t="shared" si="0"/>
        <v/>
      </c>
      <c r="G66" s="347" t="b">
        <f t="shared" si="1"/>
        <v>0</v>
      </c>
      <c r="H66" s="348">
        <f t="shared" si="5"/>
        <v>1</v>
      </c>
      <c r="I66" s="380" t="str">
        <f t="shared" si="3"/>
        <v/>
      </c>
      <c r="J66" s="380" t="str">
        <f t="shared" si="4"/>
        <v/>
      </c>
    </row>
    <row r="67" spans="1:10">
      <c r="A67" s="35">
        <v>58</v>
      </c>
      <c r="B67" s="6"/>
      <c r="C67" s="214"/>
      <c r="D67" s="6"/>
      <c r="E67" s="214"/>
      <c r="F67" s="16" t="str">
        <f t="shared" si="0"/>
        <v/>
      </c>
      <c r="G67" s="347" t="b">
        <f t="shared" si="1"/>
        <v>0</v>
      </c>
      <c r="H67" s="348">
        <f t="shared" si="5"/>
        <v>1</v>
      </c>
      <c r="I67" s="380" t="str">
        <f t="shared" si="3"/>
        <v/>
      </c>
      <c r="J67" s="380" t="str">
        <f t="shared" si="4"/>
        <v/>
      </c>
    </row>
    <row r="68" spans="1:10">
      <c r="A68" s="35">
        <v>59</v>
      </c>
      <c r="B68" s="6"/>
      <c r="C68" s="214"/>
      <c r="D68" s="6"/>
      <c r="E68" s="214"/>
      <c r="F68" s="16" t="str">
        <f t="shared" si="0"/>
        <v/>
      </c>
      <c r="G68" s="347" t="b">
        <f t="shared" si="1"/>
        <v>0</v>
      </c>
      <c r="H68" s="348">
        <f t="shared" si="5"/>
        <v>1</v>
      </c>
      <c r="I68" s="380" t="str">
        <f t="shared" si="3"/>
        <v/>
      </c>
      <c r="J68" s="380" t="str">
        <f t="shared" si="4"/>
        <v/>
      </c>
    </row>
    <row r="69" spans="1:10">
      <c r="A69" s="35">
        <v>60</v>
      </c>
      <c r="B69" s="6"/>
      <c r="C69" s="214"/>
      <c r="D69" s="6"/>
      <c r="E69" s="214"/>
      <c r="F69" s="16" t="str">
        <f t="shared" si="0"/>
        <v/>
      </c>
      <c r="G69" s="347" t="b">
        <f t="shared" si="1"/>
        <v>0</v>
      </c>
      <c r="H69" s="348">
        <f t="shared" si="5"/>
        <v>1</v>
      </c>
      <c r="I69" s="380" t="str">
        <f t="shared" si="3"/>
        <v/>
      </c>
      <c r="J69" s="380" t="str">
        <f t="shared" si="4"/>
        <v/>
      </c>
    </row>
    <row r="70" spans="1:10">
      <c r="A70" s="35">
        <v>61</v>
      </c>
      <c r="B70" s="6"/>
      <c r="C70" s="214"/>
      <c r="D70" s="6"/>
      <c r="E70" s="214"/>
      <c r="F70" s="16" t="str">
        <f t="shared" si="0"/>
        <v/>
      </c>
      <c r="G70" s="347" t="b">
        <f t="shared" si="1"/>
        <v>0</v>
      </c>
      <c r="H70" s="348">
        <f t="shared" si="5"/>
        <v>1</v>
      </c>
      <c r="I70" s="380" t="str">
        <f t="shared" si="3"/>
        <v/>
      </c>
      <c r="J70" s="380" t="str">
        <f t="shared" si="4"/>
        <v/>
      </c>
    </row>
    <row r="71" spans="1:10">
      <c r="A71" s="35">
        <v>62</v>
      </c>
      <c r="B71" s="6"/>
      <c r="C71" s="214"/>
      <c r="D71" s="6"/>
      <c r="E71" s="214"/>
      <c r="F71" s="16" t="str">
        <f t="shared" si="0"/>
        <v/>
      </c>
      <c r="G71" s="347" t="b">
        <f t="shared" si="1"/>
        <v>0</v>
      </c>
      <c r="H71" s="348">
        <f t="shared" si="5"/>
        <v>1</v>
      </c>
      <c r="I71" s="380" t="str">
        <f t="shared" si="3"/>
        <v/>
      </c>
      <c r="J71" s="380" t="str">
        <f t="shared" si="4"/>
        <v/>
      </c>
    </row>
    <row r="72" spans="1:10">
      <c r="A72" s="35">
        <v>63</v>
      </c>
      <c r="B72" s="6"/>
      <c r="C72" s="214"/>
      <c r="D72" s="6"/>
      <c r="E72" s="214"/>
      <c r="F72" s="16" t="str">
        <f t="shared" si="0"/>
        <v/>
      </c>
      <c r="G72" s="347" t="b">
        <f t="shared" si="1"/>
        <v>0</v>
      </c>
      <c r="H72" s="348">
        <f t="shared" si="5"/>
        <v>1</v>
      </c>
      <c r="I72" s="380" t="str">
        <f t="shared" si="3"/>
        <v/>
      </c>
      <c r="J72" s="380" t="str">
        <f t="shared" si="4"/>
        <v/>
      </c>
    </row>
    <row r="73" spans="1:10">
      <c r="A73" s="35">
        <v>64</v>
      </c>
      <c r="B73" s="6"/>
      <c r="C73" s="214"/>
      <c r="D73" s="6"/>
      <c r="E73" s="214"/>
      <c r="F73" s="16" t="str">
        <f t="shared" si="0"/>
        <v/>
      </c>
      <c r="G73" s="347" t="b">
        <f t="shared" si="1"/>
        <v>0</v>
      </c>
      <c r="H73" s="348">
        <f t="shared" si="5"/>
        <v>1</v>
      </c>
      <c r="I73" s="380" t="str">
        <f t="shared" si="3"/>
        <v/>
      </c>
      <c r="J73" s="380" t="str">
        <f t="shared" si="4"/>
        <v/>
      </c>
    </row>
    <row r="74" spans="1:10">
      <c r="A74" s="35">
        <v>65</v>
      </c>
      <c r="B74" s="6"/>
      <c r="C74" s="214"/>
      <c r="D74" s="6"/>
      <c r="E74" s="214"/>
      <c r="F74" s="16" t="str">
        <f t="shared" ref="F74:F137" si="6">IF(OR($B74="",$C74="",,,$E74&lt;an_initial,$E74&gt;an_final,),"",HLOOKUP(D74,ii53punctaje,2,FALSE) * C74)</f>
        <v/>
      </c>
      <c r="G74" s="347" t="b">
        <f t="shared" ref="G74:G108" si="7">IF(nume_candidat="",FALSE,ISNUMBER(SEARCH(nume_candidat,$B74)))</f>
        <v>0</v>
      </c>
      <c r="H74" s="348">
        <f t="shared" ref="H74:H108" si="8">LEN(B74)-LEN(SUBSTITUTE(B74,",",""))+1</f>
        <v>1</v>
      </c>
      <c r="I74" s="380" t="str">
        <f t="shared" ref="I74:I137" si="9">IF(OR($B74="",$C74="",,,$E74&lt;an_initial,$E74&gt;an_final,),"",COUNTIF(D74,"Reviewer") * C74 * HLOOKUP(D74,ii53punctaje,2,FALSE))</f>
        <v/>
      </c>
      <c r="J74" s="380" t="str">
        <f t="shared" ref="J74:J137" si="10">IF(OR($B74="",$C74="",,,$E74&lt;an_initial,$E74&gt;an_final,),"",COUNTIF(D74,"Citări") * C74 * HLOOKUP(D74,ii53punctaje,2,FALSE))</f>
        <v/>
      </c>
    </row>
    <row r="75" spans="1:10">
      <c r="A75" s="35">
        <v>66</v>
      </c>
      <c r="B75" s="6"/>
      <c r="C75" s="214"/>
      <c r="D75" s="6"/>
      <c r="E75" s="214"/>
      <c r="F75" s="16" t="str">
        <f t="shared" si="6"/>
        <v/>
      </c>
      <c r="G75" s="347" t="b">
        <f t="shared" si="7"/>
        <v>0</v>
      </c>
      <c r="H75" s="348">
        <f t="shared" si="8"/>
        <v>1</v>
      </c>
      <c r="I75" s="380" t="str">
        <f t="shared" si="9"/>
        <v/>
      </c>
      <c r="J75" s="380" t="str">
        <f t="shared" si="10"/>
        <v/>
      </c>
    </row>
    <row r="76" spans="1:10">
      <c r="A76" s="35">
        <v>67</v>
      </c>
      <c r="B76" s="6"/>
      <c r="C76" s="214"/>
      <c r="D76" s="6"/>
      <c r="E76" s="214"/>
      <c r="F76" s="16" t="str">
        <f t="shared" si="6"/>
        <v/>
      </c>
      <c r="G76" s="347" t="b">
        <f t="shared" si="7"/>
        <v>0</v>
      </c>
      <c r="H76" s="348">
        <f t="shared" si="8"/>
        <v>1</v>
      </c>
      <c r="I76" s="380" t="str">
        <f t="shared" si="9"/>
        <v/>
      </c>
      <c r="J76" s="380" t="str">
        <f t="shared" si="10"/>
        <v/>
      </c>
    </row>
    <row r="77" spans="1:10">
      <c r="A77" s="35">
        <v>68</v>
      </c>
      <c r="B77" s="6"/>
      <c r="C77" s="214"/>
      <c r="D77" s="6"/>
      <c r="E77" s="214"/>
      <c r="F77" s="16" t="str">
        <f t="shared" si="6"/>
        <v/>
      </c>
      <c r="G77" s="347" t="b">
        <f t="shared" si="7"/>
        <v>0</v>
      </c>
      <c r="H77" s="348">
        <f t="shared" si="8"/>
        <v>1</v>
      </c>
      <c r="I77" s="380" t="str">
        <f t="shared" si="9"/>
        <v/>
      </c>
      <c r="J77" s="380" t="str">
        <f t="shared" si="10"/>
        <v/>
      </c>
    </row>
    <row r="78" spans="1:10">
      <c r="A78" s="35">
        <v>69</v>
      </c>
      <c r="B78" s="6"/>
      <c r="C78" s="214"/>
      <c r="D78" s="6"/>
      <c r="E78" s="214"/>
      <c r="F78" s="16" t="str">
        <f t="shared" si="6"/>
        <v/>
      </c>
      <c r="G78" s="347" t="b">
        <f t="shared" si="7"/>
        <v>0</v>
      </c>
      <c r="H78" s="348">
        <f t="shared" si="8"/>
        <v>1</v>
      </c>
      <c r="I78" s="380" t="str">
        <f t="shared" si="9"/>
        <v/>
      </c>
      <c r="J78" s="380" t="str">
        <f t="shared" si="10"/>
        <v/>
      </c>
    </row>
    <row r="79" spans="1:10">
      <c r="A79" s="35">
        <v>70</v>
      </c>
      <c r="B79" s="6"/>
      <c r="C79" s="214"/>
      <c r="D79" s="6"/>
      <c r="E79" s="214"/>
      <c r="F79" s="16" t="str">
        <f t="shared" si="6"/>
        <v/>
      </c>
      <c r="G79" s="347" t="b">
        <f t="shared" si="7"/>
        <v>0</v>
      </c>
      <c r="H79" s="348">
        <f t="shared" si="8"/>
        <v>1</v>
      </c>
      <c r="I79" s="380" t="str">
        <f t="shared" si="9"/>
        <v/>
      </c>
      <c r="J79" s="380" t="str">
        <f t="shared" si="10"/>
        <v/>
      </c>
    </row>
    <row r="80" spans="1:10">
      <c r="A80" s="35">
        <v>71</v>
      </c>
      <c r="B80" s="6"/>
      <c r="C80" s="214"/>
      <c r="D80" s="6"/>
      <c r="E80" s="214"/>
      <c r="F80" s="16" t="str">
        <f t="shared" si="6"/>
        <v/>
      </c>
      <c r="G80" s="347" t="b">
        <f t="shared" si="7"/>
        <v>0</v>
      </c>
      <c r="H80" s="348">
        <f t="shared" si="8"/>
        <v>1</v>
      </c>
      <c r="I80" s="380" t="str">
        <f t="shared" si="9"/>
        <v/>
      </c>
      <c r="J80" s="380" t="str">
        <f t="shared" si="10"/>
        <v/>
      </c>
    </row>
    <row r="81" spans="1:10">
      <c r="A81" s="35">
        <v>72</v>
      </c>
      <c r="B81" s="6"/>
      <c r="C81" s="214"/>
      <c r="D81" s="6"/>
      <c r="E81" s="214"/>
      <c r="F81" s="16" t="str">
        <f t="shared" si="6"/>
        <v/>
      </c>
      <c r="G81" s="347" t="b">
        <f t="shared" si="7"/>
        <v>0</v>
      </c>
      <c r="H81" s="348">
        <f t="shared" si="8"/>
        <v>1</v>
      </c>
      <c r="I81" s="380" t="str">
        <f t="shared" si="9"/>
        <v/>
      </c>
      <c r="J81" s="380" t="str">
        <f t="shared" si="10"/>
        <v/>
      </c>
    </row>
    <row r="82" spans="1:10">
      <c r="A82" s="35">
        <v>73</v>
      </c>
      <c r="B82" s="6"/>
      <c r="C82" s="214"/>
      <c r="D82" s="6"/>
      <c r="E82" s="214"/>
      <c r="F82" s="16" t="str">
        <f t="shared" si="6"/>
        <v/>
      </c>
      <c r="G82" s="347" t="b">
        <f t="shared" si="7"/>
        <v>0</v>
      </c>
      <c r="H82" s="348">
        <f t="shared" si="8"/>
        <v>1</v>
      </c>
      <c r="I82" s="380" t="str">
        <f t="shared" si="9"/>
        <v/>
      </c>
      <c r="J82" s="380" t="str">
        <f t="shared" si="10"/>
        <v/>
      </c>
    </row>
    <row r="83" spans="1:10">
      <c r="A83" s="35">
        <v>74</v>
      </c>
      <c r="B83" s="6"/>
      <c r="C83" s="214"/>
      <c r="D83" s="6"/>
      <c r="E83" s="214"/>
      <c r="F83" s="16" t="str">
        <f t="shared" si="6"/>
        <v/>
      </c>
      <c r="G83" s="347" t="b">
        <f t="shared" si="7"/>
        <v>0</v>
      </c>
      <c r="H83" s="348">
        <f t="shared" si="8"/>
        <v>1</v>
      </c>
      <c r="I83" s="380" t="str">
        <f t="shared" si="9"/>
        <v/>
      </c>
      <c r="J83" s="380" t="str">
        <f t="shared" si="10"/>
        <v/>
      </c>
    </row>
    <row r="84" spans="1:10">
      <c r="A84" s="35">
        <v>75</v>
      </c>
      <c r="B84" s="6"/>
      <c r="C84" s="214"/>
      <c r="D84" s="6"/>
      <c r="E84" s="214"/>
      <c r="F84" s="16" t="str">
        <f t="shared" si="6"/>
        <v/>
      </c>
      <c r="G84" s="347" t="b">
        <f t="shared" si="7"/>
        <v>0</v>
      </c>
      <c r="H84" s="348">
        <f t="shared" si="8"/>
        <v>1</v>
      </c>
      <c r="I84" s="380" t="str">
        <f t="shared" si="9"/>
        <v/>
      </c>
      <c r="J84" s="380" t="str">
        <f t="shared" si="10"/>
        <v/>
      </c>
    </row>
    <row r="85" spans="1:10">
      <c r="A85" s="35">
        <v>76</v>
      </c>
      <c r="B85" s="6"/>
      <c r="C85" s="214"/>
      <c r="D85" s="6"/>
      <c r="E85" s="214"/>
      <c r="F85" s="16" t="str">
        <f t="shared" si="6"/>
        <v/>
      </c>
      <c r="G85" s="347" t="b">
        <f t="shared" si="7"/>
        <v>0</v>
      </c>
      <c r="H85" s="348">
        <f t="shared" si="8"/>
        <v>1</v>
      </c>
      <c r="I85" s="380" t="str">
        <f t="shared" si="9"/>
        <v/>
      </c>
      <c r="J85" s="380" t="str">
        <f t="shared" si="10"/>
        <v/>
      </c>
    </row>
    <row r="86" spans="1:10">
      <c r="A86" s="35">
        <v>77</v>
      </c>
      <c r="B86" s="6"/>
      <c r="C86" s="214"/>
      <c r="D86" s="6"/>
      <c r="E86" s="214"/>
      <c r="F86" s="16" t="str">
        <f t="shared" si="6"/>
        <v/>
      </c>
      <c r="G86" s="347" t="b">
        <f t="shared" si="7"/>
        <v>0</v>
      </c>
      <c r="H86" s="348">
        <f t="shared" si="8"/>
        <v>1</v>
      </c>
      <c r="I86" s="380" t="str">
        <f t="shared" si="9"/>
        <v/>
      </c>
      <c r="J86" s="380" t="str">
        <f t="shared" si="10"/>
        <v/>
      </c>
    </row>
    <row r="87" spans="1:10">
      <c r="A87" s="35">
        <v>78</v>
      </c>
      <c r="B87" s="6"/>
      <c r="C87" s="214"/>
      <c r="D87" s="6"/>
      <c r="E87" s="214"/>
      <c r="F87" s="16" t="str">
        <f t="shared" si="6"/>
        <v/>
      </c>
      <c r="G87" s="347" t="b">
        <f t="shared" si="7"/>
        <v>0</v>
      </c>
      <c r="H87" s="348">
        <f t="shared" si="8"/>
        <v>1</v>
      </c>
      <c r="I87" s="380" t="str">
        <f t="shared" si="9"/>
        <v/>
      </c>
      <c r="J87" s="380" t="str">
        <f t="shared" si="10"/>
        <v/>
      </c>
    </row>
    <row r="88" spans="1:10">
      <c r="A88" s="35">
        <v>79</v>
      </c>
      <c r="B88" s="6"/>
      <c r="C88" s="214"/>
      <c r="D88" s="6"/>
      <c r="E88" s="214"/>
      <c r="F88" s="16" t="str">
        <f t="shared" si="6"/>
        <v/>
      </c>
      <c r="G88" s="347" t="b">
        <f t="shared" si="7"/>
        <v>0</v>
      </c>
      <c r="H88" s="348">
        <f t="shared" si="8"/>
        <v>1</v>
      </c>
      <c r="I88" s="380" t="str">
        <f t="shared" si="9"/>
        <v/>
      </c>
      <c r="J88" s="380" t="str">
        <f t="shared" si="10"/>
        <v/>
      </c>
    </row>
    <row r="89" spans="1:10">
      <c r="A89" s="35">
        <v>80</v>
      </c>
      <c r="B89" s="6"/>
      <c r="C89" s="214"/>
      <c r="D89" s="6"/>
      <c r="E89" s="214"/>
      <c r="F89" s="16" t="str">
        <f t="shared" si="6"/>
        <v/>
      </c>
      <c r="G89" s="347" t="b">
        <f t="shared" si="7"/>
        <v>0</v>
      </c>
      <c r="H89" s="348">
        <f t="shared" si="8"/>
        <v>1</v>
      </c>
      <c r="I89" s="380" t="str">
        <f t="shared" si="9"/>
        <v/>
      </c>
      <c r="J89" s="380" t="str">
        <f t="shared" si="10"/>
        <v/>
      </c>
    </row>
    <row r="90" spans="1:10">
      <c r="A90" s="35">
        <v>81</v>
      </c>
      <c r="B90" s="6"/>
      <c r="C90" s="214"/>
      <c r="D90" s="6"/>
      <c r="E90" s="214"/>
      <c r="F90" s="16" t="str">
        <f t="shared" si="6"/>
        <v/>
      </c>
      <c r="G90" s="347" t="b">
        <f t="shared" si="7"/>
        <v>0</v>
      </c>
      <c r="H90" s="348">
        <f t="shared" si="8"/>
        <v>1</v>
      </c>
      <c r="I90" s="380" t="str">
        <f t="shared" si="9"/>
        <v/>
      </c>
      <c r="J90" s="380" t="str">
        <f t="shared" si="10"/>
        <v/>
      </c>
    </row>
    <row r="91" spans="1:10">
      <c r="A91" s="35">
        <v>82</v>
      </c>
      <c r="B91" s="6"/>
      <c r="C91" s="214"/>
      <c r="D91" s="6"/>
      <c r="E91" s="214"/>
      <c r="F91" s="16" t="str">
        <f t="shared" si="6"/>
        <v/>
      </c>
      <c r="G91" s="347" t="b">
        <f t="shared" si="7"/>
        <v>0</v>
      </c>
      <c r="H91" s="348">
        <f t="shared" si="8"/>
        <v>1</v>
      </c>
      <c r="I91" s="380" t="str">
        <f t="shared" si="9"/>
        <v/>
      </c>
      <c r="J91" s="380" t="str">
        <f t="shared" si="10"/>
        <v/>
      </c>
    </row>
    <row r="92" spans="1:10">
      <c r="A92" s="35">
        <v>83</v>
      </c>
      <c r="B92" s="6"/>
      <c r="C92" s="214"/>
      <c r="D92" s="6"/>
      <c r="E92" s="214"/>
      <c r="F92" s="16" t="str">
        <f t="shared" si="6"/>
        <v/>
      </c>
      <c r="G92" s="347" t="b">
        <f t="shared" si="7"/>
        <v>0</v>
      </c>
      <c r="H92" s="348">
        <f t="shared" si="8"/>
        <v>1</v>
      </c>
      <c r="I92" s="380" t="str">
        <f t="shared" si="9"/>
        <v/>
      </c>
      <c r="J92" s="380" t="str">
        <f t="shared" si="10"/>
        <v/>
      </c>
    </row>
    <row r="93" spans="1:10">
      <c r="A93" s="35">
        <v>84</v>
      </c>
      <c r="B93" s="6"/>
      <c r="C93" s="214"/>
      <c r="D93" s="6"/>
      <c r="E93" s="214"/>
      <c r="F93" s="16" t="str">
        <f t="shared" si="6"/>
        <v/>
      </c>
      <c r="G93" s="347" t="b">
        <f t="shared" si="7"/>
        <v>0</v>
      </c>
      <c r="H93" s="348">
        <f t="shared" si="8"/>
        <v>1</v>
      </c>
      <c r="I93" s="380" t="str">
        <f t="shared" si="9"/>
        <v/>
      </c>
      <c r="J93" s="380" t="str">
        <f t="shared" si="10"/>
        <v/>
      </c>
    </row>
    <row r="94" spans="1:10">
      <c r="A94" s="35">
        <v>85</v>
      </c>
      <c r="B94" s="6"/>
      <c r="C94" s="214"/>
      <c r="D94" s="6"/>
      <c r="E94" s="214"/>
      <c r="F94" s="16" t="str">
        <f t="shared" si="6"/>
        <v/>
      </c>
      <c r="G94" s="347" t="b">
        <f t="shared" si="7"/>
        <v>0</v>
      </c>
      <c r="H94" s="348">
        <f t="shared" si="8"/>
        <v>1</v>
      </c>
      <c r="I94" s="380" t="str">
        <f t="shared" si="9"/>
        <v/>
      </c>
      <c r="J94" s="380" t="str">
        <f t="shared" si="10"/>
        <v/>
      </c>
    </row>
    <row r="95" spans="1:10">
      <c r="A95" s="35">
        <v>86</v>
      </c>
      <c r="B95" s="6"/>
      <c r="C95" s="214"/>
      <c r="D95" s="6"/>
      <c r="E95" s="214"/>
      <c r="F95" s="16" t="str">
        <f t="shared" si="6"/>
        <v/>
      </c>
      <c r="G95" s="347" t="b">
        <f t="shared" si="7"/>
        <v>0</v>
      </c>
      <c r="H95" s="348">
        <f t="shared" si="8"/>
        <v>1</v>
      </c>
      <c r="I95" s="380" t="str">
        <f t="shared" si="9"/>
        <v/>
      </c>
      <c r="J95" s="380" t="str">
        <f t="shared" si="10"/>
        <v/>
      </c>
    </row>
    <row r="96" spans="1:10">
      <c r="A96" s="35">
        <v>87</v>
      </c>
      <c r="B96" s="6"/>
      <c r="C96" s="214"/>
      <c r="D96" s="6"/>
      <c r="E96" s="214"/>
      <c r="F96" s="16" t="str">
        <f t="shared" si="6"/>
        <v/>
      </c>
      <c r="G96" s="347" t="b">
        <f t="shared" si="7"/>
        <v>0</v>
      </c>
      <c r="H96" s="348">
        <f t="shared" si="8"/>
        <v>1</v>
      </c>
      <c r="I96" s="380" t="str">
        <f t="shared" si="9"/>
        <v/>
      </c>
      <c r="J96" s="380" t="str">
        <f t="shared" si="10"/>
        <v/>
      </c>
    </row>
    <row r="97" spans="1:10">
      <c r="A97" s="35">
        <v>88</v>
      </c>
      <c r="B97" s="6"/>
      <c r="C97" s="214"/>
      <c r="D97" s="6"/>
      <c r="E97" s="214"/>
      <c r="F97" s="16" t="str">
        <f t="shared" si="6"/>
        <v/>
      </c>
      <c r="G97" s="347" t="b">
        <f t="shared" si="7"/>
        <v>0</v>
      </c>
      <c r="H97" s="348">
        <f t="shared" si="8"/>
        <v>1</v>
      </c>
      <c r="I97" s="380" t="str">
        <f t="shared" si="9"/>
        <v/>
      </c>
      <c r="J97" s="380" t="str">
        <f t="shared" si="10"/>
        <v/>
      </c>
    </row>
    <row r="98" spans="1:10">
      <c r="A98" s="35">
        <v>89</v>
      </c>
      <c r="B98" s="6"/>
      <c r="C98" s="214"/>
      <c r="D98" s="6"/>
      <c r="E98" s="214"/>
      <c r="F98" s="16" t="str">
        <f t="shared" si="6"/>
        <v/>
      </c>
      <c r="G98" s="347" t="b">
        <f t="shared" si="7"/>
        <v>0</v>
      </c>
      <c r="H98" s="348">
        <f t="shared" si="8"/>
        <v>1</v>
      </c>
      <c r="I98" s="380" t="str">
        <f t="shared" si="9"/>
        <v/>
      </c>
      <c r="J98" s="380" t="str">
        <f t="shared" si="10"/>
        <v/>
      </c>
    </row>
    <row r="99" spans="1:10">
      <c r="A99" s="35">
        <v>90</v>
      </c>
      <c r="B99" s="6"/>
      <c r="C99" s="214"/>
      <c r="D99" s="6"/>
      <c r="E99" s="214"/>
      <c r="F99" s="16" t="str">
        <f t="shared" si="6"/>
        <v/>
      </c>
      <c r="G99" s="347" t="b">
        <f t="shared" si="7"/>
        <v>0</v>
      </c>
      <c r="H99" s="348">
        <f t="shared" si="8"/>
        <v>1</v>
      </c>
      <c r="I99" s="380" t="str">
        <f t="shared" si="9"/>
        <v/>
      </c>
      <c r="J99" s="380" t="str">
        <f t="shared" si="10"/>
        <v/>
      </c>
    </row>
    <row r="100" spans="1:10">
      <c r="A100" s="35">
        <v>91</v>
      </c>
      <c r="B100" s="6"/>
      <c r="C100" s="214"/>
      <c r="D100" s="6"/>
      <c r="E100" s="214"/>
      <c r="F100" s="16" t="str">
        <f t="shared" si="6"/>
        <v/>
      </c>
      <c r="G100" s="347" t="b">
        <f t="shared" si="7"/>
        <v>0</v>
      </c>
      <c r="H100" s="348">
        <f t="shared" si="8"/>
        <v>1</v>
      </c>
      <c r="I100" s="380" t="str">
        <f t="shared" si="9"/>
        <v/>
      </c>
      <c r="J100" s="380" t="str">
        <f t="shared" si="10"/>
        <v/>
      </c>
    </row>
    <row r="101" spans="1:10">
      <c r="A101" s="35">
        <v>92</v>
      </c>
      <c r="B101" s="6"/>
      <c r="C101" s="214"/>
      <c r="D101" s="6"/>
      <c r="E101" s="214"/>
      <c r="F101" s="16" t="str">
        <f t="shared" si="6"/>
        <v/>
      </c>
      <c r="G101" s="347" t="b">
        <f t="shared" si="7"/>
        <v>0</v>
      </c>
      <c r="H101" s="348">
        <f t="shared" si="8"/>
        <v>1</v>
      </c>
      <c r="I101" s="380" t="str">
        <f t="shared" si="9"/>
        <v/>
      </c>
      <c r="J101" s="380" t="str">
        <f t="shared" si="10"/>
        <v/>
      </c>
    </row>
    <row r="102" spans="1:10">
      <c r="A102" s="35">
        <v>93</v>
      </c>
      <c r="B102" s="6"/>
      <c r="C102" s="214"/>
      <c r="D102" s="6"/>
      <c r="E102" s="214"/>
      <c r="F102" s="16" t="str">
        <f t="shared" si="6"/>
        <v/>
      </c>
      <c r="G102" s="347" t="b">
        <f t="shared" si="7"/>
        <v>0</v>
      </c>
      <c r="H102" s="348">
        <f t="shared" si="8"/>
        <v>1</v>
      </c>
      <c r="I102" s="380" t="str">
        <f t="shared" si="9"/>
        <v/>
      </c>
      <c r="J102" s="380" t="str">
        <f t="shared" si="10"/>
        <v/>
      </c>
    </row>
    <row r="103" spans="1:10">
      <c r="A103" s="35">
        <v>94</v>
      </c>
      <c r="B103" s="6"/>
      <c r="C103" s="214"/>
      <c r="D103" s="6"/>
      <c r="E103" s="214"/>
      <c r="F103" s="16" t="str">
        <f t="shared" si="6"/>
        <v/>
      </c>
      <c r="G103" s="347" t="b">
        <f t="shared" si="7"/>
        <v>0</v>
      </c>
      <c r="H103" s="348">
        <f t="shared" si="8"/>
        <v>1</v>
      </c>
      <c r="I103" s="380" t="str">
        <f t="shared" si="9"/>
        <v/>
      </c>
      <c r="J103" s="380" t="str">
        <f t="shared" si="10"/>
        <v/>
      </c>
    </row>
    <row r="104" spans="1:10">
      <c r="A104" s="35">
        <v>95</v>
      </c>
      <c r="B104" s="6"/>
      <c r="C104" s="214"/>
      <c r="D104" s="6"/>
      <c r="E104" s="214"/>
      <c r="F104" s="16" t="str">
        <f t="shared" si="6"/>
        <v/>
      </c>
      <c r="G104" s="347" t="b">
        <f t="shared" si="7"/>
        <v>0</v>
      </c>
      <c r="H104" s="348">
        <f t="shared" si="8"/>
        <v>1</v>
      </c>
      <c r="I104" s="380" t="str">
        <f t="shared" si="9"/>
        <v/>
      </c>
      <c r="J104" s="380" t="str">
        <f t="shared" si="10"/>
        <v/>
      </c>
    </row>
    <row r="105" spans="1:10">
      <c r="A105" s="35">
        <v>96</v>
      </c>
      <c r="B105" s="6"/>
      <c r="C105" s="214"/>
      <c r="D105" s="6"/>
      <c r="E105" s="214"/>
      <c r="F105" s="16" t="str">
        <f t="shared" si="6"/>
        <v/>
      </c>
      <c r="G105" s="347" t="b">
        <f t="shared" si="7"/>
        <v>0</v>
      </c>
      <c r="H105" s="348">
        <f t="shared" si="8"/>
        <v>1</v>
      </c>
      <c r="I105" s="380" t="str">
        <f t="shared" si="9"/>
        <v/>
      </c>
      <c r="J105" s="380" t="str">
        <f t="shared" si="10"/>
        <v/>
      </c>
    </row>
    <row r="106" spans="1:10">
      <c r="A106" s="35">
        <v>97</v>
      </c>
      <c r="B106" s="6"/>
      <c r="C106" s="214"/>
      <c r="D106" s="6"/>
      <c r="E106" s="214"/>
      <c r="F106" s="16" t="str">
        <f t="shared" si="6"/>
        <v/>
      </c>
      <c r="G106" s="347" t="b">
        <f t="shared" si="7"/>
        <v>0</v>
      </c>
      <c r="H106" s="348">
        <f t="shared" si="8"/>
        <v>1</v>
      </c>
      <c r="I106" s="380" t="str">
        <f t="shared" si="9"/>
        <v/>
      </c>
      <c r="J106" s="380" t="str">
        <f t="shared" si="10"/>
        <v/>
      </c>
    </row>
    <row r="107" spans="1:10">
      <c r="A107" s="35">
        <v>98</v>
      </c>
      <c r="B107" s="6"/>
      <c r="C107" s="214"/>
      <c r="D107" s="6"/>
      <c r="E107" s="214"/>
      <c r="F107" s="16" t="str">
        <f t="shared" si="6"/>
        <v/>
      </c>
      <c r="G107" s="347" t="b">
        <f t="shared" si="7"/>
        <v>0</v>
      </c>
      <c r="H107" s="348">
        <f t="shared" si="8"/>
        <v>1</v>
      </c>
      <c r="I107" s="380" t="str">
        <f t="shared" si="9"/>
        <v/>
      </c>
      <c r="J107" s="380" t="str">
        <f t="shared" si="10"/>
        <v/>
      </c>
    </row>
    <row r="108" spans="1:10">
      <c r="A108" s="141">
        <v>99</v>
      </c>
      <c r="B108" s="6"/>
      <c r="C108" s="214"/>
      <c r="D108" s="6"/>
      <c r="E108" s="214"/>
      <c r="F108" s="16" t="str">
        <f t="shared" si="6"/>
        <v/>
      </c>
      <c r="G108" s="347" t="b">
        <f t="shared" si="7"/>
        <v>0</v>
      </c>
      <c r="H108" s="348">
        <f t="shared" si="8"/>
        <v>1</v>
      </c>
      <c r="I108" s="380" t="str">
        <f t="shared" si="9"/>
        <v/>
      </c>
      <c r="J108" s="380" t="str">
        <f t="shared" si="10"/>
        <v/>
      </c>
    </row>
    <row r="109" spans="1:10">
      <c r="A109" s="141">
        <v>100</v>
      </c>
      <c r="B109" s="142"/>
      <c r="C109" s="202"/>
      <c r="D109" s="142"/>
      <c r="E109" s="144"/>
      <c r="F109" s="16" t="str">
        <f t="shared" si="6"/>
        <v/>
      </c>
      <c r="I109" s="380" t="str">
        <f t="shared" si="9"/>
        <v/>
      </c>
      <c r="J109" s="380" t="str">
        <f t="shared" si="10"/>
        <v/>
      </c>
    </row>
    <row r="110" spans="1:10">
      <c r="A110" s="141">
        <v>101</v>
      </c>
      <c r="B110" s="142"/>
      <c r="C110" s="202"/>
      <c r="D110" s="142"/>
      <c r="E110" s="144"/>
      <c r="F110" s="16" t="str">
        <f t="shared" si="6"/>
        <v/>
      </c>
      <c r="I110" s="380" t="str">
        <f t="shared" si="9"/>
        <v/>
      </c>
      <c r="J110" s="380" t="str">
        <f t="shared" si="10"/>
        <v/>
      </c>
    </row>
    <row r="111" spans="1:10">
      <c r="A111" s="141">
        <v>102</v>
      </c>
      <c r="B111" s="142"/>
      <c r="C111" s="202"/>
      <c r="D111" s="142"/>
      <c r="E111" s="144"/>
      <c r="F111" s="16" t="str">
        <f t="shared" si="6"/>
        <v/>
      </c>
      <c r="I111" s="380" t="str">
        <f t="shared" si="9"/>
        <v/>
      </c>
      <c r="J111" s="380" t="str">
        <f t="shared" si="10"/>
        <v/>
      </c>
    </row>
    <row r="112" spans="1:10">
      <c r="A112" s="141">
        <v>103</v>
      </c>
      <c r="B112" s="142"/>
      <c r="C112" s="202"/>
      <c r="D112" s="142"/>
      <c r="E112" s="144"/>
      <c r="F112" s="16" t="str">
        <f t="shared" si="6"/>
        <v/>
      </c>
      <c r="I112" s="380" t="str">
        <f t="shared" si="9"/>
        <v/>
      </c>
      <c r="J112" s="380" t="str">
        <f t="shared" si="10"/>
        <v/>
      </c>
    </row>
    <row r="113" spans="1:10">
      <c r="A113" s="141">
        <v>104</v>
      </c>
      <c r="B113" s="142"/>
      <c r="C113" s="202"/>
      <c r="D113" s="142"/>
      <c r="E113" s="144"/>
      <c r="F113" s="16" t="str">
        <f t="shared" si="6"/>
        <v/>
      </c>
      <c r="I113" s="380" t="str">
        <f t="shared" si="9"/>
        <v/>
      </c>
      <c r="J113" s="380" t="str">
        <f t="shared" si="10"/>
        <v/>
      </c>
    </row>
    <row r="114" spans="1:10">
      <c r="A114" s="141">
        <v>105</v>
      </c>
      <c r="B114" s="142"/>
      <c r="C114" s="202"/>
      <c r="D114" s="142"/>
      <c r="E114" s="144"/>
      <c r="F114" s="16" t="str">
        <f t="shared" si="6"/>
        <v/>
      </c>
      <c r="I114" s="380" t="str">
        <f t="shared" si="9"/>
        <v/>
      </c>
      <c r="J114" s="380" t="str">
        <f t="shared" si="10"/>
        <v/>
      </c>
    </row>
    <row r="115" spans="1:10">
      <c r="A115" s="141">
        <v>106</v>
      </c>
      <c r="B115" s="142"/>
      <c r="C115" s="202"/>
      <c r="D115" s="142"/>
      <c r="E115" s="144"/>
      <c r="F115" s="16" t="str">
        <f t="shared" si="6"/>
        <v/>
      </c>
      <c r="I115" s="380" t="str">
        <f t="shared" si="9"/>
        <v/>
      </c>
      <c r="J115" s="380" t="str">
        <f t="shared" si="10"/>
        <v/>
      </c>
    </row>
    <row r="116" spans="1:10">
      <c r="A116" s="141">
        <v>107</v>
      </c>
      <c r="B116" s="142"/>
      <c r="C116" s="202"/>
      <c r="D116" s="142"/>
      <c r="E116" s="144"/>
      <c r="F116" s="16" t="str">
        <f t="shared" si="6"/>
        <v/>
      </c>
      <c r="I116" s="380" t="str">
        <f t="shared" si="9"/>
        <v/>
      </c>
      <c r="J116" s="380" t="str">
        <f t="shared" si="10"/>
        <v/>
      </c>
    </row>
    <row r="117" spans="1:10">
      <c r="A117" s="141">
        <v>108</v>
      </c>
      <c r="B117" s="142"/>
      <c r="C117" s="202"/>
      <c r="D117" s="142"/>
      <c r="E117" s="144"/>
      <c r="F117" s="16" t="str">
        <f t="shared" si="6"/>
        <v/>
      </c>
      <c r="I117" s="380" t="str">
        <f t="shared" si="9"/>
        <v/>
      </c>
      <c r="J117" s="380" t="str">
        <f t="shared" si="10"/>
        <v/>
      </c>
    </row>
    <row r="118" spans="1:10">
      <c r="A118" s="141">
        <v>109</v>
      </c>
      <c r="B118" s="142"/>
      <c r="C118" s="202"/>
      <c r="D118" s="142"/>
      <c r="E118" s="144"/>
      <c r="F118" s="16" t="str">
        <f t="shared" si="6"/>
        <v/>
      </c>
      <c r="I118" s="380" t="str">
        <f t="shared" si="9"/>
        <v/>
      </c>
      <c r="J118" s="380" t="str">
        <f t="shared" si="10"/>
        <v/>
      </c>
    </row>
    <row r="119" spans="1:10">
      <c r="A119" s="141">
        <v>110</v>
      </c>
      <c r="B119" s="142"/>
      <c r="C119" s="202"/>
      <c r="D119" s="142"/>
      <c r="E119" s="144"/>
      <c r="F119" s="16" t="str">
        <f t="shared" si="6"/>
        <v/>
      </c>
      <c r="I119" s="380" t="str">
        <f t="shared" si="9"/>
        <v/>
      </c>
      <c r="J119" s="380" t="str">
        <f t="shared" si="10"/>
        <v/>
      </c>
    </row>
    <row r="120" spans="1:10">
      <c r="A120" s="141">
        <v>111</v>
      </c>
      <c r="B120" s="142"/>
      <c r="C120" s="202"/>
      <c r="D120" s="142"/>
      <c r="E120" s="144"/>
      <c r="F120" s="16" t="str">
        <f t="shared" si="6"/>
        <v/>
      </c>
      <c r="I120" s="380" t="str">
        <f t="shared" si="9"/>
        <v/>
      </c>
      <c r="J120" s="380" t="str">
        <f t="shared" si="10"/>
        <v/>
      </c>
    </row>
    <row r="121" spans="1:10">
      <c r="A121" s="141">
        <v>112</v>
      </c>
      <c r="B121" s="142"/>
      <c r="C121" s="202"/>
      <c r="D121" s="142"/>
      <c r="E121" s="144"/>
      <c r="F121" s="16" t="str">
        <f t="shared" si="6"/>
        <v/>
      </c>
      <c r="I121" s="380" t="str">
        <f t="shared" si="9"/>
        <v/>
      </c>
      <c r="J121" s="380" t="str">
        <f t="shared" si="10"/>
        <v/>
      </c>
    </row>
    <row r="122" spans="1:10">
      <c r="A122" s="141">
        <v>113</v>
      </c>
      <c r="B122" s="142"/>
      <c r="C122" s="202"/>
      <c r="D122" s="142"/>
      <c r="E122" s="144"/>
      <c r="F122" s="16" t="str">
        <f t="shared" si="6"/>
        <v/>
      </c>
      <c r="I122" s="380" t="str">
        <f t="shared" si="9"/>
        <v/>
      </c>
      <c r="J122" s="380" t="str">
        <f t="shared" si="10"/>
        <v/>
      </c>
    </row>
    <row r="123" spans="1:10">
      <c r="A123" s="141">
        <v>114</v>
      </c>
      <c r="B123" s="142"/>
      <c r="C123" s="202"/>
      <c r="D123" s="142"/>
      <c r="E123" s="144"/>
      <c r="F123" s="16" t="str">
        <f t="shared" si="6"/>
        <v/>
      </c>
      <c r="I123" s="380" t="str">
        <f t="shared" si="9"/>
        <v/>
      </c>
      <c r="J123" s="380" t="str">
        <f t="shared" si="10"/>
        <v/>
      </c>
    </row>
    <row r="124" spans="1:10">
      <c r="A124" s="141">
        <v>115</v>
      </c>
      <c r="B124" s="142"/>
      <c r="C124" s="202"/>
      <c r="D124" s="142"/>
      <c r="E124" s="144"/>
      <c r="F124" s="16" t="str">
        <f t="shared" si="6"/>
        <v/>
      </c>
      <c r="I124" s="380" t="str">
        <f t="shared" si="9"/>
        <v/>
      </c>
      <c r="J124" s="380" t="str">
        <f t="shared" si="10"/>
        <v/>
      </c>
    </row>
    <row r="125" spans="1:10">
      <c r="A125" s="141">
        <v>116</v>
      </c>
      <c r="B125" s="142"/>
      <c r="C125" s="202"/>
      <c r="D125" s="142"/>
      <c r="E125" s="144"/>
      <c r="F125" s="16" t="str">
        <f t="shared" si="6"/>
        <v/>
      </c>
      <c r="I125" s="380" t="str">
        <f t="shared" si="9"/>
        <v/>
      </c>
      <c r="J125" s="380" t="str">
        <f t="shared" si="10"/>
        <v/>
      </c>
    </row>
    <row r="126" spans="1:10">
      <c r="A126" s="141">
        <v>117</v>
      </c>
      <c r="B126" s="142"/>
      <c r="C126" s="202"/>
      <c r="D126" s="142"/>
      <c r="E126" s="144"/>
      <c r="F126" s="16" t="str">
        <f t="shared" si="6"/>
        <v/>
      </c>
      <c r="I126" s="380" t="str">
        <f t="shared" si="9"/>
        <v/>
      </c>
      <c r="J126" s="380" t="str">
        <f t="shared" si="10"/>
        <v/>
      </c>
    </row>
    <row r="127" spans="1:10">
      <c r="A127" s="141">
        <v>118</v>
      </c>
      <c r="B127" s="142"/>
      <c r="C127" s="202"/>
      <c r="D127" s="142"/>
      <c r="E127" s="144"/>
      <c r="F127" s="16" t="str">
        <f t="shared" si="6"/>
        <v/>
      </c>
      <c r="I127" s="380" t="str">
        <f t="shared" si="9"/>
        <v/>
      </c>
      <c r="J127" s="380" t="str">
        <f t="shared" si="10"/>
        <v/>
      </c>
    </row>
    <row r="128" spans="1:10">
      <c r="A128" s="141">
        <v>119</v>
      </c>
      <c r="B128" s="142"/>
      <c r="C128" s="202"/>
      <c r="D128" s="142"/>
      <c r="E128" s="144"/>
      <c r="F128" s="16" t="str">
        <f t="shared" si="6"/>
        <v/>
      </c>
      <c r="I128" s="380" t="str">
        <f t="shared" si="9"/>
        <v/>
      </c>
      <c r="J128" s="380" t="str">
        <f t="shared" si="10"/>
        <v/>
      </c>
    </row>
    <row r="129" spans="1:10">
      <c r="A129" s="141">
        <v>120</v>
      </c>
      <c r="B129" s="142"/>
      <c r="C129" s="202"/>
      <c r="D129" s="142"/>
      <c r="E129" s="144"/>
      <c r="F129" s="16" t="str">
        <f t="shared" si="6"/>
        <v/>
      </c>
      <c r="I129" s="380" t="str">
        <f t="shared" si="9"/>
        <v/>
      </c>
      <c r="J129" s="380" t="str">
        <f t="shared" si="10"/>
        <v/>
      </c>
    </row>
    <row r="130" spans="1:10">
      <c r="A130" s="141">
        <v>121</v>
      </c>
      <c r="B130" s="142"/>
      <c r="C130" s="202"/>
      <c r="D130" s="142"/>
      <c r="E130" s="144"/>
      <c r="F130" s="16" t="str">
        <f t="shared" si="6"/>
        <v/>
      </c>
      <c r="I130" s="380" t="str">
        <f t="shared" si="9"/>
        <v/>
      </c>
      <c r="J130" s="380" t="str">
        <f t="shared" si="10"/>
        <v/>
      </c>
    </row>
    <row r="131" spans="1:10">
      <c r="A131" s="141">
        <v>122</v>
      </c>
      <c r="B131" s="142"/>
      <c r="C131" s="202"/>
      <c r="D131" s="142"/>
      <c r="E131" s="144"/>
      <c r="F131" s="16" t="str">
        <f t="shared" si="6"/>
        <v/>
      </c>
      <c r="I131" s="380" t="str">
        <f t="shared" si="9"/>
        <v/>
      </c>
      <c r="J131" s="380" t="str">
        <f t="shared" si="10"/>
        <v/>
      </c>
    </row>
    <row r="132" spans="1:10">
      <c r="A132" s="141">
        <v>123</v>
      </c>
      <c r="B132" s="142"/>
      <c r="C132" s="202"/>
      <c r="D132" s="142"/>
      <c r="E132" s="144"/>
      <c r="F132" s="16" t="str">
        <f t="shared" si="6"/>
        <v/>
      </c>
      <c r="I132" s="380" t="str">
        <f t="shared" si="9"/>
        <v/>
      </c>
      <c r="J132" s="380" t="str">
        <f t="shared" si="10"/>
        <v/>
      </c>
    </row>
    <row r="133" spans="1:10">
      <c r="A133" s="141">
        <v>124</v>
      </c>
      <c r="B133" s="142"/>
      <c r="C133" s="202"/>
      <c r="D133" s="142"/>
      <c r="E133" s="144"/>
      <c r="F133" s="16" t="str">
        <f t="shared" si="6"/>
        <v/>
      </c>
      <c r="I133" s="380" t="str">
        <f t="shared" si="9"/>
        <v/>
      </c>
      <c r="J133" s="380" t="str">
        <f t="shared" si="10"/>
        <v/>
      </c>
    </row>
    <row r="134" spans="1:10">
      <c r="A134" s="141">
        <v>125</v>
      </c>
      <c r="B134" s="142"/>
      <c r="C134" s="202"/>
      <c r="D134" s="142"/>
      <c r="E134" s="144"/>
      <c r="F134" s="16" t="str">
        <f t="shared" si="6"/>
        <v/>
      </c>
      <c r="I134" s="380" t="str">
        <f t="shared" si="9"/>
        <v/>
      </c>
      <c r="J134" s="380" t="str">
        <f t="shared" si="10"/>
        <v/>
      </c>
    </row>
    <row r="135" spans="1:10">
      <c r="A135" s="141">
        <v>126</v>
      </c>
      <c r="B135" s="142"/>
      <c r="C135" s="202"/>
      <c r="D135" s="142"/>
      <c r="E135" s="144"/>
      <c r="F135" s="16" t="str">
        <f t="shared" si="6"/>
        <v/>
      </c>
      <c r="I135" s="380" t="str">
        <f t="shared" si="9"/>
        <v/>
      </c>
      <c r="J135" s="380" t="str">
        <f t="shared" si="10"/>
        <v/>
      </c>
    </row>
    <row r="136" spans="1:10">
      <c r="A136" s="141">
        <v>127</v>
      </c>
      <c r="B136" s="142"/>
      <c r="C136" s="202"/>
      <c r="D136" s="142"/>
      <c r="E136" s="144"/>
      <c r="F136" s="16" t="str">
        <f t="shared" si="6"/>
        <v/>
      </c>
      <c r="I136" s="380" t="str">
        <f t="shared" si="9"/>
        <v/>
      </c>
      <c r="J136" s="380" t="str">
        <f t="shared" si="10"/>
        <v/>
      </c>
    </row>
    <row r="137" spans="1:10">
      <c r="A137" s="141">
        <v>128</v>
      </c>
      <c r="B137" s="142"/>
      <c r="C137" s="202"/>
      <c r="D137" s="142"/>
      <c r="E137" s="144"/>
      <c r="F137" s="16" t="str">
        <f t="shared" si="6"/>
        <v/>
      </c>
      <c r="I137" s="380" t="str">
        <f t="shared" si="9"/>
        <v/>
      </c>
      <c r="J137" s="380" t="str">
        <f t="shared" si="10"/>
        <v/>
      </c>
    </row>
    <row r="138" spans="1:10">
      <c r="A138" s="141">
        <v>129</v>
      </c>
      <c r="B138" s="142"/>
      <c r="C138" s="202"/>
      <c r="D138" s="142"/>
      <c r="E138" s="144"/>
      <c r="F138" s="16" t="str">
        <f t="shared" ref="F138:F201" si="11">IF(OR($B138="",$C138="",,,$E138&lt;an_initial,$E138&gt;an_final,),"",HLOOKUP(D138,ii53punctaje,2,FALSE) * C138)</f>
        <v/>
      </c>
      <c r="I138" s="380" t="str">
        <f t="shared" ref="I138:I201" si="12">IF(OR($B138="",$C138="",,,$E138&lt;an_initial,$E138&gt;an_final,),"",COUNTIF(D138,"Reviewer") * C138 * HLOOKUP(D138,ii53punctaje,2,FALSE))</f>
        <v/>
      </c>
      <c r="J138" s="380" t="str">
        <f t="shared" ref="J138:J201" si="13">IF(OR($B138="",$C138="",,,$E138&lt;an_initial,$E138&gt;an_final,),"",COUNTIF(D138,"Citări") * C138 * HLOOKUP(D138,ii53punctaje,2,FALSE))</f>
        <v/>
      </c>
    </row>
    <row r="139" spans="1:10">
      <c r="A139" s="141">
        <v>130</v>
      </c>
      <c r="B139" s="142"/>
      <c r="C139" s="202"/>
      <c r="D139" s="142"/>
      <c r="E139" s="144"/>
      <c r="F139" s="16" t="str">
        <f t="shared" si="11"/>
        <v/>
      </c>
      <c r="I139" s="380" t="str">
        <f t="shared" si="12"/>
        <v/>
      </c>
      <c r="J139" s="380" t="str">
        <f t="shared" si="13"/>
        <v/>
      </c>
    </row>
    <row r="140" spans="1:10">
      <c r="A140" s="141">
        <v>131</v>
      </c>
      <c r="B140" s="142"/>
      <c r="C140" s="202"/>
      <c r="D140" s="142"/>
      <c r="E140" s="144"/>
      <c r="F140" s="16" t="str">
        <f t="shared" si="11"/>
        <v/>
      </c>
      <c r="I140" s="380" t="str">
        <f t="shared" si="12"/>
        <v/>
      </c>
      <c r="J140" s="380" t="str">
        <f t="shared" si="13"/>
        <v/>
      </c>
    </row>
    <row r="141" spans="1:10">
      <c r="A141" s="141">
        <v>132</v>
      </c>
      <c r="B141" s="142"/>
      <c r="C141" s="202"/>
      <c r="D141" s="142"/>
      <c r="E141" s="144"/>
      <c r="F141" s="16" t="str">
        <f t="shared" si="11"/>
        <v/>
      </c>
      <c r="I141" s="380" t="str">
        <f t="shared" si="12"/>
        <v/>
      </c>
      <c r="J141" s="380" t="str">
        <f t="shared" si="13"/>
        <v/>
      </c>
    </row>
    <row r="142" spans="1:10">
      <c r="A142" s="141">
        <v>133</v>
      </c>
      <c r="B142" s="142"/>
      <c r="C142" s="202"/>
      <c r="D142" s="142"/>
      <c r="E142" s="144"/>
      <c r="F142" s="16" t="str">
        <f t="shared" si="11"/>
        <v/>
      </c>
      <c r="I142" s="380" t="str">
        <f t="shared" si="12"/>
        <v/>
      </c>
      <c r="J142" s="380" t="str">
        <f t="shared" si="13"/>
        <v/>
      </c>
    </row>
    <row r="143" spans="1:10">
      <c r="A143" s="141">
        <v>134</v>
      </c>
      <c r="B143" s="142"/>
      <c r="C143" s="202"/>
      <c r="D143" s="142"/>
      <c r="E143" s="144"/>
      <c r="F143" s="16" t="str">
        <f t="shared" si="11"/>
        <v/>
      </c>
      <c r="I143" s="380" t="str">
        <f t="shared" si="12"/>
        <v/>
      </c>
      <c r="J143" s="380" t="str">
        <f t="shared" si="13"/>
        <v/>
      </c>
    </row>
    <row r="144" spans="1:10">
      <c r="A144" s="141">
        <v>135</v>
      </c>
      <c r="B144" s="142"/>
      <c r="C144" s="202"/>
      <c r="D144" s="142"/>
      <c r="E144" s="144"/>
      <c r="F144" s="16" t="str">
        <f t="shared" si="11"/>
        <v/>
      </c>
      <c r="I144" s="380" t="str">
        <f t="shared" si="12"/>
        <v/>
      </c>
      <c r="J144" s="380" t="str">
        <f t="shared" si="13"/>
        <v/>
      </c>
    </row>
    <row r="145" spans="1:10">
      <c r="A145" s="141">
        <v>136</v>
      </c>
      <c r="B145" s="142"/>
      <c r="C145" s="202"/>
      <c r="D145" s="142"/>
      <c r="E145" s="144"/>
      <c r="F145" s="16" t="str">
        <f t="shared" si="11"/>
        <v/>
      </c>
      <c r="I145" s="380" t="str">
        <f t="shared" si="12"/>
        <v/>
      </c>
      <c r="J145" s="380" t="str">
        <f t="shared" si="13"/>
        <v/>
      </c>
    </row>
    <row r="146" spans="1:10">
      <c r="A146" s="141">
        <v>137</v>
      </c>
      <c r="B146" s="142"/>
      <c r="C146" s="202"/>
      <c r="D146" s="142"/>
      <c r="E146" s="144"/>
      <c r="F146" s="16" t="str">
        <f t="shared" si="11"/>
        <v/>
      </c>
      <c r="I146" s="380" t="str">
        <f t="shared" si="12"/>
        <v/>
      </c>
      <c r="J146" s="380" t="str">
        <f t="shared" si="13"/>
        <v/>
      </c>
    </row>
    <row r="147" spans="1:10">
      <c r="A147" s="141">
        <v>138</v>
      </c>
      <c r="B147" s="142"/>
      <c r="C147" s="202"/>
      <c r="D147" s="142"/>
      <c r="E147" s="144"/>
      <c r="F147" s="16" t="str">
        <f t="shared" si="11"/>
        <v/>
      </c>
      <c r="I147" s="380" t="str">
        <f t="shared" si="12"/>
        <v/>
      </c>
      <c r="J147" s="380" t="str">
        <f t="shared" si="13"/>
        <v/>
      </c>
    </row>
    <row r="148" spans="1:10">
      <c r="A148" s="141">
        <v>139</v>
      </c>
      <c r="B148" s="142"/>
      <c r="C148" s="202"/>
      <c r="D148" s="142"/>
      <c r="E148" s="144"/>
      <c r="F148" s="16" t="str">
        <f t="shared" si="11"/>
        <v/>
      </c>
      <c r="I148" s="380" t="str">
        <f t="shared" si="12"/>
        <v/>
      </c>
      <c r="J148" s="380" t="str">
        <f t="shared" si="13"/>
        <v/>
      </c>
    </row>
    <row r="149" spans="1:10">
      <c r="A149" s="141">
        <v>140</v>
      </c>
      <c r="B149" s="142"/>
      <c r="C149" s="202"/>
      <c r="D149" s="142"/>
      <c r="E149" s="144"/>
      <c r="F149" s="16" t="str">
        <f t="shared" si="11"/>
        <v/>
      </c>
      <c r="I149" s="380" t="str">
        <f t="shared" si="12"/>
        <v/>
      </c>
      <c r="J149" s="380" t="str">
        <f t="shared" si="13"/>
        <v/>
      </c>
    </row>
    <row r="150" spans="1:10">
      <c r="A150" s="141">
        <v>141</v>
      </c>
      <c r="B150" s="142"/>
      <c r="C150" s="202"/>
      <c r="D150" s="142"/>
      <c r="E150" s="144"/>
      <c r="F150" s="16" t="str">
        <f t="shared" si="11"/>
        <v/>
      </c>
      <c r="I150" s="380" t="str">
        <f t="shared" si="12"/>
        <v/>
      </c>
      <c r="J150" s="380" t="str">
        <f t="shared" si="13"/>
        <v/>
      </c>
    </row>
    <row r="151" spans="1:10">
      <c r="A151" s="141">
        <v>142</v>
      </c>
      <c r="B151" s="142"/>
      <c r="C151" s="202"/>
      <c r="D151" s="142"/>
      <c r="E151" s="144"/>
      <c r="F151" s="16" t="str">
        <f t="shared" si="11"/>
        <v/>
      </c>
      <c r="I151" s="380" t="str">
        <f t="shared" si="12"/>
        <v/>
      </c>
      <c r="J151" s="380" t="str">
        <f t="shared" si="13"/>
        <v/>
      </c>
    </row>
    <row r="152" spans="1:10">
      <c r="A152" s="141">
        <v>143</v>
      </c>
      <c r="B152" s="142"/>
      <c r="C152" s="202"/>
      <c r="D152" s="142"/>
      <c r="E152" s="144"/>
      <c r="F152" s="16" t="str">
        <f t="shared" si="11"/>
        <v/>
      </c>
      <c r="I152" s="380" t="str">
        <f t="shared" si="12"/>
        <v/>
      </c>
      <c r="J152" s="380" t="str">
        <f t="shared" si="13"/>
        <v/>
      </c>
    </row>
    <row r="153" spans="1:10">
      <c r="A153" s="141">
        <v>144</v>
      </c>
      <c r="B153" s="142"/>
      <c r="C153" s="202"/>
      <c r="D153" s="142"/>
      <c r="E153" s="144"/>
      <c r="F153" s="16" t="str">
        <f t="shared" si="11"/>
        <v/>
      </c>
      <c r="I153" s="380" t="str">
        <f t="shared" si="12"/>
        <v/>
      </c>
      <c r="J153" s="380" t="str">
        <f t="shared" si="13"/>
        <v/>
      </c>
    </row>
    <row r="154" spans="1:10">
      <c r="A154" s="141">
        <v>145</v>
      </c>
      <c r="B154" s="142"/>
      <c r="C154" s="202"/>
      <c r="D154" s="142"/>
      <c r="E154" s="144"/>
      <c r="F154" s="16" t="str">
        <f t="shared" si="11"/>
        <v/>
      </c>
      <c r="I154" s="380" t="str">
        <f t="shared" si="12"/>
        <v/>
      </c>
      <c r="J154" s="380" t="str">
        <f t="shared" si="13"/>
        <v/>
      </c>
    </row>
    <row r="155" spans="1:10">
      <c r="A155" s="141">
        <v>146</v>
      </c>
      <c r="B155" s="142"/>
      <c r="C155" s="202"/>
      <c r="D155" s="142"/>
      <c r="E155" s="144"/>
      <c r="F155" s="16" t="str">
        <f t="shared" si="11"/>
        <v/>
      </c>
      <c r="I155" s="380" t="str">
        <f t="shared" si="12"/>
        <v/>
      </c>
      <c r="J155" s="380" t="str">
        <f t="shared" si="13"/>
        <v/>
      </c>
    </row>
    <row r="156" spans="1:10">
      <c r="A156" s="141">
        <v>147</v>
      </c>
      <c r="B156" s="142"/>
      <c r="C156" s="202"/>
      <c r="D156" s="142"/>
      <c r="E156" s="144"/>
      <c r="F156" s="16" t="str">
        <f t="shared" si="11"/>
        <v/>
      </c>
      <c r="I156" s="380" t="str">
        <f t="shared" si="12"/>
        <v/>
      </c>
      <c r="J156" s="380" t="str">
        <f t="shared" si="13"/>
        <v/>
      </c>
    </row>
    <row r="157" spans="1:10">
      <c r="A157" s="141">
        <v>148</v>
      </c>
      <c r="B157" s="142"/>
      <c r="C157" s="202"/>
      <c r="D157" s="142"/>
      <c r="E157" s="144"/>
      <c r="F157" s="16" t="str">
        <f t="shared" si="11"/>
        <v/>
      </c>
      <c r="I157" s="380" t="str">
        <f t="shared" si="12"/>
        <v/>
      </c>
      <c r="J157" s="380" t="str">
        <f t="shared" si="13"/>
        <v/>
      </c>
    </row>
    <row r="158" spans="1:10">
      <c r="A158" s="141">
        <v>149</v>
      </c>
      <c r="B158" s="142"/>
      <c r="C158" s="202"/>
      <c r="D158" s="142"/>
      <c r="E158" s="144"/>
      <c r="F158" s="16" t="str">
        <f t="shared" si="11"/>
        <v/>
      </c>
      <c r="I158" s="380" t="str">
        <f t="shared" si="12"/>
        <v/>
      </c>
      <c r="J158" s="380" t="str">
        <f t="shared" si="13"/>
        <v/>
      </c>
    </row>
    <row r="159" spans="1:10">
      <c r="A159" s="141">
        <v>150</v>
      </c>
      <c r="B159" s="142"/>
      <c r="C159" s="202"/>
      <c r="D159" s="142"/>
      <c r="E159" s="144"/>
      <c r="F159" s="16" t="str">
        <f t="shared" si="11"/>
        <v/>
      </c>
      <c r="I159" s="380" t="str">
        <f t="shared" si="12"/>
        <v/>
      </c>
      <c r="J159" s="380" t="str">
        <f t="shared" si="13"/>
        <v/>
      </c>
    </row>
    <row r="160" spans="1:10">
      <c r="A160" s="141">
        <v>151</v>
      </c>
      <c r="B160" s="142"/>
      <c r="C160" s="202"/>
      <c r="D160" s="142"/>
      <c r="E160" s="144"/>
      <c r="F160" s="16" t="str">
        <f t="shared" si="11"/>
        <v/>
      </c>
      <c r="I160" s="380" t="str">
        <f t="shared" si="12"/>
        <v/>
      </c>
      <c r="J160" s="380" t="str">
        <f t="shared" si="13"/>
        <v/>
      </c>
    </row>
    <row r="161" spans="1:10">
      <c r="A161" s="141">
        <v>152</v>
      </c>
      <c r="B161" s="142"/>
      <c r="C161" s="202"/>
      <c r="D161" s="142"/>
      <c r="E161" s="144"/>
      <c r="F161" s="16" t="str">
        <f t="shared" si="11"/>
        <v/>
      </c>
      <c r="I161" s="380" t="str">
        <f t="shared" si="12"/>
        <v/>
      </c>
      <c r="J161" s="380" t="str">
        <f t="shared" si="13"/>
        <v/>
      </c>
    </row>
    <row r="162" spans="1:10">
      <c r="A162" s="141">
        <v>153</v>
      </c>
      <c r="B162" s="142"/>
      <c r="C162" s="202"/>
      <c r="D162" s="142"/>
      <c r="E162" s="144"/>
      <c r="F162" s="16" t="str">
        <f t="shared" si="11"/>
        <v/>
      </c>
      <c r="I162" s="380" t="str">
        <f t="shared" si="12"/>
        <v/>
      </c>
      <c r="J162" s="380" t="str">
        <f t="shared" si="13"/>
        <v/>
      </c>
    </row>
    <row r="163" spans="1:10">
      <c r="A163" s="141">
        <v>154</v>
      </c>
      <c r="B163" s="142"/>
      <c r="C163" s="202"/>
      <c r="D163" s="142"/>
      <c r="E163" s="144"/>
      <c r="F163" s="16" t="str">
        <f t="shared" si="11"/>
        <v/>
      </c>
      <c r="I163" s="380" t="str">
        <f t="shared" si="12"/>
        <v/>
      </c>
      <c r="J163" s="380" t="str">
        <f t="shared" si="13"/>
        <v/>
      </c>
    </row>
    <row r="164" spans="1:10">
      <c r="A164" s="141">
        <v>155</v>
      </c>
      <c r="B164" s="142"/>
      <c r="C164" s="202"/>
      <c r="D164" s="142"/>
      <c r="E164" s="144"/>
      <c r="F164" s="16" t="str">
        <f t="shared" si="11"/>
        <v/>
      </c>
      <c r="I164" s="380" t="str">
        <f t="shared" si="12"/>
        <v/>
      </c>
      <c r="J164" s="380" t="str">
        <f t="shared" si="13"/>
        <v/>
      </c>
    </row>
    <row r="165" spans="1:10">
      <c r="A165" s="141">
        <v>156</v>
      </c>
      <c r="B165" s="142"/>
      <c r="C165" s="202"/>
      <c r="D165" s="142"/>
      <c r="E165" s="144"/>
      <c r="F165" s="16" t="str">
        <f t="shared" si="11"/>
        <v/>
      </c>
      <c r="I165" s="380" t="str">
        <f t="shared" si="12"/>
        <v/>
      </c>
      <c r="J165" s="380" t="str">
        <f t="shared" si="13"/>
        <v/>
      </c>
    </row>
    <row r="166" spans="1:10">
      <c r="A166" s="141">
        <v>157</v>
      </c>
      <c r="B166" s="142"/>
      <c r="C166" s="202"/>
      <c r="D166" s="142"/>
      <c r="E166" s="144"/>
      <c r="F166" s="16" t="str">
        <f t="shared" si="11"/>
        <v/>
      </c>
      <c r="I166" s="380" t="str">
        <f t="shared" si="12"/>
        <v/>
      </c>
      <c r="J166" s="380" t="str">
        <f t="shared" si="13"/>
        <v/>
      </c>
    </row>
    <row r="167" spans="1:10">
      <c r="A167" s="141">
        <v>158</v>
      </c>
      <c r="B167" s="142"/>
      <c r="C167" s="202"/>
      <c r="D167" s="142"/>
      <c r="E167" s="144"/>
      <c r="F167" s="16" t="str">
        <f t="shared" si="11"/>
        <v/>
      </c>
      <c r="I167" s="380" t="str">
        <f t="shared" si="12"/>
        <v/>
      </c>
      <c r="J167" s="380" t="str">
        <f t="shared" si="13"/>
        <v/>
      </c>
    </row>
    <row r="168" spans="1:10">
      <c r="A168" s="141">
        <v>159</v>
      </c>
      <c r="B168" s="142"/>
      <c r="C168" s="202"/>
      <c r="D168" s="142"/>
      <c r="E168" s="144"/>
      <c r="F168" s="16" t="str">
        <f t="shared" si="11"/>
        <v/>
      </c>
      <c r="I168" s="380" t="str">
        <f t="shared" si="12"/>
        <v/>
      </c>
      <c r="J168" s="380" t="str">
        <f t="shared" si="13"/>
        <v/>
      </c>
    </row>
    <row r="169" spans="1:10">
      <c r="A169" s="141">
        <v>160</v>
      </c>
      <c r="B169" s="142"/>
      <c r="C169" s="202"/>
      <c r="D169" s="142"/>
      <c r="E169" s="144"/>
      <c r="F169" s="16" t="str">
        <f t="shared" si="11"/>
        <v/>
      </c>
      <c r="I169" s="380" t="str">
        <f t="shared" si="12"/>
        <v/>
      </c>
      <c r="J169" s="380" t="str">
        <f t="shared" si="13"/>
        <v/>
      </c>
    </row>
    <row r="170" spans="1:10">
      <c r="A170" s="141">
        <v>161</v>
      </c>
      <c r="B170" s="142"/>
      <c r="C170" s="202"/>
      <c r="D170" s="142"/>
      <c r="E170" s="144"/>
      <c r="F170" s="16" t="str">
        <f t="shared" si="11"/>
        <v/>
      </c>
      <c r="I170" s="380" t="str">
        <f t="shared" si="12"/>
        <v/>
      </c>
      <c r="J170" s="380" t="str">
        <f t="shared" si="13"/>
        <v/>
      </c>
    </row>
    <row r="171" spans="1:10">
      <c r="A171" s="141">
        <v>162</v>
      </c>
      <c r="B171" s="142"/>
      <c r="C171" s="202"/>
      <c r="D171" s="142"/>
      <c r="E171" s="144"/>
      <c r="F171" s="16" t="str">
        <f t="shared" si="11"/>
        <v/>
      </c>
      <c r="I171" s="380" t="str">
        <f t="shared" si="12"/>
        <v/>
      </c>
      <c r="J171" s="380" t="str">
        <f t="shared" si="13"/>
        <v/>
      </c>
    </row>
    <row r="172" spans="1:10">
      <c r="A172" s="141">
        <v>163</v>
      </c>
      <c r="B172" s="142"/>
      <c r="C172" s="202"/>
      <c r="D172" s="142"/>
      <c r="E172" s="144"/>
      <c r="F172" s="16" t="str">
        <f t="shared" si="11"/>
        <v/>
      </c>
      <c r="I172" s="380" t="str">
        <f t="shared" si="12"/>
        <v/>
      </c>
      <c r="J172" s="380" t="str">
        <f t="shared" si="13"/>
        <v/>
      </c>
    </row>
    <row r="173" spans="1:10">
      <c r="A173" s="141">
        <v>164</v>
      </c>
      <c r="B173" s="142"/>
      <c r="C173" s="202"/>
      <c r="D173" s="142"/>
      <c r="E173" s="144"/>
      <c r="F173" s="16" t="str">
        <f t="shared" si="11"/>
        <v/>
      </c>
      <c r="I173" s="380" t="str">
        <f t="shared" si="12"/>
        <v/>
      </c>
      <c r="J173" s="380" t="str">
        <f t="shared" si="13"/>
        <v/>
      </c>
    </row>
    <row r="174" spans="1:10">
      <c r="A174" s="141">
        <v>165</v>
      </c>
      <c r="B174" s="142"/>
      <c r="C174" s="202"/>
      <c r="D174" s="142"/>
      <c r="E174" s="144"/>
      <c r="F174" s="16" t="str">
        <f t="shared" si="11"/>
        <v/>
      </c>
      <c r="I174" s="380" t="str">
        <f t="shared" si="12"/>
        <v/>
      </c>
      <c r="J174" s="380" t="str">
        <f t="shared" si="13"/>
        <v/>
      </c>
    </row>
    <row r="175" spans="1:10">
      <c r="A175" s="141">
        <v>166</v>
      </c>
      <c r="B175" s="142"/>
      <c r="C175" s="202"/>
      <c r="D175" s="142"/>
      <c r="E175" s="144"/>
      <c r="F175" s="16" t="str">
        <f t="shared" si="11"/>
        <v/>
      </c>
      <c r="I175" s="380" t="str">
        <f t="shared" si="12"/>
        <v/>
      </c>
      <c r="J175" s="380" t="str">
        <f t="shared" si="13"/>
        <v/>
      </c>
    </row>
    <row r="176" spans="1:10">
      <c r="A176" s="141">
        <v>167</v>
      </c>
      <c r="B176" s="142"/>
      <c r="C176" s="202"/>
      <c r="D176" s="142"/>
      <c r="E176" s="144"/>
      <c r="F176" s="16" t="str">
        <f t="shared" si="11"/>
        <v/>
      </c>
      <c r="I176" s="380" t="str">
        <f t="shared" si="12"/>
        <v/>
      </c>
      <c r="J176" s="380" t="str">
        <f t="shared" si="13"/>
        <v/>
      </c>
    </row>
    <row r="177" spans="1:10">
      <c r="A177" s="141">
        <v>168</v>
      </c>
      <c r="B177" s="142"/>
      <c r="C177" s="202"/>
      <c r="D177" s="142"/>
      <c r="E177" s="144"/>
      <c r="F177" s="16" t="str">
        <f t="shared" si="11"/>
        <v/>
      </c>
      <c r="I177" s="380" t="str">
        <f t="shared" si="12"/>
        <v/>
      </c>
      <c r="J177" s="380" t="str">
        <f t="shared" si="13"/>
        <v/>
      </c>
    </row>
    <row r="178" spans="1:10">
      <c r="A178" s="141">
        <v>169</v>
      </c>
      <c r="B178" s="142"/>
      <c r="C178" s="202"/>
      <c r="D178" s="142"/>
      <c r="E178" s="144"/>
      <c r="F178" s="16" t="str">
        <f t="shared" si="11"/>
        <v/>
      </c>
      <c r="I178" s="380" t="str">
        <f t="shared" si="12"/>
        <v/>
      </c>
      <c r="J178" s="380" t="str">
        <f t="shared" si="13"/>
        <v/>
      </c>
    </row>
    <row r="179" spans="1:10">
      <c r="A179" s="141">
        <v>170</v>
      </c>
      <c r="B179" s="142"/>
      <c r="C179" s="202"/>
      <c r="D179" s="142"/>
      <c r="E179" s="144"/>
      <c r="F179" s="16" t="str">
        <f t="shared" si="11"/>
        <v/>
      </c>
      <c r="I179" s="380" t="str">
        <f t="shared" si="12"/>
        <v/>
      </c>
      <c r="J179" s="380" t="str">
        <f t="shared" si="13"/>
        <v/>
      </c>
    </row>
    <row r="180" spans="1:10">
      <c r="A180" s="141">
        <v>171</v>
      </c>
      <c r="B180" s="142"/>
      <c r="C180" s="202"/>
      <c r="D180" s="142"/>
      <c r="E180" s="144"/>
      <c r="F180" s="16" t="str">
        <f t="shared" si="11"/>
        <v/>
      </c>
      <c r="I180" s="380" t="str">
        <f t="shared" si="12"/>
        <v/>
      </c>
      <c r="J180" s="380" t="str">
        <f t="shared" si="13"/>
        <v/>
      </c>
    </row>
    <row r="181" spans="1:10">
      <c r="A181" s="141">
        <v>172</v>
      </c>
      <c r="B181" s="142"/>
      <c r="C181" s="202"/>
      <c r="D181" s="142"/>
      <c r="E181" s="144"/>
      <c r="F181" s="16" t="str">
        <f t="shared" si="11"/>
        <v/>
      </c>
      <c r="I181" s="380" t="str">
        <f t="shared" si="12"/>
        <v/>
      </c>
      <c r="J181" s="380" t="str">
        <f t="shared" si="13"/>
        <v/>
      </c>
    </row>
    <row r="182" spans="1:10">
      <c r="A182" s="141">
        <v>173</v>
      </c>
      <c r="B182" s="142"/>
      <c r="C182" s="202"/>
      <c r="D182" s="142"/>
      <c r="E182" s="144"/>
      <c r="F182" s="16" t="str">
        <f t="shared" si="11"/>
        <v/>
      </c>
      <c r="I182" s="380" t="str">
        <f t="shared" si="12"/>
        <v/>
      </c>
      <c r="J182" s="380" t="str">
        <f t="shared" si="13"/>
        <v/>
      </c>
    </row>
    <row r="183" spans="1:10">
      <c r="A183" s="141">
        <v>174</v>
      </c>
      <c r="B183" s="142"/>
      <c r="C183" s="202"/>
      <c r="D183" s="142"/>
      <c r="E183" s="144"/>
      <c r="F183" s="16" t="str">
        <f t="shared" si="11"/>
        <v/>
      </c>
      <c r="I183" s="380" t="str">
        <f t="shared" si="12"/>
        <v/>
      </c>
      <c r="J183" s="380" t="str">
        <f t="shared" si="13"/>
        <v/>
      </c>
    </row>
    <row r="184" spans="1:10">
      <c r="A184" s="141">
        <v>175</v>
      </c>
      <c r="B184" s="142"/>
      <c r="C184" s="202"/>
      <c r="D184" s="142"/>
      <c r="E184" s="144"/>
      <c r="F184" s="16" t="str">
        <f t="shared" si="11"/>
        <v/>
      </c>
      <c r="I184" s="380" t="str">
        <f t="shared" si="12"/>
        <v/>
      </c>
      <c r="J184" s="380" t="str">
        <f t="shared" si="13"/>
        <v/>
      </c>
    </row>
    <row r="185" spans="1:10">
      <c r="A185" s="141">
        <v>176</v>
      </c>
      <c r="B185" s="142"/>
      <c r="C185" s="202"/>
      <c r="D185" s="142"/>
      <c r="E185" s="144"/>
      <c r="F185" s="16" t="str">
        <f t="shared" si="11"/>
        <v/>
      </c>
      <c r="I185" s="380" t="str">
        <f t="shared" si="12"/>
        <v/>
      </c>
      <c r="J185" s="380" t="str">
        <f t="shared" si="13"/>
        <v/>
      </c>
    </row>
    <row r="186" spans="1:10">
      <c r="A186" s="141">
        <v>177</v>
      </c>
      <c r="B186" s="142"/>
      <c r="C186" s="202"/>
      <c r="D186" s="142"/>
      <c r="E186" s="144"/>
      <c r="F186" s="16" t="str">
        <f t="shared" si="11"/>
        <v/>
      </c>
      <c r="I186" s="380" t="str">
        <f t="shared" si="12"/>
        <v/>
      </c>
      <c r="J186" s="380" t="str">
        <f t="shared" si="13"/>
        <v/>
      </c>
    </row>
    <row r="187" spans="1:10">
      <c r="A187" s="141">
        <v>178</v>
      </c>
      <c r="B187" s="142"/>
      <c r="C187" s="202"/>
      <c r="D187" s="142"/>
      <c r="E187" s="144"/>
      <c r="F187" s="16" t="str">
        <f t="shared" si="11"/>
        <v/>
      </c>
      <c r="I187" s="380" t="str">
        <f t="shared" si="12"/>
        <v/>
      </c>
      <c r="J187" s="380" t="str">
        <f t="shared" si="13"/>
        <v/>
      </c>
    </row>
    <row r="188" spans="1:10">
      <c r="A188" s="141">
        <v>179</v>
      </c>
      <c r="B188" s="142"/>
      <c r="C188" s="202"/>
      <c r="D188" s="142"/>
      <c r="E188" s="144"/>
      <c r="F188" s="16" t="str">
        <f t="shared" si="11"/>
        <v/>
      </c>
      <c r="I188" s="380" t="str">
        <f t="shared" si="12"/>
        <v/>
      </c>
      <c r="J188" s="380" t="str">
        <f t="shared" si="13"/>
        <v/>
      </c>
    </row>
    <row r="189" spans="1:10">
      <c r="A189" s="141">
        <v>180</v>
      </c>
      <c r="B189" s="142"/>
      <c r="C189" s="202"/>
      <c r="D189" s="142"/>
      <c r="E189" s="144"/>
      <c r="F189" s="16" t="str">
        <f t="shared" si="11"/>
        <v/>
      </c>
      <c r="I189" s="380" t="str">
        <f t="shared" si="12"/>
        <v/>
      </c>
      <c r="J189" s="380" t="str">
        <f t="shared" si="13"/>
        <v/>
      </c>
    </row>
    <row r="190" spans="1:10">
      <c r="A190" s="141">
        <v>181</v>
      </c>
      <c r="B190" s="142"/>
      <c r="C190" s="202"/>
      <c r="D190" s="142"/>
      <c r="E190" s="144"/>
      <c r="F190" s="16" t="str">
        <f t="shared" si="11"/>
        <v/>
      </c>
      <c r="I190" s="380" t="str">
        <f t="shared" si="12"/>
        <v/>
      </c>
      <c r="J190" s="380" t="str">
        <f t="shared" si="13"/>
        <v/>
      </c>
    </row>
    <row r="191" spans="1:10">
      <c r="A191" s="141">
        <v>182</v>
      </c>
      <c r="B191" s="142"/>
      <c r="C191" s="202"/>
      <c r="D191" s="142"/>
      <c r="E191" s="144"/>
      <c r="F191" s="16" t="str">
        <f t="shared" si="11"/>
        <v/>
      </c>
      <c r="I191" s="380" t="str">
        <f t="shared" si="12"/>
        <v/>
      </c>
      <c r="J191" s="380" t="str">
        <f t="shared" si="13"/>
        <v/>
      </c>
    </row>
    <row r="192" spans="1:10">
      <c r="A192" s="141">
        <v>183</v>
      </c>
      <c r="B192" s="142"/>
      <c r="C192" s="202"/>
      <c r="D192" s="142"/>
      <c r="E192" s="144"/>
      <c r="F192" s="16" t="str">
        <f t="shared" si="11"/>
        <v/>
      </c>
      <c r="I192" s="380" t="str">
        <f t="shared" si="12"/>
        <v/>
      </c>
      <c r="J192" s="380" t="str">
        <f t="shared" si="13"/>
        <v/>
      </c>
    </row>
    <row r="193" spans="1:10">
      <c r="A193" s="141">
        <v>184</v>
      </c>
      <c r="B193" s="142"/>
      <c r="C193" s="202"/>
      <c r="D193" s="142"/>
      <c r="E193" s="144"/>
      <c r="F193" s="16" t="str">
        <f t="shared" si="11"/>
        <v/>
      </c>
      <c r="I193" s="380" t="str">
        <f t="shared" si="12"/>
        <v/>
      </c>
      <c r="J193" s="380" t="str">
        <f t="shared" si="13"/>
        <v/>
      </c>
    </row>
    <row r="194" spans="1:10">
      <c r="A194" s="141">
        <v>185</v>
      </c>
      <c r="B194" s="142"/>
      <c r="C194" s="202"/>
      <c r="D194" s="142"/>
      <c r="E194" s="144"/>
      <c r="F194" s="16" t="str">
        <f t="shared" si="11"/>
        <v/>
      </c>
      <c r="I194" s="380" t="str">
        <f t="shared" si="12"/>
        <v/>
      </c>
      <c r="J194" s="380" t="str">
        <f t="shared" si="13"/>
        <v/>
      </c>
    </row>
    <row r="195" spans="1:10">
      <c r="A195" s="141">
        <v>186</v>
      </c>
      <c r="B195" s="142"/>
      <c r="C195" s="202"/>
      <c r="D195" s="142"/>
      <c r="E195" s="144"/>
      <c r="F195" s="16" t="str">
        <f t="shared" si="11"/>
        <v/>
      </c>
      <c r="I195" s="380" t="str">
        <f t="shared" si="12"/>
        <v/>
      </c>
      <c r="J195" s="380" t="str">
        <f t="shared" si="13"/>
        <v/>
      </c>
    </row>
    <row r="196" spans="1:10">
      <c r="A196" s="141">
        <v>187</v>
      </c>
      <c r="B196" s="142"/>
      <c r="C196" s="202"/>
      <c r="D196" s="142"/>
      <c r="E196" s="144"/>
      <c r="F196" s="16" t="str">
        <f t="shared" si="11"/>
        <v/>
      </c>
      <c r="I196" s="380" t="str">
        <f t="shared" si="12"/>
        <v/>
      </c>
      <c r="J196" s="380" t="str">
        <f t="shared" si="13"/>
        <v/>
      </c>
    </row>
    <row r="197" spans="1:10">
      <c r="A197" s="141">
        <v>188</v>
      </c>
      <c r="B197" s="142"/>
      <c r="C197" s="202"/>
      <c r="D197" s="142"/>
      <c r="E197" s="144"/>
      <c r="F197" s="16" t="str">
        <f t="shared" si="11"/>
        <v/>
      </c>
      <c r="I197" s="380" t="str">
        <f t="shared" si="12"/>
        <v/>
      </c>
      <c r="J197" s="380" t="str">
        <f t="shared" si="13"/>
        <v/>
      </c>
    </row>
    <row r="198" spans="1:10">
      <c r="A198" s="141">
        <v>189</v>
      </c>
      <c r="B198" s="142"/>
      <c r="C198" s="202"/>
      <c r="D198" s="142"/>
      <c r="E198" s="144"/>
      <c r="F198" s="16" t="str">
        <f t="shared" si="11"/>
        <v/>
      </c>
      <c r="I198" s="380" t="str">
        <f t="shared" si="12"/>
        <v/>
      </c>
      <c r="J198" s="380" t="str">
        <f t="shared" si="13"/>
        <v/>
      </c>
    </row>
    <row r="199" spans="1:10">
      <c r="A199" s="141">
        <v>190</v>
      </c>
      <c r="B199" s="142"/>
      <c r="C199" s="202"/>
      <c r="D199" s="142"/>
      <c r="E199" s="144"/>
      <c r="F199" s="16" t="str">
        <f t="shared" si="11"/>
        <v/>
      </c>
      <c r="I199" s="380" t="str">
        <f t="shared" si="12"/>
        <v/>
      </c>
      <c r="J199" s="380" t="str">
        <f t="shared" si="13"/>
        <v/>
      </c>
    </row>
    <row r="200" spans="1:10">
      <c r="A200" s="141">
        <v>191</v>
      </c>
      <c r="B200" s="142"/>
      <c r="C200" s="202"/>
      <c r="D200" s="142"/>
      <c r="E200" s="144"/>
      <c r="F200" s="16" t="str">
        <f t="shared" si="11"/>
        <v/>
      </c>
      <c r="I200" s="380" t="str">
        <f t="shared" si="12"/>
        <v/>
      </c>
      <c r="J200" s="380" t="str">
        <f t="shared" si="13"/>
        <v/>
      </c>
    </row>
    <row r="201" spans="1:10">
      <c r="A201" s="141">
        <v>192</v>
      </c>
      <c r="B201" s="142"/>
      <c r="C201" s="202"/>
      <c r="D201" s="142"/>
      <c r="E201" s="144"/>
      <c r="F201" s="16" t="str">
        <f t="shared" si="11"/>
        <v/>
      </c>
      <c r="I201" s="380" t="str">
        <f t="shared" si="12"/>
        <v/>
      </c>
      <c r="J201" s="380" t="str">
        <f t="shared" si="13"/>
        <v/>
      </c>
    </row>
    <row r="202" spans="1:10">
      <c r="A202" s="141">
        <v>193</v>
      </c>
      <c r="B202" s="142"/>
      <c r="C202" s="202"/>
      <c r="D202" s="142"/>
      <c r="E202" s="144"/>
      <c r="F202" s="16" t="str">
        <f t="shared" ref="F202:F259" si="14">IF(OR($B202="",$C202="",,,$E202&lt;an_initial,$E202&gt;an_final,),"",HLOOKUP(D202,ii53punctaje,2,FALSE) * C202)</f>
        <v/>
      </c>
      <c r="I202" s="380" t="str">
        <f t="shared" ref="I202:I259" si="15">IF(OR($B202="",$C202="",,,$E202&lt;an_initial,$E202&gt;an_final,),"",COUNTIF(D202,"Reviewer") * C202 * HLOOKUP(D202,ii53punctaje,2,FALSE))</f>
        <v/>
      </c>
      <c r="J202" s="380" t="str">
        <f t="shared" ref="J202:J259" si="16">IF(OR($B202="",$C202="",,,$E202&lt;an_initial,$E202&gt;an_final,),"",COUNTIF(D202,"Citări") * C202 * HLOOKUP(D202,ii53punctaje,2,FALSE))</f>
        <v/>
      </c>
    </row>
    <row r="203" spans="1:10">
      <c r="A203" s="141">
        <v>194</v>
      </c>
      <c r="B203" s="142"/>
      <c r="C203" s="202"/>
      <c r="D203" s="142"/>
      <c r="E203" s="144"/>
      <c r="F203" s="16" t="str">
        <f t="shared" si="14"/>
        <v/>
      </c>
      <c r="I203" s="380" t="str">
        <f t="shared" si="15"/>
        <v/>
      </c>
      <c r="J203" s="380" t="str">
        <f t="shared" si="16"/>
        <v/>
      </c>
    </row>
    <row r="204" spans="1:10">
      <c r="A204" s="141">
        <v>195</v>
      </c>
      <c r="B204" s="142"/>
      <c r="C204" s="202"/>
      <c r="D204" s="142"/>
      <c r="E204" s="144"/>
      <c r="F204" s="16" t="str">
        <f t="shared" si="14"/>
        <v/>
      </c>
      <c r="I204" s="380" t="str">
        <f t="shared" si="15"/>
        <v/>
      </c>
      <c r="J204" s="380" t="str">
        <f t="shared" si="16"/>
        <v/>
      </c>
    </row>
    <row r="205" spans="1:10">
      <c r="A205" s="141">
        <v>196</v>
      </c>
      <c r="B205" s="142"/>
      <c r="C205" s="202"/>
      <c r="D205" s="142"/>
      <c r="E205" s="144"/>
      <c r="F205" s="16" t="str">
        <f t="shared" si="14"/>
        <v/>
      </c>
      <c r="I205" s="380" t="str">
        <f t="shared" si="15"/>
        <v/>
      </c>
      <c r="J205" s="380" t="str">
        <f t="shared" si="16"/>
        <v/>
      </c>
    </row>
    <row r="206" spans="1:10">
      <c r="A206" s="141">
        <v>197</v>
      </c>
      <c r="B206" s="142"/>
      <c r="C206" s="202"/>
      <c r="D206" s="142"/>
      <c r="E206" s="144"/>
      <c r="F206" s="16" t="str">
        <f t="shared" si="14"/>
        <v/>
      </c>
      <c r="I206" s="380" t="str">
        <f t="shared" si="15"/>
        <v/>
      </c>
      <c r="J206" s="380" t="str">
        <f t="shared" si="16"/>
        <v/>
      </c>
    </row>
    <row r="207" spans="1:10">
      <c r="A207" s="141">
        <v>198</v>
      </c>
      <c r="B207" s="142"/>
      <c r="C207" s="202"/>
      <c r="D207" s="142"/>
      <c r="E207" s="144"/>
      <c r="F207" s="16" t="str">
        <f t="shared" si="14"/>
        <v/>
      </c>
      <c r="I207" s="380" t="str">
        <f t="shared" si="15"/>
        <v/>
      </c>
      <c r="J207" s="380" t="str">
        <f t="shared" si="16"/>
        <v/>
      </c>
    </row>
    <row r="208" spans="1:10">
      <c r="A208" s="141">
        <v>199</v>
      </c>
      <c r="B208" s="142"/>
      <c r="C208" s="202"/>
      <c r="D208" s="142"/>
      <c r="E208" s="144"/>
      <c r="F208" s="16" t="str">
        <f t="shared" si="14"/>
        <v/>
      </c>
      <c r="I208" s="380" t="str">
        <f t="shared" si="15"/>
        <v/>
      </c>
      <c r="J208" s="380" t="str">
        <f t="shared" si="16"/>
        <v/>
      </c>
    </row>
    <row r="209" spans="1:10">
      <c r="A209" s="141">
        <v>200</v>
      </c>
      <c r="B209" s="142"/>
      <c r="C209" s="202"/>
      <c r="D209" s="142"/>
      <c r="E209" s="144"/>
      <c r="F209" s="16" t="str">
        <f t="shared" si="14"/>
        <v/>
      </c>
      <c r="I209" s="380" t="str">
        <f t="shared" si="15"/>
        <v/>
      </c>
      <c r="J209" s="380" t="str">
        <f t="shared" si="16"/>
        <v/>
      </c>
    </row>
    <row r="210" spans="1:10">
      <c r="A210" s="141">
        <v>201</v>
      </c>
      <c r="B210" s="142"/>
      <c r="C210" s="202"/>
      <c r="D210" s="142"/>
      <c r="E210" s="144"/>
      <c r="F210" s="16" t="str">
        <f t="shared" si="14"/>
        <v/>
      </c>
      <c r="I210" s="380" t="str">
        <f t="shared" si="15"/>
        <v/>
      </c>
      <c r="J210" s="380" t="str">
        <f t="shared" si="16"/>
        <v/>
      </c>
    </row>
    <row r="211" spans="1:10">
      <c r="A211" s="141">
        <v>202</v>
      </c>
      <c r="B211" s="142"/>
      <c r="C211" s="202"/>
      <c r="D211" s="142"/>
      <c r="E211" s="144"/>
      <c r="F211" s="16" t="str">
        <f t="shared" si="14"/>
        <v/>
      </c>
      <c r="I211" s="380" t="str">
        <f t="shared" si="15"/>
        <v/>
      </c>
      <c r="J211" s="380" t="str">
        <f t="shared" si="16"/>
        <v/>
      </c>
    </row>
    <row r="212" spans="1:10">
      <c r="A212" s="141">
        <v>203</v>
      </c>
      <c r="B212" s="142"/>
      <c r="C212" s="202"/>
      <c r="D212" s="142"/>
      <c r="E212" s="144"/>
      <c r="F212" s="16" t="str">
        <f t="shared" si="14"/>
        <v/>
      </c>
      <c r="I212" s="380" t="str">
        <f t="shared" si="15"/>
        <v/>
      </c>
      <c r="J212" s="380" t="str">
        <f t="shared" si="16"/>
        <v/>
      </c>
    </row>
    <row r="213" spans="1:10">
      <c r="A213" s="141">
        <v>204</v>
      </c>
      <c r="B213" s="142"/>
      <c r="C213" s="202"/>
      <c r="D213" s="142"/>
      <c r="E213" s="144"/>
      <c r="F213" s="16" t="str">
        <f t="shared" si="14"/>
        <v/>
      </c>
      <c r="I213" s="380" t="str">
        <f t="shared" si="15"/>
        <v/>
      </c>
      <c r="J213" s="380" t="str">
        <f t="shared" si="16"/>
        <v/>
      </c>
    </row>
    <row r="214" spans="1:10">
      <c r="A214" s="141">
        <v>205</v>
      </c>
      <c r="B214" s="142"/>
      <c r="C214" s="202"/>
      <c r="D214" s="142"/>
      <c r="E214" s="144"/>
      <c r="F214" s="16" t="str">
        <f t="shared" si="14"/>
        <v/>
      </c>
      <c r="I214" s="380" t="str">
        <f t="shared" si="15"/>
        <v/>
      </c>
      <c r="J214" s="380" t="str">
        <f t="shared" si="16"/>
        <v/>
      </c>
    </row>
    <row r="215" spans="1:10">
      <c r="A215" s="141">
        <v>206</v>
      </c>
      <c r="B215" s="142"/>
      <c r="C215" s="202"/>
      <c r="D215" s="142"/>
      <c r="E215" s="144"/>
      <c r="F215" s="16" t="str">
        <f t="shared" si="14"/>
        <v/>
      </c>
      <c r="I215" s="380" t="str">
        <f t="shared" si="15"/>
        <v/>
      </c>
      <c r="J215" s="380" t="str">
        <f t="shared" si="16"/>
        <v/>
      </c>
    </row>
    <row r="216" spans="1:10">
      <c r="A216" s="141">
        <v>207</v>
      </c>
      <c r="B216" s="142"/>
      <c r="C216" s="202"/>
      <c r="D216" s="142"/>
      <c r="E216" s="144"/>
      <c r="F216" s="16" t="str">
        <f t="shared" si="14"/>
        <v/>
      </c>
      <c r="I216" s="380" t="str">
        <f t="shared" si="15"/>
        <v/>
      </c>
      <c r="J216" s="380" t="str">
        <f t="shared" si="16"/>
        <v/>
      </c>
    </row>
    <row r="217" spans="1:10">
      <c r="A217" s="141">
        <v>208</v>
      </c>
      <c r="B217" s="142"/>
      <c r="C217" s="202"/>
      <c r="D217" s="142"/>
      <c r="E217" s="144"/>
      <c r="F217" s="16" t="str">
        <f t="shared" si="14"/>
        <v/>
      </c>
      <c r="I217" s="380" t="str">
        <f t="shared" si="15"/>
        <v/>
      </c>
      <c r="J217" s="380" t="str">
        <f t="shared" si="16"/>
        <v/>
      </c>
    </row>
    <row r="218" spans="1:10">
      <c r="A218" s="141">
        <v>209</v>
      </c>
      <c r="B218" s="142"/>
      <c r="C218" s="202"/>
      <c r="D218" s="142"/>
      <c r="E218" s="144"/>
      <c r="F218" s="16" t="str">
        <f t="shared" si="14"/>
        <v/>
      </c>
      <c r="I218" s="380" t="str">
        <f t="shared" si="15"/>
        <v/>
      </c>
      <c r="J218" s="380" t="str">
        <f t="shared" si="16"/>
        <v/>
      </c>
    </row>
    <row r="219" spans="1:10">
      <c r="A219" s="141">
        <v>210</v>
      </c>
      <c r="B219" s="142"/>
      <c r="C219" s="202"/>
      <c r="D219" s="142"/>
      <c r="E219" s="144"/>
      <c r="F219" s="16" t="str">
        <f t="shared" si="14"/>
        <v/>
      </c>
      <c r="I219" s="380" t="str">
        <f t="shared" si="15"/>
        <v/>
      </c>
      <c r="J219" s="380" t="str">
        <f t="shared" si="16"/>
        <v/>
      </c>
    </row>
    <row r="220" spans="1:10">
      <c r="A220" s="141">
        <v>211</v>
      </c>
      <c r="B220" s="142"/>
      <c r="C220" s="202"/>
      <c r="D220" s="142"/>
      <c r="E220" s="144"/>
      <c r="F220" s="16" t="str">
        <f t="shared" si="14"/>
        <v/>
      </c>
      <c r="I220" s="380" t="str">
        <f t="shared" si="15"/>
        <v/>
      </c>
      <c r="J220" s="380" t="str">
        <f t="shared" si="16"/>
        <v/>
      </c>
    </row>
    <row r="221" spans="1:10">
      <c r="A221" s="141">
        <v>212</v>
      </c>
      <c r="B221" s="142"/>
      <c r="C221" s="202"/>
      <c r="D221" s="142"/>
      <c r="E221" s="144"/>
      <c r="F221" s="16" t="str">
        <f t="shared" si="14"/>
        <v/>
      </c>
      <c r="I221" s="380" t="str">
        <f t="shared" si="15"/>
        <v/>
      </c>
      <c r="J221" s="380" t="str">
        <f t="shared" si="16"/>
        <v/>
      </c>
    </row>
    <row r="222" spans="1:10">
      <c r="A222" s="141">
        <v>213</v>
      </c>
      <c r="B222" s="142"/>
      <c r="C222" s="202"/>
      <c r="D222" s="142"/>
      <c r="E222" s="144"/>
      <c r="F222" s="16" t="str">
        <f t="shared" si="14"/>
        <v/>
      </c>
      <c r="I222" s="380" t="str">
        <f t="shared" si="15"/>
        <v/>
      </c>
      <c r="J222" s="380" t="str">
        <f t="shared" si="16"/>
        <v/>
      </c>
    </row>
    <row r="223" spans="1:10">
      <c r="A223" s="141">
        <v>214</v>
      </c>
      <c r="B223" s="142"/>
      <c r="C223" s="202"/>
      <c r="D223" s="142"/>
      <c r="E223" s="144"/>
      <c r="F223" s="16" t="str">
        <f t="shared" si="14"/>
        <v/>
      </c>
      <c r="I223" s="380" t="str">
        <f t="shared" si="15"/>
        <v/>
      </c>
      <c r="J223" s="380" t="str">
        <f t="shared" si="16"/>
        <v/>
      </c>
    </row>
    <row r="224" spans="1:10">
      <c r="A224" s="141">
        <v>215</v>
      </c>
      <c r="B224" s="142"/>
      <c r="C224" s="202"/>
      <c r="D224" s="142"/>
      <c r="E224" s="144"/>
      <c r="F224" s="16" t="str">
        <f t="shared" si="14"/>
        <v/>
      </c>
      <c r="I224" s="380" t="str">
        <f t="shared" si="15"/>
        <v/>
      </c>
      <c r="J224" s="380" t="str">
        <f t="shared" si="16"/>
        <v/>
      </c>
    </row>
    <row r="225" spans="1:10">
      <c r="A225" s="141">
        <v>216</v>
      </c>
      <c r="B225" s="142"/>
      <c r="C225" s="202"/>
      <c r="D225" s="142"/>
      <c r="E225" s="144"/>
      <c r="F225" s="16" t="str">
        <f t="shared" si="14"/>
        <v/>
      </c>
      <c r="I225" s="380" t="str">
        <f t="shared" si="15"/>
        <v/>
      </c>
      <c r="J225" s="380" t="str">
        <f t="shared" si="16"/>
        <v/>
      </c>
    </row>
    <row r="226" spans="1:10">
      <c r="A226" s="141">
        <v>217</v>
      </c>
      <c r="B226" s="142"/>
      <c r="C226" s="202"/>
      <c r="D226" s="142"/>
      <c r="E226" s="144"/>
      <c r="F226" s="16" t="str">
        <f t="shared" si="14"/>
        <v/>
      </c>
      <c r="I226" s="380" t="str">
        <f t="shared" si="15"/>
        <v/>
      </c>
      <c r="J226" s="380" t="str">
        <f t="shared" si="16"/>
        <v/>
      </c>
    </row>
    <row r="227" spans="1:10">
      <c r="A227" s="141">
        <v>218</v>
      </c>
      <c r="B227" s="142"/>
      <c r="C227" s="202"/>
      <c r="D227" s="142"/>
      <c r="E227" s="144"/>
      <c r="F227" s="16" t="str">
        <f t="shared" si="14"/>
        <v/>
      </c>
      <c r="I227" s="380" t="str">
        <f t="shared" si="15"/>
        <v/>
      </c>
      <c r="J227" s="380" t="str">
        <f t="shared" si="16"/>
        <v/>
      </c>
    </row>
    <row r="228" spans="1:10">
      <c r="A228" s="141">
        <v>219</v>
      </c>
      <c r="B228" s="142"/>
      <c r="C228" s="202"/>
      <c r="D228" s="142"/>
      <c r="E228" s="144"/>
      <c r="F228" s="16" t="str">
        <f t="shared" si="14"/>
        <v/>
      </c>
      <c r="I228" s="380" t="str">
        <f t="shared" si="15"/>
        <v/>
      </c>
      <c r="J228" s="380" t="str">
        <f t="shared" si="16"/>
        <v/>
      </c>
    </row>
    <row r="229" spans="1:10">
      <c r="A229" s="141">
        <v>220</v>
      </c>
      <c r="B229" s="142"/>
      <c r="C229" s="202"/>
      <c r="D229" s="142"/>
      <c r="E229" s="144"/>
      <c r="F229" s="16" t="str">
        <f t="shared" si="14"/>
        <v/>
      </c>
      <c r="I229" s="380" t="str">
        <f t="shared" si="15"/>
        <v/>
      </c>
      <c r="J229" s="380" t="str">
        <f t="shared" si="16"/>
        <v/>
      </c>
    </row>
    <row r="230" spans="1:10">
      <c r="A230" s="141">
        <v>221</v>
      </c>
      <c r="B230" s="142"/>
      <c r="C230" s="202"/>
      <c r="D230" s="142"/>
      <c r="E230" s="144"/>
      <c r="F230" s="16" t="str">
        <f t="shared" si="14"/>
        <v/>
      </c>
      <c r="I230" s="380" t="str">
        <f t="shared" si="15"/>
        <v/>
      </c>
      <c r="J230" s="380" t="str">
        <f t="shared" si="16"/>
        <v/>
      </c>
    </row>
    <row r="231" spans="1:10">
      <c r="A231" s="141">
        <v>222</v>
      </c>
      <c r="B231" s="142"/>
      <c r="C231" s="202"/>
      <c r="D231" s="142"/>
      <c r="E231" s="144"/>
      <c r="F231" s="16" t="str">
        <f t="shared" si="14"/>
        <v/>
      </c>
      <c r="I231" s="380" t="str">
        <f t="shared" si="15"/>
        <v/>
      </c>
      <c r="J231" s="380" t="str">
        <f t="shared" si="16"/>
        <v/>
      </c>
    </row>
    <row r="232" spans="1:10">
      <c r="A232" s="141">
        <v>223</v>
      </c>
      <c r="B232" s="142"/>
      <c r="C232" s="202"/>
      <c r="D232" s="142"/>
      <c r="E232" s="144"/>
      <c r="F232" s="16" t="str">
        <f t="shared" si="14"/>
        <v/>
      </c>
      <c r="I232" s="380" t="str">
        <f t="shared" si="15"/>
        <v/>
      </c>
      <c r="J232" s="380" t="str">
        <f t="shared" si="16"/>
        <v/>
      </c>
    </row>
    <row r="233" spans="1:10">
      <c r="A233" s="141">
        <v>224</v>
      </c>
      <c r="B233" s="142"/>
      <c r="C233" s="202"/>
      <c r="D233" s="142"/>
      <c r="E233" s="144"/>
      <c r="F233" s="16" t="str">
        <f t="shared" si="14"/>
        <v/>
      </c>
      <c r="I233" s="380" t="str">
        <f t="shared" si="15"/>
        <v/>
      </c>
      <c r="J233" s="380" t="str">
        <f t="shared" si="16"/>
        <v/>
      </c>
    </row>
    <row r="234" spans="1:10">
      <c r="A234" s="141">
        <v>225</v>
      </c>
      <c r="B234" s="142"/>
      <c r="C234" s="202"/>
      <c r="D234" s="142"/>
      <c r="E234" s="144"/>
      <c r="F234" s="16" t="str">
        <f t="shared" si="14"/>
        <v/>
      </c>
      <c r="I234" s="380" t="str">
        <f t="shared" si="15"/>
        <v/>
      </c>
      <c r="J234" s="380" t="str">
        <f t="shared" si="16"/>
        <v/>
      </c>
    </row>
    <row r="235" spans="1:10">
      <c r="A235" s="141">
        <v>226</v>
      </c>
      <c r="B235" s="142"/>
      <c r="C235" s="202"/>
      <c r="D235" s="142"/>
      <c r="E235" s="144"/>
      <c r="F235" s="16" t="str">
        <f t="shared" si="14"/>
        <v/>
      </c>
      <c r="I235" s="380" t="str">
        <f t="shared" si="15"/>
        <v/>
      </c>
      <c r="J235" s="380" t="str">
        <f t="shared" si="16"/>
        <v/>
      </c>
    </row>
    <row r="236" spans="1:10">
      <c r="A236" s="141">
        <v>227</v>
      </c>
      <c r="B236" s="142"/>
      <c r="C236" s="202"/>
      <c r="D236" s="142"/>
      <c r="E236" s="144"/>
      <c r="F236" s="16" t="str">
        <f t="shared" si="14"/>
        <v/>
      </c>
      <c r="I236" s="380" t="str">
        <f t="shared" si="15"/>
        <v/>
      </c>
      <c r="J236" s="380" t="str">
        <f t="shared" si="16"/>
        <v/>
      </c>
    </row>
    <row r="237" spans="1:10">
      <c r="A237" s="141">
        <v>228</v>
      </c>
      <c r="B237" s="142"/>
      <c r="C237" s="202"/>
      <c r="D237" s="142"/>
      <c r="E237" s="144"/>
      <c r="F237" s="16" t="str">
        <f t="shared" si="14"/>
        <v/>
      </c>
      <c r="I237" s="380" t="str">
        <f t="shared" si="15"/>
        <v/>
      </c>
      <c r="J237" s="380" t="str">
        <f t="shared" si="16"/>
        <v/>
      </c>
    </row>
    <row r="238" spans="1:10">
      <c r="A238" s="141">
        <v>229</v>
      </c>
      <c r="B238" s="142"/>
      <c r="C238" s="202"/>
      <c r="D238" s="142"/>
      <c r="E238" s="144"/>
      <c r="F238" s="16" t="str">
        <f t="shared" si="14"/>
        <v/>
      </c>
      <c r="I238" s="380" t="str">
        <f t="shared" si="15"/>
        <v/>
      </c>
      <c r="J238" s="380" t="str">
        <f t="shared" si="16"/>
        <v/>
      </c>
    </row>
    <row r="239" spans="1:10">
      <c r="A239" s="141">
        <v>230</v>
      </c>
      <c r="B239" s="142"/>
      <c r="C239" s="202"/>
      <c r="D239" s="142"/>
      <c r="E239" s="144"/>
      <c r="F239" s="16" t="str">
        <f t="shared" si="14"/>
        <v/>
      </c>
      <c r="I239" s="380" t="str">
        <f t="shared" si="15"/>
        <v/>
      </c>
      <c r="J239" s="380" t="str">
        <f t="shared" si="16"/>
        <v/>
      </c>
    </row>
    <row r="240" spans="1:10">
      <c r="A240" s="141">
        <v>231</v>
      </c>
      <c r="B240" s="142"/>
      <c r="C240" s="202"/>
      <c r="D240" s="142"/>
      <c r="E240" s="144"/>
      <c r="F240" s="16" t="str">
        <f t="shared" si="14"/>
        <v/>
      </c>
      <c r="I240" s="380" t="str">
        <f t="shared" si="15"/>
        <v/>
      </c>
      <c r="J240" s="380" t="str">
        <f t="shared" si="16"/>
        <v/>
      </c>
    </row>
    <row r="241" spans="1:10">
      <c r="A241" s="141">
        <v>232</v>
      </c>
      <c r="B241" s="142"/>
      <c r="C241" s="202"/>
      <c r="D241" s="142"/>
      <c r="E241" s="144"/>
      <c r="F241" s="16" t="str">
        <f t="shared" si="14"/>
        <v/>
      </c>
      <c r="I241" s="380" t="str">
        <f t="shared" si="15"/>
        <v/>
      </c>
      <c r="J241" s="380" t="str">
        <f t="shared" si="16"/>
        <v/>
      </c>
    </row>
    <row r="242" spans="1:10">
      <c r="A242" s="141">
        <v>233</v>
      </c>
      <c r="B242" s="142"/>
      <c r="C242" s="202"/>
      <c r="D242" s="142"/>
      <c r="E242" s="144"/>
      <c r="F242" s="16" t="str">
        <f t="shared" si="14"/>
        <v/>
      </c>
      <c r="I242" s="380" t="str">
        <f t="shared" si="15"/>
        <v/>
      </c>
      <c r="J242" s="380" t="str">
        <f t="shared" si="16"/>
        <v/>
      </c>
    </row>
    <row r="243" spans="1:10">
      <c r="A243" s="141">
        <v>234</v>
      </c>
      <c r="B243" s="142"/>
      <c r="C243" s="202"/>
      <c r="D243" s="142"/>
      <c r="E243" s="144"/>
      <c r="F243" s="16" t="str">
        <f t="shared" si="14"/>
        <v/>
      </c>
      <c r="I243" s="380" t="str">
        <f t="shared" si="15"/>
        <v/>
      </c>
      <c r="J243" s="380" t="str">
        <f t="shared" si="16"/>
        <v/>
      </c>
    </row>
    <row r="244" spans="1:10">
      <c r="A244" s="141">
        <v>235</v>
      </c>
      <c r="B244" s="142"/>
      <c r="C244" s="202"/>
      <c r="D244" s="142"/>
      <c r="E244" s="144"/>
      <c r="F244" s="16" t="str">
        <f t="shared" si="14"/>
        <v/>
      </c>
      <c r="I244" s="380" t="str">
        <f t="shared" si="15"/>
        <v/>
      </c>
      <c r="J244" s="380" t="str">
        <f t="shared" si="16"/>
        <v/>
      </c>
    </row>
    <row r="245" spans="1:10">
      <c r="A245" s="141">
        <v>236</v>
      </c>
      <c r="B245" s="142"/>
      <c r="C245" s="202"/>
      <c r="D245" s="142"/>
      <c r="E245" s="144"/>
      <c r="F245" s="16" t="str">
        <f t="shared" si="14"/>
        <v/>
      </c>
      <c r="I245" s="380" t="str">
        <f t="shared" si="15"/>
        <v/>
      </c>
      <c r="J245" s="380" t="str">
        <f t="shared" si="16"/>
        <v/>
      </c>
    </row>
    <row r="246" spans="1:10">
      <c r="A246" s="141">
        <v>237</v>
      </c>
      <c r="B246" s="142"/>
      <c r="C246" s="202"/>
      <c r="D246" s="142"/>
      <c r="E246" s="144"/>
      <c r="F246" s="16" t="str">
        <f t="shared" si="14"/>
        <v/>
      </c>
      <c r="I246" s="380" t="str">
        <f t="shared" si="15"/>
        <v/>
      </c>
      <c r="J246" s="380" t="str">
        <f t="shared" si="16"/>
        <v/>
      </c>
    </row>
    <row r="247" spans="1:10">
      <c r="A247" s="141">
        <v>238</v>
      </c>
      <c r="B247" s="142"/>
      <c r="C247" s="202"/>
      <c r="D247" s="142"/>
      <c r="E247" s="144"/>
      <c r="F247" s="16" t="str">
        <f t="shared" si="14"/>
        <v/>
      </c>
      <c r="I247" s="380" t="str">
        <f t="shared" si="15"/>
        <v/>
      </c>
      <c r="J247" s="380" t="str">
        <f t="shared" si="16"/>
        <v/>
      </c>
    </row>
    <row r="248" spans="1:10">
      <c r="A248" s="141">
        <v>239</v>
      </c>
      <c r="B248" s="142"/>
      <c r="C248" s="202"/>
      <c r="D248" s="142"/>
      <c r="E248" s="144"/>
      <c r="F248" s="16" t="str">
        <f t="shared" si="14"/>
        <v/>
      </c>
      <c r="I248" s="380" t="str">
        <f t="shared" si="15"/>
        <v/>
      </c>
      <c r="J248" s="380" t="str">
        <f t="shared" si="16"/>
        <v/>
      </c>
    </row>
    <row r="249" spans="1:10">
      <c r="A249" s="141">
        <v>240</v>
      </c>
      <c r="B249" s="142"/>
      <c r="C249" s="202"/>
      <c r="D249" s="142"/>
      <c r="E249" s="144"/>
      <c r="F249" s="16" t="str">
        <f t="shared" si="14"/>
        <v/>
      </c>
      <c r="I249" s="380" t="str">
        <f t="shared" si="15"/>
        <v/>
      </c>
      <c r="J249" s="380" t="str">
        <f t="shared" si="16"/>
        <v/>
      </c>
    </row>
    <row r="250" spans="1:10">
      <c r="A250" s="141">
        <v>241</v>
      </c>
      <c r="B250" s="142"/>
      <c r="C250" s="202"/>
      <c r="D250" s="142"/>
      <c r="E250" s="144"/>
      <c r="F250" s="16" t="str">
        <f t="shared" si="14"/>
        <v/>
      </c>
      <c r="I250" s="380" t="str">
        <f t="shared" si="15"/>
        <v/>
      </c>
      <c r="J250" s="380" t="str">
        <f t="shared" si="16"/>
        <v/>
      </c>
    </row>
    <row r="251" spans="1:10">
      <c r="A251" s="141">
        <v>242</v>
      </c>
      <c r="B251" s="142"/>
      <c r="C251" s="202"/>
      <c r="D251" s="142"/>
      <c r="E251" s="144"/>
      <c r="F251" s="16" t="str">
        <f t="shared" si="14"/>
        <v/>
      </c>
      <c r="I251" s="380" t="str">
        <f t="shared" si="15"/>
        <v/>
      </c>
      <c r="J251" s="380" t="str">
        <f t="shared" si="16"/>
        <v/>
      </c>
    </row>
    <row r="252" spans="1:10">
      <c r="A252" s="141">
        <v>243</v>
      </c>
      <c r="B252" s="142"/>
      <c r="C252" s="202"/>
      <c r="D252" s="142"/>
      <c r="E252" s="144"/>
      <c r="F252" s="16" t="str">
        <f t="shared" si="14"/>
        <v/>
      </c>
      <c r="I252" s="380" t="str">
        <f t="shared" si="15"/>
        <v/>
      </c>
      <c r="J252" s="380" t="str">
        <f t="shared" si="16"/>
        <v/>
      </c>
    </row>
    <row r="253" spans="1:10">
      <c r="A253" s="141">
        <v>244</v>
      </c>
      <c r="B253" s="142"/>
      <c r="C253" s="202"/>
      <c r="D253" s="142"/>
      <c r="E253" s="144"/>
      <c r="F253" s="16" t="str">
        <f t="shared" si="14"/>
        <v/>
      </c>
      <c r="I253" s="380" t="str">
        <f t="shared" si="15"/>
        <v/>
      </c>
      <c r="J253" s="380" t="str">
        <f t="shared" si="16"/>
        <v/>
      </c>
    </row>
    <row r="254" spans="1:10">
      <c r="A254" s="141">
        <v>245</v>
      </c>
      <c r="B254" s="142"/>
      <c r="C254" s="202"/>
      <c r="D254" s="142"/>
      <c r="E254" s="144"/>
      <c r="F254" s="16" t="str">
        <f t="shared" si="14"/>
        <v/>
      </c>
      <c r="I254" s="380" t="str">
        <f t="shared" si="15"/>
        <v/>
      </c>
      <c r="J254" s="380" t="str">
        <f t="shared" si="16"/>
        <v/>
      </c>
    </row>
    <row r="255" spans="1:10">
      <c r="A255" s="141">
        <v>246</v>
      </c>
      <c r="B255" s="142"/>
      <c r="C255" s="202"/>
      <c r="D255" s="142"/>
      <c r="E255" s="144"/>
      <c r="F255" s="16" t="str">
        <f t="shared" si="14"/>
        <v/>
      </c>
      <c r="I255" s="380" t="str">
        <f t="shared" si="15"/>
        <v/>
      </c>
      <c r="J255" s="380" t="str">
        <f t="shared" si="16"/>
        <v/>
      </c>
    </row>
    <row r="256" spans="1:10">
      <c r="A256" s="141">
        <v>247</v>
      </c>
      <c r="B256" s="142"/>
      <c r="C256" s="202"/>
      <c r="D256" s="142"/>
      <c r="E256" s="144"/>
      <c r="F256" s="16" t="str">
        <f t="shared" si="14"/>
        <v/>
      </c>
      <c r="I256" s="380" t="str">
        <f t="shared" si="15"/>
        <v/>
      </c>
      <c r="J256" s="380" t="str">
        <f t="shared" si="16"/>
        <v/>
      </c>
    </row>
    <row r="257" spans="1:10">
      <c r="A257" s="141">
        <v>248</v>
      </c>
      <c r="B257" s="142"/>
      <c r="C257" s="202"/>
      <c r="D257" s="142"/>
      <c r="E257" s="144"/>
      <c r="F257" s="16" t="str">
        <f t="shared" si="14"/>
        <v/>
      </c>
      <c r="I257" s="380" t="str">
        <f t="shared" si="15"/>
        <v/>
      </c>
      <c r="J257" s="380" t="str">
        <f t="shared" si="16"/>
        <v/>
      </c>
    </row>
    <row r="258" spans="1:10">
      <c r="A258" s="141">
        <v>249</v>
      </c>
      <c r="B258" s="142"/>
      <c r="C258" s="202"/>
      <c r="D258" s="142"/>
      <c r="E258" s="144"/>
      <c r="F258" s="16" t="str">
        <f t="shared" si="14"/>
        <v/>
      </c>
      <c r="I258" s="380" t="str">
        <f t="shared" si="15"/>
        <v/>
      </c>
      <c r="J258" s="380" t="str">
        <f t="shared" si="16"/>
        <v/>
      </c>
    </row>
    <row r="259" spans="1:10">
      <c r="A259" s="141">
        <v>250</v>
      </c>
      <c r="B259" s="142"/>
      <c r="C259" s="202"/>
      <c r="D259" s="142"/>
      <c r="E259" s="144"/>
      <c r="F259" s="16" t="str">
        <f t="shared" si="14"/>
        <v/>
      </c>
      <c r="I259" s="380" t="str">
        <f t="shared" si="15"/>
        <v/>
      </c>
      <c r="J259" s="380"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3" customFormat="1">
      <c r="A1" s="33" t="s">
        <v>445</v>
      </c>
      <c r="B1" s="33" t="s">
        <v>441</v>
      </c>
      <c r="C1" s="33" t="s">
        <v>442</v>
      </c>
      <c r="D1" s="33" t="s">
        <v>443</v>
      </c>
      <c r="E1" s="33" t="s">
        <v>444</v>
      </c>
      <c r="G1" s="33" t="s">
        <v>436</v>
      </c>
    </row>
    <row r="2" spans="1:7">
      <c r="A2" t="s">
        <v>427</v>
      </c>
      <c r="B2" t="s">
        <v>438</v>
      </c>
      <c r="C2" t="s">
        <v>432</v>
      </c>
      <c r="D2" t="s">
        <v>438</v>
      </c>
      <c r="E2" t="s">
        <v>438</v>
      </c>
      <c r="G2" t="s">
        <v>429</v>
      </c>
    </row>
    <row r="3" spans="1:7">
      <c r="A3" t="s">
        <v>428</v>
      </c>
      <c r="B3" t="s">
        <v>439</v>
      </c>
      <c r="C3" t="s">
        <v>433</v>
      </c>
      <c r="D3" t="s">
        <v>439</v>
      </c>
      <c r="E3" t="s">
        <v>439</v>
      </c>
      <c r="G3" t="s">
        <v>430</v>
      </c>
    </row>
    <row r="4" spans="1:7">
      <c r="A4" t="s">
        <v>426</v>
      </c>
      <c r="C4" t="s">
        <v>434</v>
      </c>
      <c r="G4" t="s">
        <v>431</v>
      </c>
    </row>
    <row r="5" spans="1:7">
      <c r="A5" t="s">
        <v>425</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B10" sqref="B10:G10"/>
    </sheetView>
  </sheetViews>
  <sheetFormatPr defaultColWidth="9.109375" defaultRowHeight="14.4"/>
  <cols>
    <col min="1" max="1" width="9.109375" style="47"/>
    <col min="2" max="2" width="21.5546875" style="47" customWidth="1"/>
    <col min="3" max="3" width="41.33203125" style="47" customWidth="1"/>
    <col min="4" max="4" width="12.88671875" style="47" customWidth="1"/>
    <col min="5" max="6" width="37" style="47" customWidth="1"/>
    <col min="7" max="7" width="12.88671875" style="47" customWidth="1"/>
    <col min="8" max="8" width="13.6640625" style="329" customWidth="1"/>
    <col min="9" max="16384" width="9.109375" style="47"/>
  </cols>
  <sheetData>
    <row r="1" spans="1:16" s="58" customFormat="1" ht="15.6">
      <c r="A1" s="57" t="s">
        <v>481</v>
      </c>
      <c r="E1" s="59"/>
      <c r="F1" s="59"/>
      <c r="H1" s="60"/>
      <c r="J1" s="60"/>
      <c r="M1" s="287"/>
      <c r="N1" s="287"/>
      <c r="O1" s="287"/>
      <c r="P1" s="287"/>
    </row>
    <row r="2" spans="1:16" s="58" customFormat="1" ht="15.6">
      <c r="A2" s="587" t="s">
        <v>422</v>
      </c>
      <c r="B2" s="587"/>
      <c r="C2" s="587"/>
      <c r="E2" s="59"/>
      <c r="F2" s="59"/>
      <c r="H2" s="60"/>
      <c r="J2" s="60"/>
      <c r="M2" s="287"/>
      <c r="N2" s="287"/>
      <c r="O2" s="287"/>
      <c r="P2" s="287"/>
    </row>
    <row r="3" spans="1:16" s="62" customFormat="1" ht="15.6">
      <c r="A3" s="531" t="s">
        <v>901</v>
      </c>
      <c r="B3" s="531"/>
      <c r="C3" s="531"/>
      <c r="D3" s="531"/>
      <c r="E3" s="531"/>
      <c r="F3" s="531"/>
      <c r="G3" s="289"/>
    </row>
    <row r="4" spans="1:16" ht="15.6">
      <c r="A4" s="537" t="s">
        <v>964</v>
      </c>
      <c r="B4" s="537"/>
      <c r="C4" s="537"/>
      <c r="D4" s="537"/>
      <c r="E4" s="537"/>
      <c r="F4" s="537"/>
      <c r="G4" s="537"/>
      <c r="H4" s="47"/>
    </row>
    <row r="6" spans="1:16" ht="15.6">
      <c r="H6" s="345" t="str">
        <f>CONCATENATE(functie," ",nume_candidat)</f>
        <v>Șef de lucrări Halbac-Cotoara-Zamfir Rares</v>
      </c>
    </row>
    <row r="7" spans="1:16" ht="15.75" customHeight="1">
      <c r="A7" s="528" t="s">
        <v>336</v>
      </c>
      <c r="B7" s="528" t="s">
        <v>424</v>
      </c>
      <c r="C7" s="528" t="s">
        <v>435</v>
      </c>
      <c r="D7" s="534" t="s">
        <v>423</v>
      </c>
      <c r="E7" s="528" t="s">
        <v>437</v>
      </c>
      <c r="F7" s="534" t="s">
        <v>440</v>
      </c>
      <c r="G7" s="534" t="s">
        <v>436</v>
      </c>
      <c r="H7" s="591" t="s">
        <v>13</v>
      </c>
    </row>
    <row r="8" spans="1:16" ht="15" customHeight="1">
      <c r="A8" s="528"/>
      <c r="B8" s="528"/>
      <c r="C8" s="528"/>
      <c r="D8" s="534"/>
      <c r="E8" s="528"/>
      <c r="F8" s="534"/>
      <c r="G8" s="534"/>
      <c r="H8" s="591"/>
    </row>
    <row r="9" spans="1:16" ht="15.6">
      <c r="A9" s="328"/>
      <c r="G9" s="87" t="s">
        <v>451</v>
      </c>
      <c r="H9" s="350">
        <f>SUM(H10:H29)</f>
        <v>0</v>
      </c>
    </row>
    <row r="10" spans="1:16" ht="15.6">
      <c r="A10" s="10" t="s">
        <v>40</v>
      </c>
      <c r="B10" s="158"/>
      <c r="C10" s="158"/>
      <c r="D10" s="88"/>
      <c r="E10" s="88"/>
      <c r="F10" s="88"/>
      <c r="G10" s="88"/>
      <c r="H10" s="35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6">
      <c r="A11" s="10" t="s">
        <v>24</v>
      </c>
      <c r="B11" s="158"/>
      <c r="C11" s="158"/>
      <c r="D11" s="88"/>
      <c r="E11" s="88"/>
      <c r="F11" s="88"/>
      <c r="G11" s="88"/>
      <c r="H11" s="35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c r="A12" s="10" t="s">
        <v>25</v>
      </c>
      <c r="B12" s="158"/>
      <c r="C12" s="158"/>
      <c r="D12" s="88"/>
      <c r="E12" s="88"/>
      <c r="F12" s="88"/>
      <c r="G12" s="88"/>
      <c r="H12" s="351" t="str">
        <f t="shared" si="0"/>
        <v/>
      </c>
    </row>
    <row r="13" spans="1:16" ht="15.6">
      <c r="A13" s="10" t="s">
        <v>26</v>
      </c>
      <c r="B13" s="158"/>
      <c r="C13" s="158"/>
      <c r="D13" s="88"/>
      <c r="E13" s="88"/>
      <c r="F13" s="88"/>
      <c r="G13" s="88"/>
      <c r="H13" s="351" t="str">
        <f t="shared" si="0"/>
        <v/>
      </c>
    </row>
    <row r="14" spans="1:16" ht="15.6">
      <c r="A14" s="10" t="s">
        <v>63</v>
      </c>
      <c r="B14" s="158"/>
      <c r="C14" s="158"/>
      <c r="D14" s="88"/>
      <c r="E14" s="88"/>
      <c r="F14" s="88"/>
      <c r="G14" s="88"/>
      <c r="H14" s="351" t="str">
        <f t="shared" si="0"/>
        <v/>
      </c>
    </row>
    <row r="15" spans="1:16" ht="15.6">
      <c r="A15" s="10" t="s">
        <v>64</v>
      </c>
      <c r="B15" s="158"/>
      <c r="C15" s="158"/>
      <c r="D15" s="88"/>
      <c r="E15" s="88"/>
      <c r="F15" s="88"/>
      <c r="G15" s="88"/>
      <c r="H15" s="351" t="str">
        <f t="shared" si="0"/>
        <v/>
      </c>
    </row>
    <row r="16" spans="1:16" ht="15.6">
      <c r="A16" s="10" t="s">
        <v>65</v>
      </c>
      <c r="B16" s="158"/>
      <c r="C16" s="158"/>
      <c r="D16" s="88"/>
      <c r="E16" s="88"/>
      <c r="F16" s="88"/>
      <c r="G16" s="88"/>
      <c r="H16" s="351" t="str">
        <f t="shared" si="0"/>
        <v/>
      </c>
    </row>
    <row r="17" spans="1:8" ht="15.6">
      <c r="A17" s="10" t="s">
        <v>66</v>
      </c>
      <c r="B17" s="158"/>
      <c r="C17" s="158"/>
      <c r="D17" s="88"/>
      <c r="E17" s="88"/>
      <c r="F17" s="88"/>
      <c r="G17" s="88"/>
      <c r="H17" s="351" t="str">
        <f t="shared" si="0"/>
        <v/>
      </c>
    </row>
    <row r="18" spans="1:8" ht="15.6">
      <c r="A18" s="10" t="s">
        <v>67</v>
      </c>
      <c r="B18" s="158"/>
      <c r="C18" s="158"/>
      <c r="D18" s="88"/>
      <c r="E18" s="88"/>
      <c r="F18" s="88"/>
      <c r="G18" s="88"/>
      <c r="H18" s="351" t="str">
        <f t="shared" si="0"/>
        <v/>
      </c>
    </row>
    <row r="19" spans="1:8" ht="15.6">
      <c r="A19" s="10" t="s">
        <v>68</v>
      </c>
      <c r="B19" s="158"/>
      <c r="C19" s="158"/>
      <c r="D19" s="88"/>
      <c r="E19" s="88"/>
      <c r="F19" s="88"/>
      <c r="G19" s="88"/>
      <c r="H19" s="351" t="str">
        <f t="shared" si="0"/>
        <v/>
      </c>
    </row>
    <row r="20" spans="1:8" ht="15.6">
      <c r="A20" s="10" t="s">
        <v>69</v>
      </c>
      <c r="B20" s="158"/>
      <c r="C20" s="158"/>
      <c r="D20" s="88"/>
      <c r="E20" s="88"/>
      <c r="F20" s="88"/>
      <c r="G20" s="88"/>
      <c r="H20" s="351" t="str">
        <f t="shared" si="0"/>
        <v/>
      </c>
    </row>
    <row r="21" spans="1:8" ht="15.6">
      <c r="A21" s="10" t="s">
        <v>70</v>
      </c>
      <c r="B21" s="158"/>
      <c r="C21" s="158"/>
      <c r="D21" s="88"/>
      <c r="E21" s="88"/>
      <c r="F21" s="88"/>
      <c r="G21" s="88"/>
      <c r="H21" s="351" t="str">
        <f t="shared" si="0"/>
        <v/>
      </c>
    </row>
    <row r="22" spans="1:8" ht="15.6">
      <c r="A22" s="10" t="s">
        <v>71</v>
      </c>
      <c r="B22" s="158"/>
      <c r="C22" s="158"/>
      <c r="D22" s="88"/>
      <c r="E22" s="88"/>
      <c r="F22" s="88"/>
      <c r="G22" s="88"/>
      <c r="H22" s="351" t="str">
        <f t="shared" si="0"/>
        <v/>
      </c>
    </row>
    <row r="23" spans="1:8" ht="15.6">
      <c r="A23" s="10" t="s">
        <v>72</v>
      </c>
      <c r="B23" s="158"/>
      <c r="C23" s="158"/>
      <c r="D23" s="88"/>
      <c r="E23" s="88"/>
      <c r="F23" s="88"/>
      <c r="G23" s="88"/>
      <c r="H23" s="351" t="str">
        <f t="shared" si="0"/>
        <v/>
      </c>
    </row>
    <row r="24" spans="1:8" ht="15.6">
      <c r="A24" s="10" t="s">
        <v>73</v>
      </c>
      <c r="B24" s="158"/>
      <c r="C24" s="158"/>
      <c r="D24" s="88"/>
      <c r="E24" s="88"/>
      <c r="F24" s="88"/>
      <c r="G24" s="88"/>
      <c r="H24" s="351" t="str">
        <f t="shared" si="0"/>
        <v/>
      </c>
    </row>
    <row r="25" spans="1:8" ht="15.6">
      <c r="A25" s="10" t="s">
        <v>74</v>
      </c>
      <c r="B25" s="158"/>
      <c r="C25" s="158"/>
      <c r="D25" s="88"/>
      <c r="E25" s="88"/>
      <c r="F25" s="88"/>
      <c r="G25" s="88"/>
      <c r="H25" s="351" t="str">
        <f t="shared" si="0"/>
        <v/>
      </c>
    </row>
    <row r="26" spans="1:8" ht="15.6">
      <c r="A26" s="10" t="s">
        <v>75</v>
      </c>
      <c r="B26" s="158"/>
      <c r="C26" s="158"/>
      <c r="D26" s="88"/>
      <c r="E26" s="88"/>
      <c r="F26" s="88"/>
      <c r="G26" s="88"/>
      <c r="H26" s="351" t="str">
        <f t="shared" si="0"/>
        <v/>
      </c>
    </row>
    <row r="27" spans="1:8" ht="15.6">
      <c r="A27" s="10" t="s">
        <v>76</v>
      </c>
      <c r="B27" s="158"/>
      <c r="C27" s="158"/>
      <c r="D27" s="88"/>
      <c r="E27" s="88"/>
      <c r="F27" s="88"/>
      <c r="G27" s="88"/>
      <c r="H27" s="351" t="str">
        <f t="shared" si="0"/>
        <v/>
      </c>
    </row>
    <row r="28" spans="1:8" ht="15.6">
      <c r="A28" s="10" t="s">
        <v>77</v>
      </c>
      <c r="B28" s="158"/>
      <c r="C28" s="158"/>
      <c r="D28" s="88"/>
      <c r="E28" s="88"/>
      <c r="F28" s="88"/>
      <c r="G28" s="88"/>
      <c r="H28" s="351" t="str">
        <f t="shared" si="0"/>
        <v/>
      </c>
    </row>
    <row r="29" spans="1:8" ht="15.6">
      <c r="A29" s="10" t="s">
        <v>78</v>
      </c>
      <c r="B29" s="158"/>
      <c r="C29" s="158"/>
      <c r="D29" s="88"/>
      <c r="E29" s="88"/>
      <c r="F29" s="88"/>
      <c r="G29" s="88"/>
      <c r="H29" s="351"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topLeftCell="A2" zoomScale="80" zoomScaleNormal="80" workbookViewId="0">
      <selection activeCell="I10" sqref="I10"/>
    </sheetView>
  </sheetViews>
  <sheetFormatPr defaultColWidth="9.109375" defaultRowHeight="14.4"/>
  <cols>
    <col min="1" max="1" width="5.6640625" style="47" customWidth="1"/>
    <col min="2" max="2" width="35.6640625" style="47" customWidth="1"/>
    <col min="3" max="3" width="20.109375" style="47" customWidth="1"/>
    <col min="4" max="4" width="18.6640625" style="47" customWidth="1"/>
    <col min="5" max="5" width="35.6640625" style="397" customWidth="1"/>
    <col min="6" max="6" width="10.6640625" style="47" customWidth="1"/>
    <col min="7" max="7" width="17.6640625" style="47" customWidth="1"/>
    <col min="8" max="16384" width="9.109375" style="47"/>
  </cols>
  <sheetData>
    <row r="1" spans="1:9" s="58" customFormat="1" ht="15.6">
      <c r="A1" s="57" t="s">
        <v>481</v>
      </c>
      <c r="E1" s="391"/>
      <c r="F1" s="59"/>
      <c r="G1" s="61"/>
      <c r="H1" s="60"/>
      <c r="I1" s="287"/>
    </row>
    <row r="2" spans="1:9" s="58" customFormat="1" ht="15.6">
      <c r="A2" s="344" t="str">
        <f>IF(ISBLANK(facultate), IF(ISBLANK(departament),"","Departament " &amp; departament), "Facultatea " &amp; facultate)</f>
        <v>Facultatea Construcții</v>
      </c>
      <c r="E2" s="391"/>
      <c r="F2" s="59"/>
      <c r="G2" s="61"/>
      <c r="H2" s="60"/>
      <c r="I2" s="287"/>
    </row>
    <row r="3" spans="1:9" s="58" customFormat="1" ht="15.6">
      <c r="A3" s="344" t="str">
        <f>IF(ISBLANK(departament),"","Departamentul " &amp; departament)</f>
        <v>Departamentul Căi de Comunicație Terestre, Fundații și Cadastru</v>
      </c>
      <c r="E3" s="391"/>
      <c r="F3" s="59"/>
      <c r="G3" s="61"/>
      <c r="H3" s="60"/>
      <c r="I3" s="287"/>
    </row>
    <row r="4" spans="1:9" s="62" customFormat="1" ht="15.6">
      <c r="B4" s="288"/>
      <c r="C4" s="382"/>
      <c r="D4" s="288" t="s">
        <v>901</v>
      </c>
      <c r="E4" s="383"/>
      <c r="F4" s="288"/>
      <c r="G4" s="288"/>
      <c r="H4" s="224"/>
      <c r="I4" s="289"/>
    </row>
    <row r="5" spans="1:9" s="62" customFormat="1" ht="15.6">
      <c r="B5" s="288"/>
      <c r="C5" s="382"/>
      <c r="D5" s="288" t="s">
        <v>965</v>
      </c>
      <c r="E5" s="383"/>
      <c r="F5" s="288"/>
      <c r="G5" s="288"/>
      <c r="H5" s="224"/>
      <c r="I5" s="69"/>
    </row>
    <row r="6" spans="1:9" s="62" customFormat="1" ht="13.5" customHeight="1">
      <c r="A6" s="58"/>
      <c r="E6" s="396" t="str">
        <f>CONCATENATE(functie," ",nume_candidat)</f>
        <v>Șef de lucrări Halbac-Cotoara-Zamfir Rares</v>
      </c>
      <c r="H6" s="68"/>
      <c r="I6" s="69"/>
    </row>
    <row r="7" spans="1:9" ht="15" customHeight="1">
      <c r="B7" s="539" t="s">
        <v>887</v>
      </c>
      <c r="C7" s="593" t="s">
        <v>14</v>
      </c>
      <c r="D7" s="594"/>
      <c r="E7" s="529" t="s">
        <v>542</v>
      </c>
    </row>
    <row r="8" spans="1:9" ht="15" customHeight="1">
      <c r="B8" s="540"/>
      <c r="C8" s="595"/>
      <c r="D8" s="596"/>
      <c r="E8" s="546"/>
    </row>
    <row r="9" spans="1:9" ht="15" customHeight="1">
      <c r="B9" s="540"/>
      <c r="C9" s="595"/>
      <c r="D9" s="596"/>
      <c r="E9" s="546"/>
    </row>
    <row r="10" spans="1:9" ht="15.75" customHeight="1">
      <c r="B10" s="541"/>
      <c r="C10" s="597"/>
      <c r="D10" s="598"/>
      <c r="E10" s="530"/>
    </row>
    <row r="11" spans="1:9" ht="46.8">
      <c r="B11" s="417" t="s">
        <v>739</v>
      </c>
      <c r="C11" s="585">
        <v>1</v>
      </c>
      <c r="D11" s="586"/>
      <c r="E11" s="349">
        <f>C11*200</f>
        <v>200</v>
      </c>
    </row>
    <row r="12" spans="1:9" ht="46.8">
      <c r="B12" s="417" t="s">
        <v>1077</v>
      </c>
      <c r="C12" s="585">
        <v>1</v>
      </c>
      <c r="D12" s="586"/>
      <c r="E12" s="349">
        <f>C12*50</f>
        <v>50</v>
      </c>
    </row>
    <row r="13" spans="1:9" ht="31.2">
      <c r="B13" s="417" t="s">
        <v>966</v>
      </c>
      <c r="C13" s="585"/>
      <c r="D13" s="586"/>
      <c r="E13" s="349">
        <f>C13*100</f>
        <v>0</v>
      </c>
      <c r="G13" s="407"/>
    </row>
    <row r="14" spans="1:9" ht="31.2">
      <c r="B14" s="417" t="s">
        <v>740</v>
      </c>
      <c r="C14" s="585">
        <v>2</v>
      </c>
      <c r="D14" s="586"/>
      <c r="E14" s="349">
        <f>C14*5</f>
        <v>10</v>
      </c>
    </row>
    <row r="15" spans="1:9" ht="15.6">
      <c r="B15" s="585" t="s">
        <v>928</v>
      </c>
      <c r="C15" s="592"/>
      <c r="D15" s="586"/>
      <c r="E15" s="349">
        <f>SUM(E11:E14)</f>
        <v>260</v>
      </c>
    </row>
    <row r="18" spans="2:5" ht="15" customHeight="1">
      <c r="B18" s="394" t="s">
        <v>1033</v>
      </c>
      <c r="C18" s="385" t="s">
        <v>1031</v>
      </c>
      <c r="D18" s="386" t="s">
        <v>1034</v>
      </c>
      <c r="E18" s="395" t="s">
        <v>1032</v>
      </c>
    </row>
    <row r="19" spans="2:5" ht="30.9" customHeight="1">
      <c r="B19" s="392" t="s">
        <v>1352</v>
      </c>
      <c r="C19" s="35">
        <v>2017</v>
      </c>
      <c r="D19" s="384"/>
      <c r="E19" s="393" t="s">
        <v>1354</v>
      </c>
    </row>
    <row r="20" spans="2:5" ht="30.9" customHeight="1">
      <c r="B20" s="392" t="s">
        <v>1353</v>
      </c>
      <c r="C20" s="35">
        <v>2014</v>
      </c>
      <c r="D20" s="384"/>
      <c r="E20" s="393" t="s">
        <v>1354</v>
      </c>
    </row>
    <row r="21" spans="2:5" ht="30.9" customHeight="1">
      <c r="B21" s="392" t="s">
        <v>1445</v>
      </c>
      <c r="C21" s="35">
        <v>2020</v>
      </c>
      <c r="D21" s="384"/>
      <c r="E21" s="393" t="s">
        <v>1037</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B12" sqref="B12:E14"/>
    </sheetView>
  </sheetViews>
  <sheetFormatPr defaultColWidth="9.109375" defaultRowHeight="15.6"/>
  <cols>
    <col min="1" max="1" width="5.6640625" style="58" customWidth="1"/>
    <col min="2" max="2" width="42.109375" style="58" customWidth="1"/>
    <col min="3" max="3" width="49.109375" style="58" customWidth="1"/>
    <col min="4" max="4" width="50.5546875" style="62" customWidth="1"/>
    <col min="5" max="5" width="10.6640625" style="67" customWidth="1"/>
    <col min="6" max="6" width="17.6640625" style="62" customWidth="1"/>
    <col min="7" max="7" width="10.6640625" style="68" hidden="1" customWidth="1"/>
    <col min="8" max="10" width="17.6640625" style="62" hidden="1" customWidth="1"/>
    <col min="11" max="17" width="9.109375" style="62" customWidth="1"/>
    <col min="18" max="16384" width="9.109375" style="62"/>
  </cols>
  <sheetData>
    <row r="1" spans="1:10" s="58" customFormat="1">
      <c r="A1" s="57" t="s">
        <v>481</v>
      </c>
      <c r="B1" s="57"/>
      <c r="C1" s="57"/>
      <c r="E1" s="59"/>
      <c r="F1" s="61"/>
      <c r="G1" s="60"/>
      <c r="H1" s="61"/>
      <c r="I1" s="61"/>
      <c r="J1" s="61"/>
    </row>
    <row r="2" spans="1:10" s="58" customFormat="1">
      <c r="A2" s="344" t="str">
        <f>IF(ISBLANK(facultate), IF(ISBLANK(departament),"","Departament " &amp; departament), "Facultatea " &amp; facultate)</f>
        <v>Facultatea Construcții</v>
      </c>
      <c r="B2" s="57"/>
      <c r="C2" s="57"/>
      <c r="E2" s="59"/>
      <c r="F2" s="61"/>
      <c r="G2" s="60"/>
      <c r="H2" s="61"/>
      <c r="I2" s="61"/>
      <c r="J2" s="61"/>
    </row>
    <row r="3" spans="1:10" s="58" customFormat="1">
      <c r="A3" s="344" t="str">
        <f>IF(ISBLANK(departament),"","Departamentul " &amp; departament)</f>
        <v>Departamentul Căi de Comunicație Terestre, Fundații și Cadastru</v>
      </c>
      <c r="B3" s="57"/>
      <c r="C3" s="57"/>
      <c r="E3" s="59"/>
      <c r="F3" s="61"/>
      <c r="G3" s="60"/>
      <c r="H3" s="61"/>
      <c r="I3" s="61"/>
      <c r="J3" s="61"/>
    </row>
    <row r="4" spans="1:10">
      <c r="A4" s="531" t="s">
        <v>901</v>
      </c>
      <c r="B4" s="531"/>
      <c r="C4" s="531"/>
      <c r="D4" s="531"/>
      <c r="E4" s="531"/>
      <c r="F4" s="531"/>
      <c r="G4" s="531"/>
    </row>
    <row r="5" spans="1:10">
      <c r="A5" s="531" t="s">
        <v>975</v>
      </c>
      <c r="B5" s="531"/>
      <c r="C5" s="531"/>
      <c r="D5" s="531"/>
      <c r="E5" s="531"/>
      <c r="F5" s="531"/>
      <c r="G5" s="224"/>
    </row>
    <row r="6" spans="1:10" ht="13.5" customHeight="1">
      <c r="E6" s="62"/>
      <c r="F6" s="345" t="str">
        <f>CONCATENATE(functie," ",nume_candidat)</f>
        <v>Șef de lucrări Halbac-Cotoara-Zamfir Rares</v>
      </c>
      <c r="H6" s="345"/>
      <c r="I6" s="345"/>
      <c r="J6" s="345"/>
    </row>
    <row r="7" spans="1:10" ht="18.75" customHeight="1">
      <c r="A7" s="529" t="s">
        <v>336</v>
      </c>
      <c r="B7" s="529" t="s">
        <v>973</v>
      </c>
      <c r="C7" s="529" t="s">
        <v>1052</v>
      </c>
      <c r="D7" s="529" t="s">
        <v>974</v>
      </c>
      <c r="E7" s="539" t="s">
        <v>2</v>
      </c>
      <c r="F7" s="529" t="s">
        <v>542</v>
      </c>
      <c r="G7" s="529" t="s">
        <v>4</v>
      </c>
      <c r="H7" s="529" t="s">
        <v>542</v>
      </c>
      <c r="I7" s="529" t="s">
        <v>542</v>
      </c>
      <c r="J7" s="529" t="s">
        <v>542</v>
      </c>
    </row>
    <row r="8" spans="1:10" ht="18.75" customHeight="1">
      <c r="A8" s="546"/>
      <c r="B8" s="546"/>
      <c r="C8" s="546"/>
      <c r="D8" s="546"/>
      <c r="E8" s="540"/>
      <c r="F8" s="546"/>
      <c r="G8" s="546"/>
      <c r="H8" s="546"/>
      <c r="I8" s="546"/>
      <c r="J8" s="546"/>
    </row>
    <row r="9" spans="1:10" ht="18.75" customHeight="1">
      <c r="A9" s="546"/>
      <c r="B9" s="546"/>
      <c r="C9" s="546"/>
      <c r="D9" s="546"/>
      <c r="E9" s="540"/>
      <c r="F9" s="530"/>
      <c r="G9" s="530"/>
      <c r="H9" s="530"/>
      <c r="I9" s="530"/>
      <c r="J9" s="530"/>
    </row>
    <row r="10" spans="1:10" ht="18.75" customHeight="1">
      <c r="A10" s="530"/>
      <c r="B10" s="530"/>
      <c r="C10" s="530"/>
      <c r="D10" s="530"/>
      <c r="E10" s="541"/>
      <c r="F10" s="346" t="str">
        <f>CONCATENATE("ultimii ",durata_evaluare," ani")</f>
        <v>ultimii 5 ani</v>
      </c>
      <c r="G10" s="501" t="str">
        <f>CONCATENATE("ultimii ",durata_evaluare," ani")</f>
        <v>ultimii 5 ani</v>
      </c>
      <c r="H10" s="429" t="str">
        <f>CONCATENATE("ultimii ",durata_evaluare," ani")</f>
        <v>ultimii 5 ani</v>
      </c>
      <c r="I10" s="429" t="str">
        <f>CONCATENATE("ultimii ",durata_evaluare," ani")</f>
        <v>ultimii 5 ani</v>
      </c>
      <c r="J10" s="429" t="str">
        <f>CONCATENATE("ultimii ",durata_evaluare," ani")</f>
        <v>ultimii 5 ani</v>
      </c>
    </row>
    <row r="11" spans="1:10">
      <c r="A11" s="86"/>
      <c r="B11" s="64"/>
      <c r="C11" s="64"/>
      <c r="D11" s="63"/>
      <c r="E11" s="28"/>
      <c r="F11" s="146">
        <f>SUMIF(F12:F1012,"&gt;0")</f>
        <v>0</v>
      </c>
      <c r="G11" s="4">
        <f>SUMIF(G12:G1110,"&gt;0")</f>
        <v>0</v>
      </c>
      <c r="H11" s="146">
        <f>SUMIF(H12:H1110,"&gt;0")</f>
        <v>0</v>
      </c>
      <c r="I11" s="146">
        <f>SUMIF(I12:I1110,"&gt;0")</f>
        <v>0</v>
      </c>
      <c r="J11" s="146">
        <f>SUMIF(J12:J1110,"&gt;0")</f>
        <v>0</v>
      </c>
    </row>
    <row r="12" spans="1:10">
      <c r="A12" s="35">
        <v>1</v>
      </c>
      <c r="B12" s="161"/>
      <c r="C12" s="161"/>
      <c r="D12" s="7"/>
      <c r="E12" s="218"/>
      <c r="F12" s="16" t="str">
        <f t="shared" ref="F12:F75" si="0">IF(OR(,$E12&lt;an_initial,$E12&gt;an_final),"",G12*(HLOOKUP(D12,ii7punctaje,2,FALSE)))</f>
        <v/>
      </c>
      <c r="G12" s="56" t="str">
        <f t="shared" ref="G12:G75" si="1">IF(OR(,,$E12="",$E12&gt;an_final),"",IF($E12&gt;=an_initial,1,""))</f>
        <v/>
      </c>
      <c r="H12" s="380" t="str">
        <f t="shared" ref="H12:H75" si="2">IF(OR(,$E12&lt;an_initial,$E12&gt;an_final),"",G12*(HLOOKUP(D12,ii7punctaje,2,FALSE))*COUNTIF(D12,"Manifestări internaționale"))</f>
        <v/>
      </c>
      <c r="I12" s="380" t="str">
        <f t="shared" ref="I12:I75" si="3">IF(OR(,$E12&lt;an_initial,$E12&gt;an_final),"",G12*(HLOOKUP(D12,ii7punctaje,2,FALSE))*COUNTIF(D12,"Manifestări naționale"))</f>
        <v/>
      </c>
      <c r="J12" s="380" t="str">
        <f t="shared" ref="J12:J75" si="4">IF(OR(,$E12&lt;an_initial,$E12&gt;an_final),"",G12*(HLOOKUP(D12,ii7punctaje,2,FALSE))*COUNTIF(D12,"Alte manifestări ştiintifice naționale/internaţionale, workshop-uri, etc care nu publică volume"))</f>
        <v/>
      </c>
    </row>
    <row r="13" spans="1:10">
      <c r="A13" s="35">
        <v>2</v>
      </c>
      <c r="B13" s="161"/>
      <c r="C13" s="161"/>
      <c r="D13" s="7"/>
      <c r="E13" s="218"/>
      <c r="F13" s="16" t="str">
        <f t="shared" si="0"/>
        <v/>
      </c>
      <c r="G13" s="56" t="str">
        <f t="shared" si="1"/>
        <v/>
      </c>
      <c r="H13" s="380" t="str">
        <f t="shared" si="2"/>
        <v/>
      </c>
      <c r="I13" s="380" t="str">
        <f t="shared" si="3"/>
        <v/>
      </c>
      <c r="J13" s="380" t="str">
        <f t="shared" si="4"/>
        <v/>
      </c>
    </row>
    <row r="14" spans="1:10">
      <c r="A14" s="35">
        <v>3</v>
      </c>
      <c r="B14" s="161"/>
      <c r="C14" s="161"/>
      <c r="D14" s="7"/>
      <c r="E14" s="218"/>
      <c r="F14" s="16" t="str">
        <f t="shared" si="0"/>
        <v/>
      </c>
      <c r="G14" s="56" t="str">
        <f t="shared" si="1"/>
        <v/>
      </c>
      <c r="H14" s="380" t="str">
        <f t="shared" si="2"/>
        <v/>
      </c>
      <c r="I14" s="380" t="str">
        <f t="shared" si="3"/>
        <v/>
      </c>
      <c r="J14" s="380" t="str">
        <f t="shared" si="4"/>
        <v/>
      </c>
    </row>
    <row r="15" spans="1:10">
      <c r="A15" s="35">
        <v>4</v>
      </c>
      <c r="B15" s="161"/>
      <c r="C15" s="161"/>
      <c r="D15" s="6"/>
      <c r="E15" s="214"/>
      <c r="F15" s="16" t="str">
        <f t="shared" si="0"/>
        <v/>
      </c>
      <c r="G15" s="56" t="str">
        <f t="shared" si="1"/>
        <v/>
      </c>
      <c r="H15" s="380" t="str">
        <f t="shared" si="2"/>
        <v/>
      </c>
      <c r="I15" s="380" t="str">
        <f t="shared" si="3"/>
        <v/>
      </c>
      <c r="J15" s="380" t="str">
        <f t="shared" si="4"/>
        <v/>
      </c>
    </row>
    <row r="16" spans="1:10">
      <c r="A16" s="35">
        <v>5</v>
      </c>
      <c r="B16" s="161"/>
      <c r="C16" s="161"/>
      <c r="D16" s="6"/>
      <c r="E16" s="214"/>
      <c r="F16" s="16" t="str">
        <f t="shared" si="0"/>
        <v/>
      </c>
      <c r="G16" s="56" t="str">
        <f t="shared" si="1"/>
        <v/>
      </c>
      <c r="H16" s="380" t="str">
        <f t="shared" si="2"/>
        <v/>
      </c>
      <c r="I16" s="380" t="str">
        <f t="shared" si="3"/>
        <v/>
      </c>
      <c r="J16" s="380" t="str">
        <f t="shared" si="4"/>
        <v/>
      </c>
    </row>
    <row r="17" spans="1:10">
      <c r="A17" s="35">
        <v>6</v>
      </c>
      <c r="B17" s="161"/>
      <c r="C17" s="161"/>
      <c r="D17" s="6"/>
      <c r="E17" s="214"/>
      <c r="F17" s="16" t="str">
        <f t="shared" si="0"/>
        <v/>
      </c>
      <c r="G17" s="56" t="str">
        <f t="shared" si="1"/>
        <v/>
      </c>
      <c r="H17" s="380" t="str">
        <f t="shared" si="2"/>
        <v/>
      </c>
      <c r="I17" s="380" t="str">
        <f t="shared" si="3"/>
        <v/>
      </c>
      <c r="J17" s="380" t="str">
        <f t="shared" si="4"/>
        <v/>
      </c>
    </row>
    <row r="18" spans="1:10">
      <c r="A18" s="35">
        <v>7</v>
      </c>
      <c r="B18" s="161"/>
      <c r="C18" s="161"/>
      <c r="D18" s="6"/>
      <c r="E18" s="214"/>
      <c r="F18" s="16" t="str">
        <f t="shared" si="0"/>
        <v/>
      </c>
      <c r="G18" s="56" t="str">
        <f t="shared" si="1"/>
        <v/>
      </c>
      <c r="H18" s="380" t="str">
        <f t="shared" si="2"/>
        <v/>
      </c>
      <c r="I18" s="380" t="str">
        <f t="shared" si="3"/>
        <v/>
      </c>
      <c r="J18" s="380" t="str">
        <f t="shared" si="4"/>
        <v/>
      </c>
    </row>
    <row r="19" spans="1:10">
      <c r="A19" s="35">
        <v>8</v>
      </c>
      <c r="B19" s="161"/>
      <c r="C19" s="161"/>
      <c r="D19" s="6"/>
      <c r="E19" s="214"/>
      <c r="F19" s="16" t="str">
        <f t="shared" si="0"/>
        <v/>
      </c>
      <c r="G19" s="56" t="str">
        <f t="shared" si="1"/>
        <v/>
      </c>
      <c r="H19" s="380" t="str">
        <f t="shared" si="2"/>
        <v/>
      </c>
      <c r="I19" s="380" t="str">
        <f t="shared" si="3"/>
        <v/>
      </c>
      <c r="J19" s="380" t="str">
        <f t="shared" si="4"/>
        <v/>
      </c>
    </row>
    <row r="20" spans="1:10">
      <c r="A20" s="35">
        <v>9</v>
      </c>
      <c r="B20" s="161"/>
      <c r="C20" s="161"/>
      <c r="D20" s="6"/>
      <c r="E20" s="214"/>
      <c r="F20" s="16" t="str">
        <f t="shared" si="0"/>
        <v/>
      </c>
      <c r="G20" s="56" t="str">
        <f t="shared" si="1"/>
        <v/>
      </c>
      <c r="H20" s="380" t="str">
        <f t="shared" si="2"/>
        <v/>
      </c>
      <c r="I20" s="380" t="str">
        <f t="shared" si="3"/>
        <v/>
      </c>
      <c r="J20" s="380" t="str">
        <f t="shared" si="4"/>
        <v/>
      </c>
    </row>
    <row r="21" spans="1:10">
      <c r="A21" s="35">
        <v>10</v>
      </c>
      <c r="B21" s="161"/>
      <c r="C21" s="161"/>
      <c r="D21" s="6"/>
      <c r="E21" s="214"/>
      <c r="F21" s="16" t="str">
        <f t="shared" si="0"/>
        <v/>
      </c>
      <c r="G21" s="56" t="str">
        <f t="shared" si="1"/>
        <v/>
      </c>
      <c r="H21" s="380" t="str">
        <f t="shared" si="2"/>
        <v/>
      </c>
      <c r="I21" s="380" t="str">
        <f t="shared" si="3"/>
        <v/>
      </c>
      <c r="J21" s="380" t="str">
        <f t="shared" si="4"/>
        <v/>
      </c>
    </row>
    <row r="22" spans="1:10">
      <c r="A22" s="35">
        <v>11</v>
      </c>
      <c r="B22" s="161"/>
      <c r="C22" s="161"/>
      <c r="D22" s="6"/>
      <c r="E22" s="214"/>
      <c r="F22" s="16" t="str">
        <f t="shared" si="0"/>
        <v/>
      </c>
      <c r="G22" s="56" t="str">
        <f t="shared" si="1"/>
        <v/>
      </c>
      <c r="H22" s="380" t="str">
        <f t="shared" si="2"/>
        <v/>
      </c>
      <c r="I22" s="380" t="str">
        <f t="shared" si="3"/>
        <v/>
      </c>
      <c r="J22" s="380" t="str">
        <f t="shared" si="4"/>
        <v/>
      </c>
    </row>
    <row r="23" spans="1:10">
      <c r="A23" s="35">
        <v>12</v>
      </c>
      <c r="B23" s="161"/>
      <c r="C23" s="161"/>
      <c r="D23" s="6"/>
      <c r="E23" s="214"/>
      <c r="F23" s="16" t="str">
        <f t="shared" si="0"/>
        <v/>
      </c>
      <c r="G23" s="56" t="str">
        <f t="shared" si="1"/>
        <v/>
      </c>
      <c r="H23" s="380" t="str">
        <f t="shared" si="2"/>
        <v/>
      </c>
      <c r="I23" s="380" t="str">
        <f t="shared" si="3"/>
        <v/>
      </c>
      <c r="J23" s="380" t="str">
        <f t="shared" si="4"/>
        <v/>
      </c>
    </row>
    <row r="24" spans="1:10">
      <c r="A24" s="35">
        <v>13</v>
      </c>
      <c r="B24" s="161"/>
      <c r="C24" s="161"/>
      <c r="D24" s="6"/>
      <c r="E24" s="214"/>
      <c r="F24" s="16" t="str">
        <f t="shared" si="0"/>
        <v/>
      </c>
      <c r="G24" s="56" t="str">
        <f t="shared" si="1"/>
        <v/>
      </c>
      <c r="H24" s="380" t="str">
        <f t="shared" si="2"/>
        <v/>
      </c>
      <c r="I24" s="380" t="str">
        <f t="shared" si="3"/>
        <v/>
      </c>
      <c r="J24" s="380" t="str">
        <f t="shared" si="4"/>
        <v/>
      </c>
    </row>
    <row r="25" spans="1:10">
      <c r="A25" s="35">
        <v>14</v>
      </c>
      <c r="B25" s="161"/>
      <c r="C25" s="161"/>
      <c r="D25" s="6"/>
      <c r="E25" s="214"/>
      <c r="F25" s="16" t="str">
        <f t="shared" si="0"/>
        <v/>
      </c>
      <c r="G25" s="56" t="str">
        <f t="shared" si="1"/>
        <v/>
      </c>
      <c r="H25" s="380" t="str">
        <f t="shared" si="2"/>
        <v/>
      </c>
      <c r="I25" s="380" t="str">
        <f t="shared" si="3"/>
        <v/>
      </c>
      <c r="J25" s="380" t="str">
        <f t="shared" si="4"/>
        <v/>
      </c>
    </row>
    <row r="26" spans="1:10">
      <c r="A26" s="35">
        <v>15</v>
      </c>
      <c r="B26" s="161"/>
      <c r="C26" s="161"/>
      <c r="D26" s="6"/>
      <c r="E26" s="214"/>
      <c r="F26" s="16" t="str">
        <f t="shared" si="0"/>
        <v/>
      </c>
      <c r="G26" s="56" t="str">
        <f t="shared" si="1"/>
        <v/>
      </c>
      <c r="H26" s="380" t="str">
        <f t="shared" si="2"/>
        <v/>
      </c>
      <c r="I26" s="380" t="str">
        <f t="shared" si="3"/>
        <v/>
      </c>
      <c r="J26" s="380" t="str">
        <f t="shared" si="4"/>
        <v/>
      </c>
    </row>
    <row r="27" spans="1:10">
      <c r="A27" s="35">
        <v>16</v>
      </c>
      <c r="B27" s="161"/>
      <c r="C27" s="161"/>
      <c r="D27" s="6"/>
      <c r="E27" s="214"/>
      <c r="F27" s="16" t="str">
        <f t="shared" si="0"/>
        <v/>
      </c>
      <c r="G27" s="56" t="str">
        <f t="shared" si="1"/>
        <v/>
      </c>
      <c r="H27" s="380" t="str">
        <f t="shared" si="2"/>
        <v/>
      </c>
      <c r="I27" s="380" t="str">
        <f t="shared" si="3"/>
        <v/>
      </c>
      <c r="J27" s="380" t="str">
        <f t="shared" si="4"/>
        <v/>
      </c>
    </row>
    <row r="28" spans="1:10">
      <c r="A28" s="35">
        <v>17</v>
      </c>
      <c r="B28" s="161"/>
      <c r="C28" s="161"/>
      <c r="D28" s="6"/>
      <c r="E28" s="214"/>
      <c r="F28" s="16" t="str">
        <f t="shared" si="0"/>
        <v/>
      </c>
      <c r="G28" s="56" t="str">
        <f t="shared" si="1"/>
        <v/>
      </c>
      <c r="H28" s="380" t="str">
        <f t="shared" si="2"/>
        <v/>
      </c>
      <c r="I28" s="380" t="str">
        <f t="shared" si="3"/>
        <v/>
      </c>
      <c r="J28" s="380" t="str">
        <f t="shared" si="4"/>
        <v/>
      </c>
    </row>
    <row r="29" spans="1:10">
      <c r="A29" s="35">
        <v>18</v>
      </c>
      <c r="B29" s="161"/>
      <c r="C29" s="161"/>
      <c r="D29" s="6"/>
      <c r="E29" s="214"/>
      <c r="F29" s="16" t="str">
        <f t="shared" si="0"/>
        <v/>
      </c>
      <c r="G29" s="56" t="str">
        <f t="shared" si="1"/>
        <v/>
      </c>
      <c r="H29" s="380" t="str">
        <f t="shared" si="2"/>
        <v/>
      </c>
      <c r="I29" s="380" t="str">
        <f t="shared" si="3"/>
        <v/>
      </c>
      <c r="J29" s="380" t="str">
        <f t="shared" si="4"/>
        <v/>
      </c>
    </row>
    <row r="30" spans="1:10">
      <c r="A30" s="35">
        <v>19</v>
      </c>
      <c r="B30" s="161"/>
      <c r="C30" s="161"/>
      <c r="D30" s="6"/>
      <c r="E30" s="214"/>
      <c r="F30" s="16" t="str">
        <f t="shared" si="0"/>
        <v/>
      </c>
      <c r="G30" s="56" t="str">
        <f t="shared" si="1"/>
        <v/>
      </c>
      <c r="H30" s="380" t="str">
        <f t="shared" si="2"/>
        <v/>
      </c>
      <c r="I30" s="380" t="str">
        <f t="shared" si="3"/>
        <v/>
      </c>
      <c r="J30" s="380" t="str">
        <f t="shared" si="4"/>
        <v/>
      </c>
    </row>
    <row r="31" spans="1:10">
      <c r="A31" s="35">
        <v>20</v>
      </c>
      <c r="B31" s="161"/>
      <c r="C31" s="161"/>
      <c r="D31" s="6"/>
      <c r="E31" s="214"/>
      <c r="F31" s="16" t="str">
        <f t="shared" si="0"/>
        <v/>
      </c>
      <c r="G31" s="56" t="str">
        <f t="shared" si="1"/>
        <v/>
      </c>
      <c r="H31" s="380" t="str">
        <f t="shared" si="2"/>
        <v/>
      </c>
      <c r="I31" s="380" t="str">
        <f t="shared" si="3"/>
        <v/>
      </c>
      <c r="J31" s="380" t="str">
        <f t="shared" si="4"/>
        <v/>
      </c>
    </row>
    <row r="32" spans="1:10">
      <c r="A32" s="35">
        <v>21</v>
      </c>
      <c r="B32" s="161"/>
      <c r="C32" s="161"/>
      <c r="D32" s="6"/>
      <c r="E32" s="214"/>
      <c r="F32" s="16" t="str">
        <f t="shared" si="0"/>
        <v/>
      </c>
      <c r="G32" s="56" t="str">
        <f t="shared" si="1"/>
        <v/>
      </c>
      <c r="H32" s="380" t="str">
        <f t="shared" si="2"/>
        <v/>
      </c>
      <c r="I32" s="380" t="str">
        <f t="shared" si="3"/>
        <v/>
      </c>
      <c r="J32" s="380" t="str">
        <f t="shared" si="4"/>
        <v/>
      </c>
    </row>
    <row r="33" spans="1:10">
      <c r="A33" s="35">
        <v>22</v>
      </c>
      <c r="B33" s="161"/>
      <c r="C33" s="161"/>
      <c r="D33" s="6"/>
      <c r="E33" s="214"/>
      <c r="F33" s="16" t="str">
        <f t="shared" si="0"/>
        <v/>
      </c>
      <c r="G33" s="56" t="str">
        <f t="shared" si="1"/>
        <v/>
      </c>
      <c r="H33" s="380" t="str">
        <f t="shared" si="2"/>
        <v/>
      </c>
      <c r="I33" s="380" t="str">
        <f t="shared" si="3"/>
        <v/>
      </c>
      <c r="J33" s="380" t="str">
        <f t="shared" si="4"/>
        <v/>
      </c>
    </row>
    <row r="34" spans="1:10">
      <c r="A34" s="35">
        <v>23</v>
      </c>
      <c r="B34" s="161"/>
      <c r="C34" s="161"/>
      <c r="D34" s="6"/>
      <c r="E34" s="214"/>
      <c r="F34" s="16" t="str">
        <f t="shared" si="0"/>
        <v/>
      </c>
      <c r="G34" s="56" t="str">
        <f t="shared" si="1"/>
        <v/>
      </c>
      <c r="H34" s="380" t="str">
        <f t="shared" si="2"/>
        <v/>
      </c>
      <c r="I34" s="380" t="str">
        <f t="shared" si="3"/>
        <v/>
      </c>
      <c r="J34" s="380" t="str">
        <f t="shared" si="4"/>
        <v/>
      </c>
    </row>
    <row r="35" spans="1:10">
      <c r="A35" s="35">
        <v>24</v>
      </c>
      <c r="B35" s="161"/>
      <c r="C35" s="161"/>
      <c r="D35" s="6"/>
      <c r="E35" s="214"/>
      <c r="F35" s="16" t="str">
        <f t="shared" si="0"/>
        <v/>
      </c>
      <c r="G35" s="56" t="str">
        <f t="shared" si="1"/>
        <v/>
      </c>
      <c r="H35" s="380" t="str">
        <f t="shared" si="2"/>
        <v/>
      </c>
      <c r="I35" s="380" t="str">
        <f t="shared" si="3"/>
        <v/>
      </c>
      <c r="J35" s="380" t="str">
        <f t="shared" si="4"/>
        <v/>
      </c>
    </row>
    <row r="36" spans="1:10">
      <c r="A36" s="35">
        <v>25</v>
      </c>
      <c r="B36" s="161"/>
      <c r="C36" s="161"/>
      <c r="D36" s="6"/>
      <c r="E36" s="214"/>
      <c r="F36" s="16" t="str">
        <f t="shared" si="0"/>
        <v/>
      </c>
      <c r="G36" s="56" t="str">
        <f t="shared" si="1"/>
        <v/>
      </c>
      <c r="H36" s="380" t="str">
        <f t="shared" si="2"/>
        <v/>
      </c>
      <c r="I36" s="380" t="str">
        <f t="shared" si="3"/>
        <v/>
      </c>
      <c r="J36" s="380" t="str">
        <f t="shared" si="4"/>
        <v/>
      </c>
    </row>
    <row r="37" spans="1:10">
      <c r="A37" s="35">
        <v>26</v>
      </c>
      <c r="B37" s="161"/>
      <c r="C37" s="161"/>
      <c r="D37" s="6"/>
      <c r="E37" s="214"/>
      <c r="F37" s="16" t="str">
        <f t="shared" si="0"/>
        <v/>
      </c>
      <c r="G37" s="56" t="str">
        <f t="shared" si="1"/>
        <v/>
      </c>
      <c r="H37" s="380" t="str">
        <f t="shared" si="2"/>
        <v/>
      </c>
      <c r="I37" s="380" t="str">
        <f t="shared" si="3"/>
        <v/>
      </c>
      <c r="J37" s="380" t="str">
        <f t="shared" si="4"/>
        <v/>
      </c>
    </row>
    <row r="38" spans="1:10">
      <c r="A38" s="35">
        <v>27</v>
      </c>
      <c r="B38" s="161"/>
      <c r="C38" s="161"/>
      <c r="D38" s="6"/>
      <c r="E38" s="214"/>
      <c r="F38" s="16" t="str">
        <f t="shared" si="0"/>
        <v/>
      </c>
      <c r="G38" s="56" t="str">
        <f t="shared" si="1"/>
        <v/>
      </c>
      <c r="H38" s="380" t="str">
        <f t="shared" si="2"/>
        <v/>
      </c>
      <c r="I38" s="380" t="str">
        <f t="shared" si="3"/>
        <v/>
      </c>
      <c r="J38" s="380" t="str">
        <f t="shared" si="4"/>
        <v/>
      </c>
    </row>
    <row r="39" spans="1:10">
      <c r="A39" s="35">
        <v>28</v>
      </c>
      <c r="B39" s="161"/>
      <c r="C39" s="161"/>
      <c r="D39" s="6"/>
      <c r="E39" s="214"/>
      <c r="F39" s="16" t="str">
        <f t="shared" si="0"/>
        <v/>
      </c>
      <c r="G39" s="56" t="str">
        <f t="shared" si="1"/>
        <v/>
      </c>
      <c r="H39" s="380" t="str">
        <f t="shared" si="2"/>
        <v/>
      </c>
      <c r="I39" s="380" t="str">
        <f t="shared" si="3"/>
        <v/>
      </c>
      <c r="J39" s="380" t="str">
        <f t="shared" si="4"/>
        <v/>
      </c>
    </row>
    <row r="40" spans="1:10">
      <c r="A40" s="35">
        <v>29</v>
      </c>
      <c r="B40" s="161"/>
      <c r="C40" s="161"/>
      <c r="D40" s="6"/>
      <c r="E40" s="214"/>
      <c r="F40" s="16" t="str">
        <f t="shared" si="0"/>
        <v/>
      </c>
      <c r="G40" s="56" t="str">
        <f t="shared" si="1"/>
        <v/>
      </c>
      <c r="H40" s="380" t="str">
        <f t="shared" si="2"/>
        <v/>
      </c>
      <c r="I40" s="380" t="str">
        <f t="shared" si="3"/>
        <v/>
      </c>
      <c r="J40" s="380" t="str">
        <f t="shared" si="4"/>
        <v/>
      </c>
    </row>
    <row r="41" spans="1:10">
      <c r="A41" s="35">
        <v>30</v>
      </c>
      <c r="B41" s="161"/>
      <c r="C41" s="161"/>
      <c r="D41" s="6"/>
      <c r="E41" s="214"/>
      <c r="F41" s="16" t="str">
        <f t="shared" si="0"/>
        <v/>
      </c>
      <c r="G41" s="56" t="str">
        <f t="shared" si="1"/>
        <v/>
      </c>
      <c r="H41" s="380" t="str">
        <f t="shared" si="2"/>
        <v/>
      </c>
      <c r="I41" s="380" t="str">
        <f t="shared" si="3"/>
        <v/>
      </c>
      <c r="J41" s="380" t="str">
        <f t="shared" si="4"/>
        <v/>
      </c>
    </row>
    <row r="42" spans="1:10">
      <c r="A42" s="35">
        <v>31</v>
      </c>
      <c r="B42" s="161"/>
      <c r="C42" s="161"/>
      <c r="D42" s="6"/>
      <c r="E42" s="214"/>
      <c r="F42" s="16" t="str">
        <f t="shared" si="0"/>
        <v/>
      </c>
      <c r="G42" s="56" t="str">
        <f t="shared" si="1"/>
        <v/>
      </c>
      <c r="H42" s="380" t="str">
        <f t="shared" si="2"/>
        <v/>
      </c>
      <c r="I42" s="380" t="str">
        <f t="shared" si="3"/>
        <v/>
      </c>
      <c r="J42" s="380" t="str">
        <f t="shared" si="4"/>
        <v/>
      </c>
    </row>
    <row r="43" spans="1:10">
      <c r="A43" s="35">
        <v>32</v>
      </c>
      <c r="B43" s="161"/>
      <c r="C43" s="161"/>
      <c r="D43" s="6"/>
      <c r="E43" s="214"/>
      <c r="F43" s="16" t="str">
        <f t="shared" si="0"/>
        <v/>
      </c>
      <c r="G43" s="56" t="str">
        <f t="shared" si="1"/>
        <v/>
      </c>
      <c r="H43" s="380" t="str">
        <f t="shared" si="2"/>
        <v/>
      </c>
      <c r="I43" s="380" t="str">
        <f t="shared" si="3"/>
        <v/>
      </c>
      <c r="J43" s="380" t="str">
        <f t="shared" si="4"/>
        <v/>
      </c>
    </row>
    <row r="44" spans="1:10">
      <c r="A44" s="35">
        <v>33</v>
      </c>
      <c r="B44" s="161"/>
      <c r="C44" s="161"/>
      <c r="D44" s="6"/>
      <c r="E44" s="214"/>
      <c r="F44" s="16" t="str">
        <f t="shared" si="0"/>
        <v/>
      </c>
      <c r="G44" s="56" t="str">
        <f t="shared" si="1"/>
        <v/>
      </c>
      <c r="H44" s="380" t="str">
        <f t="shared" si="2"/>
        <v/>
      </c>
      <c r="I44" s="380" t="str">
        <f t="shared" si="3"/>
        <v/>
      </c>
      <c r="J44" s="380" t="str">
        <f t="shared" si="4"/>
        <v/>
      </c>
    </row>
    <row r="45" spans="1:10">
      <c r="A45" s="35">
        <v>34</v>
      </c>
      <c r="B45" s="161"/>
      <c r="C45" s="161"/>
      <c r="D45" s="6"/>
      <c r="E45" s="214"/>
      <c r="F45" s="16" t="str">
        <f t="shared" si="0"/>
        <v/>
      </c>
      <c r="G45" s="56" t="str">
        <f t="shared" si="1"/>
        <v/>
      </c>
      <c r="H45" s="380" t="str">
        <f t="shared" si="2"/>
        <v/>
      </c>
      <c r="I45" s="380" t="str">
        <f t="shared" si="3"/>
        <v/>
      </c>
      <c r="J45" s="380" t="str">
        <f t="shared" si="4"/>
        <v/>
      </c>
    </row>
    <row r="46" spans="1:10">
      <c r="A46" s="35">
        <v>35</v>
      </c>
      <c r="B46" s="161"/>
      <c r="C46" s="161"/>
      <c r="D46" s="6"/>
      <c r="E46" s="214"/>
      <c r="F46" s="16" t="str">
        <f t="shared" si="0"/>
        <v/>
      </c>
      <c r="G46" s="56" t="str">
        <f t="shared" si="1"/>
        <v/>
      </c>
      <c r="H46" s="380" t="str">
        <f t="shared" si="2"/>
        <v/>
      </c>
      <c r="I46" s="380" t="str">
        <f t="shared" si="3"/>
        <v/>
      </c>
      <c r="J46" s="380" t="str">
        <f t="shared" si="4"/>
        <v/>
      </c>
    </row>
    <row r="47" spans="1:10">
      <c r="A47" s="35">
        <v>36</v>
      </c>
      <c r="B47" s="161"/>
      <c r="C47" s="161"/>
      <c r="D47" s="6"/>
      <c r="E47" s="214"/>
      <c r="F47" s="16" t="str">
        <f t="shared" si="0"/>
        <v/>
      </c>
      <c r="G47" s="56" t="str">
        <f t="shared" si="1"/>
        <v/>
      </c>
      <c r="H47" s="380" t="str">
        <f t="shared" si="2"/>
        <v/>
      </c>
      <c r="I47" s="380" t="str">
        <f t="shared" si="3"/>
        <v/>
      </c>
      <c r="J47" s="380" t="str">
        <f t="shared" si="4"/>
        <v/>
      </c>
    </row>
    <row r="48" spans="1:10">
      <c r="A48" s="35">
        <v>37</v>
      </c>
      <c r="B48" s="161"/>
      <c r="C48" s="161"/>
      <c r="D48" s="6"/>
      <c r="E48" s="214"/>
      <c r="F48" s="16" t="str">
        <f t="shared" si="0"/>
        <v/>
      </c>
      <c r="G48" s="56" t="str">
        <f t="shared" si="1"/>
        <v/>
      </c>
      <c r="H48" s="380" t="str">
        <f t="shared" si="2"/>
        <v/>
      </c>
      <c r="I48" s="380" t="str">
        <f t="shared" si="3"/>
        <v/>
      </c>
      <c r="J48" s="380" t="str">
        <f t="shared" si="4"/>
        <v/>
      </c>
    </row>
    <row r="49" spans="1:10">
      <c r="A49" s="35">
        <v>38</v>
      </c>
      <c r="B49" s="161"/>
      <c r="C49" s="161"/>
      <c r="D49" s="6"/>
      <c r="E49" s="214"/>
      <c r="F49" s="16" t="str">
        <f t="shared" si="0"/>
        <v/>
      </c>
      <c r="G49" s="56" t="str">
        <f t="shared" si="1"/>
        <v/>
      </c>
      <c r="H49" s="380" t="str">
        <f t="shared" si="2"/>
        <v/>
      </c>
      <c r="I49" s="380" t="str">
        <f t="shared" si="3"/>
        <v/>
      </c>
      <c r="J49" s="380" t="str">
        <f t="shared" si="4"/>
        <v/>
      </c>
    </row>
    <row r="50" spans="1:10">
      <c r="A50" s="35">
        <v>39</v>
      </c>
      <c r="B50" s="161"/>
      <c r="C50" s="161"/>
      <c r="D50" s="6"/>
      <c r="E50" s="214"/>
      <c r="F50" s="16" t="str">
        <f t="shared" si="0"/>
        <v/>
      </c>
      <c r="G50" s="56" t="str">
        <f t="shared" si="1"/>
        <v/>
      </c>
      <c r="H50" s="380" t="str">
        <f t="shared" si="2"/>
        <v/>
      </c>
      <c r="I50" s="380" t="str">
        <f t="shared" si="3"/>
        <v/>
      </c>
      <c r="J50" s="380" t="str">
        <f t="shared" si="4"/>
        <v/>
      </c>
    </row>
    <row r="51" spans="1:10">
      <c r="A51" s="35">
        <v>40</v>
      </c>
      <c r="B51" s="161"/>
      <c r="C51" s="161"/>
      <c r="D51" s="6"/>
      <c r="E51" s="214"/>
      <c r="F51" s="16" t="str">
        <f t="shared" si="0"/>
        <v/>
      </c>
      <c r="G51" s="56" t="str">
        <f t="shared" si="1"/>
        <v/>
      </c>
      <c r="H51" s="380" t="str">
        <f t="shared" si="2"/>
        <v/>
      </c>
      <c r="I51" s="380" t="str">
        <f t="shared" si="3"/>
        <v/>
      </c>
      <c r="J51" s="380" t="str">
        <f t="shared" si="4"/>
        <v/>
      </c>
    </row>
    <row r="52" spans="1:10">
      <c r="A52" s="35">
        <v>41</v>
      </c>
      <c r="B52" s="161"/>
      <c r="C52" s="161"/>
      <c r="D52" s="6"/>
      <c r="E52" s="214"/>
      <c r="F52" s="16" t="str">
        <f t="shared" si="0"/>
        <v/>
      </c>
      <c r="G52" s="56" t="str">
        <f t="shared" si="1"/>
        <v/>
      </c>
      <c r="H52" s="380" t="str">
        <f t="shared" si="2"/>
        <v/>
      </c>
      <c r="I52" s="380" t="str">
        <f t="shared" si="3"/>
        <v/>
      </c>
      <c r="J52" s="380" t="str">
        <f t="shared" si="4"/>
        <v/>
      </c>
    </row>
    <row r="53" spans="1:10">
      <c r="A53" s="35">
        <v>42</v>
      </c>
      <c r="B53" s="161"/>
      <c r="C53" s="161"/>
      <c r="D53" s="6"/>
      <c r="E53" s="214"/>
      <c r="F53" s="16" t="str">
        <f t="shared" si="0"/>
        <v/>
      </c>
      <c r="G53" s="56" t="str">
        <f t="shared" si="1"/>
        <v/>
      </c>
      <c r="H53" s="380" t="str">
        <f t="shared" si="2"/>
        <v/>
      </c>
      <c r="I53" s="380" t="str">
        <f t="shared" si="3"/>
        <v/>
      </c>
      <c r="J53" s="380" t="str">
        <f t="shared" si="4"/>
        <v/>
      </c>
    </row>
    <row r="54" spans="1:10">
      <c r="A54" s="35">
        <v>43</v>
      </c>
      <c r="B54" s="161"/>
      <c r="C54" s="161"/>
      <c r="D54" s="6"/>
      <c r="E54" s="214"/>
      <c r="F54" s="16" t="str">
        <f t="shared" si="0"/>
        <v/>
      </c>
      <c r="G54" s="56" t="str">
        <f t="shared" si="1"/>
        <v/>
      </c>
      <c r="H54" s="380" t="str">
        <f t="shared" si="2"/>
        <v/>
      </c>
      <c r="I54" s="380" t="str">
        <f t="shared" si="3"/>
        <v/>
      </c>
      <c r="J54" s="380" t="str">
        <f t="shared" si="4"/>
        <v/>
      </c>
    </row>
    <row r="55" spans="1:10">
      <c r="A55" s="35">
        <v>44</v>
      </c>
      <c r="B55" s="161"/>
      <c r="C55" s="161"/>
      <c r="D55" s="6"/>
      <c r="E55" s="214"/>
      <c r="F55" s="16" t="str">
        <f t="shared" si="0"/>
        <v/>
      </c>
      <c r="G55" s="56" t="str">
        <f t="shared" si="1"/>
        <v/>
      </c>
      <c r="H55" s="380" t="str">
        <f t="shared" si="2"/>
        <v/>
      </c>
      <c r="I55" s="380" t="str">
        <f t="shared" si="3"/>
        <v/>
      </c>
      <c r="J55" s="380" t="str">
        <f t="shared" si="4"/>
        <v/>
      </c>
    </row>
    <row r="56" spans="1:10">
      <c r="A56" s="35">
        <v>45</v>
      </c>
      <c r="B56" s="161"/>
      <c r="C56" s="161"/>
      <c r="D56" s="6"/>
      <c r="E56" s="214"/>
      <c r="F56" s="16" t="str">
        <f t="shared" si="0"/>
        <v/>
      </c>
      <c r="G56" s="56" t="str">
        <f t="shared" si="1"/>
        <v/>
      </c>
      <c r="H56" s="380" t="str">
        <f t="shared" si="2"/>
        <v/>
      </c>
      <c r="I56" s="380" t="str">
        <f t="shared" si="3"/>
        <v/>
      </c>
      <c r="J56" s="380" t="str">
        <f t="shared" si="4"/>
        <v/>
      </c>
    </row>
    <row r="57" spans="1:10">
      <c r="A57" s="35">
        <v>46</v>
      </c>
      <c r="B57" s="161"/>
      <c r="C57" s="161"/>
      <c r="D57" s="6"/>
      <c r="E57" s="214"/>
      <c r="F57" s="16" t="str">
        <f t="shared" si="0"/>
        <v/>
      </c>
      <c r="G57" s="56" t="str">
        <f t="shared" si="1"/>
        <v/>
      </c>
      <c r="H57" s="380" t="str">
        <f t="shared" si="2"/>
        <v/>
      </c>
      <c r="I57" s="380" t="str">
        <f t="shared" si="3"/>
        <v/>
      </c>
      <c r="J57" s="380" t="str">
        <f t="shared" si="4"/>
        <v/>
      </c>
    </row>
    <row r="58" spans="1:10">
      <c r="A58" s="35">
        <v>47</v>
      </c>
      <c r="B58" s="161"/>
      <c r="C58" s="161"/>
      <c r="D58" s="6"/>
      <c r="E58" s="214"/>
      <c r="F58" s="16" t="str">
        <f t="shared" si="0"/>
        <v/>
      </c>
      <c r="G58" s="56" t="str">
        <f t="shared" si="1"/>
        <v/>
      </c>
      <c r="H58" s="380" t="str">
        <f t="shared" si="2"/>
        <v/>
      </c>
      <c r="I58" s="380" t="str">
        <f t="shared" si="3"/>
        <v/>
      </c>
      <c r="J58" s="380" t="str">
        <f t="shared" si="4"/>
        <v/>
      </c>
    </row>
    <row r="59" spans="1:10">
      <c r="A59" s="35">
        <v>48</v>
      </c>
      <c r="B59" s="161"/>
      <c r="C59" s="161"/>
      <c r="D59" s="6"/>
      <c r="E59" s="214"/>
      <c r="F59" s="16" t="str">
        <f t="shared" si="0"/>
        <v/>
      </c>
      <c r="G59" s="56" t="str">
        <f t="shared" si="1"/>
        <v/>
      </c>
      <c r="H59" s="380" t="str">
        <f t="shared" si="2"/>
        <v/>
      </c>
      <c r="I59" s="380" t="str">
        <f t="shared" si="3"/>
        <v/>
      </c>
      <c r="J59" s="380" t="str">
        <f t="shared" si="4"/>
        <v/>
      </c>
    </row>
    <row r="60" spans="1:10">
      <c r="A60" s="35">
        <v>49</v>
      </c>
      <c r="B60" s="161"/>
      <c r="C60" s="161"/>
      <c r="D60" s="6"/>
      <c r="E60" s="214"/>
      <c r="F60" s="16" t="str">
        <f t="shared" si="0"/>
        <v/>
      </c>
      <c r="G60" s="56" t="str">
        <f t="shared" si="1"/>
        <v/>
      </c>
      <c r="H60" s="380" t="str">
        <f t="shared" si="2"/>
        <v/>
      </c>
      <c r="I60" s="380" t="str">
        <f t="shared" si="3"/>
        <v/>
      </c>
      <c r="J60" s="380" t="str">
        <f t="shared" si="4"/>
        <v/>
      </c>
    </row>
    <row r="61" spans="1:10">
      <c r="A61" s="35">
        <v>50</v>
      </c>
      <c r="B61" s="161"/>
      <c r="C61" s="161"/>
      <c r="D61" s="6"/>
      <c r="E61" s="214"/>
      <c r="F61" s="16" t="str">
        <f t="shared" si="0"/>
        <v/>
      </c>
      <c r="G61" s="56" t="str">
        <f t="shared" si="1"/>
        <v/>
      </c>
      <c r="H61" s="380" t="str">
        <f t="shared" si="2"/>
        <v/>
      </c>
      <c r="I61" s="380" t="str">
        <f t="shared" si="3"/>
        <v/>
      </c>
      <c r="J61" s="380" t="str">
        <f t="shared" si="4"/>
        <v/>
      </c>
    </row>
    <row r="62" spans="1:10">
      <c r="A62" s="35">
        <v>51</v>
      </c>
      <c r="B62" s="161"/>
      <c r="C62" s="161"/>
      <c r="D62" s="6"/>
      <c r="E62" s="214"/>
      <c r="F62" s="16" t="str">
        <f t="shared" si="0"/>
        <v/>
      </c>
      <c r="G62" s="56" t="str">
        <f t="shared" si="1"/>
        <v/>
      </c>
      <c r="H62" s="380" t="str">
        <f t="shared" si="2"/>
        <v/>
      </c>
      <c r="I62" s="380" t="str">
        <f t="shared" si="3"/>
        <v/>
      </c>
      <c r="J62" s="380" t="str">
        <f t="shared" si="4"/>
        <v/>
      </c>
    </row>
    <row r="63" spans="1:10">
      <c r="A63" s="35">
        <v>52</v>
      </c>
      <c r="B63" s="161"/>
      <c r="C63" s="161"/>
      <c r="D63" s="6"/>
      <c r="E63" s="214"/>
      <c r="F63" s="16" t="str">
        <f t="shared" si="0"/>
        <v/>
      </c>
      <c r="G63" s="56" t="str">
        <f t="shared" si="1"/>
        <v/>
      </c>
      <c r="H63" s="380" t="str">
        <f t="shared" si="2"/>
        <v/>
      </c>
      <c r="I63" s="380" t="str">
        <f t="shared" si="3"/>
        <v/>
      </c>
      <c r="J63" s="380" t="str">
        <f t="shared" si="4"/>
        <v/>
      </c>
    </row>
    <row r="64" spans="1:10">
      <c r="A64" s="35">
        <v>53</v>
      </c>
      <c r="B64" s="161"/>
      <c r="C64" s="161"/>
      <c r="D64" s="6"/>
      <c r="E64" s="214"/>
      <c r="F64" s="16" t="str">
        <f t="shared" si="0"/>
        <v/>
      </c>
      <c r="G64" s="56" t="str">
        <f t="shared" si="1"/>
        <v/>
      </c>
      <c r="H64" s="380" t="str">
        <f t="shared" si="2"/>
        <v/>
      </c>
      <c r="I64" s="380" t="str">
        <f t="shared" si="3"/>
        <v/>
      </c>
      <c r="J64" s="380" t="str">
        <f t="shared" si="4"/>
        <v/>
      </c>
    </row>
    <row r="65" spans="1:10">
      <c r="A65" s="35">
        <v>54</v>
      </c>
      <c r="B65" s="161"/>
      <c r="C65" s="161"/>
      <c r="D65" s="6"/>
      <c r="E65" s="214"/>
      <c r="F65" s="16" t="str">
        <f t="shared" si="0"/>
        <v/>
      </c>
      <c r="G65" s="56" t="str">
        <f t="shared" si="1"/>
        <v/>
      </c>
      <c r="H65" s="380" t="str">
        <f t="shared" si="2"/>
        <v/>
      </c>
      <c r="I65" s="380" t="str">
        <f t="shared" si="3"/>
        <v/>
      </c>
      <c r="J65" s="380" t="str">
        <f t="shared" si="4"/>
        <v/>
      </c>
    </row>
    <row r="66" spans="1:10">
      <c r="A66" s="35">
        <v>55</v>
      </c>
      <c r="B66" s="161"/>
      <c r="C66" s="161"/>
      <c r="D66" s="6"/>
      <c r="E66" s="214"/>
      <c r="F66" s="16" t="str">
        <f t="shared" si="0"/>
        <v/>
      </c>
      <c r="G66" s="56" t="str">
        <f t="shared" si="1"/>
        <v/>
      </c>
      <c r="H66" s="380" t="str">
        <f t="shared" si="2"/>
        <v/>
      </c>
      <c r="I66" s="380" t="str">
        <f t="shared" si="3"/>
        <v/>
      </c>
      <c r="J66" s="380" t="str">
        <f t="shared" si="4"/>
        <v/>
      </c>
    </row>
    <row r="67" spans="1:10">
      <c r="A67" s="35">
        <v>56</v>
      </c>
      <c r="B67" s="161"/>
      <c r="C67" s="161"/>
      <c r="D67" s="6"/>
      <c r="E67" s="214"/>
      <c r="F67" s="16" t="str">
        <f t="shared" si="0"/>
        <v/>
      </c>
      <c r="G67" s="56" t="str">
        <f t="shared" si="1"/>
        <v/>
      </c>
      <c r="H67" s="380" t="str">
        <f t="shared" si="2"/>
        <v/>
      </c>
      <c r="I67" s="380" t="str">
        <f t="shared" si="3"/>
        <v/>
      </c>
      <c r="J67" s="380" t="str">
        <f t="shared" si="4"/>
        <v/>
      </c>
    </row>
    <row r="68" spans="1:10">
      <c r="A68" s="35">
        <v>57</v>
      </c>
      <c r="B68" s="161"/>
      <c r="C68" s="161"/>
      <c r="D68" s="6"/>
      <c r="E68" s="214"/>
      <c r="F68" s="16" t="str">
        <f t="shared" si="0"/>
        <v/>
      </c>
      <c r="G68" s="56" t="str">
        <f t="shared" si="1"/>
        <v/>
      </c>
      <c r="H68" s="380" t="str">
        <f t="shared" si="2"/>
        <v/>
      </c>
      <c r="I68" s="380" t="str">
        <f t="shared" si="3"/>
        <v/>
      </c>
      <c r="J68" s="380" t="str">
        <f t="shared" si="4"/>
        <v/>
      </c>
    </row>
    <row r="69" spans="1:10">
      <c r="A69" s="35">
        <v>58</v>
      </c>
      <c r="B69" s="161"/>
      <c r="C69" s="161"/>
      <c r="D69" s="6"/>
      <c r="E69" s="214"/>
      <c r="F69" s="16" t="str">
        <f t="shared" si="0"/>
        <v/>
      </c>
      <c r="G69" s="56" t="str">
        <f t="shared" si="1"/>
        <v/>
      </c>
      <c r="H69" s="380" t="str">
        <f t="shared" si="2"/>
        <v/>
      </c>
      <c r="I69" s="380" t="str">
        <f t="shared" si="3"/>
        <v/>
      </c>
      <c r="J69" s="380" t="str">
        <f t="shared" si="4"/>
        <v/>
      </c>
    </row>
    <row r="70" spans="1:10">
      <c r="A70" s="35">
        <v>59</v>
      </c>
      <c r="B70" s="161"/>
      <c r="C70" s="161"/>
      <c r="D70" s="6"/>
      <c r="E70" s="214"/>
      <c r="F70" s="16" t="str">
        <f t="shared" si="0"/>
        <v/>
      </c>
      <c r="G70" s="56" t="str">
        <f t="shared" si="1"/>
        <v/>
      </c>
      <c r="H70" s="380" t="str">
        <f t="shared" si="2"/>
        <v/>
      </c>
      <c r="I70" s="380" t="str">
        <f t="shared" si="3"/>
        <v/>
      </c>
      <c r="J70" s="380" t="str">
        <f t="shared" si="4"/>
        <v/>
      </c>
    </row>
    <row r="71" spans="1:10">
      <c r="A71" s="35">
        <v>60</v>
      </c>
      <c r="B71" s="161"/>
      <c r="C71" s="161"/>
      <c r="D71" s="6"/>
      <c r="E71" s="214"/>
      <c r="F71" s="16" t="str">
        <f t="shared" si="0"/>
        <v/>
      </c>
      <c r="G71" s="56" t="str">
        <f t="shared" si="1"/>
        <v/>
      </c>
      <c r="H71" s="380" t="str">
        <f t="shared" si="2"/>
        <v/>
      </c>
      <c r="I71" s="380" t="str">
        <f t="shared" si="3"/>
        <v/>
      </c>
      <c r="J71" s="380" t="str">
        <f t="shared" si="4"/>
        <v/>
      </c>
    </row>
    <row r="72" spans="1:10">
      <c r="A72" s="35">
        <v>61</v>
      </c>
      <c r="B72" s="161"/>
      <c r="C72" s="161"/>
      <c r="D72" s="6"/>
      <c r="E72" s="214"/>
      <c r="F72" s="16" t="str">
        <f t="shared" si="0"/>
        <v/>
      </c>
      <c r="G72" s="56" t="str">
        <f t="shared" si="1"/>
        <v/>
      </c>
      <c r="H72" s="380" t="str">
        <f t="shared" si="2"/>
        <v/>
      </c>
      <c r="I72" s="380" t="str">
        <f t="shared" si="3"/>
        <v/>
      </c>
      <c r="J72" s="380" t="str">
        <f t="shared" si="4"/>
        <v/>
      </c>
    </row>
    <row r="73" spans="1:10">
      <c r="A73" s="35">
        <v>62</v>
      </c>
      <c r="B73" s="161"/>
      <c r="C73" s="161"/>
      <c r="D73" s="6"/>
      <c r="E73" s="214"/>
      <c r="F73" s="16" t="str">
        <f t="shared" si="0"/>
        <v/>
      </c>
      <c r="G73" s="56" t="str">
        <f t="shared" si="1"/>
        <v/>
      </c>
      <c r="H73" s="380" t="str">
        <f t="shared" si="2"/>
        <v/>
      </c>
      <c r="I73" s="380" t="str">
        <f t="shared" si="3"/>
        <v/>
      </c>
      <c r="J73" s="380" t="str">
        <f t="shared" si="4"/>
        <v/>
      </c>
    </row>
    <row r="74" spans="1:10">
      <c r="A74" s="35">
        <v>63</v>
      </c>
      <c r="B74" s="161"/>
      <c r="C74" s="161"/>
      <c r="D74" s="6"/>
      <c r="E74" s="214"/>
      <c r="F74" s="16" t="str">
        <f t="shared" si="0"/>
        <v/>
      </c>
      <c r="G74" s="56" t="str">
        <f t="shared" si="1"/>
        <v/>
      </c>
      <c r="H74" s="380" t="str">
        <f t="shared" si="2"/>
        <v/>
      </c>
      <c r="I74" s="380" t="str">
        <f t="shared" si="3"/>
        <v/>
      </c>
      <c r="J74" s="380" t="str">
        <f t="shared" si="4"/>
        <v/>
      </c>
    </row>
    <row r="75" spans="1:10">
      <c r="A75" s="35">
        <v>64</v>
      </c>
      <c r="B75" s="161"/>
      <c r="C75" s="161"/>
      <c r="D75" s="6"/>
      <c r="E75" s="214"/>
      <c r="F75" s="16" t="str">
        <f t="shared" si="0"/>
        <v/>
      </c>
      <c r="G75" s="56" t="str">
        <f t="shared" si="1"/>
        <v/>
      </c>
      <c r="H75" s="380" t="str">
        <f t="shared" si="2"/>
        <v/>
      </c>
      <c r="I75" s="380" t="str">
        <f t="shared" si="3"/>
        <v/>
      </c>
      <c r="J75" s="380" t="str">
        <f t="shared" si="4"/>
        <v/>
      </c>
    </row>
    <row r="76" spans="1:10">
      <c r="A76" s="35">
        <v>65</v>
      </c>
      <c r="B76" s="161"/>
      <c r="C76" s="161"/>
      <c r="D76" s="6"/>
      <c r="E76" s="214"/>
      <c r="F76" s="16" t="str">
        <f t="shared" ref="F76:F139" si="5">IF(OR(,$E76&lt;an_initial,$E76&gt;an_final),"",G76*(HLOOKUP(D76,ii7punctaje,2,FALSE)))</f>
        <v/>
      </c>
      <c r="G76" s="56" t="str">
        <f t="shared" ref="G76:G110" si="6">IF(OR(,,$E76="",$E76&gt;an_final),"",IF($E76&gt;=an_initial,1,""))</f>
        <v/>
      </c>
      <c r="H76" s="380" t="str">
        <f t="shared" ref="H76:H139" si="7">IF(OR(,$E76&lt;an_initial,$E76&gt;an_final),"",G76*(HLOOKUP(D76,ii7punctaje,2,FALSE))*COUNTIF(D76,"Manifestări internaționale"))</f>
        <v/>
      </c>
      <c r="I76" s="380" t="str">
        <f t="shared" ref="I76:I139" si="8">IF(OR(,$E76&lt;an_initial,$E76&gt;an_final),"",G76*(HLOOKUP(D76,ii7punctaje,2,FALSE))*COUNTIF(D76,"Manifestări naționale"))</f>
        <v/>
      </c>
      <c r="J76" s="380" t="str">
        <f t="shared" ref="J76:J139" si="9">IF(OR(,$E76&lt;an_initial,$E76&gt;an_final),"",G76*(HLOOKUP(D76,ii7punctaje,2,FALSE))*COUNTIF(D76,"Alte manifestări ştiintifice naționale/internaţionale, workshop-uri, etc care nu publică volume"))</f>
        <v/>
      </c>
    </row>
    <row r="77" spans="1:10">
      <c r="A77" s="35">
        <v>66</v>
      </c>
      <c r="B77" s="161"/>
      <c r="C77" s="161"/>
      <c r="D77" s="6"/>
      <c r="E77" s="214"/>
      <c r="F77" s="16" t="str">
        <f t="shared" si="5"/>
        <v/>
      </c>
      <c r="G77" s="56" t="str">
        <f t="shared" si="6"/>
        <v/>
      </c>
      <c r="H77" s="380" t="str">
        <f t="shared" si="7"/>
        <v/>
      </c>
      <c r="I77" s="380" t="str">
        <f t="shared" si="8"/>
        <v/>
      </c>
      <c r="J77" s="380" t="str">
        <f t="shared" si="9"/>
        <v/>
      </c>
    </row>
    <row r="78" spans="1:10">
      <c r="A78" s="35">
        <v>67</v>
      </c>
      <c r="B78" s="161"/>
      <c r="C78" s="161"/>
      <c r="D78" s="6"/>
      <c r="E78" s="214"/>
      <c r="F78" s="16" t="str">
        <f t="shared" si="5"/>
        <v/>
      </c>
      <c r="G78" s="56" t="str">
        <f t="shared" si="6"/>
        <v/>
      </c>
      <c r="H78" s="380" t="str">
        <f t="shared" si="7"/>
        <v/>
      </c>
      <c r="I78" s="380" t="str">
        <f t="shared" si="8"/>
        <v/>
      </c>
      <c r="J78" s="380" t="str">
        <f t="shared" si="9"/>
        <v/>
      </c>
    </row>
    <row r="79" spans="1:10">
      <c r="A79" s="35">
        <v>68</v>
      </c>
      <c r="B79" s="161"/>
      <c r="C79" s="161"/>
      <c r="D79" s="6"/>
      <c r="E79" s="214"/>
      <c r="F79" s="16" t="str">
        <f t="shared" si="5"/>
        <v/>
      </c>
      <c r="G79" s="56" t="str">
        <f t="shared" si="6"/>
        <v/>
      </c>
      <c r="H79" s="380" t="str">
        <f t="shared" si="7"/>
        <v/>
      </c>
      <c r="I79" s="380" t="str">
        <f t="shared" si="8"/>
        <v/>
      </c>
      <c r="J79" s="380" t="str">
        <f t="shared" si="9"/>
        <v/>
      </c>
    </row>
    <row r="80" spans="1:10">
      <c r="A80" s="35">
        <v>69</v>
      </c>
      <c r="B80" s="161"/>
      <c r="C80" s="161"/>
      <c r="D80" s="6"/>
      <c r="E80" s="214"/>
      <c r="F80" s="16" t="str">
        <f t="shared" si="5"/>
        <v/>
      </c>
      <c r="G80" s="56" t="str">
        <f t="shared" si="6"/>
        <v/>
      </c>
      <c r="H80" s="380" t="str">
        <f t="shared" si="7"/>
        <v/>
      </c>
      <c r="I80" s="380" t="str">
        <f t="shared" si="8"/>
        <v/>
      </c>
      <c r="J80" s="380" t="str">
        <f t="shared" si="9"/>
        <v/>
      </c>
    </row>
    <row r="81" spans="1:10">
      <c r="A81" s="35">
        <v>70</v>
      </c>
      <c r="B81" s="161"/>
      <c r="C81" s="161"/>
      <c r="D81" s="6"/>
      <c r="E81" s="214"/>
      <c r="F81" s="16" t="str">
        <f t="shared" si="5"/>
        <v/>
      </c>
      <c r="G81" s="56" t="str">
        <f t="shared" si="6"/>
        <v/>
      </c>
      <c r="H81" s="380" t="str">
        <f t="shared" si="7"/>
        <v/>
      </c>
      <c r="I81" s="380" t="str">
        <f t="shared" si="8"/>
        <v/>
      </c>
      <c r="J81" s="380" t="str">
        <f t="shared" si="9"/>
        <v/>
      </c>
    </row>
    <row r="82" spans="1:10">
      <c r="A82" s="35">
        <v>71</v>
      </c>
      <c r="B82" s="161"/>
      <c r="C82" s="161"/>
      <c r="D82" s="6"/>
      <c r="E82" s="214"/>
      <c r="F82" s="16" t="str">
        <f t="shared" si="5"/>
        <v/>
      </c>
      <c r="G82" s="56" t="str">
        <f t="shared" si="6"/>
        <v/>
      </c>
      <c r="H82" s="380" t="str">
        <f t="shared" si="7"/>
        <v/>
      </c>
      <c r="I82" s="380" t="str">
        <f t="shared" si="8"/>
        <v/>
      </c>
      <c r="J82" s="380" t="str">
        <f t="shared" si="9"/>
        <v/>
      </c>
    </row>
    <row r="83" spans="1:10">
      <c r="A83" s="35">
        <v>72</v>
      </c>
      <c r="B83" s="161"/>
      <c r="C83" s="161"/>
      <c r="D83" s="6"/>
      <c r="E83" s="214"/>
      <c r="F83" s="16" t="str">
        <f t="shared" si="5"/>
        <v/>
      </c>
      <c r="G83" s="56" t="str">
        <f t="shared" si="6"/>
        <v/>
      </c>
      <c r="H83" s="380" t="str">
        <f t="shared" si="7"/>
        <v/>
      </c>
      <c r="I83" s="380" t="str">
        <f t="shared" si="8"/>
        <v/>
      </c>
      <c r="J83" s="380" t="str">
        <f t="shared" si="9"/>
        <v/>
      </c>
    </row>
    <row r="84" spans="1:10">
      <c r="A84" s="35">
        <v>73</v>
      </c>
      <c r="B84" s="161"/>
      <c r="C84" s="161"/>
      <c r="D84" s="6"/>
      <c r="E84" s="214"/>
      <c r="F84" s="16" t="str">
        <f t="shared" si="5"/>
        <v/>
      </c>
      <c r="G84" s="56" t="str">
        <f t="shared" si="6"/>
        <v/>
      </c>
      <c r="H84" s="380" t="str">
        <f t="shared" si="7"/>
        <v/>
      </c>
      <c r="I84" s="380" t="str">
        <f t="shared" si="8"/>
        <v/>
      </c>
      <c r="J84" s="380" t="str">
        <f t="shared" si="9"/>
        <v/>
      </c>
    </row>
    <row r="85" spans="1:10">
      <c r="A85" s="35">
        <v>74</v>
      </c>
      <c r="B85" s="161"/>
      <c r="C85" s="161"/>
      <c r="D85" s="6"/>
      <c r="E85" s="214"/>
      <c r="F85" s="16" t="str">
        <f t="shared" si="5"/>
        <v/>
      </c>
      <c r="G85" s="56" t="str">
        <f t="shared" si="6"/>
        <v/>
      </c>
      <c r="H85" s="380" t="str">
        <f t="shared" si="7"/>
        <v/>
      </c>
      <c r="I85" s="380" t="str">
        <f t="shared" si="8"/>
        <v/>
      </c>
      <c r="J85" s="380" t="str">
        <f t="shared" si="9"/>
        <v/>
      </c>
    </row>
    <row r="86" spans="1:10">
      <c r="A86" s="35">
        <v>75</v>
      </c>
      <c r="B86" s="161"/>
      <c r="C86" s="161"/>
      <c r="D86" s="6"/>
      <c r="E86" s="214"/>
      <c r="F86" s="16" t="str">
        <f t="shared" si="5"/>
        <v/>
      </c>
      <c r="G86" s="56" t="str">
        <f t="shared" si="6"/>
        <v/>
      </c>
      <c r="H86" s="380" t="str">
        <f t="shared" si="7"/>
        <v/>
      </c>
      <c r="I86" s="380" t="str">
        <f t="shared" si="8"/>
        <v/>
      </c>
      <c r="J86" s="380" t="str">
        <f t="shared" si="9"/>
        <v/>
      </c>
    </row>
    <row r="87" spans="1:10">
      <c r="A87" s="35">
        <v>76</v>
      </c>
      <c r="B87" s="161"/>
      <c r="C87" s="161"/>
      <c r="D87" s="6"/>
      <c r="E87" s="214"/>
      <c r="F87" s="16" t="str">
        <f t="shared" si="5"/>
        <v/>
      </c>
      <c r="G87" s="56" t="str">
        <f t="shared" si="6"/>
        <v/>
      </c>
      <c r="H87" s="380" t="str">
        <f t="shared" si="7"/>
        <v/>
      </c>
      <c r="I87" s="380" t="str">
        <f t="shared" si="8"/>
        <v/>
      </c>
      <c r="J87" s="380" t="str">
        <f t="shared" si="9"/>
        <v/>
      </c>
    </row>
    <row r="88" spans="1:10">
      <c r="A88" s="35">
        <v>77</v>
      </c>
      <c r="B88" s="161"/>
      <c r="C88" s="161"/>
      <c r="D88" s="6"/>
      <c r="E88" s="214"/>
      <c r="F88" s="16" t="str">
        <f t="shared" si="5"/>
        <v/>
      </c>
      <c r="G88" s="56" t="str">
        <f t="shared" si="6"/>
        <v/>
      </c>
      <c r="H88" s="380" t="str">
        <f t="shared" si="7"/>
        <v/>
      </c>
      <c r="I88" s="380" t="str">
        <f t="shared" si="8"/>
        <v/>
      </c>
      <c r="J88" s="380" t="str">
        <f t="shared" si="9"/>
        <v/>
      </c>
    </row>
    <row r="89" spans="1:10">
      <c r="A89" s="35">
        <v>78</v>
      </c>
      <c r="B89" s="161"/>
      <c r="C89" s="161"/>
      <c r="D89" s="6"/>
      <c r="E89" s="214"/>
      <c r="F89" s="16" t="str">
        <f t="shared" si="5"/>
        <v/>
      </c>
      <c r="G89" s="56" t="str">
        <f t="shared" si="6"/>
        <v/>
      </c>
      <c r="H89" s="380" t="str">
        <f t="shared" si="7"/>
        <v/>
      </c>
      <c r="I89" s="380" t="str">
        <f t="shared" si="8"/>
        <v/>
      </c>
      <c r="J89" s="380" t="str">
        <f t="shared" si="9"/>
        <v/>
      </c>
    </row>
    <row r="90" spans="1:10">
      <c r="A90" s="35">
        <v>79</v>
      </c>
      <c r="B90" s="161"/>
      <c r="C90" s="161"/>
      <c r="D90" s="6"/>
      <c r="E90" s="214"/>
      <c r="F90" s="16" t="str">
        <f t="shared" si="5"/>
        <v/>
      </c>
      <c r="G90" s="56" t="str">
        <f t="shared" si="6"/>
        <v/>
      </c>
      <c r="H90" s="380" t="str">
        <f t="shared" si="7"/>
        <v/>
      </c>
      <c r="I90" s="380" t="str">
        <f t="shared" si="8"/>
        <v/>
      </c>
      <c r="J90" s="380" t="str">
        <f t="shared" si="9"/>
        <v/>
      </c>
    </row>
    <row r="91" spans="1:10">
      <c r="A91" s="35">
        <v>80</v>
      </c>
      <c r="B91" s="161"/>
      <c r="C91" s="161"/>
      <c r="D91" s="6"/>
      <c r="E91" s="214"/>
      <c r="F91" s="16" t="str">
        <f t="shared" si="5"/>
        <v/>
      </c>
      <c r="G91" s="56" t="str">
        <f t="shared" si="6"/>
        <v/>
      </c>
      <c r="H91" s="380" t="str">
        <f t="shared" si="7"/>
        <v/>
      </c>
      <c r="I91" s="380" t="str">
        <f t="shared" si="8"/>
        <v/>
      </c>
      <c r="J91" s="380" t="str">
        <f t="shared" si="9"/>
        <v/>
      </c>
    </row>
    <row r="92" spans="1:10">
      <c r="A92" s="35">
        <v>81</v>
      </c>
      <c r="B92" s="161"/>
      <c r="C92" s="161"/>
      <c r="D92" s="6"/>
      <c r="E92" s="214"/>
      <c r="F92" s="16" t="str">
        <f t="shared" si="5"/>
        <v/>
      </c>
      <c r="G92" s="56" t="str">
        <f t="shared" si="6"/>
        <v/>
      </c>
      <c r="H92" s="380" t="str">
        <f t="shared" si="7"/>
        <v/>
      </c>
      <c r="I92" s="380" t="str">
        <f t="shared" si="8"/>
        <v/>
      </c>
      <c r="J92" s="380" t="str">
        <f t="shared" si="9"/>
        <v/>
      </c>
    </row>
    <row r="93" spans="1:10">
      <c r="A93" s="35">
        <v>82</v>
      </c>
      <c r="B93" s="161"/>
      <c r="C93" s="161"/>
      <c r="D93" s="6"/>
      <c r="E93" s="214"/>
      <c r="F93" s="16" t="str">
        <f t="shared" si="5"/>
        <v/>
      </c>
      <c r="G93" s="56" t="str">
        <f t="shared" si="6"/>
        <v/>
      </c>
      <c r="H93" s="380" t="str">
        <f t="shared" si="7"/>
        <v/>
      </c>
      <c r="I93" s="380" t="str">
        <f t="shared" si="8"/>
        <v/>
      </c>
      <c r="J93" s="380" t="str">
        <f t="shared" si="9"/>
        <v/>
      </c>
    </row>
    <row r="94" spans="1:10">
      <c r="A94" s="35">
        <v>83</v>
      </c>
      <c r="B94" s="161"/>
      <c r="C94" s="161"/>
      <c r="D94" s="6"/>
      <c r="E94" s="214"/>
      <c r="F94" s="16" t="str">
        <f t="shared" si="5"/>
        <v/>
      </c>
      <c r="G94" s="56" t="str">
        <f t="shared" si="6"/>
        <v/>
      </c>
      <c r="H94" s="380" t="str">
        <f t="shared" si="7"/>
        <v/>
      </c>
      <c r="I94" s="380" t="str">
        <f t="shared" si="8"/>
        <v/>
      </c>
      <c r="J94" s="380" t="str">
        <f t="shared" si="9"/>
        <v/>
      </c>
    </row>
    <row r="95" spans="1:10">
      <c r="A95" s="35">
        <v>84</v>
      </c>
      <c r="B95" s="161"/>
      <c r="C95" s="161"/>
      <c r="D95" s="6"/>
      <c r="E95" s="214"/>
      <c r="F95" s="16" t="str">
        <f t="shared" si="5"/>
        <v/>
      </c>
      <c r="G95" s="56" t="str">
        <f t="shared" si="6"/>
        <v/>
      </c>
      <c r="H95" s="380" t="str">
        <f t="shared" si="7"/>
        <v/>
      </c>
      <c r="I95" s="380" t="str">
        <f t="shared" si="8"/>
        <v/>
      </c>
      <c r="J95" s="380" t="str">
        <f t="shared" si="9"/>
        <v/>
      </c>
    </row>
    <row r="96" spans="1:10">
      <c r="A96" s="35">
        <v>85</v>
      </c>
      <c r="B96" s="161"/>
      <c r="C96" s="161"/>
      <c r="D96" s="6"/>
      <c r="E96" s="214"/>
      <c r="F96" s="16" t="str">
        <f t="shared" si="5"/>
        <v/>
      </c>
      <c r="G96" s="56" t="str">
        <f t="shared" si="6"/>
        <v/>
      </c>
      <c r="H96" s="380" t="str">
        <f t="shared" si="7"/>
        <v/>
      </c>
      <c r="I96" s="380" t="str">
        <f t="shared" si="8"/>
        <v/>
      </c>
      <c r="J96" s="380" t="str">
        <f t="shared" si="9"/>
        <v/>
      </c>
    </row>
    <row r="97" spans="1:10">
      <c r="A97" s="35">
        <v>86</v>
      </c>
      <c r="B97" s="161"/>
      <c r="C97" s="161"/>
      <c r="D97" s="6"/>
      <c r="E97" s="214"/>
      <c r="F97" s="16" t="str">
        <f t="shared" si="5"/>
        <v/>
      </c>
      <c r="G97" s="56" t="str">
        <f t="shared" si="6"/>
        <v/>
      </c>
      <c r="H97" s="380" t="str">
        <f t="shared" si="7"/>
        <v/>
      </c>
      <c r="I97" s="380" t="str">
        <f t="shared" si="8"/>
        <v/>
      </c>
      <c r="J97" s="380" t="str">
        <f t="shared" si="9"/>
        <v/>
      </c>
    </row>
    <row r="98" spans="1:10">
      <c r="A98" s="35">
        <v>87</v>
      </c>
      <c r="B98" s="161"/>
      <c r="C98" s="161"/>
      <c r="D98" s="6"/>
      <c r="E98" s="214"/>
      <c r="F98" s="16" t="str">
        <f t="shared" si="5"/>
        <v/>
      </c>
      <c r="G98" s="56" t="str">
        <f t="shared" si="6"/>
        <v/>
      </c>
      <c r="H98" s="380" t="str">
        <f t="shared" si="7"/>
        <v/>
      </c>
      <c r="I98" s="380" t="str">
        <f t="shared" si="8"/>
        <v/>
      </c>
      <c r="J98" s="380" t="str">
        <f t="shared" si="9"/>
        <v/>
      </c>
    </row>
    <row r="99" spans="1:10">
      <c r="A99" s="35">
        <v>88</v>
      </c>
      <c r="B99" s="161"/>
      <c r="C99" s="161"/>
      <c r="D99" s="6"/>
      <c r="E99" s="214"/>
      <c r="F99" s="16" t="str">
        <f t="shared" si="5"/>
        <v/>
      </c>
      <c r="G99" s="56" t="str">
        <f t="shared" si="6"/>
        <v/>
      </c>
      <c r="H99" s="380" t="str">
        <f t="shared" si="7"/>
        <v/>
      </c>
      <c r="I99" s="380" t="str">
        <f t="shared" si="8"/>
        <v/>
      </c>
      <c r="J99" s="380" t="str">
        <f t="shared" si="9"/>
        <v/>
      </c>
    </row>
    <row r="100" spans="1:10">
      <c r="A100" s="35">
        <v>89</v>
      </c>
      <c r="B100" s="161"/>
      <c r="C100" s="161"/>
      <c r="D100" s="6"/>
      <c r="E100" s="214"/>
      <c r="F100" s="16" t="str">
        <f t="shared" si="5"/>
        <v/>
      </c>
      <c r="G100" s="56" t="str">
        <f t="shared" si="6"/>
        <v/>
      </c>
      <c r="H100" s="380" t="str">
        <f t="shared" si="7"/>
        <v/>
      </c>
      <c r="I100" s="380" t="str">
        <f t="shared" si="8"/>
        <v/>
      </c>
      <c r="J100" s="380" t="str">
        <f t="shared" si="9"/>
        <v/>
      </c>
    </row>
    <row r="101" spans="1:10">
      <c r="A101" s="35">
        <v>90</v>
      </c>
      <c r="B101" s="161"/>
      <c r="C101" s="161"/>
      <c r="D101" s="6"/>
      <c r="E101" s="214"/>
      <c r="F101" s="16" t="str">
        <f t="shared" si="5"/>
        <v/>
      </c>
      <c r="G101" s="56" t="str">
        <f t="shared" si="6"/>
        <v/>
      </c>
      <c r="H101" s="380" t="str">
        <f t="shared" si="7"/>
        <v/>
      </c>
      <c r="I101" s="380" t="str">
        <f t="shared" si="8"/>
        <v/>
      </c>
      <c r="J101" s="380" t="str">
        <f t="shared" si="9"/>
        <v/>
      </c>
    </row>
    <row r="102" spans="1:10">
      <c r="A102" s="35">
        <v>91</v>
      </c>
      <c r="B102" s="161"/>
      <c r="C102" s="161"/>
      <c r="D102" s="6"/>
      <c r="E102" s="214"/>
      <c r="F102" s="16" t="str">
        <f t="shared" si="5"/>
        <v/>
      </c>
      <c r="G102" s="56" t="str">
        <f t="shared" si="6"/>
        <v/>
      </c>
      <c r="H102" s="380" t="str">
        <f t="shared" si="7"/>
        <v/>
      </c>
      <c r="I102" s="380" t="str">
        <f t="shared" si="8"/>
        <v/>
      </c>
      <c r="J102" s="380" t="str">
        <f t="shared" si="9"/>
        <v/>
      </c>
    </row>
    <row r="103" spans="1:10">
      <c r="A103" s="35">
        <v>92</v>
      </c>
      <c r="B103" s="161"/>
      <c r="C103" s="161"/>
      <c r="D103" s="6"/>
      <c r="E103" s="214"/>
      <c r="F103" s="16" t="str">
        <f t="shared" si="5"/>
        <v/>
      </c>
      <c r="G103" s="56" t="str">
        <f t="shared" si="6"/>
        <v/>
      </c>
      <c r="H103" s="380" t="str">
        <f t="shared" si="7"/>
        <v/>
      </c>
      <c r="I103" s="380" t="str">
        <f t="shared" si="8"/>
        <v/>
      </c>
      <c r="J103" s="380" t="str">
        <f t="shared" si="9"/>
        <v/>
      </c>
    </row>
    <row r="104" spans="1:10">
      <c r="A104" s="35">
        <v>93</v>
      </c>
      <c r="B104" s="161"/>
      <c r="C104" s="161"/>
      <c r="D104" s="6"/>
      <c r="E104" s="214"/>
      <c r="F104" s="16" t="str">
        <f t="shared" si="5"/>
        <v/>
      </c>
      <c r="G104" s="56" t="str">
        <f t="shared" si="6"/>
        <v/>
      </c>
      <c r="H104" s="380" t="str">
        <f t="shared" si="7"/>
        <v/>
      </c>
      <c r="I104" s="380" t="str">
        <f t="shared" si="8"/>
        <v/>
      </c>
      <c r="J104" s="380" t="str">
        <f t="shared" si="9"/>
        <v/>
      </c>
    </row>
    <row r="105" spans="1:10">
      <c r="A105" s="35">
        <v>94</v>
      </c>
      <c r="B105" s="161"/>
      <c r="C105" s="161"/>
      <c r="D105" s="6"/>
      <c r="E105" s="214"/>
      <c r="F105" s="16" t="str">
        <f t="shared" si="5"/>
        <v/>
      </c>
      <c r="G105" s="56" t="str">
        <f t="shared" si="6"/>
        <v/>
      </c>
      <c r="H105" s="380" t="str">
        <f t="shared" si="7"/>
        <v/>
      </c>
      <c r="I105" s="380" t="str">
        <f t="shared" si="8"/>
        <v/>
      </c>
      <c r="J105" s="380" t="str">
        <f t="shared" si="9"/>
        <v/>
      </c>
    </row>
    <row r="106" spans="1:10">
      <c r="A106" s="35">
        <v>95</v>
      </c>
      <c r="B106" s="161"/>
      <c r="C106" s="161"/>
      <c r="D106" s="6"/>
      <c r="E106" s="214"/>
      <c r="F106" s="16" t="str">
        <f t="shared" si="5"/>
        <v/>
      </c>
      <c r="G106" s="56" t="str">
        <f t="shared" si="6"/>
        <v/>
      </c>
      <c r="H106" s="380" t="str">
        <f t="shared" si="7"/>
        <v/>
      </c>
      <c r="I106" s="380" t="str">
        <f t="shared" si="8"/>
        <v/>
      </c>
      <c r="J106" s="380" t="str">
        <f t="shared" si="9"/>
        <v/>
      </c>
    </row>
    <row r="107" spans="1:10">
      <c r="A107" s="35">
        <v>96</v>
      </c>
      <c r="B107" s="161"/>
      <c r="C107" s="161"/>
      <c r="D107" s="6"/>
      <c r="E107" s="214"/>
      <c r="F107" s="16" t="str">
        <f t="shared" si="5"/>
        <v/>
      </c>
      <c r="G107" s="56" t="str">
        <f t="shared" si="6"/>
        <v/>
      </c>
      <c r="H107" s="380" t="str">
        <f t="shared" si="7"/>
        <v/>
      </c>
      <c r="I107" s="380" t="str">
        <f t="shared" si="8"/>
        <v/>
      </c>
      <c r="J107" s="380" t="str">
        <f t="shared" si="9"/>
        <v/>
      </c>
    </row>
    <row r="108" spans="1:10">
      <c r="A108" s="35">
        <v>97</v>
      </c>
      <c r="B108" s="161"/>
      <c r="C108" s="161"/>
      <c r="D108" s="6"/>
      <c r="E108" s="214"/>
      <c r="F108" s="16" t="str">
        <f t="shared" si="5"/>
        <v/>
      </c>
      <c r="G108" s="56" t="str">
        <f t="shared" si="6"/>
        <v/>
      </c>
      <c r="H108" s="380" t="str">
        <f t="shared" si="7"/>
        <v/>
      </c>
      <c r="I108" s="380" t="str">
        <f t="shared" si="8"/>
        <v/>
      </c>
      <c r="J108" s="380" t="str">
        <f t="shared" si="9"/>
        <v/>
      </c>
    </row>
    <row r="109" spans="1:10">
      <c r="A109" s="35">
        <v>98</v>
      </c>
      <c r="B109" s="161"/>
      <c r="C109" s="161"/>
      <c r="D109" s="6"/>
      <c r="E109" s="214"/>
      <c r="F109" s="16" t="str">
        <f t="shared" si="5"/>
        <v/>
      </c>
      <c r="G109" s="56" t="str">
        <f t="shared" si="6"/>
        <v/>
      </c>
      <c r="H109" s="380" t="str">
        <f t="shared" si="7"/>
        <v/>
      </c>
      <c r="I109" s="380" t="str">
        <f t="shared" si="8"/>
        <v/>
      </c>
      <c r="J109" s="380" t="str">
        <f t="shared" si="9"/>
        <v/>
      </c>
    </row>
    <row r="110" spans="1:10">
      <c r="A110" s="141">
        <v>99</v>
      </c>
      <c r="B110" s="182"/>
      <c r="C110" s="182"/>
      <c r="D110" s="6"/>
      <c r="E110" s="214"/>
      <c r="F110" s="16" t="str">
        <f t="shared" si="5"/>
        <v/>
      </c>
      <c r="G110" s="56" t="str">
        <f t="shared" si="6"/>
        <v/>
      </c>
      <c r="H110" s="380" t="str">
        <f t="shared" si="7"/>
        <v/>
      </c>
      <c r="I110" s="380" t="str">
        <f t="shared" si="8"/>
        <v/>
      </c>
      <c r="J110" s="380" t="str">
        <f t="shared" si="9"/>
        <v/>
      </c>
    </row>
    <row r="111" spans="1:10">
      <c r="A111" s="141">
        <v>100</v>
      </c>
      <c r="B111" s="182"/>
      <c r="C111" s="182"/>
      <c r="D111" s="142"/>
      <c r="E111" s="144"/>
      <c r="F111" s="16" t="str">
        <f t="shared" si="5"/>
        <v/>
      </c>
      <c r="H111" s="380" t="str">
        <f t="shared" si="7"/>
        <v/>
      </c>
      <c r="I111" s="380" t="str">
        <f t="shared" si="8"/>
        <v/>
      </c>
      <c r="J111" s="380" t="str">
        <f t="shared" si="9"/>
        <v/>
      </c>
    </row>
    <row r="112" spans="1:10">
      <c r="A112" s="141">
        <v>101</v>
      </c>
      <c r="B112" s="182"/>
      <c r="C112" s="182"/>
      <c r="D112" s="142"/>
      <c r="E112" s="144"/>
      <c r="F112" s="16" t="str">
        <f t="shared" si="5"/>
        <v/>
      </c>
      <c r="H112" s="380" t="str">
        <f t="shared" si="7"/>
        <v/>
      </c>
      <c r="I112" s="380" t="str">
        <f t="shared" si="8"/>
        <v/>
      </c>
      <c r="J112" s="380" t="str">
        <f t="shared" si="9"/>
        <v/>
      </c>
    </row>
    <row r="113" spans="1:16">
      <c r="A113" s="141">
        <v>102</v>
      </c>
      <c r="B113" s="182"/>
      <c r="C113" s="182"/>
      <c r="D113" s="142"/>
      <c r="E113" s="144"/>
      <c r="F113" s="16" t="str">
        <f t="shared" si="5"/>
        <v/>
      </c>
      <c r="H113" s="380" t="str">
        <f t="shared" si="7"/>
        <v/>
      </c>
      <c r="I113" s="380" t="str">
        <f t="shared" si="8"/>
        <v/>
      </c>
      <c r="J113" s="380" t="str">
        <f t="shared" si="9"/>
        <v/>
      </c>
    </row>
    <row r="114" spans="1:16">
      <c r="A114" s="141">
        <v>103</v>
      </c>
      <c r="B114" s="182"/>
      <c r="C114" s="182"/>
      <c r="D114" s="142"/>
      <c r="E114" s="144"/>
      <c r="F114" s="16" t="str">
        <f t="shared" si="5"/>
        <v/>
      </c>
      <c r="H114" s="380" t="str">
        <f t="shared" si="7"/>
        <v/>
      </c>
      <c r="I114" s="380" t="str">
        <f t="shared" si="8"/>
        <v/>
      </c>
      <c r="J114" s="380" t="str">
        <f t="shared" si="9"/>
        <v/>
      </c>
    </row>
    <row r="115" spans="1:16" s="68" customFormat="1">
      <c r="A115" s="141">
        <v>104</v>
      </c>
      <c r="B115" s="182"/>
      <c r="C115" s="182"/>
      <c r="D115" s="142"/>
      <c r="E115" s="144"/>
      <c r="F115" s="16" t="str">
        <f t="shared" si="5"/>
        <v/>
      </c>
      <c r="H115" s="380" t="str">
        <f t="shared" si="7"/>
        <v/>
      </c>
      <c r="I115" s="380" t="str">
        <f t="shared" si="8"/>
        <v/>
      </c>
      <c r="J115" s="380" t="str">
        <f t="shared" si="9"/>
        <v/>
      </c>
      <c r="K115" s="62"/>
      <c r="L115" s="62"/>
      <c r="M115" s="62"/>
      <c r="N115" s="62"/>
      <c r="O115" s="62"/>
      <c r="P115" s="62"/>
    </row>
    <row r="116" spans="1:16" s="68" customFormat="1">
      <c r="A116" s="141">
        <v>105</v>
      </c>
      <c r="B116" s="182"/>
      <c r="C116" s="182"/>
      <c r="D116" s="142"/>
      <c r="E116" s="144"/>
      <c r="F116" s="16" t="str">
        <f t="shared" si="5"/>
        <v/>
      </c>
      <c r="H116" s="380" t="str">
        <f t="shared" si="7"/>
        <v/>
      </c>
      <c r="I116" s="380" t="str">
        <f t="shared" si="8"/>
        <v/>
      </c>
      <c r="J116" s="380" t="str">
        <f t="shared" si="9"/>
        <v/>
      </c>
      <c r="K116" s="62"/>
      <c r="L116" s="62"/>
      <c r="M116" s="62"/>
      <c r="N116" s="62"/>
      <c r="O116" s="62"/>
      <c r="P116" s="62"/>
    </row>
    <row r="117" spans="1:16" s="68" customFormat="1">
      <c r="A117" s="141">
        <v>106</v>
      </c>
      <c r="B117" s="182"/>
      <c r="C117" s="182"/>
      <c r="D117" s="142"/>
      <c r="E117" s="144"/>
      <c r="F117" s="16" t="str">
        <f t="shared" si="5"/>
        <v/>
      </c>
      <c r="H117" s="380" t="str">
        <f t="shared" si="7"/>
        <v/>
      </c>
      <c r="I117" s="380" t="str">
        <f t="shared" si="8"/>
        <v/>
      </c>
      <c r="J117" s="380" t="str">
        <f t="shared" si="9"/>
        <v/>
      </c>
      <c r="K117" s="62"/>
      <c r="L117" s="62"/>
      <c r="M117" s="62"/>
      <c r="N117" s="62"/>
      <c r="O117" s="62"/>
      <c r="P117" s="62"/>
    </row>
    <row r="118" spans="1:16" s="68" customFormat="1">
      <c r="A118" s="141">
        <v>107</v>
      </c>
      <c r="B118" s="182"/>
      <c r="C118" s="182"/>
      <c r="D118" s="142"/>
      <c r="E118" s="144"/>
      <c r="F118" s="16" t="str">
        <f t="shared" si="5"/>
        <v/>
      </c>
      <c r="H118" s="380" t="str">
        <f t="shared" si="7"/>
        <v/>
      </c>
      <c r="I118" s="380" t="str">
        <f t="shared" si="8"/>
        <v/>
      </c>
      <c r="J118" s="380" t="str">
        <f t="shared" si="9"/>
        <v/>
      </c>
      <c r="K118" s="62"/>
      <c r="L118" s="62"/>
      <c r="M118" s="62"/>
      <c r="N118" s="62"/>
      <c r="O118" s="62"/>
      <c r="P118" s="62"/>
    </row>
    <row r="119" spans="1:16" s="68" customFormat="1">
      <c r="A119" s="141">
        <v>108</v>
      </c>
      <c r="B119" s="182"/>
      <c r="C119" s="182"/>
      <c r="D119" s="142"/>
      <c r="E119" s="144"/>
      <c r="F119" s="16" t="str">
        <f t="shared" si="5"/>
        <v/>
      </c>
      <c r="H119" s="380" t="str">
        <f t="shared" si="7"/>
        <v/>
      </c>
      <c r="I119" s="380" t="str">
        <f t="shared" si="8"/>
        <v/>
      </c>
      <c r="J119" s="380" t="str">
        <f t="shared" si="9"/>
        <v/>
      </c>
      <c r="K119" s="62"/>
      <c r="L119" s="62"/>
      <c r="M119" s="62"/>
      <c r="N119" s="62"/>
      <c r="O119" s="62"/>
      <c r="P119" s="62"/>
    </row>
    <row r="120" spans="1:16" s="68" customFormat="1">
      <c r="A120" s="141">
        <v>109</v>
      </c>
      <c r="B120" s="182"/>
      <c r="C120" s="182"/>
      <c r="D120" s="142"/>
      <c r="E120" s="144"/>
      <c r="F120" s="16" t="str">
        <f t="shared" si="5"/>
        <v/>
      </c>
      <c r="H120" s="380" t="str">
        <f t="shared" si="7"/>
        <v/>
      </c>
      <c r="I120" s="380" t="str">
        <f t="shared" si="8"/>
        <v/>
      </c>
      <c r="J120" s="380" t="str">
        <f t="shared" si="9"/>
        <v/>
      </c>
      <c r="K120" s="62"/>
      <c r="L120" s="62"/>
      <c r="M120" s="62"/>
      <c r="N120" s="62"/>
      <c r="O120" s="62"/>
      <c r="P120" s="62"/>
    </row>
    <row r="121" spans="1:16" s="68" customFormat="1">
      <c r="A121" s="141">
        <v>110</v>
      </c>
      <c r="B121" s="182"/>
      <c r="C121" s="182"/>
      <c r="D121" s="142"/>
      <c r="E121" s="144"/>
      <c r="F121" s="16" t="str">
        <f t="shared" si="5"/>
        <v/>
      </c>
      <c r="H121" s="380" t="str">
        <f t="shared" si="7"/>
        <v/>
      </c>
      <c r="I121" s="380" t="str">
        <f t="shared" si="8"/>
        <v/>
      </c>
      <c r="J121" s="380" t="str">
        <f t="shared" si="9"/>
        <v/>
      </c>
      <c r="K121" s="62"/>
      <c r="L121" s="62"/>
      <c r="M121" s="62"/>
      <c r="N121" s="62"/>
      <c r="O121" s="62"/>
      <c r="P121" s="62"/>
    </row>
    <row r="122" spans="1:16" s="68" customFormat="1">
      <c r="A122" s="141">
        <v>111</v>
      </c>
      <c r="B122" s="182"/>
      <c r="C122" s="182"/>
      <c r="D122" s="142"/>
      <c r="E122" s="144"/>
      <c r="F122" s="16" t="str">
        <f t="shared" si="5"/>
        <v/>
      </c>
      <c r="H122" s="380" t="str">
        <f t="shared" si="7"/>
        <v/>
      </c>
      <c r="I122" s="380" t="str">
        <f t="shared" si="8"/>
        <v/>
      </c>
      <c r="J122" s="380" t="str">
        <f t="shared" si="9"/>
        <v/>
      </c>
      <c r="K122" s="62"/>
      <c r="L122" s="62"/>
      <c r="M122" s="62"/>
      <c r="N122" s="62"/>
      <c r="O122" s="62"/>
      <c r="P122" s="62"/>
    </row>
    <row r="123" spans="1:16" s="68" customFormat="1">
      <c r="A123" s="141">
        <v>112</v>
      </c>
      <c r="B123" s="182"/>
      <c r="C123" s="182"/>
      <c r="D123" s="142"/>
      <c r="E123" s="144"/>
      <c r="F123" s="16" t="str">
        <f t="shared" si="5"/>
        <v/>
      </c>
      <c r="H123" s="380" t="str">
        <f t="shared" si="7"/>
        <v/>
      </c>
      <c r="I123" s="380" t="str">
        <f t="shared" si="8"/>
        <v/>
      </c>
      <c r="J123" s="380" t="str">
        <f t="shared" si="9"/>
        <v/>
      </c>
      <c r="K123" s="62"/>
      <c r="L123" s="62"/>
      <c r="M123" s="62"/>
      <c r="N123" s="62"/>
      <c r="O123" s="62"/>
      <c r="P123" s="62"/>
    </row>
    <row r="124" spans="1:16" s="68" customFormat="1">
      <c r="A124" s="141">
        <v>113</v>
      </c>
      <c r="B124" s="182"/>
      <c r="C124" s="182"/>
      <c r="D124" s="142"/>
      <c r="E124" s="144"/>
      <c r="F124" s="16" t="str">
        <f t="shared" si="5"/>
        <v/>
      </c>
      <c r="H124" s="380" t="str">
        <f t="shared" si="7"/>
        <v/>
      </c>
      <c r="I124" s="380" t="str">
        <f t="shared" si="8"/>
        <v/>
      </c>
      <c r="J124" s="380" t="str">
        <f t="shared" si="9"/>
        <v/>
      </c>
      <c r="K124" s="62"/>
      <c r="L124" s="62"/>
      <c r="M124" s="62"/>
      <c r="N124" s="62"/>
      <c r="O124" s="62"/>
      <c r="P124" s="62"/>
    </row>
    <row r="125" spans="1:16" s="68" customFormat="1">
      <c r="A125" s="141">
        <v>114</v>
      </c>
      <c r="B125" s="182"/>
      <c r="C125" s="182"/>
      <c r="D125" s="142"/>
      <c r="E125" s="144"/>
      <c r="F125" s="16" t="str">
        <f t="shared" si="5"/>
        <v/>
      </c>
      <c r="H125" s="380" t="str">
        <f t="shared" si="7"/>
        <v/>
      </c>
      <c r="I125" s="380" t="str">
        <f t="shared" si="8"/>
        <v/>
      </c>
      <c r="J125" s="380" t="str">
        <f t="shared" si="9"/>
        <v/>
      </c>
      <c r="K125" s="62"/>
      <c r="L125" s="62"/>
      <c r="M125" s="62"/>
      <c r="N125" s="62"/>
      <c r="O125" s="62"/>
      <c r="P125" s="62"/>
    </row>
    <row r="126" spans="1:16" s="68" customFormat="1">
      <c r="A126" s="141">
        <v>115</v>
      </c>
      <c r="B126" s="182"/>
      <c r="C126" s="182"/>
      <c r="D126" s="142"/>
      <c r="E126" s="144"/>
      <c r="F126" s="16" t="str">
        <f t="shared" si="5"/>
        <v/>
      </c>
      <c r="H126" s="380" t="str">
        <f t="shared" si="7"/>
        <v/>
      </c>
      <c r="I126" s="380" t="str">
        <f t="shared" si="8"/>
        <v/>
      </c>
      <c r="J126" s="380" t="str">
        <f t="shared" si="9"/>
        <v/>
      </c>
      <c r="K126" s="62"/>
      <c r="L126" s="62"/>
      <c r="M126" s="62"/>
      <c r="N126" s="62"/>
      <c r="O126" s="62"/>
      <c r="P126" s="62"/>
    </row>
    <row r="127" spans="1:16" s="68" customFormat="1">
      <c r="A127" s="141">
        <v>116</v>
      </c>
      <c r="B127" s="182"/>
      <c r="C127" s="182"/>
      <c r="D127" s="142"/>
      <c r="E127" s="144"/>
      <c r="F127" s="16" t="str">
        <f t="shared" si="5"/>
        <v/>
      </c>
      <c r="H127" s="380" t="str">
        <f t="shared" si="7"/>
        <v/>
      </c>
      <c r="I127" s="380" t="str">
        <f t="shared" si="8"/>
        <v/>
      </c>
      <c r="J127" s="380" t="str">
        <f t="shared" si="9"/>
        <v/>
      </c>
      <c r="K127" s="62"/>
      <c r="L127" s="62"/>
      <c r="M127" s="62"/>
      <c r="N127" s="62"/>
      <c r="O127" s="62"/>
      <c r="P127" s="62"/>
    </row>
    <row r="128" spans="1:16" s="68" customFormat="1">
      <c r="A128" s="141">
        <v>117</v>
      </c>
      <c r="B128" s="182"/>
      <c r="C128" s="182"/>
      <c r="D128" s="142"/>
      <c r="E128" s="144"/>
      <c r="F128" s="16" t="str">
        <f t="shared" si="5"/>
        <v/>
      </c>
      <c r="H128" s="380" t="str">
        <f t="shared" si="7"/>
        <v/>
      </c>
      <c r="I128" s="380" t="str">
        <f t="shared" si="8"/>
        <v/>
      </c>
      <c r="J128" s="380" t="str">
        <f t="shared" si="9"/>
        <v/>
      </c>
      <c r="K128" s="62"/>
      <c r="L128" s="62"/>
      <c r="M128" s="62"/>
      <c r="N128" s="62"/>
      <c r="O128" s="62"/>
      <c r="P128" s="62"/>
    </row>
    <row r="129" spans="1:16" s="68" customFormat="1">
      <c r="A129" s="141">
        <v>118</v>
      </c>
      <c r="B129" s="182"/>
      <c r="C129" s="182"/>
      <c r="D129" s="142"/>
      <c r="E129" s="144"/>
      <c r="F129" s="16" t="str">
        <f t="shared" si="5"/>
        <v/>
      </c>
      <c r="H129" s="380" t="str">
        <f t="shared" si="7"/>
        <v/>
      </c>
      <c r="I129" s="380" t="str">
        <f t="shared" si="8"/>
        <v/>
      </c>
      <c r="J129" s="380" t="str">
        <f t="shared" si="9"/>
        <v/>
      </c>
      <c r="K129" s="62"/>
      <c r="L129" s="62"/>
      <c r="M129" s="62"/>
      <c r="N129" s="62"/>
      <c r="O129" s="62"/>
      <c r="P129" s="62"/>
    </row>
    <row r="130" spans="1:16" s="68" customFormat="1">
      <c r="A130" s="141">
        <v>119</v>
      </c>
      <c r="B130" s="182"/>
      <c r="C130" s="182"/>
      <c r="D130" s="142"/>
      <c r="E130" s="144"/>
      <c r="F130" s="16" t="str">
        <f t="shared" si="5"/>
        <v/>
      </c>
      <c r="H130" s="380" t="str">
        <f t="shared" si="7"/>
        <v/>
      </c>
      <c r="I130" s="380" t="str">
        <f t="shared" si="8"/>
        <v/>
      </c>
      <c r="J130" s="380" t="str">
        <f t="shared" si="9"/>
        <v/>
      </c>
      <c r="K130" s="62"/>
      <c r="L130" s="62"/>
      <c r="M130" s="62"/>
      <c r="N130" s="62"/>
      <c r="O130" s="62"/>
      <c r="P130" s="62"/>
    </row>
    <row r="131" spans="1:16" s="68" customFormat="1">
      <c r="A131" s="141">
        <v>120</v>
      </c>
      <c r="B131" s="182"/>
      <c r="C131" s="182"/>
      <c r="D131" s="142"/>
      <c r="E131" s="144"/>
      <c r="F131" s="16" t="str">
        <f t="shared" si="5"/>
        <v/>
      </c>
      <c r="H131" s="380" t="str">
        <f t="shared" si="7"/>
        <v/>
      </c>
      <c r="I131" s="380" t="str">
        <f t="shared" si="8"/>
        <v/>
      </c>
      <c r="J131" s="380" t="str">
        <f t="shared" si="9"/>
        <v/>
      </c>
      <c r="K131" s="62"/>
      <c r="L131" s="62"/>
      <c r="M131" s="62"/>
      <c r="N131" s="62"/>
      <c r="O131" s="62"/>
      <c r="P131" s="62"/>
    </row>
    <row r="132" spans="1:16" s="68" customFormat="1">
      <c r="A132" s="141">
        <v>121</v>
      </c>
      <c r="B132" s="182"/>
      <c r="C132" s="182"/>
      <c r="D132" s="142"/>
      <c r="E132" s="144"/>
      <c r="F132" s="16" t="str">
        <f t="shared" si="5"/>
        <v/>
      </c>
      <c r="H132" s="380" t="str">
        <f t="shared" si="7"/>
        <v/>
      </c>
      <c r="I132" s="380" t="str">
        <f t="shared" si="8"/>
        <v/>
      </c>
      <c r="J132" s="380" t="str">
        <f t="shared" si="9"/>
        <v/>
      </c>
      <c r="K132" s="62"/>
      <c r="L132" s="62"/>
      <c r="M132" s="62"/>
      <c r="N132" s="62"/>
      <c r="O132" s="62"/>
      <c r="P132" s="62"/>
    </row>
    <row r="133" spans="1:16" s="68" customFormat="1">
      <c r="A133" s="141">
        <v>122</v>
      </c>
      <c r="B133" s="182"/>
      <c r="C133" s="182"/>
      <c r="D133" s="142"/>
      <c r="E133" s="144"/>
      <c r="F133" s="16" t="str">
        <f t="shared" si="5"/>
        <v/>
      </c>
      <c r="H133" s="380" t="str">
        <f t="shared" si="7"/>
        <v/>
      </c>
      <c r="I133" s="380" t="str">
        <f t="shared" si="8"/>
        <v/>
      </c>
      <c r="J133" s="380" t="str">
        <f t="shared" si="9"/>
        <v/>
      </c>
      <c r="K133" s="62"/>
      <c r="L133" s="62"/>
      <c r="M133" s="62"/>
      <c r="N133" s="62"/>
      <c r="O133" s="62"/>
      <c r="P133" s="62"/>
    </row>
    <row r="134" spans="1:16" s="68" customFormat="1">
      <c r="A134" s="141">
        <v>123</v>
      </c>
      <c r="B134" s="182"/>
      <c r="C134" s="182"/>
      <c r="D134" s="142"/>
      <c r="E134" s="144"/>
      <c r="F134" s="16" t="str">
        <f t="shared" si="5"/>
        <v/>
      </c>
      <c r="H134" s="380" t="str">
        <f t="shared" si="7"/>
        <v/>
      </c>
      <c r="I134" s="380" t="str">
        <f t="shared" si="8"/>
        <v/>
      </c>
      <c r="J134" s="380" t="str">
        <f t="shared" si="9"/>
        <v/>
      </c>
      <c r="K134" s="62"/>
      <c r="L134" s="62"/>
      <c r="M134" s="62"/>
      <c r="N134" s="62"/>
      <c r="O134" s="62"/>
      <c r="P134" s="62"/>
    </row>
    <row r="135" spans="1:16" s="68" customFormat="1">
      <c r="A135" s="141">
        <v>124</v>
      </c>
      <c r="B135" s="182"/>
      <c r="C135" s="182"/>
      <c r="D135" s="142"/>
      <c r="E135" s="144"/>
      <c r="F135" s="16" t="str">
        <f t="shared" si="5"/>
        <v/>
      </c>
      <c r="H135" s="380" t="str">
        <f t="shared" si="7"/>
        <v/>
      </c>
      <c r="I135" s="380" t="str">
        <f t="shared" si="8"/>
        <v/>
      </c>
      <c r="J135" s="380" t="str">
        <f t="shared" si="9"/>
        <v/>
      </c>
      <c r="K135" s="62"/>
      <c r="L135" s="62"/>
      <c r="M135" s="62"/>
      <c r="N135" s="62"/>
      <c r="O135" s="62"/>
      <c r="P135" s="62"/>
    </row>
    <row r="136" spans="1:16" s="68" customFormat="1">
      <c r="A136" s="141">
        <v>125</v>
      </c>
      <c r="B136" s="182"/>
      <c r="C136" s="182"/>
      <c r="D136" s="142"/>
      <c r="E136" s="144"/>
      <c r="F136" s="16" t="str">
        <f t="shared" si="5"/>
        <v/>
      </c>
      <c r="H136" s="380" t="str">
        <f t="shared" si="7"/>
        <v/>
      </c>
      <c r="I136" s="380" t="str">
        <f t="shared" si="8"/>
        <v/>
      </c>
      <c r="J136" s="380" t="str">
        <f t="shared" si="9"/>
        <v/>
      </c>
      <c r="K136" s="62"/>
      <c r="L136" s="62"/>
      <c r="M136" s="62"/>
      <c r="N136" s="62"/>
      <c r="O136" s="62"/>
      <c r="P136" s="62"/>
    </row>
    <row r="137" spans="1:16" s="68" customFormat="1">
      <c r="A137" s="141">
        <v>126</v>
      </c>
      <c r="B137" s="182"/>
      <c r="C137" s="182"/>
      <c r="D137" s="142"/>
      <c r="E137" s="144"/>
      <c r="F137" s="16" t="str">
        <f t="shared" si="5"/>
        <v/>
      </c>
      <c r="H137" s="380" t="str">
        <f t="shared" si="7"/>
        <v/>
      </c>
      <c r="I137" s="380" t="str">
        <f t="shared" si="8"/>
        <v/>
      </c>
      <c r="J137" s="380" t="str">
        <f t="shared" si="9"/>
        <v/>
      </c>
      <c r="K137" s="62"/>
      <c r="L137" s="62"/>
      <c r="M137" s="62"/>
      <c r="N137" s="62"/>
      <c r="O137" s="62"/>
      <c r="P137" s="62"/>
    </row>
    <row r="138" spans="1:16" s="68" customFormat="1">
      <c r="A138" s="141">
        <v>127</v>
      </c>
      <c r="B138" s="182"/>
      <c r="C138" s="182"/>
      <c r="D138" s="142"/>
      <c r="E138" s="144"/>
      <c r="F138" s="16" t="str">
        <f t="shared" si="5"/>
        <v/>
      </c>
      <c r="H138" s="380" t="str">
        <f t="shared" si="7"/>
        <v/>
      </c>
      <c r="I138" s="380" t="str">
        <f t="shared" si="8"/>
        <v/>
      </c>
      <c r="J138" s="380" t="str">
        <f t="shared" si="9"/>
        <v/>
      </c>
      <c r="K138" s="62"/>
      <c r="L138" s="62"/>
      <c r="M138" s="62"/>
      <c r="N138" s="62"/>
      <c r="O138" s="62"/>
      <c r="P138" s="62"/>
    </row>
    <row r="139" spans="1:16" s="68" customFormat="1">
      <c r="A139" s="141">
        <v>128</v>
      </c>
      <c r="B139" s="182"/>
      <c r="C139" s="182"/>
      <c r="D139" s="142"/>
      <c r="E139" s="144"/>
      <c r="F139" s="16" t="str">
        <f t="shared" si="5"/>
        <v/>
      </c>
      <c r="H139" s="380" t="str">
        <f t="shared" si="7"/>
        <v/>
      </c>
      <c r="I139" s="380" t="str">
        <f t="shared" si="8"/>
        <v/>
      </c>
      <c r="J139" s="380" t="str">
        <f t="shared" si="9"/>
        <v/>
      </c>
      <c r="K139" s="62"/>
      <c r="L139" s="62"/>
      <c r="M139" s="62"/>
      <c r="N139" s="62"/>
      <c r="O139" s="62"/>
      <c r="P139" s="62"/>
    </row>
    <row r="140" spans="1:16" s="68" customFormat="1">
      <c r="A140" s="141">
        <v>129</v>
      </c>
      <c r="B140" s="182"/>
      <c r="C140" s="182"/>
      <c r="D140" s="142"/>
      <c r="E140" s="144"/>
      <c r="F140" s="16" t="str">
        <f t="shared" ref="F140:F203" si="10">IF(OR(,$E140&lt;an_initial,$E140&gt;an_final),"",G140*(HLOOKUP(D140,ii7punctaje,2,FALSE)))</f>
        <v/>
      </c>
      <c r="H140" s="380" t="str">
        <f t="shared" ref="H140:H203" si="11">IF(OR(,$E140&lt;an_initial,$E140&gt;an_final),"",G140*(HLOOKUP(D140,ii7punctaje,2,FALSE))*COUNTIF(D140,"Manifestări internaționale"))</f>
        <v/>
      </c>
      <c r="I140" s="380" t="str">
        <f t="shared" ref="I140:I203" si="12">IF(OR(,$E140&lt;an_initial,$E140&gt;an_final),"",G140*(HLOOKUP(D140,ii7punctaje,2,FALSE))*COUNTIF(D140,"Manifestări naționale"))</f>
        <v/>
      </c>
      <c r="J140" s="380" t="str">
        <f t="shared" ref="J140:J203" si="13">IF(OR(,$E140&lt;an_initial,$E140&gt;an_final),"",G140*(HLOOKUP(D140,ii7punctaje,2,FALSE))*COUNTIF(D140,"Alte manifestări ştiintifice naționale/internaţionale, workshop-uri, etc care nu publică volume"))</f>
        <v/>
      </c>
      <c r="K140" s="62"/>
      <c r="L140" s="62"/>
      <c r="M140" s="62"/>
      <c r="N140" s="62"/>
      <c r="O140" s="62"/>
      <c r="P140" s="62"/>
    </row>
    <row r="141" spans="1:16" s="68" customFormat="1">
      <c r="A141" s="141">
        <v>130</v>
      </c>
      <c r="B141" s="182"/>
      <c r="C141" s="182"/>
      <c r="D141" s="142"/>
      <c r="E141" s="144"/>
      <c r="F141" s="16" t="str">
        <f t="shared" si="10"/>
        <v/>
      </c>
      <c r="H141" s="380" t="str">
        <f t="shared" si="11"/>
        <v/>
      </c>
      <c r="I141" s="380" t="str">
        <f t="shared" si="12"/>
        <v/>
      </c>
      <c r="J141" s="380" t="str">
        <f t="shared" si="13"/>
        <v/>
      </c>
      <c r="K141" s="62"/>
      <c r="L141" s="62"/>
      <c r="M141" s="62"/>
      <c r="N141" s="62"/>
      <c r="O141" s="62"/>
      <c r="P141" s="62"/>
    </row>
    <row r="142" spans="1:16" s="68" customFormat="1">
      <c r="A142" s="141">
        <v>131</v>
      </c>
      <c r="B142" s="182"/>
      <c r="C142" s="182"/>
      <c r="D142" s="142"/>
      <c r="E142" s="144"/>
      <c r="F142" s="16" t="str">
        <f t="shared" si="10"/>
        <v/>
      </c>
      <c r="H142" s="380" t="str">
        <f t="shared" si="11"/>
        <v/>
      </c>
      <c r="I142" s="380" t="str">
        <f t="shared" si="12"/>
        <v/>
      </c>
      <c r="J142" s="380" t="str">
        <f t="shared" si="13"/>
        <v/>
      </c>
      <c r="K142" s="62"/>
      <c r="L142" s="62"/>
      <c r="M142" s="62"/>
      <c r="N142" s="62"/>
      <c r="O142" s="62"/>
      <c r="P142" s="62"/>
    </row>
    <row r="143" spans="1:16" s="68" customFormat="1">
      <c r="A143" s="141">
        <v>132</v>
      </c>
      <c r="B143" s="182"/>
      <c r="C143" s="182"/>
      <c r="D143" s="142"/>
      <c r="E143" s="144"/>
      <c r="F143" s="16" t="str">
        <f t="shared" si="10"/>
        <v/>
      </c>
      <c r="H143" s="380" t="str">
        <f t="shared" si="11"/>
        <v/>
      </c>
      <c r="I143" s="380" t="str">
        <f t="shared" si="12"/>
        <v/>
      </c>
      <c r="J143" s="380" t="str">
        <f t="shared" si="13"/>
        <v/>
      </c>
      <c r="K143" s="62"/>
      <c r="L143" s="62"/>
      <c r="M143" s="62"/>
      <c r="N143" s="62"/>
      <c r="O143" s="62"/>
      <c r="P143" s="62"/>
    </row>
    <row r="144" spans="1:16" s="68" customFormat="1">
      <c r="A144" s="141">
        <v>133</v>
      </c>
      <c r="B144" s="182"/>
      <c r="C144" s="182"/>
      <c r="D144" s="142"/>
      <c r="E144" s="144"/>
      <c r="F144" s="16" t="str">
        <f t="shared" si="10"/>
        <v/>
      </c>
      <c r="H144" s="380" t="str">
        <f t="shared" si="11"/>
        <v/>
      </c>
      <c r="I144" s="380" t="str">
        <f t="shared" si="12"/>
        <v/>
      </c>
      <c r="J144" s="380" t="str">
        <f t="shared" si="13"/>
        <v/>
      </c>
      <c r="K144" s="62"/>
      <c r="L144" s="62"/>
      <c r="M144" s="62"/>
      <c r="N144" s="62"/>
      <c r="O144" s="62"/>
      <c r="P144" s="62"/>
    </row>
    <row r="145" spans="1:16" s="68" customFormat="1">
      <c r="A145" s="141">
        <v>134</v>
      </c>
      <c r="B145" s="182"/>
      <c r="C145" s="182"/>
      <c r="D145" s="142"/>
      <c r="E145" s="144"/>
      <c r="F145" s="16" t="str">
        <f t="shared" si="10"/>
        <v/>
      </c>
      <c r="H145" s="380" t="str">
        <f t="shared" si="11"/>
        <v/>
      </c>
      <c r="I145" s="380" t="str">
        <f t="shared" si="12"/>
        <v/>
      </c>
      <c r="J145" s="380" t="str">
        <f t="shared" si="13"/>
        <v/>
      </c>
      <c r="K145" s="62"/>
      <c r="L145" s="62"/>
      <c r="M145" s="62"/>
      <c r="N145" s="62"/>
      <c r="O145" s="62"/>
      <c r="P145" s="62"/>
    </row>
    <row r="146" spans="1:16" s="68" customFormat="1">
      <c r="A146" s="141">
        <v>135</v>
      </c>
      <c r="B146" s="182"/>
      <c r="C146" s="182"/>
      <c r="D146" s="142"/>
      <c r="E146" s="144"/>
      <c r="F146" s="16" t="str">
        <f t="shared" si="10"/>
        <v/>
      </c>
      <c r="H146" s="380" t="str">
        <f t="shared" si="11"/>
        <v/>
      </c>
      <c r="I146" s="380" t="str">
        <f t="shared" si="12"/>
        <v/>
      </c>
      <c r="J146" s="380" t="str">
        <f t="shared" si="13"/>
        <v/>
      </c>
      <c r="K146" s="62"/>
      <c r="L146" s="62"/>
      <c r="M146" s="62"/>
      <c r="N146" s="62"/>
      <c r="O146" s="62"/>
      <c r="P146" s="62"/>
    </row>
    <row r="147" spans="1:16" s="68" customFormat="1">
      <c r="A147" s="141">
        <v>136</v>
      </c>
      <c r="B147" s="182"/>
      <c r="C147" s="182"/>
      <c r="D147" s="142"/>
      <c r="E147" s="144"/>
      <c r="F147" s="16" t="str">
        <f t="shared" si="10"/>
        <v/>
      </c>
      <c r="H147" s="380" t="str">
        <f t="shared" si="11"/>
        <v/>
      </c>
      <c r="I147" s="380" t="str">
        <f t="shared" si="12"/>
        <v/>
      </c>
      <c r="J147" s="380" t="str">
        <f t="shared" si="13"/>
        <v/>
      </c>
      <c r="K147" s="62"/>
      <c r="L147" s="62"/>
      <c r="M147" s="62"/>
      <c r="N147" s="62"/>
      <c r="O147" s="62"/>
      <c r="P147" s="62"/>
    </row>
    <row r="148" spans="1:16" s="68" customFormat="1">
      <c r="A148" s="141">
        <v>137</v>
      </c>
      <c r="B148" s="182"/>
      <c r="C148" s="182"/>
      <c r="D148" s="142"/>
      <c r="E148" s="144"/>
      <c r="F148" s="16" t="str">
        <f t="shared" si="10"/>
        <v/>
      </c>
      <c r="H148" s="380" t="str">
        <f t="shared" si="11"/>
        <v/>
      </c>
      <c r="I148" s="380" t="str">
        <f t="shared" si="12"/>
        <v/>
      </c>
      <c r="J148" s="380" t="str">
        <f t="shared" si="13"/>
        <v/>
      </c>
      <c r="K148" s="62"/>
      <c r="L148" s="62"/>
      <c r="M148" s="62"/>
      <c r="N148" s="62"/>
      <c r="O148" s="62"/>
      <c r="P148" s="62"/>
    </row>
    <row r="149" spans="1:16" s="68" customFormat="1">
      <c r="A149" s="141">
        <v>138</v>
      </c>
      <c r="B149" s="182"/>
      <c r="C149" s="182"/>
      <c r="D149" s="142"/>
      <c r="E149" s="144"/>
      <c r="F149" s="16" t="str">
        <f t="shared" si="10"/>
        <v/>
      </c>
      <c r="H149" s="380" t="str">
        <f t="shared" si="11"/>
        <v/>
      </c>
      <c r="I149" s="380" t="str">
        <f t="shared" si="12"/>
        <v/>
      </c>
      <c r="J149" s="380" t="str">
        <f t="shared" si="13"/>
        <v/>
      </c>
      <c r="K149" s="62"/>
      <c r="L149" s="62"/>
      <c r="M149" s="62"/>
      <c r="N149" s="62"/>
      <c r="O149" s="62"/>
      <c r="P149" s="62"/>
    </row>
    <row r="150" spans="1:16" s="68" customFormat="1">
      <c r="A150" s="141">
        <v>139</v>
      </c>
      <c r="B150" s="182"/>
      <c r="C150" s="182"/>
      <c r="D150" s="142"/>
      <c r="E150" s="144"/>
      <c r="F150" s="16" t="str">
        <f t="shared" si="10"/>
        <v/>
      </c>
      <c r="H150" s="380" t="str">
        <f t="shared" si="11"/>
        <v/>
      </c>
      <c r="I150" s="380" t="str">
        <f t="shared" si="12"/>
        <v/>
      </c>
      <c r="J150" s="380" t="str">
        <f t="shared" si="13"/>
        <v/>
      </c>
      <c r="K150" s="62"/>
      <c r="L150" s="62"/>
      <c r="M150" s="62"/>
      <c r="N150" s="62"/>
      <c r="O150" s="62"/>
      <c r="P150" s="62"/>
    </row>
    <row r="151" spans="1:16" s="68" customFormat="1">
      <c r="A151" s="141">
        <v>140</v>
      </c>
      <c r="B151" s="182"/>
      <c r="C151" s="182"/>
      <c r="D151" s="142"/>
      <c r="E151" s="144"/>
      <c r="F151" s="16" t="str">
        <f t="shared" si="10"/>
        <v/>
      </c>
      <c r="H151" s="380" t="str">
        <f t="shared" si="11"/>
        <v/>
      </c>
      <c r="I151" s="380" t="str">
        <f t="shared" si="12"/>
        <v/>
      </c>
      <c r="J151" s="380" t="str">
        <f t="shared" si="13"/>
        <v/>
      </c>
      <c r="K151" s="62"/>
      <c r="L151" s="62"/>
      <c r="M151" s="62"/>
      <c r="N151" s="62"/>
      <c r="O151" s="62"/>
      <c r="P151" s="62"/>
    </row>
    <row r="152" spans="1:16" s="68" customFormat="1">
      <c r="A152" s="141">
        <v>141</v>
      </c>
      <c r="B152" s="182"/>
      <c r="C152" s="182"/>
      <c r="D152" s="142"/>
      <c r="E152" s="144"/>
      <c r="F152" s="16" t="str">
        <f t="shared" si="10"/>
        <v/>
      </c>
      <c r="H152" s="380" t="str">
        <f t="shared" si="11"/>
        <v/>
      </c>
      <c r="I152" s="380" t="str">
        <f t="shared" si="12"/>
        <v/>
      </c>
      <c r="J152" s="380" t="str">
        <f t="shared" si="13"/>
        <v/>
      </c>
      <c r="K152" s="62"/>
      <c r="L152" s="62"/>
      <c r="M152" s="62"/>
      <c r="N152" s="62"/>
      <c r="O152" s="62"/>
      <c r="P152" s="62"/>
    </row>
    <row r="153" spans="1:16" s="68" customFormat="1">
      <c r="A153" s="141">
        <v>142</v>
      </c>
      <c r="B153" s="182"/>
      <c r="C153" s="182"/>
      <c r="D153" s="142"/>
      <c r="E153" s="144"/>
      <c r="F153" s="16" t="str">
        <f t="shared" si="10"/>
        <v/>
      </c>
      <c r="H153" s="380" t="str">
        <f t="shared" si="11"/>
        <v/>
      </c>
      <c r="I153" s="380" t="str">
        <f t="shared" si="12"/>
        <v/>
      </c>
      <c r="J153" s="380" t="str">
        <f t="shared" si="13"/>
        <v/>
      </c>
      <c r="K153" s="62"/>
      <c r="L153" s="62"/>
      <c r="M153" s="62"/>
      <c r="N153" s="62"/>
      <c r="O153" s="62"/>
      <c r="P153" s="62"/>
    </row>
    <row r="154" spans="1:16" s="68" customFormat="1">
      <c r="A154" s="141">
        <v>143</v>
      </c>
      <c r="B154" s="182"/>
      <c r="C154" s="182"/>
      <c r="D154" s="142"/>
      <c r="E154" s="144"/>
      <c r="F154" s="16" t="str">
        <f t="shared" si="10"/>
        <v/>
      </c>
      <c r="H154" s="380" t="str">
        <f t="shared" si="11"/>
        <v/>
      </c>
      <c r="I154" s="380" t="str">
        <f t="shared" si="12"/>
        <v/>
      </c>
      <c r="J154" s="380" t="str">
        <f t="shared" si="13"/>
        <v/>
      </c>
      <c r="K154" s="62"/>
      <c r="L154" s="62"/>
      <c r="M154" s="62"/>
      <c r="N154" s="62"/>
      <c r="O154" s="62"/>
      <c r="P154" s="62"/>
    </row>
    <row r="155" spans="1:16" s="68" customFormat="1">
      <c r="A155" s="141">
        <v>144</v>
      </c>
      <c r="B155" s="182"/>
      <c r="C155" s="182"/>
      <c r="D155" s="142"/>
      <c r="E155" s="144"/>
      <c r="F155" s="16" t="str">
        <f t="shared" si="10"/>
        <v/>
      </c>
      <c r="H155" s="380" t="str">
        <f t="shared" si="11"/>
        <v/>
      </c>
      <c r="I155" s="380" t="str">
        <f t="shared" si="12"/>
        <v/>
      </c>
      <c r="J155" s="380" t="str">
        <f t="shared" si="13"/>
        <v/>
      </c>
      <c r="K155" s="62"/>
      <c r="L155" s="62"/>
      <c r="M155" s="62"/>
      <c r="N155" s="62"/>
      <c r="O155" s="62"/>
      <c r="P155" s="62"/>
    </row>
    <row r="156" spans="1:16" s="68" customFormat="1">
      <c r="A156" s="141">
        <v>145</v>
      </c>
      <c r="B156" s="182"/>
      <c r="C156" s="182"/>
      <c r="D156" s="142"/>
      <c r="E156" s="144"/>
      <c r="F156" s="16" t="str">
        <f t="shared" si="10"/>
        <v/>
      </c>
      <c r="H156" s="380" t="str">
        <f t="shared" si="11"/>
        <v/>
      </c>
      <c r="I156" s="380" t="str">
        <f t="shared" si="12"/>
        <v/>
      </c>
      <c r="J156" s="380" t="str">
        <f t="shared" si="13"/>
        <v/>
      </c>
      <c r="K156" s="62"/>
      <c r="L156" s="62"/>
      <c r="M156" s="62"/>
      <c r="N156" s="62"/>
      <c r="O156" s="62"/>
      <c r="P156" s="62"/>
    </row>
    <row r="157" spans="1:16" s="68" customFormat="1">
      <c r="A157" s="141">
        <v>146</v>
      </c>
      <c r="B157" s="182"/>
      <c r="C157" s="182"/>
      <c r="D157" s="142"/>
      <c r="E157" s="144"/>
      <c r="F157" s="16" t="str">
        <f t="shared" si="10"/>
        <v/>
      </c>
      <c r="H157" s="380" t="str">
        <f t="shared" si="11"/>
        <v/>
      </c>
      <c r="I157" s="380" t="str">
        <f t="shared" si="12"/>
        <v/>
      </c>
      <c r="J157" s="380" t="str">
        <f t="shared" si="13"/>
        <v/>
      </c>
      <c r="K157" s="62"/>
      <c r="L157" s="62"/>
      <c r="M157" s="62"/>
      <c r="N157" s="62"/>
      <c r="O157" s="62"/>
      <c r="P157" s="62"/>
    </row>
    <row r="158" spans="1:16" s="68" customFormat="1">
      <c r="A158" s="141">
        <v>147</v>
      </c>
      <c r="B158" s="182"/>
      <c r="C158" s="182"/>
      <c r="D158" s="142"/>
      <c r="E158" s="144"/>
      <c r="F158" s="16" t="str">
        <f t="shared" si="10"/>
        <v/>
      </c>
      <c r="H158" s="380" t="str">
        <f t="shared" si="11"/>
        <v/>
      </c>
      <c r="I158" s="380" t="str">
        <f t="shared" si="12"/>
        <v/>
      </c>
      <c r="J158" s="380" t="str">
        <f t="shared" si="13"/>
        <v/>
      </c>
      <c r="K158" s="62"/>
      <c r="L158" s="62"/>
      <c r="M158" s="62"/>
      <c r="N158" s="62"/>
      <c r="O158" s="62"/>
      <c r="P158" s="62"/>
    </row>
    <row r="159" spans="1:16" s="68" customFormat="1">
      <c r="A159" s="141">
        <v>148</v>
      </c>
      <c r="B159" s="182"/>
      <c r="C159" s="182"/>
      <c r="D159" s="142"/>
      <c r="E159" s="144"/>
      <c r="F159" s="16" t="str">
        <f t="shared" si="10"/>
        <v/>
      </c>
      <c r="H159" s="380" t="str">
        <f t="shared" si="11"/>
        <v/>
      </c>
      <c r="I159" s="380" t="str">
        <f t="shared" si="12"/>
        <v/>
      </c>
      <c r="J159" s="380" t="str">
        <f t="shared" si="13"/>
        <v/>
      </c>
      <c r="K159" s="62"/>
      <c r="L159" s="62"/>
      <c r="M159" s="62"/>
      <c r="N159" s="62"/>
      <c r="O159" s="62"/>
      <c r="P159" s="62"/>
    </row>
    <row r="160" spans="1:16" s="68" customFormat="1">
      <c r="A160" s="141">
        <v>149</v>
      </c>
      <c r="B160" s="182"/>
      <c r="C160" s="182"/>
      <c r="D160" s="142"/>
      <c r="E160" s="144"/>
      <c r="F160" s="16" t="str">
        <f t="shared" si="10"/>
        <v/>
      </c>
      <c r="H160" s="380" t="str">
        <f t="shared" si="11"/>
        <v/>
      </c>
      <c r="I160" s="380" t="str">
        <f t="shared" si="12"/>
        <v/>
      </c>
      <c r="J160" s="380" t="str">
        <f t="shared" si="13"/>
        <v/>
      </c>
      <c r="K160" s="62"/>
      <c r="L160" s="62"/>
      <c r="M160" s="62"/>
      <c r="N160" s="62"/>
      <c r="O160" s="62"/>
      <c r="P160" s="62"/>
    </row>
    <row r="161" spans="1:16" s="68" customFormat="1">
      <c r="A161" s="141">
        <v>150</v>
      </c>
      <c r="B161" s="182"/>
      <c r="C161" s="182"/>
      <c r="D161" s="142"/>
      <c r="E161" s="144"/>
      <c r="F161" s="16" t="str">
        <f t="shared" si="10"/>
        <v/>
      </c>
      <c r="H161" s="380" t="str">
        <f t="shared" si="11"/>
        <v/>
      </c>
      <c r="I161" s="380" t="str">
        <f t="shared" si="12"/>
        <v/>
      </c>
      <c r="J161" s="380" t="str">
        <f t="shared" si="13"/>
        <v/>
      </c>
      <c r="K161" s="62"/>
      <c r="L161" s="62"/>
      <c r="M161" s="62"/>
      <c r="N161" s="62"/>
      <c r="O161" s="62"/>
      <c r="P161" s="62"/>
    </row>
    <row r="162" spans="1:16" s="68" customFormat="1">
      <c r="A162" s="141">
        <v>151</v>
      </c>
      <c r="B162" s="182"/>
      <c r="C162" s="182"/>
      <c r="D162" s="142"/>
      <c r="E162" s="144"/>
      <c r="F162" s="16" t="str">
        <f t="shared" si="10"/>
        <v/>
      </c>
      <c r="H162" s="380" t="str">
        <f t="shared" si="11"/>
        <v/>
      </c>
      <c r="I162" s="380" t="str">
        <f t="shared" si="12"/>
        <v/>
      </c>
      <c r="J162" s="380" t="str">
        <f t="shared" si="13"/>
        <v/>
      </c>
      <c r="K162" s="62"/>
      <c r="L162" s="62"/>
      <c r="M162" s="62"/>
      <c r="N162" s="62"/>
      <c r="O162" s="62"/>
      <c r="P162" s="62"/>
    </row>
    <row r="163" spans="1:16" s="68" customFormat="1">
      <c r="A163" s="141">
        <v>152</v>
      </c>
      <c r="B163" s="182"/>
      <c r="C163" s="182"/>
      <c r="D163" s="142"/>
      <c r="E163" s="144"/>
      <c r="F163" s="16" t="str">
        <f t="shared" si="10"/>
        <v/>
      </c>
      <c r="H163" s="380" t="str">
        <f t="shared" si="11"/>
        <v/>
      </c>
      <c r="I163" s="380" t="str">
        <f t="shared" si="12"/>
        <v/>
      </c>
      <c r="J163" s="380" t="str">
        <f t="shared" si="13"/>
        <v/>
      </c>
      <c r="K163" s="62"/>
      <c r="L163" s="62"/>
      <c r="M163" s="62"/>
      <c r="N163" s="62"/>
      <c r="O163" s="62"/>
      <c r="P163" s="62"/>
    </row>
    <row r="164" spans="1:16" s="68" customFormat="1">
      <c r="A164" s="141">
        <v>153</v>
      </c>
      <c r="B164" s="182"/>
      <c r="C164" s="182"/>
      <c r="D164" s="142"/>
      <c r="E164" s="144"/>
      <c r="F164" s="16" t="str">
        <f t="shared" si="10"/>
        <v/>
      </c>
      <c r="H164" s="380" t="str">
        <f t="shared" si="11"/>
        <v/>
      </c>
      <c r="I164" s="380" t="str">
        <f t="shared" si="12"/>
        <v/>
      </c>
      <c r="J164" s="380" t="str">
        <f t="shared" si="13"/>
        <v/>
      </c>
      <c r="K164" s="62"/>
      <c r="L164" s="62"/>
      <c r="M164" s="62"/>
      <c r="N164" s="62"/>
      <c r="O164" s="62"/>
      <c r="P164" s="62"/>
    </row>
    <row r="165" spans="1:16" s="68" customFormat="1">
      <c r="A165" s="141">
        <v>154</v>
      </c>
      <c r="B165" s="182"/>
      <c r="C165" s="182"/>
      <c r="D165" s="142"/>
      <c r="E165" s="144"/>
      <c r="F165" s="16" t="str">
        <f t="shared" si="10"/>
        <v/>
      </c>
      <c r="H165" s="380" t="str">
        <f t="shared" si="11"/>
        <v/>
      </c>
      <c r="I165" s="380" t="str">
        <f t="shared" si="12"/>
        <v/>
      </c>
      <c r="J165" s="380" t="str">
        <f t="shared" si="13"/>
        <v/>
      </c>
      <c r="K165" s="62"/>
      <c r="L165" s="62"/>
      <c r="M165" s="62"/>
      <c r="N165" s="62"/>
      <c r="O165" s="62"/>
      <c r="P165" s="62"/>
    </row>
    <row r="166" spans="1:16" s="68" customFormat="1">
      <c r="A166" s="141">
        <v>155</v>
      </c>
      <c r="B166" s="182"/>
      <c r="C166" s="182"/>
      <c r="D166" s="142"/>
      <c r="E166" s="144"/>
      <c r="F166" s="16" t="str">
        <f t="shared" si="10"/>
        <v/>
      </c>
      <c r="H166" s="380" t="str">
        <f t="shared" si="11"/>
        <v/>
      </c>
      <c r="I166" s="380" t="str">
        <f t="shared" si="12"/>
        <v/>
      </c>
      <c r="J166" s="380" t="str">
        <f t="shared" si="13"/>
        <v/>
      </c>
      <c r="K166" s="62"/>
      <c r="L166" s="62"/>
      <c r="M166" s="62"/>
      <c r="N166" s="62"/>
      <c r="O166" s="62"/>
      <c r="P166" s="62"/>
    </row>
    <row r="167" spans="1:16" s="68" customFormat="1">
      <c r="A167" s="141">
        <v>156</v>
      </c>
      <c r="B167" s="182"/>
      <c r="C167" s="182"/>
      <c r="D167" s="142"/>
      <c r="E167" s="144"/>
      <c r="F167" s="16" t="str">
        <f t="shared" si="10"/>
        <v/>
      </c>
      <c r="H167" s="380" t="str">
        <f t="shared" si="11"/>
        <v/>
      </c>
      <c r="I167" s="380" t="str">
        <f t="shared" si="12"/>
        <v/>
      </c>
      <c r="J167" s="380" t="str">
        <f t="shared" si="13"/>
        <v/>
      </c>
      <c r="K167" s="62"/>
      <c r="L167" s="62"/>
      <c r="M167" s="62"/>
      <c r="N167" s="62"/>
      <c r="O167" s="62"/>
      <c r="P167" s="62"/>
    </row>
    <row r="168" spans="1:16" s="68" customFormat="1">
      <c r="A168" s="141">
        <v>157</v>
      </c>
      <c r="B168" s="182"/>
      <c r="C168" s="182"/>
      <c r="D168" s="142"/>
      <c r="E168" s="144"/>
      <c r="F168" s="16" t="str">
        <f t="shared" si="10"/>
        <v/>
      </c>
      <c r="H168" s="380" t="str">
        <f t="shared" si="11"/>
        <v/>
      </c>
      <c r="I168" s="380" t="str">
        <f t="shared" si="12"/>
        <v/>
      </c>
      <c r="J168" s="380" t="str">
        <f t="shared" si="13"/>
        <v/>
      </c>
      <c r="K168" s="62"/>
      <c r="L168" s="62"/>
      <c r="M168" s="62"/>
      <c r="N168" s="62"/>
      <c r="O168" s="62"/>
      <c r="P168" s="62"/>
    </row>
    <row r="169" spans="1:16" s="68" customFormat="1">
      <c r="A169" s="141">
        <v>158</v>
      </c>
      <c r="B169" s="182"/>
      <c r="C169" s="182"/>
      <c r="D169" s="142"/>
      <c r="E169" s="144"/>
      <c r="F169" s="16" t="str">
        <f t="shared" si="10"/>
        <v/>
      </c>
      <c r="H169" s="380" t="str">
        <f t="shared" si="11"/>
        <v/>
      </c>
      <c r="I169" s="380" t="str">
        <f t="shared" si="12"/>
        <v/>
      </c>
      <c r="J169" s="380" t="str">
        <f t="shared" si="13"/>
        <v/>
      </c>
      <c r="K169" s="62"/>
      <c r="L169" s="62"/>
      <c r="M169" s="62"/>
      <c r="N169" s="62"/>
      <c r="O169" s="62"/>
      <c r="P169" s="62"/>
    </row>
    <row r="170" spans="1:16" s="68" customFormat="1">
      <c r="A170" s="141">
        <v>159</v>
      </c>
      <c r="B170" s="182"/>
      <c r="C170" s="182"/>
      <c r="D170" s="142"/>
      <c r="E170" s="144"/>
      <c r="F170" s="16" t="str">
        <f t="shared" si="10"/>
        <v/>
      </c>
      <c r="H170" s="380" t="str">
        <f t="shared" si="11"/>
        <v/>
      </c>
      <c r="I170" s="380" t="str">
        <f t="shared" si="12"/>
        <v/>
      </c>
      <c r="J170" s="380" t="str">
        <f t="shared" si="13"/>
        <v/>
      </c>
      <c r="K170" s="62"/>
      <c r="L170" s="62"/>
      <c r="M170" s="62"/>
      <c r="N170" s="62"/>
      <c r="O170" s="62"/>
      <c r="P170" s="62"/>
    </row>
    <row r="171" spans="1:16" s="68" customFormat="1">
      <c r="A171" s="141">
        <v>160</v>
      </c>
      <c r="B171" s="182"/>
      <c r="C171" s="182"/>
      <c r="D171" s="142"/>
      <c r="E171" s="144"/>
      <c r="F171" s="16" t="str">
        <f t="shared" si="10"/>
        <v/>
      </c>
      <c r="H171" s="380" t="str">
        <f t="shared" si="11"/>
        <v/>
      </c>
      <c r="I171" s="380" t="str">
        <f t="shared" si="12"/>
        <v/>
      </c>
      <c r="J171" s="380" t="str">
        <f t="shared" si="13"/>
        <v/>
      </c>
      <c r="K171" s="62"/>
      <c r="L171" s="62"/>
      <c r="M171" s="62"/>
      <c r="N171" s="62"/>
      <c r="O171" s="62"/>
      <c r="P171" s="62"/>
    </row>
    <row r="172" spans="1:16" s="68" customFormat="1">
      <c r="A172" s="141">
        <v>161</v>
      </c>
      <c r="B172" s="182"/>
      <c r="C172" s="182"/>
      <c r="D172" s="142"/>
      <c r="E172" s="144"/>
      <c r="F172" s="16" t="str">
        <f t="shared" si="10"/>
        <v/>
      </c>
      <c r="H172" s="380" t="str">
        <f t="shared" si="11"/>
        <v/>
      </c>
      <c r="I172" s="380" t="str">
        <f t="shared" si="12"/>
        <v/>
      </c>
      <c r="J172" s="380" t="str">
        <f t="shared" si="13"/>
        <v/>
      </c>
      <c r="K172" s="62"/>
      <c r="L172" s="62"/>
      <c r="M172" s="62"/>
      <c r="N172" s="62"/>
      <c r="O172" s="62"/>
      <c r="P172" s="62"/>
    </row>
    <row r="173" spans="1:16" s="68" customFormat="1">
      <c r="A173" s="141">
        <v>162</v>
      </c>
      <c r="B173" s="182"/>
      <c r="C173" s="182"/>
      <c r="D173" s="142"/>
      <c r="E173" s="144"/>
      <c r="F173" s="16" t="str">
        <f t="shared" si="10"/>
        <v/>
      </c>
      <c r="H173" s="380" t="str">
        <f t="shared" si="11"/>
        <v/>
      </c>
      <c r="I173" s="380" t="str">
        <f t="shared" si="12"/>
        <v/>
      </c>
      <c r="J173" s="380" t="str">
        <f t="shared" si="13"/>
        <v/>
      </c>
      <c r="K173" s="62"/>
      <c r="L173" s="62"/>
      <c r="M173" s="62"/>
      <c r="N173" s="62"/>
      <c r="O173" s="62"/>
      <c r="P173" s="62"/>
    </row>
    <row r="174" spans="1:16" s="68" customFormat="1">
      <c r="A174" s="141">
        <v>163</v>
      </c>
      <c r="B174" s="182"/>
      <c r="C174" s="182"/>
      <c r="D174" s="142"/>
      <c r="E174" s="144"/>
      <c r="F174" s="16" t="str">
        <f t="shared" si="10"/>
        <v/>
      </c>
      <c r="H174" s="380" t="str">
        <f t="shared" si="11"/>
        <v/>
      </c>
      <c r="I174" s="380" t="str">
        <f t="shared" si="12"/>
        <v/>
      </c>
      <c r="J174" s="380" t="str">
        <f t="shared" si="13"/>
        <v/>
      </c>
      <c r="K174" s="62"/>
      <c r="L174" s="62"/>
      <c r="M174" s="62"/>
      <c r="N174" s="62"/>
      <c r="O174" s="62"/>
      <c r="P174" s="62"/>
    </row>
    <row r="175" spans="1:16" s="68" customFormat="1">
      <c r="A175" s="141">
        <v>164</v>
      </c>
      <c r="B175" s="182"/>
      <c r="C175" s="182"/>
      <c r="D175" s="142"/>
      <c r="E175" s="144"/>
      <c r="F175" s="16" t="str">
        <f t="shared" si="10"/>
        <v/>
      </c>
      <c r="H175" s="380" t="str">
        <f t="shared" si="11"/>
        <v/>
      </c>
      <c r="I175" s="380" t="str">
        <f t="shared" si="12"/>
        <v/>
      </c>
      <c r="J175" s="380" t="str">
        <f t="shared" si="13"/>
        <v/>
      </c>
      <c r="K175" s="62"/>
      <c r="L175" s="62"/>
      <c r="M175" s="62"/>
      <c r="N175" s="62"/>
      <c r="O175" s="62"/>
      <c r="P175" s="62"/>
    </row>
    <row r="176" spans="1:16" s="68" customFormat="1">
      <c r="A176" s="141">
        <v>165</v>
      </c>
      <c r="B176" s="182"/>
      <c r="C176" s="182"/>
      <c r="D176" s="142"/>
      <c r="E176" s="144"/>
      <c r="F176" s="16" t="str">
        <f t="shared" si="10"/>
        <v/>
      </c>
      <c r="H176" s="380" t="str">
        <f t="shared" si="11"/>
        <v/>
      </c>
      <c r="I176" s="380" t="str">
        <f t="shared" si="12"/>
        <v/>
      </c>
      <c r="J176" s="380" t="str">
        <f t="shared" si="13"/>
        <v/>
      </c>
      <c r="K176" s="62"/>
      <c r="L176" s="62"/>
      <c r="M176" s="62"/>
      <c r="N176" s="62"/>
      <c r="O176" s="62"/>
      <c r="P176" s="62"/>
    </row>
    <row r="177" spans="1:16" s="68" customFormat="1">
      <c r="A177" s="141">
        <v>166</v>
      </c>
      <c r="B177" s="182"/>
      <c r="C177" s="182"/>
      <c r="D177" s="142"/>
      <c r="E177" s="144"/>
      <c r="F177" s="16" t="str">
        <f t="shared" si="10"/>
        <v/>
      </c>
      <c r="H177" s="380" t="str">
        <f t="shared" si="11"/>
        <v/>
      </c>
      <c r="I177" s="380" t="str">
        <f t="shared" si="12"/>
        <v/>
      </c>
      <c r="J177" s="380" t="str">
        <f t="shared" si="13"/>
        <v/>
      </c>
      <c r="K177" s="62"/>
      <c r="L177" s="62"/>
      <c r="M177" s="62"/>
      <c r="N177" s="62"/>
      <c r="O177" s="62"/>
      <c r="P177" s="62"/>
    </row>
    <row r="178" spans="1:16" s="68" customFormat="1">
      <c r="A178" s="141">
        <v>167</v>
      </c>
      <c r="B178" s="182"/>
      <c r="C178" s="182"/>
      <c r="D178" s="142"/>
      <c r="E178" s="144"/>
      <c r="F178" s="16" t="str">
        <f t="shared" si="10"/>
        <v/>
      </c>
      <c r="H178" s="380" t="str">
        <f t="shared" si="11"/>
        <v/>
      </c>
      <c r="I178" s="380" t="str">
        <f t="shared" si="12"/>
        <v/>
      </c>
      <c r="J178" s="380" t="str">
        <f t="shared" si="13"/>
        <v/>
      </c>
      <c r="K178" s="62"/>
      <c r="L178" s="62"/>
      <c r="M178" s="62"/>
      <c r="N178" s="62"/>
      <c r="O178" s="62"/>
      <c r="P178" s="62"/>
    </row>
    <row r="179" spans="1:16" s="68" customFormat="1">
      <c r="A179" s="141">
        <v>168</v>
      </c>
      <c r="B179" s="182"/>
      <c r="C179" s="182"/>
      <c r="D179" s="142"/>
      <c r="E179" s="144"/>
      <c r="F179" s="16" t="str">
        <f t="shared" si="10"/>
        <v/>
      </c>
      <c r="H179" s="380" t="str">
        <f t="shared" si="11"/>
        <v/>
      </c>
      <c r="I179" s="380" t="str">
        <f t="shared" si="12"/>
        <v/>
      </c>
      <c r="J179" s="380" t="str">
        <f t="shared" si="13"/>
        <v/>
      </c>
      <c r="K179" s="62"/>
      <c r="L179" s="62"/>
      <c r="M179" s="62"/>
      <c r="N179" s="62"/>
      <c r="O179" s="62"/>
      <c r="P179" s="62"/>
    </row>
    <row r="180" spans="1:16" s="68" customFormat="1">
      <c r="A180" s="141">
        <v>169</v>
      </c>
      <c r="B180" s="182"/>
      <c r="C180" s="182"/>
      <c r="D180" s="142"/>
      <c r="E180" s="144"/>
      <c r="F180" s="16" t="str">
        <f t="shared" si="10"/>
        <v/>
      </c>
      <c r="H180" s="380" t="str">
        <f t="shared" si="11"/>
        <v/>
      </c>
      <c r="I180" s="380" t="str">
        <f t="shared" si="12"/>
        <v/>
      </c>
      <c r="J180" s="380" t="str">
        <f t="shared" si="13"/>
        <v/>
      </c>
      <c r="K180" s="62"/>
      <c r="L180" s="62"/>
      <c r="M180" s="62"/>
      <c r="N180" s="62"/>
      <c r="O180" s="62"/>
      <c r="P180" s="62"/>
    </row>
    <row r="181" spans="1:16" s="68" customFormat="1">
      <c r="A181" s="141">
        <v>170</v>
      </c>
      <c r="B181" s="182"/>
      <c r="C181" s="182"/>
      <c r="D181" s="142"/>
      <c r="E181" s="144"/>
      <c r="F181" s="16" t="str">
        <f t="shared" si="10"/>
        <v/>
      </c>
      <c r="H181" s="380" t="str">
        <f t="shared" si="11"/>
        <v/>
      </c>
      <c r="I181" s="380" t="str">
        <f t="shared" si="12"/>
        <v/>
      </c>
      <c r="J181" s="380" t="str">
        <f t="shared" si="13"/>
        <v/>
      </c>
      <c r="K181" s="62"/>
      <c r="L181" s="62"/>
      <c r="M181" s="62"/>
      <c r="N181" s="62"/>
      <c r="O181" s="62"/>
      <c r="P181" s="62"/>
    </row>
    <row r="182" spans="1:16" s="68" customFormat="1">
      <c r="A182" s="141">
        <v>171</v>
      </c>
      <c r="B182" s="182"/>
      <c r="C182" s="182"/>
      <c r="D182" s="142"/>
      <c r="E182" s="144"/>
      <c r="F182" s="16" t="str">
        <f t="shared" si="10"/>
        <v/>
      </c>
      <c r="H182" s="380" t="str">
        <f t="shared" si="11"/>
        <v/>
      </c>
      <c r="I182" s="380" t="str">
        <f t="shared" si="12"/>
        <v/>
      </c>
      <c r="J182" s="380" t="str">
        <f t="shared" si="13"/>
        <v/>
      </c>
      <c r="K182" s="62"/>
      <c r="L182" s="62"/>
      <c r="M182" s="62"/>
      <c r="N182" s="62"/>
      <c r="O182" s="62"/>
      <c r="P182" s="62"/>
    </row>
    <row r="183" spans="1:16" s="68" customFormat="1">
      <c r="A183" s="141">
        <v>172</v>
      </c>
      <c r="B183" s="182"/>
      <c r="C183" s="182"/>
      <c r="D183" s="142"/>
      <c r="E183" s="144"/>
      <c r="F183" s="16" t="str">
        <f t="shared" si="10"/>
        <v/>
      </c>
      <c r="H183" s="380" t="str">
        <f t="shared" si="11"/>
        <v/>
      </c>
      <c r="I183" s="380" t="str">
        <f t="shared" si="12"/>
        <v/>
      </c>
      <c r="J183" s="380" t="str">
        <f t="shared" si="13"/>
        <v/>
      </c>
      <c r="K183" s="62"/>
      <c r="L183" s="62"/>
      <c r="M183" s="62"/>
      <c r="N183" s="62"/>
      <c r="O183" s="62"/>
      <c r="P183" s="62"/>
    </row>
    <row r="184" spans="1:16" s="68" customFormat="1">
      <c r="A184" s="141">
        <v>173</v>
      </c>
      <c r="B184" s="182"/>
      <c r="C184" s="182"/>
      <c r="D184" s="142"/>
      <c r="E184" s="144"/>
      <c r="F184" s="16" t="str">
        <f t="shared" si="10"/>
        <v/>
      </c>
      <c r="H184" s="380" t="str">
        <f t="shared" si="11"/>
        <v/>
      </c>
      <c r="I184" s="380" t="str">
        <f t="shared" si="12"/>
        <v/>
      </c>
      <c r="J184" s="380" t="str">
        <f t="shared" si="13"/>
        <v/>
      </c>
      <c r="K184" s="62"/>
      <c r="L184" s="62"/>
      <c r="M184" s="62"/>
      <c r="N184" s="62"/>
      <c r="O184" s="62"/>
      <c r="P184" s="62"/>
    </row>
    <row r="185" spans="1:16" s="68" customFormat="1">
      <c r="A185" s="141">
        <v>174</v>
      </c>
      <c r="B185" s="182"/>
      <c r="C185" s="182"/>
      <c r="D185" s="142"/>
      <c r="E185" s="144"/>
      <c r="F185" s="16" t="str">
        <f t="shared" si="10"/>
        <v/>
      </c>
      <c r="H185" s="380" t="str">
        <f t="shared" si="11"/>
        <v/>
      </c>
      <c r="I185" s="380" t="str">
        <f t="shared" si="12"/>
        <v/>
      </c>
      <c r="J185" s="380" t="str">
        <f t="shared" si="13"/>
        <v/>
      </c>
      <c r="K185" s="62"/>
      <c r="L185" s="62"/>
      <c r="M185" s="62"/>
      <c r="N185" s="62"/>
      <c r="O185" s="62"/>
      <c r="P185" s="62"/>
    </row>
    <row r="186" spans="1:16" s="68" customFormat="1">
      <c r="A186" s="141">
        <v>175</v>
      </c>
      <c r="B186" s="182"/>
      <c r="C186" s="182"/>
      <c r="D186" s="142"/>
      <c r="E186" s="144"/>
      <c r="F186" s="16" t="str">
        <f t="shared" si="10"/>
        <v/>
      </c>
      <c r="H186" s="380" t="str">
        <f t="shared" si="11"/>
        <v/>
      </c>
      <c r="I186" s="380" t="str">
        <f t="shared" si="12"/>
        <v/>
      </c>
      <c r="J186" s="380" t="str">
        <f t="shared" si="13"/>
        <v/>
      </c>
      <c r="K186" s="62"/>
      <c r="L186" s="62"/>
      <c r="M186" s="62"/>
      <c r="N186" s="62"/>
      <c r="O186" s="62"/>
      <c r="P186" s="62"/>
    </row>
    <row r="187" spans="1:16" s="68" customFormat="1">
      <c r="A187" s="141">
        <v>176</v>
      </c>
      <c r="B187" s="182"/>
      <c r="C187" s="182"/>
      <c r="D187" s="142"/>
      <c r="E187" s="144"/>
      <c r="F187" s="16" t="str">
        <f t="shared" si="10"/>
        <v/>
      </c>
      <c r="H187" s="380" t="str">
        <f t="shared" si="11"/>
        <v/>
      </c>
      <c r="I187" s="380" t="str">
        <f t="shared" si="12"/>
        <v/>
      </c>
      <c r="J187" s="380" t="str">
        <f t="shared" si="13"/>
        <v/>
      </c>
      <c r="K187" s="62"/>
      <c r="L187" s="62"/>
      <c r="M187" s="62"/>
      <c r="N187" s="62"/>
      <c r="O187" s="62"/>
      <c r="P187" s="62"/>
    </row>
    <row r="188" spans="1:16" s="68" customFormat="1">
      <c r="A188" s="141">
        <v>177</v>
      </c>
      <c r="B188" s="182"/>
      <c r="C188" s="182"/>
      <c r="D188" s="142"/>
      <c r="E188" s="144"/>
      <c r="F188" s="16" t="str">
        <f t="shared" si="10"/>
        <v/>
      </c>
      <c r="H188" s="380" t="str">
        <f t="shared" si="11"/>
        <v/>
      </c>
      <c r="I188" s="380" t="str">
        <f t="shared" si="12"/>
        <v/>
      </c>
      <c r="J188" s="380" t="str">
        <f t="shared" si="13"/>
        <v/>
      </c>
      <c r="K188" s="62"/>
      <c r="L188" s="62"/>
      <c r="M188" s="62"/>
      <c r="N188" s="62"/>
      <c r="O188" s="62"/>
      <c r="P188" s="62"/>
    </row>
    <row r="189" spans="1:16" s="68" customFormat="1">
      <c r="A189" s="141">
        <v>178</v>
      </c>
      <c r="B189" s="182"/>
      <c r="C189" s="182"/>
      <c r="D189" s="142"/>
      <c r="E189" s="144"/>
      <c r="F189" s="16" t="str">
        <f t="shared" si="10"/>
        <v/>
      </c>
      <c r="H189" s="380" t="str">
        <f t="shared" si="11"/>
        <v/>
      </c>
      <c r="I189" s="380" t="str">
        <f t="shared" si="12"/>
        <v/>
      </c>
      <c r="J189" s="380" t="str">
        <f t="shared" si="13"/>
        <v/>
      </c>
      <c r="K189" s="62"/>
      <c r="L189" s="62"/>
      <c r="M189" s="62"/>
      <c r="N189" s="62"/>
      <c r="O189" s="62"/>
      <c r="P189" s="62"/>
    </row>
    <row r="190" spans="1:16" s="68" customFormat="1">
      <c r="A190" s="141">
        <v>179</v>
      </c>
      <c r="B190" s="182"/>
      <c r="C190" s="182"/>
      <c r="D190" s="142"/>
      <c r="E190" s="144"/>
      <c r="F190" s="16" t="str">
        <f t="shared" si="10"/>
        <v/>
      </c>
      <c r="H190" s="380" t="str">
        <f t="shared" si="11"/>
        <v/>
      </c>
      <c r="I190" s="380" t="str">
        <f t="shared" si="12"/>
        <v/>
      </c>
      <c r="J190" s="380" t="str">
        <f t="shared" si="13"/>
        <v/>
      </c>
      <c r="K190" s="62"/>
      <c r="L190" s="62"/>
      <c r="M190" s="62"/>
      <c r="N190" s="62"/>
      <c r="O190" s="62"/>
      <c r="P190" s="62"/>
    </row>
    <row r="191" spans="1:16" s="68" customFormat="1">
      <c r="A191" s="141">
        <v>180</v>
      </c>
      <c r="B191" s="182"/>
      <c r="C191" s="182"/>
      <c r="D191" s="142"/>
      <c r="E191" s="144"/>
      <c r="F191" s="16" t="str">
        <f t="shared" si="10"/>
        <v/>
      </c>
      <c r="H191" s="380" t="str">
        <f t="shared" si="11"/>
        <v/>
      </c>
      <c r="I191" s="380" t="str">
        <f t="shared" si="12"/>
        <v/>
      </c>
      <c r="J191" s="380" t="str">
        <f t="shared" si="13"/>
        <v/>
      </c>
      <c r="K191" s="62"/>
      <c r="L191" s="62"/>
      <c r="M191" s="62"/>
      <c r="N191" s="62"/>
      <c r="O191" s="62"/>
      <c r="P191" s="62"/>
    </row>
    <row r="192" spans="1:16" s="68" customFormat="1">
      <c r="A192" s="141">
        <v>181</v>
      </c>
      <c r="B192" s="182"/>
      <c r="C192" s="182"/>
      <c r="D192" s="142"/>
      <c r="E192" s="144"/>
      <c r="F192" s="16" t="str">
        <f t="shared" si="10"/>
        <v/>
      </c>
      <c r="H192" s="380" t="str">
        <f t="shared" si="11"/>
        <v/>
      </c>
      <c r="I192" s="380" t="str">
        <f t="shared" si="12"/>
        <v/>
      </c>
      <c r="J192" s="380" t="str">
        <f t="shared" si="13"/>
        <v/>
      </c>
      <c r="K192" s="62"/>
      <c r="L192" s="62"/>
      <c r="M192" s="62"/>
      <c r="N192" s="62"/>
      <c r="O192" s="62"/>
      <c r="P192" s="62"/>
    </row>
    <row r="193" spans="1:16" s="68" customFormat="1">
      <c r="A193" s="141">
        <v>182</v>
      </c>
      <c r="B193" s="182"/>
      <c r="C193" s="182"/>
      <c r="D193" s="142"/>
      <c r="E193" s="144"/>
      <c r="F193" s="16" t="str">
        <f t="shared" si="10"/>
        <v/>
      </c>
      <c r="H193" s="380" t="str">
        <f t="shared" si="11"/>
        <v/>
      </c>
      <c r="I193" s="380" t="str">
        <f t="shared" si="12"/>
        <v/>
      </c>
      <c r="J193" s="380" t="str">
        <f t="shared" si="13"/>
        <v/>
      </c>
      <c r="K193" s="62"/>
      <c r="L193" s="62"/>
      <c r="M193" s="62"/>
      <c r="N193" s="62"/>
      <c r="O193" s="62"/>
      <c r="P193" s="62"/>
    </row>
    <row r="194" spans="1:16" s="68" customFormat="1">
      <c r="A194" s="141">
        <v>183</v>
      </c>
      <c r="B194" s="182"/>
      <c r="C194" s="182"/>
      <c r="D194" s="142"/>
      <c r="E194" s="144"/>
      <c r="F194" s="16" t="str">
        <f t="shared" si="10"/>
        <v/>
      </c>
      <c r="H194" s="380" t="str">
        <f t="shared" si="11"/>
        <v/>
      </c>
      <c r="I194" s="380" t="str">
        <f t="shared" si="12"/>
        <v/>
      </c>
      <c r="J194" s="380" t="str">
        <f t="shared" si="13"/>
        <v/>
      </c>
      <c r="K194" s="62"/>
      <c r="L194" s="62"/>
      <c r="M194" s="62"/>
      <c r="N194" s="62"/>
      <c r="O194" s="62"/>
      <c r="P194" s="62"/>
    </row>
    <row r="195" spans="1:16" s="68" customFormat="1">
      <c r="A195" s="141">
        <v>184</v>
      </c>
      <c r="B195" s="182"/>
      <c r="C195" s="182"/>
      <c r="D195" s="142"/>
      <c r="E195" s="144"/>
      <c r="F195" s="16" t="str">
        <f t="shared" si="10"/>
        <v/>
      </c>
      <c r="H195" s="380" t="str">
        <f t="shared" si="11"/>
        <v/>
      </c>
      <c r="I195" s="380" t="str">
        <f t="shared" si="12"/>
        <v/>
      </c>
      <c r="J195" s="380" t="str">
        <f t="shared" si="13"/>
        <v/>
      </c>
      <c r="K195" s="62"/>
      <c r="L195" s="62"/>
      <c r="M195" s="62"/>
      <c r="N195" s="62"/>
      <c r="O195" s="62"/>
      <c r="P195" s="62"/>
    </row>
    <row r="196" spans="1:16" s="68" customFormat="1">
      <c r="A196" s="141">
        <v>185</v>
      </c>
      <c r="B196" s="182"/>
      <c r="C196" s="182"/>
      <c r="D196" s="142"/>
      <c r="E196" s="144"/>
      <c r="F196" s="16" t="str">
        <f t="shared" si="10"/>
        <v/>
      </c>
      <c r="H196" s="380" t="str">
        <f t="shared" si="11"/>
        <v/>
      </c>
      <c r="I196" s="380" t="str">
        <f t="shared" si="12"/>
        <v/>
      </c>
      <c r="J196" s="380" t="str">
        <f t="shared" si="13"/>
        <v/>
      </c>
      <c r="K196" s="62"/>
      <c r="L196" s="62"/>
      <c r="M196" s="62"/>
      <c r="N196" s="62"/>
      <c r="O196" s="62"/>
      <c r="P196" s="62"/>
    </row>
    <row r="197" spans="1:16" s="68" customFormat="1">
      <c r="A197" s="141">
        <v>186</v>
      </c>
      <c r="B197" s="182"/>
      <c r="C197" s="182"/>
      <c r="D197" s="142"/>
      <c r="E197" s="144"/>
      <c r="F197" s="16" t="str">
        <f t="shared" si="10"/>
        <v/>
      </c>
      <c r="H197" s="380" t="str">
        <f t="shared" si="11"/>
        <v/>
      </c>
      <c r="I197" s="380" t="str">
        <f t="shared" si="12"/>
        <v/>
      </c>
      <c r="J197" s="380" t="str">
        <f t="shared" si="13"/>
        <v/>
      </c>
      <c r="K197" s="62"/>
      <c r="L197" s="62"/>
      <c r="M197" s="62"/>
      <c r="N197" s="62"/>
      <c r="O197" s="62"/>
      <c r="P197" s="62"/>
    </row>
    <row r="198" spans="1:16" s="68" customFormat="1">
      <c r="A198" s="141">
        <v>187</v>
      </c>
      <c r="B198" s="182"/>
      <c r="C198" s="182"/>
      <c r="D198" s="142"/>
      <c r="E198" s="144"/>
      <c r="F198" s="16" t="str">
        <f t="shared" si="10"/>
        <v/>
      </c>
      <c r="H198" s="380" t="str">
        <f t="shared" si="11"/>
        <v/>
      </c>
      <c r="I198" s="380" t="str">
        <f t="shared" si="12"/>
        <v/>
      </c>
      <c r="J198" s="380" t="str">
        <f t="shared" si="13"/>
        <v/>
      </c>
      <c r="K198" s="62"/>
      <c r="L198" s="62"/>
      <c r="M198" s="62"/>
      <c r="N198" s="62"/>
      <c r="O198" s="62"/>
      <c r="P198" s="62"/>
    </row>
    <row r="199" spans="1:16" s="68" customFormat="1">
      <c r="A199" s="141">
        <v>188</v>
      </c>
      <c r="B199" s="182"/>
      <c r="C199" s="182"/>
      <c r="D199" s="142"/>
      <c r="E199" s="144"/>
      <c r="F199" s="16" t="str">
        <f t="shared" si="10"/>
        <v/>
      </c>
      <c r="H199" s="380" t="str">
        <f t="shared" si="11"/>
        <v/>
      </c>
      <c r="I199" s="380" t="str">
        <f t="shared" si="12"/>
        <v/>
      </c>
      <c r="J199" s="380" t="str">
        <f t="shared" si="13"/>
        <v/>
      </c>
      <c r="K199" s="62"/>
      <c r="L199" s="62"/>
      <c r="M199" s="62"/>
      <c r="N199" s="62"/>
      <c r="O199" s="62"/>
      <c r="P199" s="62"/>
    </row>
    <row r="200" spans="1:16" s="68" customFormat="1">
      <c r="A200" s="141">
        <v>189</v>
      </c>
      <c r="B200" s="182"/>
      <c r="C200" s="182"/>
      <c r="D200" s="142"/>
      <c r="E200" s="144"/>
      <c r="F200" s="16" t="str">
        <f t="shared" si="10"/>
        <v/>
      </c>
      <c r="H200" s="380" t="str">
        <f t="shared" si="11"/>
        <v/>
      </c>
      <c r="I200" s="380" t="str">
        <f t="shared" si="12"/>
        <v/>
      </c>
      <c r="J200" s="380" t="str">
        <f t="shared" si="13"/>
        <v/>
      </c>
      <c r="K200" s="62"/>
      <c r="L200" s="62"/>
      <c r="M200" s="62"/>
      <c r="N200" s="62"/>
      <c r="O200" s="62"/>
      <c r="P200" s="62"/>
    </row>
    <row r="201" spans="1:16" s="68" customFormat="1">
      <c r="A201" s="141">
        <v>190</v>
      </c>
      <c r="B201" s="182"/>
      <c r="C201" s="182"/>
      <c r="D201" s="142"/>
      <c r="E201" s="144"/>
      <c r="F201" s="16" t="str">
        <f t="shared" si="10"/>
        <v/>
      </c>
      <c r="H201" s="380" t="str">
        <f t="shared" si="11"/>
        <v/>
      </c>
      <c r="I201" s="380" t="str">
        <f t="shared" si="12"/>
        <v/>
      </c>
      <c r="J201" s="380" t="str">
        <f t="shared" si="13"/>
        <v/>
      </c>
      <c r="K201" s="62"/>
      <c r="L201" s="62"/>
      <c r="M201" s="62"/>
      <c r="N201" s="62"/>
      <c r="O201" s="62"/>
      <c r="P201" s="62"/>
    </row>
    <row r="202" spans="1:16" s="68" customFormat="1">
      <c r="A202" s="141">
        <v>191</v>
      </c>
      <c r="B202" s="182"/>
      <c r="C202" s="182"/>
      <c r="D202" s="142"/>
      <c r="E202" s="144"/>
      <c r="F202" s="16" t="str">
        <f t="shared" si="10"/>
        <v/>
      </c>
      <c r="H202" s="380" t="str">
        <f t="shared" si="11"/>
        <v/>
      </c>
      <c r="I202" s="380" t="str">
        <f t="shared" si="12"/>
        <v/>
      </c>
      <c r="J202" s="380" t="str">
        <f t="shared" si="13"/>
        <v/>
      </c>
      <c r="K202" s="62"/>
      <c r="L202" s="62"/>
      <c r="M202" s="62"/>
      <c r="N202" s="62"/>
      <c r="O202" s="62"/>
      <c r="P202" s="62"/>
    </row>
    <row r="203" spans="1:16" s="68" customFormat="1">
      <c r="A203" s="141">
        <v>192</v>
      </c>
      <c r="B203" s="182"/>
      <c r="C203" s="182"/>
      <c r="D203" s="142"/>
      <c r="E203" s="144"/>
      <c r="F203" s="16" t="str">
        <f t="shared" si="10"/>
        <v/>
      </c>
      <c r="H203" s="380" t="str">
        <f t="shared" si="11"/>
        <v/>
      </c>
      <c r="I203" s="380" t="str">
        <f t="shared" si="12"/>
        <v/>
      </c>
      <c r="J203" s="380" t="str">
        <f t="shared" si="13"/>
        <v/>
      </c>
      <c r="K203" s="62"/>
      <c r="L203" s="62"/>
      <c r="M203" s="62"/>
      <c r="N203" s="62"/>
      <c r="O203" s="62"/>
      <c r="P203" s="62"/>
    </row>
    <row r="204" spans="1:16" s="68" customFormat="1">
      <c r="A204" s="141">
        <v>193</v>
      </c>
      <c r="B204" s="182"/>
      <c r="C204" s="182"/>
      <c r="D204" s="142"/>
      <c r="E204" s="144"/>
      <c r="F204" s="16" t="str">
        <f t="shared" ref="F204:F261" si="14">IF(OR(,$E204&lt;an_initial,$E204&gt;an_final),"",G204*(HLOOKUP(D204,ii7punctaje,2,FALSE)))</f>
        <v/>
      </c>
      <c r="H204" s="380" t="str">
        <f t="shared" ref="H204:H261" si="15">IF(OR(,$E204&lt;an_initial,$E204&gt;an_final),"",G204*(HLOOKUP(D204,ii7punctaje,2,FALSE))*COUNTIF(D204,"Manifestări internaționale"))</f>
        <v/>
      </c>
      <c r="I204" s="380" t="str">
        <f t="shared" ref="I204:I261" si="16">IF(OR(,$E204&lt;an_initial,$E204&gt;an_final),"",G204*(HLOOKUP(D204,ii7punctaje,2,FALSE))*COUNTIF(D204,"Manifestări naționale"))</f>
        <v/>
      </c>
      <c r="J204" s="380" t="str">
        <f t="shared" ref="J204:J261" si="17">IF(OR(,$E204&lt;an_initial,$E204&gt;an_final),"",G204*(HLOOKUP(D204,ii7punctaje,2,FALSE))*COUNTIF(D204,"Alte manifestări ştiintifice naționale/internaţionale, workshop-uri, etc care nu publică volume"))</f>
        <v/>
      </c>
      <c r="K204" s="62"/>
      <c r="L204" s="62"/>
      <c r="M204" s="62"/>
      <c r="N204" s="62"/>
      <c r="O204" s="62"/>
      <c r="P204" s="62"/>
    </row>
    <row r="205" spans="1:16" s="68" customFormat="1">
      <c r="A205" s="141">
        <v>194</v>
      </c>
      <c r="B205" s="182"/>
      <c r="C205" s="182"/>
      <c r="D205" s="142"/>
      <c r="E205" s="144"/>
      <c r="F205" s="16" t="str">
        <f t="shared" si="14"/>
        <v/>
      </c>
      <c r="H205" s="380" t="str">
        <f t="shared" si="15"/>
        <v/>
      </c>
      <c r="I205" s="380" t="str">
        <f t="shared" si="16"/>
        <v/>
      </c>
      <c r="J205" s="380" t="str">
        <f t="shared" si="17"/>
        <v/>
      </c>
      <c r="K205" s="62"/>
      <c r="L205" s="62"/>
      <c r="M205" s="62"/>
      <c r="N205" s="62"/>
      <c r="O205" s="62"/>
      <c r="P205" s="62"/>
    </row>
    <row r="206" spans="1:16" s="68" customFormat="1">
      <c r="A206" s="141">
        <v>195</v>
      </c>
      <c r="B206" s="182"/>
      <c r="C206" s="182"/>
      <c r="D206" s="142"/>
      <c r="E206" s="144"/>
      <c r="F206" s="16" t="str">
        <f t="shared" si="14"/>
        <v/>
      </c>
      <c r="H206" s="380" t="str">
        <f t="shared" si="15"/>
        <v/>
      </c>
      <c r="I206" s="380" t="str">
        <f t="shared" si="16"/>
        <v/>
      </c>
      <c r="J206" s="380" t="str">
        <f t="shared" si="17"/>
        <v/>
      </c>
      <c r="K206" s="62"/>
      <c r="L206" s="62"/>
      <c r="M206" s="62"/>
      <c r="N206" s="62"/>
      <c r="O206" s="62"/>
      <c r="P206" s="62"/>
    </row>
    <row r="207" spans="1:16" s="68" customFormat="1">
      <c r="A207" s="141">
        <v>196</v>
      </c>
      <c r="B207" s="182"/>
      <c r="C207" s="182"/>
      <c r="D207" s="142"/>
      <c r="E207" s="144"/>
      <c r="F207" s="16" t="str">
        <f t="shared" si="14"/>
        <v/>
      </c>
      <c r="H207" s="380" t="str">
        <f t="shared" si="15"/>
        <v/>
      </c>
      <c r="I207" s="380" t="str">
        <f t="shared" si="16"/>
        <v/>
      </c>
      <c r="J207" s="380" t="str">
        <f t="shared" si="17"/>
        <v/>
      </c>
      <c r="K207" s="62"/>
      <c r="L207" s="62"/>
      <c r="M207" s="62"/>
      <c r="N207" s="62"/>
      <c r="O207" s="62"/>
      <c r="P207" s="62"/>
    </row>
    <row r="208" spans="1:16" s="68" customFormat="1">
      <c r="A208" s="141">
        <v>197</v>
      </c>
      <c r="B208" s="182"/>
      <c r="C208" s="182"/>
      <c r="D208" s="142"/>
      <c r="E208" s="144"/>
      <c r="F208" s="16" t="str">
        <f t="shared" si="14"/>
        <v/>
      </c>
      <c r="H208" s="380" t="str">
        <f t="shared" si="15"/>
        <v/>
      </c>
      <c r="I208" s="380" t="str">
        <f t="shared" si="16"/>
        <v/>
      </c>
      <c r="J208" s="380" t="str">
        <f t="shared" si="17"/>
        <v/>
      </c>
      <c r="K208" s="62"/>
      <c r="L208" s="62"/>
      <c r="M208" s="62"/>
      <c r="N208" s="62"/>
      <c r="O208" s="62"/>
      <c r="P208" s="62"/>
    </row>
    <row r="209" spans="1:16" s="68" customFormat="1">
      <c r="A209" s="141">
        <v>198</v>
      </c>
      <c r="B209" s="182"/>
      <c r="C209" s="182"/>
      <c r="D209" s="142"/>
      <c r="E209" s="144"/>
      <c r="F209" s="16" t="str">
        <f t="shared" si="14"/>
        <v/>
      </c>
      <c r="H209" s="380" t="str">
        <f t="shared" si="15"/>
        <v/>
      </c>
      <c r="I209" s="380" t="str">
        <f t="shared" si="16"/>
        <v/>
      </c>
      <c r="J209" s="380" t="str">
        <f t="shared" si="17"/>
        <v/>
      </c>
      <c r="K209" s="62"/>
      <c r="L209" s="62"/>
      <c r="M209" s="62"/>
      <c r="N209" s="62"/>
      <c r="O209" s="62"/>
      <c r="P209" s="62"/>
    </row>
    <row r="210" spans="1:16" s="68" customFormat="1">
      <c r="A210" s="141">
        <v>199</v>
      </c>
      <c r="B210" s="182"/>
      <c r="C210" s="182"/>
      <c r="D210" s="142"/>
      <c r="E210" s="144"/>
      <c r="F210" s="16" t="str">
        <f t="shared" si="14"/>
        <v/>
      </c>
      <c r="H210" s="380" t="str">
        <f t="shared" si="15"/>
        <v/>
      </c>
      <c r="I210" s="380" t="str">
        <f t="shared" si="16"/>
        <v/>
      </c>
      <c r="J210" s="380" t="str">
        <f t="shared" si="17"/>
        <v/>
      </c>
      <c r="K210" s="62"/>
      <c r="L210" s="62"/>
      <c r="M210" s="62"/>
      <c r="N210" s="62"/>
      <c r="O210" s="62"/>
      <c r="P210" s="62"/>
    </row>
    <row r="211" spans="1:16" s="68" customFormat="1">
      <c r="A211" s="141">
        <v>200</v>
      </c>
      <c r="B211" s="182"/>
      <c r="C211" s="182"/>
      <c r="D211" s="142"/>
      <c r="E211" s="144"/>
      <c r="F211" s="16" t="str">
        <f t="shared" si="14"/>
        <v/>
      </c>
      <c r="H211" s="380" t="str">
        <f t="shared" si="15"/>
        <v/>
      </c>
      <c r="I211" s="380" t="str">
        <f t="shared" si="16"/>
        <v/>
      </c>
      <c r="J211" s="380" t="str">
        <f t="shared" si="17"/>
        <v/>
      </c>
      <c r="K211" s="62"/>
      <c r="L211" s="62"/>
      <c r="M211" s="62"/>
      <c r="N211" s="62"/>
      <c r="O211" s="62"/>
      <c r="P211" s="62"/>
    </row>
    <row r="212" spans="1:16" s="68" customFormat="1">
      <c r="A212" s="141">
        <v>201</v>
      </c>
      <c r="B212" s="182"/>
      <c r="C212" s="182"/>
      <c r="D212" s="142"/>
      <c r="E212" s="144"/>
      <c r="F212" s="16" t="str">
        <f t="shared" si="14"/>
        <v/>
      </c>
      <c r="H212" s="380" t="str">
        <f t="shared" si="15"/>
        <v/>
      </c>
      <c r="I212" s="380" t="str">
        <f t="shared" si="16"/>
        <v/>
      </c>
      <c r="J212" s="380" t="str">
        <f t="shared" si="17"/>
        <v/>
      </c>
      <c r="K212" s="62"/>
      <c r="L212" s="62"/>
      <c r="M212" s="62"/>
      <c r="N212" s="62"/>
      <c r="O212" s="62"/>
      <c r="P212" s="62"/>
    </row>
    <row r="213" spans="1:16" s="68" customFormat="1">
      <c r="A213" s="141">
        <v>202</v>
      </c>
      <c r="B213" s="182"/>
      <c r="C213" s="182"/>
      <c r="D213" s="142"/>
      <c r="E213" s="144"/>
      <c r="F213" s="16" t="str">
        <f t="shared" si="14"/>
        <v/>
      </c>
      <c r="H213" s="380" t="str">
        <f t="shared" si="15"/>
        <v/>
      </c>
      <c r="I213" s="380" t="str">
        <f t="shared" si="16"/>
        <v/>
      </c>
      <c r="J213" s="380" t="str">
        <f t="shared" si="17"/>
        <v/>
      </c>
      <c r="K213" s="62"/>
      <c r="L213" s="62"/>
      <c r="M213" s="62"/>
      <c r="N213" s="62"/>
      <c r="O213" s="62"/>
      <c r="P213" s="62"/>
    </row>
    <row r="214" spans="1:16" s="68" customFormat="1">
      <c r="A214" s="141">
        <v>203</v>
      </c>
      <c r="B214" s="182"/>
      <c r="C214" s="182"/>
      <c r="D214" s="142"/>
      <c r="E214" s="144"/>
      <c r="F214" s="16" t="str">
        <f t="shared" si="14"/>
        <v/>
      </c>
      <c r="H214" s="380" t="str">
        <f t="shared" si="15"/>
        <v/>
      </c>
      <c r="I214" s="380" t="str">
        <f t="shared" si="16"/>
        <v/>
      </c>
      <c r="J214" s="380" t="str">
        <f t="shared" si="17"/>
        <v/>
      </c>
      <c r="K214" s="62"/>
      <c r="L214" s="62"/>
      <c r="M214" s="62"/>
      <c r="N214" s="62"/>
      <c r="O214" s="62"/>
      <c r="P214" s="62"/>
    </row>
    <row r="215" spans="1:16" s="68" customFormat="1">
      <c r="A215" s="141">
        <v>204</v>
      </c>
      <c r="B215" s="182"/>
      <c r="C215" s="182"/>
      <c r="D215" s="142"/>
      <c r="E215" s="144"/>
      <c r="F215" s="16" t="str">
        <f t="shared" si="14"/>
        <v/>
      </c>
      <c r="H215" s="380" t="str">
        <f t="shared" si="15"/>
        <v/>
      </c>
      <c r="I215" s="380" t="str">
        <f t="shared" si="16"/>
        <v/>
      </c>
      <c r="J215" s="380" t="str">
        <f t="shared" si="17"/>
        <v/>
      </c>
      <c r="K215" s="62"/>
      <c r="L215" s="62"/>
      <c r="M215" s="62"/>
      <c r="N215" s="62"/>
      <c r="O215" s="62"/>
      <c r="P215" s="62"/>
    </row>
    <row r="216" spans="1:16" s="68" customFormat="1">
      <c r="A216" s="141">
        <v>205</v>
      </c>
      <c r="B216" s="182"/>
      <c r="C216" s="182"/>
      <c r="D216" s="142"/>
      <c r="E216" s="144"/>
      <c r="F216" s="16" t="str">
        <f t="shared" si="14"/>
        <v/>
      </c>
      <c r="H216" s="380" t="str">
        <f t="shared" si="15"/>
        <v/>
      </c>
      <c r="I216" s="380" t="str">
        <f t="shared" si="16"/>
        <v/>
      </c>
      <c r="J216" s="380" t="str">
        <f t="shared" si="17"/>
        <v/>
      </c>
      <c r="K216" s="62"/>
      <c r="L216" s="62"/>
      <c r="M216" s="62"/>
      <c r="N216" s="62"/>
      <c r="O216" s="62"/>
      <c r="P216" s="62"/>
    </row>
    <row r="217" spans="1:16" s="68" customFormat="1">
      <c r="A217" s="141">
        <v>206</v>
      </c>
      <c r="B217" s="182"/>
      <c r="C217" s="182"/>
      <c r="D217" s="142"/>
      <c r="E217" s="144"/>
      <c r="F217" s="16" t="str">
        <f t="shared" si="14"/>
        <v/>
      </c>
      <c r="H217" s="380" t="str">
        <f t="shared" si="15"/>
        <v/>
      </c>
      <c r="I217" s="380" t="str">
        <f t="shared" si="16"/>
        <v/>
      </c>
      <c r="J217" s="380" t="str">
        <f t="shared" si="17"/>
        <v/>
      </c>
      <c r="K217" s="62"/>
      <c r="L217" s="62"/>
      <c r="M217" s="62"/>
      <c r="N217" s="62"/>
      <c r="O217" s="62"/>
      <c r="P217" s="62"/>
    </row>
    <row r="218" spans="1:16" s="68" customFormat="1">
      <c r="A218" s="141">
        <v>207</v>
      </c>
      <c r="B218" s="182"/>
      <c r="C218" s="182"/>
      <c r="D218" s="142"/>
      <c r="E218" s="144"/>
      <c r="F218" s="16" t="str">
        <f t="shared" si="14"/>
        <v/>
      </c>
      <c r="H218" s="380" t="str">
        <f t="shared" si="15"/>
        <v/>
      </c>
      <c r="I218" s="380" t="str">
        <f t="shared" si="16"/>
        <v/>
      </c>
      <c r="J218" s="380" t="str">
        <f t="shared" si="17"/>
        <v/>
      </c>
      <c r="K218" s="62"/>
      <c r="L218" s="62"/>
      <c r="M218" s="62"/>
      <c r="N218" s="62"/>
      <c r="O218" s="62"/>
      <c r="P218" s="62"/>
    </row>
    <row r="219" spans="1:16" s="68" customFormat="1">
      <c r="A219" s="141">
        <v>208</v>
      </c>
      <c r="B219" s="182"/>
      <c r="C219" s="182"/>
      <c r="D219" s="142"/>
      <c r="E219" s="144"/>
      <c r="F219" s="16" t="str">
        <f t="shared" si="14"/>
        <v/>
      </c>
      <c r="H219" s="380" t="str">
        <f t="shared" si="15"/>
        <v/>
      </c>
      <c r="I219" s="380" t="str">
        <f t="shared" si="16"/>
        <v/>
      </c>
      <c r="J219" s="380" t="str">
        <f t="shared" si="17"/>
        <v/>
      </c>
      <c r="K219" s="62"/>
      <c r="L219" s="62"/>
      <c r="M219" s="62"/>
      <c r="N219" s="62"/>
      <c r="O219" s="62"/>
      <c r="P219" s="62"/>
    </row>
    <row r="220" spans="1:16" s="68" customFormat="1">
      <c r="A220" s="141">
        <v>209</v>
      </c>
      <c r="B220" s="182"/>
      <c r="C220" s="182"/>
      <c r="D220" s="142"/>
      <c r="E220" s="144"/>
      <c r="F220" s="16" t="str">
        <f t="shared" si="14"/>
        <v/>
      </c>
      <c r="H220" s="380" t="str">
        <f t="shared" si="15"/>
        <v/>
      </c>
      <c r="I220" s="380" t="str">
        <f t="shared" si="16"/>
        <v/>
      </c>
      <c r="J220" s="380" t="str">
        <f t="shared" si="17"/>
        <v/>
      </c>
      <c r="K220" s="62"/>
      <c r="L220" s="62"/>
      <c r="M220" s="62"/>
      <c r="N220" s="62"/>
      <c r="O220" s="62"/>
      <c r="P220" s="62"/>
    </row>
    <row r="221" spans="1:16" s="68" customFormat="1">
      <c r="A221" s="141">
        <v>210</v>
      </c>
      <c r="B221" s="182"/>
      <c r="C221" s="182"/>
      <c r="D221" s="142"/>
      <c r="E221" s="144"/>
      <c r="F221" s="16" t="str">
        <f t="shared" si="14"/>
        <v/>
      </c>
      <c r="H221" s="380" t="str">
        <f t="shared" si="15"/>
        <v/>
      </c>
      <c r="I221" s="380" t="str">
        <f t="shared" si="16"/>
        <v/>
      </c>
      <c r="J221" s="380" t="str">
        <f t="shared" si="17"/>
        <v/>
      </c>
      <c r="K221" s="62"/>
      <c r="L221" s="62"/>
      <c r="M221" s="62"/>
      <c r="N221" s="62"/>
      <c r="O221" s="62"/>
      <c r="P221" s="62"/>
    </row>
    <row r="222" spans="1:16" s="68" customFormat="1">
      <c r="A222" s="141">
        <v>211</v>
      </c>
      <c r="B222" s="182"/>
      <c r="C222" s="182"/>
      <c r="D222" s="142"/>
      <c r="E222" s="144"/>
      <c r="F222" s="16" t="str">
        <f t="shared" si="14"/>
        <v/>
      </c>
      <c r="H222" s="380" t="str">
        <f t="shared" si="15"/>
        <v/>
      </c>
      <c r="I222" s="380" t="str">
        <f t="shared" si="16"/>
        <v/>
      </c>
      <c r="J222" s="380" t="str">
        <f t="shared" si="17"/>
        <v/>
      </c>
      <c r="K222" s="62"/>
      <c r="L222" s="62"/>
      <c r="M222" s="62"/>
      <c r="N222" s="62"/>
      <c r="O222" s="62"/>
      <c r="P222" s="62"/>
    </row>
    <row r="223" spans="1:16" s="68" customFormat="1">
      <c r="A223" s="141">
        <v>212</v>
      </c>
      <c r="B223" s="182"/>
      <c r="C223" s="182"/>
      <c r="D223" s="142"/>
      <c r="E223" s="144"/>
      <c r="F223" s="16" t="str">
        <f t="shared" si="14"/>
        <v/>
      </c>
      <c r="H223" s="380" t="str">
        <f t="shared" si="15"/>
        <v/>
      </c>
      <c r="I223" s="380" t="str">
        <f t="shared" si="16"/>
        <v/>
      </c>
      <c r="J223" s="380" t="str">
        <f t="shared" si="17"/>
        <v/>
      </c>
      <c r="K223" s="62"/>
      <c r="L223" s="62"/>
      <c r="M223" s="62"/>
      <c r="N223" s="62"/>
      <c r="O223" s="62"/>
      <c r="P223" s="62"/>
    </row>
    <row r="224" spans="1:16" s="68" customFormat="1">
      <c r="A224" s="141">
        <v>213</v>
      </c>
      <c r="B224" s="182"/>
      <c r="C224" s="182"/>
      <c r="D224" s="142"/>
      <c r="E224" s="144"/>
      <c r="F224" s="16" t="str">
        <f t="shared" si="14"/>
        <v/>
      </c>
      <c r="H224" s="380" t="str">
        <f t="shared" si="15"/>
        <v/>
      </c>
      <c r="I224" s="380" t="str">
        <f t="shared" si="16"/>
        <v/>
      </c>
      <c r="J224" s="380" t="str">
        <f t="shared" si="17"/>
        <v/>
      </c>
      <c r="K224" s="62"/>
      <c r="L224" s="62"/>
      <c r="M224" s="62"/>
      <c r="N224" s="62"/>
      <c r="O224" s="62"/>
      <c r="P224" s="62"/>
    </row>
    <row r="225" spans="1:16" s="68" customFormat="1">
      <c r="A225" s="141">
        <v>214</v>
      </c>
      <c r="B225" s="182"/>
      <c r="C225" s="182"/>
      <c r="D225" s="142"/>
      <c r="E225" s="144"/>
      <c r="F225" s="16" t="str">
        <f t="shared" si="14"/>
        <v/>
      </c>
      <c r="H225" s="380" t="str">
        <f t="shared" si="15"/>
        <v/>
      </c>
      <c r="I225" s="380" t="str">
        <f t="shared" si="16"/>
        <v/>
      </c>
      <c r="J225" s="380" t="str">
        <f t="shared" si="17"/>
        <v/>
      </c>
      <c r="K225" s="62"/>
      <c r="L225" s="62"/>
      <c r="M225" s="62"/>
      <c r="N225" s="62"/>
      <c r="O225" s="62"/>
      <c r="P225" s="62"/>
    </row>
    <row r="226" spans="1:16" s="68" customFormat="1">
      <c r="A226" s="141">
        <v>215</v>
      </c>
      <c r="B226" s="182"/>
      <c r="C226" s="182"/>
      <c r="D226" s="142"/>
      <c r="E226" s="144"/>
      <c r="F226" s="16" t="str">
        <f t="shared" si="14"/>
        <v/>
      </c>
      <c r="H226" s="380" t="str">
        <f t="shared" si="15"/>
        <v/>
      </c>
      <c r="I226" s="380" t="str">
        <f t="shared" si="16"/>
        <v/>
      </c>
      <c r="J226" s="380" t="str">
        <f t="shared" si="17"/>
        <v/>
      </c>
      <c r="K226" s="62"/>
      <c r="L226" s="62"/>
      <c r="M226" s="62"/>
      <c r="N226" s="62"/>
      <c r="O226" s="62"/>
      <c r="P226" s="62"/>
    </row>
    <row r="227" spans="1:16" s="68" customFormat="1">
      <c r="A227" s="141">
        <v>216</v>
      </c>
      <c r="B227" s="182"/>
      <c r="C227" s="182"/>
      <c r="D227" s="142"/>
      <c r="E227" s="144"/>
      <c r="F227" s="16" t="str">
        <f t="shared" si="14"/>
        <v/>
      </c>
      <c r="H227" s="380" t="str">
        <f t="shared" si="15"/>
        <v/>
      </c>
      <c r="I227" s="380" t="str">
        <f t="shared" si="16"/>
        <v/>
      </c>
      <c r="J227" s="380" t="str">
        <f t="shared" si="17"/>
        <v/>
      </c>
      <c r="K227" s="62"/>
      <c r="L227" s="62"/>
      <c r="M227" s="62"/>
      <c r="N227" s="62"/>
      <c r="O227" s="62"/>
      <c r="P227" s="62"/>
    </row>
    <row r="228" spans="1:16" s="68" customFormat="1">
      <c r="A228" s="141">
        <v>217</v>
      </c>
      <c r="B228" s="182"/>
      <c r="C228" s="182"/>
      <c r="D228" s="142"/>
      <c r="E228" s="144"/>
      <c r="F228" s="16" t="str">
        <f t="shared" si="14"/>
        <v/>
      </c>
      <c r="H228" s="380" t="str">
        <f t="shared" si="15"/>
        <v/>
      </c>
      <c r="I228" s="380" t="str">
        <f t="shared" si="16"/>
        <v/>
      </c>
      <c r="J228" s="380" t="str">
        <f t="shared" si="17"/>
        <v/>
      </c>
      <c r="K228" s="62"/>
      <c r="L228" s="62"/>
      <c r="M228" s="62"/>
      <c r="N228" s="62"/>
      <c r="O228" s="62"/>
      <c r="P228" s="62"/>
    </row>
    <row r="229" spans="1:16" s="68" customFormat="1">
      <c r="A229" s="141">
        <v>218</v>
      </c>
      <c r="B229" s="182"/>
      <c r="C229" s="182"/>
      <c r="D229" s="142"/>
      <c r="E229" s="144"/>
      <c r="F229" s="16" t="str">
        <f t="shared" si="14"/>
        <v/>
      </c>
      <c r="H229" s="380" t="str">
        <f t="shared" si="15"/>
        <v/>
      </c>
      <c r="I229" s="380" t="str">
        <f t="shared" si="16"/>
        <v/>
      </c>
      <c r="J229" s="380" t="str">
        <f t="shared" si="17"/>
        <v/>
      </c>
      <c r="K229" s="62"/>
      <c r="L229" s="62"/>
      <c r="M229" s="62"/>
      <c r="N229" s="62"/>
      <c r="O229" s="62"/>
      <c r="P229" s="62"/>
    </row>
    <row r="230" spans="1:16" s="68" customFormat="1">
      <c r="A230" s="141">
        <v>219</v>
      </c>
      <c r="B230" s="182"/>
      <c r="C230" s="182"/>
      <c r="D230" s="142"/>
      <c r="E230" s="144"/>
      <c r="F230" s="16" t="str">
        <f t="shared" si="14"/>
        <v/>
      </c>
      <c r="H230" s="380" t="str">
        <f t="shared" si="15"/>
        <v/>
      </c>
      <c r="I230" s="380" t="str">
        <f t="shared" si="16"/>
        <v/>
      </c>
      <c r="J230" s="380" t="str">
        <f t="shared" si="17"/>
        <v/>
      </c>
      <c r="K230" s="62"/>
      <c r="L230" s="62"/>
      <c r="M230" s="62"/>
      <c r="N230" s="62"/>
      <c r="O230" s="62"/>
      <c r="P230" s="62"/>
    </row>
    <row r="231" spans="1:16" s="68" customFormat="1">
      <c r="A231" s="141">
        <v>220</v>
      </c>
      <c r="B231" s="182"/>
      <c r="C231" s="182"/>
      <c r="D231" s="142"/>
      <c r="E231" s="144"/>
      <c r="F231" s="16" t="str">
        <f t="shared" si="14"/>
        <v/>
      </c>
      <c r="H231" s="380" t="str">
        <f t="shared" si="15"/>
        <v/>
      </c>
      <c r="I231" s="380" t="str">
        <f t="shared" si="16"/>
        <v/>
      </c>
      <c r="J231" s="380" t="str">
        <f t="shared" si="17"/>
        <v/>
      </c>
      <c r="K231" s="62"/>
      <c r="L231" s="62"/>
      <c r="M231" s="62"/>
      <c r="N231" s="62"/>
      <c r="O231" s="62"/>
      <c r="P231" s="62"/>
    </row>
    <row r="232" spans="1:16" s="68" customFormat="1">
      <c r="A232" s="141">
        <v>221</v>
      </c>
      <c r="B232" s="182"/>
      <c r="C232" s="182"/>
      <c r="D232" s="142"/>
      <c r="E232" s="144"/>
      <c r="F232" s="16" t="str">
        <f t="shared" si="14"/>
        <v/>
      </c>
      <c r="H232" s="380" t="str">
        <f t="shared" si="15"/>
        <v/>
      </c>
      <c r="I232" s="380" t="str">
        <f t="shared" si="16"/>
        <v/>
      </c>
      <c r="J232" s="380" t="str">
        <f t="shared" si="17"/>
        <v/>
      </c>
      <c r="K232" s="62"/>
      <c r="L232" s="62"/>
      <c r="M232" s="62"/>
      <c r="N232" s="62"/>
      <c r="O232" s="62"/>
      <c r="P232" s="62"/>
    </row>
    <row r="233" spans="1:16" s="68" customFormat="1">
      <c r="A233" s="141">
        <v>222</v>
      </c>
      <c r="B233" s="182"/>
      <c r="C233" s="182"/>
      <c r="D233" s="142"/>
      <c r="E233" s="144"/>
      <c r="F233" s="16" t="str">
        <f t="shared" si="14"/>
        <v/>
      </c>
      <c r="H233" s="380" t="str">
        <f t="shared" si="15"/>
        <v/>
      </c>
      <c r="I233" s="380" t="str">
        <f t="shared" si="16"/>
        <v/>
      </c>
      <c r="J233" s="380" t="str">
        <f t="shared" si="17"/>
        <v/>
      </c>
      <c r="K233" s="62"/>
      <c r="L233" s="62"/>
      <c r="M233" s="62"/>
      <c r="N233" s="62"/>
      <c r="O233" s="62"/>
      <c r="P233" s="62"/>
    </row>
    <row r="234" spans="1:16" s="68" customFormat="1">
      <c r="A234" s="141">
        <v>223</v>
      </c>
      <c r="B234" s="182"/>
      <c r="C234" s="182"/>
      <c r="D234" s="142"/>
      <c r="E234" s="144"/>
      <c r="F234" s="16" t="str">
        <f t="shared" si="14"/>
        <v/>
      </c>
      <c r="H234" s="380" t="str">
        <f t="shared" si="15"/>
        <v/>
      </c>
      <c r="I234" s="380" t="str">
        <f t="shared" si="16"/>
        <v/>
      </c>
      <c r="J234" s="380" t="str">
        <f t="shared" si="17"/>
        <v/>
      </c>
      <c r="K234" s="62"/>
      <c r="L234" s="62"/>
      <c r="M234" s="62"/>
      <c r="N234" s="62"/>
      <c r="O234" s="62"/>
      <c r="P234" s="62"/>
    </row>
    <row r="235" spans="1:16" s="68" customFormat="1">
      <c r="A235" s="141">
        <v>224</v>
      </c>
      <c r="B235" s="182"/>
      <c r="C235" s="182"/>
      <c r="D235" s="142"/>
      <c r="E235" s="144"/>
      <c r="F235" s="16" t="str">
        <f t="shared" si="14"/>
        <v/>
      </c>
      <c r="H235" s="380" t="str">
        <f t="shared" si="15"/>
        <v/>
      </c>
      <c r="I235" s="380" t="str">
        <f t="shared" si="16"/>
        <v/>
      </c>
      <c r="J235" s="380" t="str">
        <f t="shared" si="17"/>
        <v/>
      </c>
      <c r="K235" s="62"/>
      <c r="L235" s="62"/>
      <c r="M235" s="62"/>
      <c r="N235" s="62"/>
      <c r="O235" s="62"/>
      <c r="P235" s="62"/>
    </row>
    <row r="236" spans="1:16" s="68" customFormat="1">
      <c r="A236" s="141">
        <v>225</v>
      </c>
      <c r="B236" s="182"/>
      <c r="C236" s="182"/>
      <c r="D236" s="142"/>
      <c r="E236" s="144"/>
      <c r="F236" s="16" t="str">
        <f t="shared" si="14"/>
        <v/>
      </c>
      <c r="H236" s="380" t="str">
        <f t="shared" si="15"/>
        <v/>
      </c>
      <c r="I236" s="380" t="str">
        <f t="shared" si="16"/>
        <v/>
      </c>
      <c r="J236" s="380" t="str">
        <f t="shared" si="17"/>
        <v/>
      </c>
      <c r="K236" s="62"/>
      <c r="L236" s="62"/>
      <c r="M236" s="62"/>
      <c r="N236" s="62"/>
      <c r="O236" s="62"/>
      <c r="P236" s="62"/>
    </row>
    <row r="237" spans="1:16" s="68" customFormat="1">
      <c r="A237" s="141">
        <v>226</v>
      </c>
      <c r="B237" s="182"/>
      <c r="C237" s="182"/>
      <c r="D237" s="142"/>
      <c r="E237" s="144"/>
      <c r="F237" s="16" t="str">
        <f t="shared" si="14"/>
        <v/>
      </c>
      <c r="H237" s="380" t="str">
        <f t="shared" si="15"/>
        <v/>
      </c>
      <c r="I237" s="380" t="str">
        <f t="shared" si="16"/>
        <v/>
      </c>
      <c r="J237" s="380" t="str">
        <f t="shared" si="17"/>
        <v/>
      </c>
      <c r="K237" s="62"/>
      <c r="L237" s="62"/>
      <c r="M237" s="62"/>
      <c r="N237" s="62"/>
      <c r="O237" s="62"/>
      <c r="P237" s="62"/>
    </row>
    <row r="238" spans="1:16" s="68" customFormat="1">
      <c r="A238" s="141">
        <v>227</v>
      </c>
      <c r="B238" s="182"/>
      <c r="C238" s="182"/>
      <c r="D238" s="142"/>
      <c r="E238" s="144"/>
      <c r="F238" s="16" t="str">
        <f t="shared" si="14"/>
        <v/>
      </c>
      <c r="H238" s="380" t="str">
        <f t="shared" si="15"/>
        <v/>
      </c>
      <c r="I238" s="380" t="str">
        <f t="shared" si="16"/>
        <v/>
      </c>
      <c r="J238" s="380" t="str">
        <f t="shared" si="17"/>
        <v/>
      </c>
      <c r="K238" s="62"/>
      <c r="L238" s="62"/>
      <c r="M238" s="62"/>
      <c r="N238" s="62"/>
      <c r="O238" s="62"/>
      <c r="P238" s="62"/>
    </row>
    <row r="239" spans="1:16" s="68" customFormat="1">
      <c r="A239" s="141">
        <v>228</v>
      </c>
      <c r="B239" s="182"/>
      <c r="C239" s="182"/>
      <c r="D239" s="142"/>
      <c r="E239" s="144"/>
      <c r="F239" s="16" t="str">
        <f t="shared" si="14"/>
        <v/>
      </c>
      <c r="H239" s="380" t="str">
        <f t="shared" si="15"/>
        <v/>
      </c>
      <c r="I239" s="380" t="str">
        <f t="shared" si="16"/>
        <v/>
      </c>
      <c r="J239" s="380" t="str">
        <f t="shared" si="17"/>
        <v/>
      </c>
      <c r="K239" s="62"/>
      <c r="L239" s="62"/>
      <c r="M239" s="62"/>
      <c r="N239" s="62"/>
      <c r="O239" s="62"/>
      <c r="P239" s="62"/>
    </row>
    <row r="240" spans="1:16" s="68" customFormat="1">
      <c r="A240" s="141">
        <v>229</v>
      </c>
      <c r="B240" s="182"/>
      <c r="C240" s="182"/>
      <c r="D240" s="142"/>
      <c r="E240" s="144"/>
      <c r="F240" s="16" t="str">
        <f t="shared" si="14"/>
        <v/>
      </c>
      <c r="H240" s="380" t="str">
        <f t="shared" si="15"/>
        <v/>
      </c>
      <c r="I240" s="380" t="str">
        <f t="shared" si="16"/>
        <v/>
      </c>
      <c r="J240" s="380" t="str">
        <f t="shared" si="17"/>
        <v/>
      </c>
      <c r="K240" s="62"/>
      <c r="L240" s="62"/>
      <c r="M240" s="62"/>
      <c r="N240" s="62"/>
      <c r="O240" s="62"/>
      <c r="P240" s="62"/>
    </row>
    <row r="241" spans="1:16" s="68" customFormat="1">
      <c r="A241" s="141">
        <v>230</v>
      </c>
      <c r="B241" s="182"/>
      <c r="C241" s="182"/>
      <c r="D241" s="142"/>
      <c r="E241" s="144"/>
      <c r="F241" s="16" t="str">
        <f t="shared" si="14"/>
        <v/>
      </c>
      <c r="H241" s="380" t="str">
        <f t="shared" si="15"/>
        <v/>
      </c>
      <c r="I241" s="380" t="str">
        <f t="shared" si="16"/>
        <v/>
      </c>
      <c r="J241" s="380" t="str">
        <f t="shared" si="17"/>
        <v/>
      </c>
      <c r="K241" s="62"/>
      <c r="L241" s="62"/>
      <c r="M241" s="62"/>
      <c r="N241" s="62"/>
      <c r="O241" s="62"/>
      <c r="P241" s="62"/>
    </row>
    <row r="242" spans="1:16" s="68" customFormat="1">
      <c r="A242" s="141">
        <v>231</v>
      </c>
      <c r="B242" s="182"/>
      <c r="C242" s="182"/>
      <c r="D242" s="142"/>
      <c r="E242" s="144"/>
      <c r="F242" s="16" t="str">
        <f t="shared" si="14"/>
        <v/>
      </c>
      <c r="H242" s="380" t="str">
        <f t="shared" si="15"/>
        <v/>
      </c>
      <c r="I242" s="380" t="str">
        <f t="shared" si="16"/>
        <v/>
      </c>
      <c r="J242" s="380" t="str">
        <f t="shared" si="17"/>
        <v/>
      </c>
      <c r="K242" s="62"/>
      <c r="L242" s="62"/>
      <c r="M242" s="62"/>
      <c r="N242" s="62"/>
      <c r="O242" s="62"/>
      <c r="P242" s="62"/>
    </row>
    <row r="243" spans="1:16" s="68" customFormat="1">
      <c r="A243" s="141">
        <v>232</v>
      </c>
      <c r="B243" s="182"/>
      <c r="C243" s="182"/>
      <c r="D243" s="142"/>
      <c r="E243" s="144"/>
      <c r="F243" s="16" t="str">
        <f t="shared" si="14"/>
        <v/>
      </c>
      <c r="H243" s="380" t="str">
        <f t="shared" si="15"/>
        <v/>
      </c>
      <c r="I243" s="380" t="str">
        <f t="shared" si="16"/>
        <v/>
      </c>
      <c r="J243" s="380" t="str">
        <f t="shared" si="17"/>
        <v/>
      </c>
      <c r="K243" s="62"/>
      <c r="L243" s="62"/>
      <c r="M243" s="62"/>
      <c r="N243" s="62"/>
      <c r="O243" s="62"/>
      <c r="P243" s="62"/>
    </row>
    <row r="244" spans="1:16" s="68" customFormat="1">
      <c r="A244" s="141">
        <v>233</v>
      </c>
      <c r="B244" s="182"/>
      <c r="C244" s="182"/>
      <c r="D244" s="142"/>
      <c r="E244" s="144"/>
      <c r="F244" s="16" t="str">
        <f t="shared" si="14"/>
        <v/>
      </c>
      <c r="H244" s="380" t="str">
        <f t="shared" si="15"/>
        <v/>
      </c>
      <c r="I244" s="380" t="str">
        <f t="shared" si="16"/>
        <v/>
      </c>
      <c r="J244" s="380" t="str">
        <f t="shared" si="17"/>
        <v/>
      </c>
      <c r="K244" s="62"/>
      <c r="L244" s="62"/>
      <c r="M244" s="62"/>
      <c r="N244" s="62"/>
      <c r="O244" s="62"/>
      <c r="P244" s="62"/>
    </row>
    <row r="245" spans="1:16" s="68" customFormat="1">
      <c r="A245" s="141">
        <v>234</v>
      </c>
      <c r="B245" s="182"/>
      <c r="C245" s="182"/>
      <c r="D245" s="142"/>
      <c r="E245" s="144"/>
      <c r="F245" s="16" t="str">
        <f t="shared" si="14"/>
        <v/>
      </c>
      <c r="H245" s="380" t="str">
        <f t="shared" si="15"/>
        <v/>
      </c>
      <c r="I245" s="380" t="str">
        <f t="shared" si="16"/>
        <v/>
      </c>
      <c r="J245" s="380" t="str">
        <f t="shared" si="17"/>
        <v/>
      </c>
      <c r="K245" s="62"/>
      <c r="L245" s="62"/>
      <c r="M245" s="62"/>
      <c r="N245" s="62"/>
      <c r="O245" s="62"/>
      <c r="P245" s="62"/>
    </row>
    <row r="246" spans="1:16" s="68" customFormat="1">
      <c r="A246" s="141">
        <v>235</v>
      </c>
      <c r="B246" s="182"/>
      <c r="C246" s="182"/>
      <c r="D246" s="142"/>
      <c r="E246" s="144"/>
      <c r="F246" s="16" t="str">
        <f t="shared" si="14"/>
        <v/>
      </c>
      <c r="H246" s="380" t="str">
        <f t="shared" si="15"/>
        <v/>
      </c>
      <c r="I246" s="380" t="str">
        <f t="shared" si="16"/>
        <v/>
      </c>
      <c r="J246" s="380" t="str">
        <f t="shared" si="17"/>
        <v/>
      </c>
      <c r="K246" s="62"/>
      <c r="L246" s="62"/>
      <c r="M246" s="62"/>
      <c r="N246" s="62"/>
      <c r="O246" s="62"/>
      <c r="P246" s="62"/>
    </row>
    <row r="247" spans="1:16" s="68" customFormat="1">
      <c r="A247" s="141">
        <v>236</v>
      </c>
      <c r="B247" s="182"/>
      <c r="C247" s="182"/>
      <c r="D247" s="142"/>
      <c r="E247" s="144"/>
      <c r="F247" s="16" t="str">
        <f t="shared" si="14"/>
        <v/>
      </c>
      <c r="H247" s="380" t="str">
        <f t="shared" si="15"/>
        <v/>
      </c>
      <c r="I247" s="380" t="str">
        <f t="shared" si="16"/>
        <v/>
      </c>
      <c r="J247" s="380" t="str">
        <f t="shared" si="17"/>
        <v/>
      </c>
      <c r="K247" s="62"/>
      <c r="L247" s="62"/>
      <c r="M247" s="62"/>
      <c r="N247" s="62"/>
      <c r="O247" s="62"/>
      <c r="P247" s="62"/>
    </row>
    <row r="248" spans="1:16" s="68" customFormat="1">
      <c r="A248" s="141">
        <v>237</v>
      </c>
      <c r="B248" s="182"/>
      <c r="C248" s="182"/>
      <c r="D248" s="142"/>
      <c r="E248" s="144"/>
      <c r="F248" s="16" t="str">
        <f t="shared" si="14"/>
        <v/>
      </c>
      <c r="H248" s="380" t="str">
        <f t="shared" si="15"/>
        <v/>
      </c>
      <c r="I248" s="380" t="str">
        <f t="shared" si="16"/>
        <v/>
      </c>
      <c r="J248" s="380" t="str">
        <f t="shared" si="17"/>
        <v/>
      </c>
      <c r="K248" s="62"/>
      <c r="L248" s="62"/>
      <c r="M248" s="62"/>
      <c r="N248" s="62"/>
      <c r="O248" s="62"/>
      <c r="P248" s="62"/>
    </row>
    <row r="249" spans="1:16" s="68" customFormat="1">
      <c r="A249" s="141">
        <v>238</v>
      </c>
      <c r="B249" s="182"/>
      <c r="C249" s="182"/>
      <c r="D249" s="142"/>
      <c r="E249" s="144"/>
      <c r="F249" s="16" t="str">
        <f t="shared" si="14"/>
        <v/>
      </c>
      <c r="H249" s="380" t="str">
        <f t="shared" si="15"/>
        <v/>
      </c>
      <c r="I249" s="380" t="str">
        <f t="shared" si="16"/>
        <v/>
      </c>
      <c r="J249" s="380" t="str">
        <f t="shared" si="17"/>
        <v/>
      </c>
      <c r="K249" s="62"/>
      <c r="L249" s="62"/>
      <c r="M249" s="62"/>
      <c r="N249" s="62"/>
      <c r="O249" s="62"/>
      <c r="P249" s="62"/>
    </row>
    <row r="250" spans="1:16" s="68" customFormat="1">
      <c r="A250" s="141">
        <v>239</v>
      </c>
      <c r="B250" s="182"/>
      <c r="C250" s="182"/>
      <c r="D250" s="142"/>
      <c r="E250" s="144"/>
      <c r="F250" s="16" t="str">
        <f t="shared" si="14"/>
        <v/>
      </c>
      <c r="H250" s="380" t="str">
        <f t="shared" si="15"/>
        <v/>
      </c>
      <c r="I250" s="380" t="str">
        <f t="shared" si="16"/>
        <v/>
      </c>
      <c r="J250" s="380" t="str">
        <f t="shared" si="17"/>
        <v/>
      </c>
      <c r="K250" s="62"/>
      <c r="L250" s="62"/>
      <c r="M250" s="62"/>
      <c r="N250" s="62"/>
      <c r="O250" s="62"/>
      <c r="P250" s="62"/>
    </row>
    <row r="251" spans="1:16" s="68" customFormat="1">
      <c r="A251" s="141">
        <v>240</v>
      </c>
      <c r="B251" s="182"/>
      <c r="C251" s="182"/>
      <c r="D251" s="142"/>
      <c r="E251" s="144"/>
      <c r="F251" s="16" t="str">
        <f t="shared" si="14"/>
        <v/>
      </c>
      <c r="H251" s="380" t="str">
        <f t="shared" si="15"/>
        <v/>
      </c>
      <c r="I251" s="380" t="str">
        <f t="shared" si="16"/>
        <v/>
      </c>
      <c r="J251" s="380" t="str">
        <f t="shared" si="17"/>
        <v/>
      </c>
      <c r="K251" s="62"/>
      <c r="L251" s="62"/>
      <c r="M251" s="62"/>
      <c r="N251" s="62"/>
      <c r="O251" s="62"/>
      <c r="P251" s="62"/>
    </row>
    <row r="252" spans="1:16" s="68" customFormat="1">
      <c r="A252" s="141">
        <v>241</v>
      </c>
      <c r="B252" s="182"/>
      <c r="C252" s="182"/>
      <c r="D252" s="142"/>
      <c r="E252" s="144"/>
      <c r="F252" s="16" t="str">
        <f t="shared" si="14"/>
        <v/>
      </c>
      <c r="H252" s="380" t="str">
        <f t="shared" si="15"/>
        <v/>
      </c>
      <c r="I252" s="380" t="str">
        <f t="shared" si="16"/>
        <v/>
      </c>
      <c r="J252" s="380" t="str">
        <f t="shared" si="17"/>
        <v/>
      </c>
      <c r="K252" s="62"/>
      <c r="L252" s="62"/>
      <c r="M252" s="62"/>
      <c r="N252" s="62"/>
      <c r="O252" s="62"/>
      <c r="P252" s="62"/>
    </row>
    <row r="253" spans="1:16" s="68" customFormat="1">
      <c r="A253" s="141">
        <v>242</v>
      </c>
      <c r="B253" s="182"/>
      <c r="C253" s="182"/>
      <c r="D253" s="142"/>
      <c r="E253" s="144"/>
      <c r="F253" s="16" t="str">
        <f t="shared" si="14"/>
        <v/>
      </c>
      <c r="H253" s="380" t="str">
        <f t="shared" si="15"/>
        <v/>
      </c>
      <c r="I253" s="380" t="str">
        <f t="shared" si="16"/>
        <v/>
      </c>
      <c r="J253" s="380" t="str">
        <f t="shared" si="17"/>
        <v/>
      </c>
      <c r="K253" s="62"/>
      <c r="L253" s="62"/>
      <c r="M253" s="62"/>
      <c r="N253" s="62"/>
      <c r="O253" s="62"/>
      <c r="P253" s="62"/>
    </row>
    <row r="254" spans="1:16" s="68" customFormat="1">
      <c r="A254" s="141">
        <v>243</v>
      </c>
      <c r="B254" s="182"/>
      <c r="C254" s="182"/>
      <c r="D254" s="142"/>
      <c r="E254" s="144"/>
      <c r="F254" s="16" t="str">
        <f t="shared" si="14"/>
        <v/>
      </c>
      <c r="H254" s="380" t="str">
        <f t="shared" si="15"/>
        <v/>
      </c>
      <c r="I254" s="380" t="str">
        <f t="shared" si="16"/>
        <v/>
      </c>
      <c r="J254" s="380" t="str">
        <f t="shared" si="17"/>
        <v/>
      </c>
      <c r="K254" s="62"/>
      <c r="L254" s="62"/>
      <c r="M254" s="62"/>
      <c r="N254" s="62"/>
      <c r="O254" s="62"/>
      <c r="P254" s="62"/>
    </row>
    <row r="255" spans="1:16" s="68" customFormat="1">
      <c r="A255" s="141">
        <v>244</v>
      </c>
      <c r="B255" s="182"/>
      <c r="C255" s="182"/>
      <c r="D255" s="142"/>
      <c r="E255" s="144"/>
      <c r="F255" s="16" t="str">
        <f t="shared" si="14"/>
        <v/>
      </c>
      <c r="H255" s="380" t="str">
        <f t="shared" si="15"/>
        <v/>
      </c>
      <c r="I255" s="380" t="str">
        <f t="shared" si="16"/>
        <v/>
      </c>
      <c r="J255" s="380" t="str">
        <f t="shared" si="17"/>
        <v/>
      </c>
      <c r="K255" s="62"/>
      <c r="L255" s="62"/>
      <c r="M255" s="62"/>
      <c r="N255" s="62"/>
      <c r="O255" s="62"/>
      <c r="P255" s="62"/>
    </row>
    <row r="256" spans="1:16" s="68" customFormat="1">
      <c r="A256" s="141">
        <v>245</v>
      </c>
      <c r="B256" s="182"/>
      <c r="C256" s="182"/>
      <c r="D256" s="142"/>
      <c r="E256" s="144"/>
      <c r="F256" s="16" t="str">
        <f t="shared" si="14"/>
        <v/>
      </c>
      <c r="H256" s="380" t="str">
        <f t="shared" si="15"/>
        <v/>
      </c>
      <c r="I256" s="380" t="str">
        <f t="shared" si="16"/>
        <v/>
      </c>
      <c r="J256" s="380" t="str">
        <f t="shared" si="17"/>
        <v/>
      </c>
      <c r="K256" s="62"/>
      <c r="L256" s="62"/>
      <c r="M256" s="62"/>
      <c r="N256" s="62"/>
      <c r="O256" s="62"/>
      <c r="P256" s="62"/>
    </row>
    <row r="257" spans="1:16" s="68" customFormat="1">
      <c r="A257" s="141">
        <v>246</v>
      </c>
      <c r="B257" s="182"/>
      <c r="C257" s="182"/>
      <c r="D257" s="142"/>
      <c r="E257" s="144"/>
      <c r="F257" s="16" t="str">
        <f t="shared" si="14"/>
        <v/>
      </c>
      <c r="H257" s="380" t="str">
        <f t="shared" si="15"/>
        <v/>
      </c>
      <c r="I257" s="380" t="str">
        <f t="shared" si="16"/>
        <v/>
      </c>
      <c r="J257" s="380" t="str">
        <f t="shared" si="17"/>
        <v/>
      </c>
      <c r="K257" s="62"/>
      <c r="L257" s="62"/>
      <c r="M257" s="62"/>
      <c r="N257" s="62"/>
      <c r="O257" s="62"/>
      <c r="P257" s="62"/>
    </row>
    <row r="258" spans="1:16" s="68" customFormat="1">
      <c r="A258" s="141">
        <v>247</v>
      </c>
      <c r="B258" s="182"/>
      <c r="C258" s="182"/>
      <c r="D258" s="142"/>
      <c r="E258" s="144"/>
      <c r="F258" s="16" t="str">
        <f t="shared" si="14"/>
        <v/>
      </c>
      <c r="H258" s="380" t="str">
        <f t="shared" si="15"/>
        <v/>
      </c>
      <c r="I258" s="380" t="str">
        <f t="shared" si="16"/>
        <v/>
      </c>
      <c r="J258" s="380" t="str">
        <f t="shared" si="17"/>
        <v/>
      </c>
      <c r="K258" s="62"/>
      <c r="L258" s="62"/>
      <c r="M258" s="62"/>
      <c r="N258" s="62"/>
      <c r="O258" s="62"/>
      <c r="P258" s="62"/>
    </row>
    <row r="259" spans="1:16" s="68" customFormat="1">
      <c r="A259" s="141">
        <v>248</v>
      </c>
      <c r="B259" s="182"/>
      <c r="C259" s="182"/>
      <c r="D259" s="142"/>
      <c r="E259" s="144"/>
      <c r="F259" s="16" t="str">
        <f t="shared" si="14"/>
        <v/>
      </c>
      <c r="H259" s="380" t="str">
        <f t="shared" si="15"/>
        <v/>
      </c>
      <c r="I259" s="380" t="str">
        <f t="shared" si="16"/>
        <v/>
      </c>
      <c r="J259" s="380" t="str">
        <f t="shared" si="17"/>
        <v/>
      </c>
      <c r="K259" s="62"/>
      <c r="L259" s="62"/>
      <c r="M259" s="62"/>
      <c r="N259" s="62"/>
      <c r="O259" s="62"/>
      <c r="P259" s="62"/>
    </row>
    <row r="260" spans="1:16" s="68" customFormat="1">
      <c r="A260" s="141">
        <v>249</v>
      </c>
      <c r="B260" s="182"/>
      <c r="C260" s="182"/>
      <c r="D260" s="142"/>
      <c r="E260" s="144"/>
      <c r="F260" s="16" t="str">
        <f t="shared" si="14"/>
        <v/>
      </c>
      <c r="H260" s="380" t="str">
        <f t="shared" si="15"/>
        <v/>
      </c>
      <c r="I260" s="380" t="str">
        <f t="shared" si="16"/>
        <v/>
      </c>
      <c r="J260" s="380" t="str">
        <f t="shared" si="17"/>
        <v/>
      </c>
      <c r="K260" s="62"/>
      <c r="L260" s="62"/>
      <c r="M260" s="62"/>
      <c r="N260" s="62"/>
      <c r="O260" s="62"/>
      <c r="P260" s="62"/>
    </row>
    <row r="261" spans="1:16" s="68" customFormat="1">
      <c r="A261" s="141">
        <v>250</v>
      </c>
      <c r="B261" s="182"/>
      <c r="C261" s="182"/>
      <c r="D261" s="142"/>
      <c r="E261" s="144"/>
      <c r="F261" s="16" t="str">
        <f t="shared" si="14"/>
        <v/>
      </c>
      <c r="H261" s="380" t="str">
        <f t="shared" si="15"/>
        <v/>
      </c>
      <c r="I261" s="380" t="str">
        <f t="shared" si="16"/>
        <v/>
      </c>
      <c r="J261" s="380" t="str">
        <f t="shared" si="17"/>
        <v/>
      </c>
      <c r="K261" s="62"/>
      <c r="L261" s="62"/>
      <c r="M261" s="62"/>
      <c r="N261" s="62"/>
      <c r="O261" s="62"/>
      <c r="P261" s="62"/>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topLeftCell="A6" zoomScale="85" zoomScaleNormal="85" workbookViewId="0">
      <selection activeCell="B11" sqref="B11"/>
    </sheetView>
  </sheetViews>
  <sheetFormatPr defaultColWidth="9.109375" defaultRowHeight="15.6"/>
  <cols>
    <col min="1" max="1" width="5.6640625" style="58" customWidth="1"/>
    <col min="2" max="2" width="35.6640625" style="62" customWidth="1"/>
    <col min="3" max="3" width="45.109375" style="62" customWidth="1"/>
    <col min="4" max="4" width="10.6640625" style="67" customWidth="1"/>
    <col min="5" max="5" width="17.6640625" style="62" customWidth="1"/>
    <col min="6" max="6" width="9.109375" style="69" hidden="1" customWidth="1"/>
    <col min="7" max="7" width="9.109375" style="62" hidden="1" customWidth="1"/>
    <col min="8" max="9" width="17.6640625" style="62" hidden="1" customWidth="1"/>
    <col min="10" max="17" width="9.109375" style="62" customWidth="1"/>
    <col min="18" max="16384" width="9.109375" style="62"/>
  </cols>
  <sheetData>
    <row r="1" spans="1:9" s="58" customFormat="1">
      <c r="A1" s="57" t="s">
        <v>481</v>
      </c>
      <c r="D1" s="59"/>
      <c r="E1" s="61"/>
      <c r="F1" s="287"/>
      <c r="H1" s="61"/>
      <c r="I1" s="61"/>
    </row>
    <row r="2" spans="1:9" s="58" customFormat="1">
      <c r="A2" s="344" t="str">
        <f>IF(ISBLANK(facultate), IF(ISBLANK(departament),"","Departament " &amp; departament), "Facultatea " &amp; facultate)</f>
        <v>Facultatea Construcții</v>
      </c>
      <c r="D2" s="59"/>
      <c r="E2" s="61"/>
      <c r="F2" s="287"/>
      <c r="H2" s="61"/>
      <c r="I2" s="61"/>
    </row>
    <row r="3" spans="1:9" s="58" customFormat="1">
      <c r="A3" s="344" t="str">
        <f>IF(ISBLANK(departament),"","Departamentul " &amp; departament)</f>
        <v>Departamentul Căi de Comunicație Terestre, Fundații și Cadastru</v>
      </c>
      <c r="D3" s="59"/>
      <c r="E3" s="61"/>
      <c r="F3" s="287"/>
      <c r="H3" s="61"/>
      <c r="I3" s="61"/>
    </row>
    <row r="4" spans="1:9">
      <c r="A4" s="531" t="s">
        <v>901</v>
      </c>
      <c r="B4" s="531"/>
      <c r="C4" s="531"/>
      <c r="D4" s="531"/>
      <c r="E4" s="531"/>
      <c r="F4" s="289"/>
    </row>
    <row r="5" spans="1:9">
      <c r="A5" s="531" t="s">
        <v>987</v>
      </c>
      <c r="B5" s="531"/>
      <c r="C5" s="531"/>
      <c r="D5" s="531"/>
      <c r="E5" s="531"/>
    </row>
    <row r="6" spans="1:9" ht="13.5" customHeight="1">
      <c r="D6" s="62"/>
      <c r="E6" s="345" t="str">
        <f>CONCATENATE(functie," ",nume_candidat)</f>
        <v>Șef de lucrări Halbac-Cotoara-Zamfir Rares</v>
      </c>
      <c r="H6" s="345"/>
      <c r="I6" s="345"/>
    </row>
    <row r="7" spans="1:9" ht="18.75" customHeight="1">
      <c r="A7" s="528" t="s">
        <v>336</v>
      </c>
      <c r="B7" s="528" t="s">
        <v>1040</v>
      </c>
      <c r="C7" s="528" t="s">
        <v>458</v>
      </c>
      <c r="D7" s="534" t="s">
        <v>2</v>
      </c>
      <c r="E7" s="589" t="s">
        <v>542</v>
      </c>
      <c r="F7" s="535" t="s">
        <v>539</v>
      </c>
      <c r="G7" s="536" t="s">
        <v>549</v>
      </c>
      <c r="H7" s="599" t="s">
        <v>1224</v>
      </c>
      <c r="I7" s="599" t="s">
        <v>1225</v>
      </c>
    </row>
    <row r="8" spans="1:9" ht="46.5" customHeight="1">
      <c r="A8" s="528"/>
      <c r="B8" s="528"/>
      <c r="C8" s="528"/>
      <c r="D8" s="534"/>
      <c r="E8" s="590"/>
      <c r="F8" s="535"/>
      <c r="G8" s="536"/>
      <c r="H8" s="590"/>
      <c r="I8" s="590"/>
    </row>
    <row r="9" spans="1:9">
      <c r="A9" s="86"/>
      <c r="B9" s="63"/>
      <c r="C9" s="63"/>
      <c r="D9" s="28"/>
      <c r="E9" s="146">
        <f>SUMIF(E10:E1010,"&gt;0")</f>
        <v>150</v>
      </c>
      <c r="F9" s="296"/>
      <c r="H9" s="146">
        <f>SUMIF(H10:H1010,"&gt;0")</f>
        <v>150</v>
      </c>
      <c r="I9" s="146">
        <f>SUMIF(I10:I1010,"&gt;0")</f>
        <v>0</v>
      </c>
    </row>
    <row r="10" spans="1:9" ht="46.8">
      <c r="A10" s="35">
        <v>1</v>
      </c>
      <c r="B10" s="7" t="s">
        <v>1446</v>
      </c>
      <c r="C10" s="7" t="s">
        <v>981</v>
      </c>
      <c r="D10" s="218">
        <v>2020</v>
      </c>
      <c r="E10" s="16">
        <f t="shared" ref="E10:E73" si="0">IF(OR($B10="",,,,$D10&lt;an_initial,$D10&gt;an_final,),"",HLOOKUP(C10,ii89punctaje,2,FALSE) )</f>
        <v>25</v>
      </c>
      <c r="F10" s="347" t="b">
        <f t="shared" ref="F10:F73" si="1">IF(nume_candidat="",FALSE,ISNUMBER(SEARCH(nume_candidat,$B10)))</f>
        <v>0</v>
      </c>
      <c r="G10" s="348">
        <f t="shared" ref="G10:G41" si="2">LEN(B10)-LEN(SUBSTITUTE(B10,",",""))+1</f>
        <v>1</v>
      </c>
      <c r="H10" s="380">
        <f t="shared" ref="H10:H73" si="3">IF(OR($B10="",,,,$D10&lt;an_initial,$D10&gt;an_final,),"",HLOOKUP(C10,ii89punctaje,2,FALSE)*COUNTIF(C10,$H$7))</f>
        <v>25</v>
      </c>
      <c r="I10" s="380">
        <f t="shared" ref="I10:I73" si="4">IF(OR($B10="",,,,$D10&lt;an_initial,$D10&gt;an_final,),"",HLOOKUP(C10,ii89punctaje,2,FALSE)*COUNTIF(C10,$I$7))</f>
        <v>0</v>
      </c>
    </row>
    <row r="11" spans="1:9" ht="46.8">
      <c r="A11" s="35">
        <v>2</v>
      </c>
      <c r="B11" s="7" t="s">
        <v>1447</v>
      </c>
      <c r="C11" s="7" t="s">
        <v>981</v>
      </c>
      <c r="D11" s="218">
        <v>2020</v>
      </c>
      <c r="E11" s="16">
        <f t="shared" si="0"/>
        <v>25</v>
      </c>
      <c r="F11" s="347" t="b">
        <f t="shared" si="1"/>
        <v>0</v>
      </c>
      <c r="G11" s="348">
        <f t="shared" si="2"/>
        <v>2</v>
      </c>
      <c r="H11" s="380">
        <f t="shared" si="3"/>
        <v>25</v>
      </c>
      <c r="I11" s="380">
        <f t="shared" si="4"/>
        <v>0</v>
      </c>
    </row>
    <row r="12" spans="1:9" ht="46.8">
      <c r="A12" s="35">
        <v>3</v>
      </c>
      <c r="B12" s="7" t="s">
        <v>1448</v>
      </c>
      <c r="C12" s="7" t="s">
        <v>981</v>
      </c>
      <c r="D12" s="218">
        <v>2020</v>
      </c>
      <c r="E12" s="16">
        <f t="shared" si="0"/>
        <v>25</v>
      </c>
      <c r="F12" s="347" t="b">
        <f t="shared" si="1"/>
        <v>0</v>
      </c>
      <c r="G12" s="348">
        <f t="shared" si="2"/>
        <v>1</v>
      </c>
      <c r="H12" s="380">
        <f t="shared" si="3"/>
        <v>25</v>
      </c>
      <c r="I12" s="380">
        <f t="shared" si="4"/>
        <v>0</v>
      </c>
    </row>
    <row r="13" spans="1:9" ht="46.8">
      <c r="A13" s="35">
        <v>4</v>
      </c>
      <c r="B13" s="6" t="s">
        <v>1449</v>
      </c>
      <c r="C13" s="6" t="s">
        <v>981</v>
      </c>
      <c r="D13" s="214">
        <v>2020</v>
      </c>
      <c r="E13" s="16">
        <f t="shared" si="0"/>
        <v>25</v>
      </c>
      <c r="F13" s="347" t="b">
        <f t="shared" si="1"/>
        <v>0</v>
      </c>
      <c r="G13" s="348">
        <f t="shared" si="2"/>
        <v>1</v>
      </c>
      <c r="H13" s="380">
        <f t="shared" si="3"/>
        <v>25</v>
      </c>
      <c r="I13" s="380">
        <f t="shared" si="4"/>
        <v>0</v>
      </c>
    </row>
    <row r="14" spans="1:9" ht="46.8">
      <c r="A14" s="35">
        <v>5</v>
      </c>
      <c r="B14" s="6" t="s">
        <v>1450</v>
      </c>
      <c r="C14" s="6" t="s">
        <v>981</v>
      </c>
      <c r="D14" s="214">
        <v>2020</v>
      </c>
      <c r="E14" s="16">
        <f t="shared" si="0"/>
        <v>25</v>
      </c>
      <c r="F14" s="347" t="b">
        <f t="shared" si="1"/>
        <v>0</v>
      </c>
      <c r="G14" s="348">
        <f t="shared" si="2"/>
        <v>1</v>
      </c>
      <c r="H14" s="380">
        <f t="shared" si="3"/>
        <v>25</v>
      </c>
      <c r="I14" s="380">
        <f t="shared" si="4"/>
        <v>0</v>
      </c>
    </row>
    <row r="15" spans="1:9" ht="46.8">
      <c r="A15" s="35">
        <v>6</v>
      </c>
      <c r="B15" s="6" t="s">
        <v>1451</v>
      </c>
      <c r="C15" s="6" t="s">
        <v>981</v>
      </c>
      <c r="D15" s="214">
        <v>2020</v>
      </c>
      <c r="E15" s="16">
        <f t="shared" si="0"/>
        <v>25</v>
      </c>
      <c r="F15" s="347" t="b">
        <f t="shared" si="1"/>
        <v>0</v>
      </c>
      <c r="G15" s="348">
        <f t="shared" si="2"/>
        <v>1</v>
      </c>
      <c r="H15" s="380">
        <f t="shared" si="3"/>
        <v>25</v>
      </c>
      <c r="I15" s="380">
        <f t="shared" si="4"/>
        <v>0</v>
      </c>
    </row>
    <row r="16" spans="1:9">
      <c r="A16" s="35">
        <v>7</v>
      </c>
      <c r="B16" s="6"/>
      <c r="C16" s="6"/>
      <c r="D16" s="214"/>
      <c r="E16" s="16" t="str">
        <f t="shared" si="0"/>
        <v/>
      </c>
      <c r="F16" s="347" t="b">
        <f t="shared" si="1"/>
        <v>0</v>
      </c>
      <c r="G16" s="348">
        <f t="shared" si="2"/>
        <v>1</v>
      </c>
      <c r="H16" s="380" t="str">
        <f t="shared" si="3"/>
        <v/>
      </c>
      <c r="I16" s="380" t="str">
        <f t="shared" si="4"/>
        <v/>
      </c>
    </row>
    <row r="17" spans="1:9">
      <c r="A17" s="35">
        <v>8</v>
      </c>
      <c r="B17" s="6"/>
      <c r="C17" s="6"/>
      <c r="D17" s="214"/>
      <c r="E17" s="16" t="str">
        <f t="shared" si="0"/>
        <v/>
      </c>
      <c r="F17" s="347" t="b">
        <f t="shared" si="1"/>
        <v>0</v>
      </c>
      <c r="G17" s="348">
        <f t="shared" si="2"/>
        <v>1</v>
      </c>
      <c r="H17" s="380" t="str">
        <f t="shared" si="3"/>
        <v/>
      </c>
      <c r="I17" s="380" t="str">
        <f t="shared" si="4"/>
        <v/>
      </c>
    </row>
    <row r="18" spans="1:9">
      <c r="A18" s="35">
        <v>9</v>
      </c>
      <c r="B18" s="6"/>
      <c r="C18" s="6"/>
      <c r="D18" s="214"/>
      <c r="E18" s="16" t="str">
        <f t="shared" si="0"/>
        <v/>
      </c>
      <c r="F18" s="347" t="b">
        <f t="shared" si="1"/>
        <v>0</v>
      </c>
      <c r="G18" s="348">
        <f t="shared" si="2"/>
        <v>1</v>
      </c>
      <c r="H18" s="380" t="str">
        <f t="shared" si="3"/>
        <v/>
      </c>
      <c r="I18" s="380" t="str">
        <f t="shared" si="4"/>
        <v/>
      </c>
    </row>
    <row r="19" spans="1:9">
      <c r="A19" s="35">
        <v>10</v>
      </c>
      <c r="B19" s="6"/>
      <c r="C19" s="6"/>
      <c r="D19" s="214"/>
      <c r="E19" s="16" t="str">
        <f t="shared" si="0"/>
        <v/>
      </c>
      <c r="F19" s="347" t="b">
        <f t="shared" si="1"/>
        <v>0</v>
      </c>
      <c r="G19" s="348">
        <f t="shared" si="2"/>
        <v>1</v>
      </c>
      <c r="H19" s="380" t="str">
        <f t="shared" si="3"/>
        <v/>
      </c>
      <c r="I19" s="380" t="str">
        <f t="shared" si="4"/>
        <v/>
      </c>
    </row>
    <row r="20" spans="1:9">
      <c r="A20" s="35">
        <v>11</v>
      </c>
      <c r="B20" s="6"/>
      <c r="C20" s="6"/>
      <c r="D20" s="214"/>
      <c r="E20" s="16" t="str">
        <f t="shared" si="0"/>
        <v/>
      </c>
      <c r="F20" s="347" t="b">
        <f t="shared" si="1"/>
        <v>0</v>
      </c>
      <c r="G20" s="348">
        <f t="shared" si="2"/>
        <v>1</v>
      </c>
      <c r="H20" s="380" t="str">
        <f t="shared" si="3"/>
        <v/>
      </c>
      <c r="I20" s="380" t="str">
        <f t="shared" si="4"/>
        <v/>
      </c>
    </row>
    <row r="21" spans="1:9">
      <c r="A21" s="35">
        <v>12</v>
      </c>
      <c r="B21" s="6"/>
      <c r="C21" s="6"/>
      <c r="D21" s="214"/>
      <c r="E21" s="16" t="str">
        <f t="shared" si="0"/>
        <v/>
      </c>
      <c r="F21" s="347" t="b">
        <f t="shared" si="1"/>
        <v>0</v>
      </c>
      <c r="G21" s="348">
        <f t="shared" si="2"/>
        <v>1</v>
      </c>
      <c r="H21" s="380" t="str">
        <f t="shared" si="3"/>
        <v/>
      </c>
      <c r="I21" s="380" t="str">
        <f t="shared" si="4"/>
        <v/>
      </c>
    </row>
    <row r="22" spans="1:9">
      <c r="A22" s="35">
        <v>13</v>
      </c>
      <c r="B22" s="6"/>
      <c r="C22" s="6"/>
      <c r="D22" s="214"/>
      <c r="E22" s="16" t="str">
        <f t="shared" si="0"/>
        <v/>
      </c>
      <c r="F22" s="347" t="b">
        <f t="shared" si="1"/>
        <v>0</v>
      </c>
      <c r="G22" s="348">
        <f t="shared" si="2"/>
        <v>1</v>
      </c>
      <c r="H22" s="380" t="str">
        <f t="shared" si="3"/>
        <v/>
      </c>
      <c r="I22" s="380" t="str">
        <f t="shared" si="4"/>
        <v/>
      </c>
    </row>
    <row r="23" spans="1:9">
      <c r="A23" s="35">
        <v>14</v>
      </c>
      <c r="B23" s="6"/>
      <c r="C23" s="6"/>
      <c r="D23" s="214"/>
      <c r="E23" s="16" t="str">
        <f t="shared" si="0"/>
        <v/>
      </c>
      <c r="F23" s="347" t="b">
        <f t="shared" si="1"/>
        <v>0</v>
      </c>
      <c r="G23" s="348">
        <f t="shared" si="2"/>
        <v>1</v>
      </c>
      <c r="H23" s="380" t="str">
        <f t="shared" si="3"/>
        <v/>
      </c>
      <c r="I23" s="380" t="str">
        <f t="shared" si="4"/>
        <v/>
      </c>
    </row>
    <row r="24" spans="1:9">
      <c r="A24" s="35">
        <v>15</v>
      </c>
      <c r="B24" s="6"/>
      <c r="C24" s="6"/>
      <c r="D24" s="214"/>
      <c r="E24" s="16" t="str">
        <f t="shared" si="0"/>
        <v/>
      </c>
      <c r="F24" s="347" t="b">
        <f t="shared" si="1"/>
        <v>0</v>
      </c>
      <c r="G24" s="348">
        <f t="shared" si="2"/>
        <v>1</v>
      </c>
      <c r="H24" s="380" t="str">
        <f t="shared" si="3"/>
        <v/>
      </c>
      <c r="I24" s="380" t="str">
        <f t="shared" si="4"/>
        <v/>
      </c>
    </row>
    <row r="25" spans="1:9">
      <c r="A25" s="35">
        <v>16</v>
      </c>
      <c r="B25" s="6"/>
      <c r="C25" s="6"/>
      <c r="D25" s="214"/>
      <c r="E25" s="16" t="str">
        <f t="shared" si="0"/>
        <v/>
      </c>
      <c r="F25" s="347" t="b">
        <f t="shared" si="1"/>
        <v>0</v>
      </c>
      <c r="G25" s="348">
        <f t="shared" si="2"/>
        <v>1</v>
      </c>
      <c r="H25" s="380" t="str">
        <f t="shared" si="3"/>
        <v/>
      </c>
      <c r="I25" s="380" t="str">
        <f t="shared" si="4"/>
        <v/>
      </c>
    </row>
    <row r="26" spans="1:9">
      <c r="A26" s="35">
        <v>17</v>
      </c>
      <c r="B26" s="6"/>
      <c r="C26" s="6"/>
      <c r="D26" s="214"/>
      <c r="E26" s="16" t="str">
        <f t="shared" si="0"/>
        <v/>
      </c>
      <c r="F26" s="347" t="b">
        <f t="shared" si="1"/>
        <v>0</v>
      </c>
      <c r="G26" s="348">
        <f t="shared" si="2"/>
        <v>1</v>
      </c>
      <c r="H26" s="380" t="str">
        <f t="shared" si="3"/>
        <v/>
      </c>
      <c r="I26" s="380" t="str">
        <f t="shared" si="4"/>
        <v/>
      </c>
    </row>
    <row r="27" spans="1:9">
      <c r="A27" s="35">
        <v>18</v>
      </c>
      <c r="B27" s="6"/>
      <c r="C27" s="6"/>
      <c r="D27" s="214"/>
      <c r="E27" s="16" t="str">
        <f t="shared" si="0"/>
        <v/>
      </c>
      <c r="F27" s="347" t="b">
        <f t="shared" si="1"/>
        <v>0</v>
      </c>
      <c r="G27" s="348">
        <f t="shared" si="2"/>
        <v>1</v>
      </c>
      <c r="H27" s="380" t="str">
        <f t="shared" si="3"/>
        <v/>
      </c>
      <c r="I27" s="380" t="str">
        <f t="shared" si="4"/>
        <v/>
      </c>
    </row>
    <row r="28" spans="1:9">
      <c r="A28" s="35">
        <v>19</v>
      </c>
      <c r="B28" s="6"/>
      <c r="C28" s="6"/>
      <c r="D28" s="214"/>
      <c r="E28" s="16" t="str">
        <f t="shared" si="0"/>
        <v/>
      </c>
      <c r="F28" s="347" t="b">
        <f t="shared" si="1"/>
        <v>0</v>
      </c>
      <c r="G28" s="348">
        <f t="shared" si="2"/>
        <v>1</v>
      </c>
      <c r="H28" s="380" t="str">
        <f t="shared" si="3"/>
        <v/>
      </c>
      <c r="I28" s="380" t="str">
        <f t="shared" si="4"/>
        <v/>
      </c>
    </row>
    <row r="29" spans="1:9">
      <c r="A29" s="35">
        <v>20</v>
      </c>
      <c r="B29" s="6"/>
      <c r="C29" s="6"/>
      <c r="D29" s="214"/>
      <c r="E29" s="16" t="str">
        <f t="shared" si="0"/>
        <v/>
      </c>
      <c r="F29" s="347" t="b">
        <f t="shared" si="1"/>
        <v>0</v>
      </c>
      <c r="G29" s="348">
        <f t="shared" si="2"/>
        <v>1</v>
      </c>
      <c r="H29" s="380" t="str">
        <f t="shared" si="3"/>
        <v/>
      </c>
      <c r="I29" s="380" t="str">
        <f t="shared" si="4"/>
        <v/>
      </c>
    </row>
    <row r="30" spans="1:9">
      <c r="A30" s="35">
        <v>21</v>
      </c>
      <c r="B30" s="6"/>
      <c r="C30" s="6"/>
      <c r="D30" s="214"/>
      <c r="E30" s="16" t="str">
        <f t="shared" si="0"/>
        <v/>
      </c>
      <c r="F30" s="347" t="b">
        <f t="shared" si="1"/>
        <v>0</v>
      </c>
      <c r="G30" s="348">
        <f t="shared" si="2"/>
        <v>1</v>
      </c>
      <c r="H30" s="380" t="str">
        <f t="shared" si="3"/>
        <v/>
      </c>
      <c r="I30" s="380" t="str">
        <f t="shared" si="4"/>
        <v/>
      </c>
    </row>
    <row r="31" spans="1:9">
      <c r="A31" s="35">
        <v>22</v>
      </c>
      <c r="B31" s="6"/>
      <c r="C31" s="6"/>
      <c r="D31" s="214"/>
      <c r="E31" s="16" t="str">
        <f t="shared" si="0"/>
        <v/>
      </c>
      <c r="F31" s="347" t="b">
        <f t="shared" si="1"/>
        <v>0</v>
      </c>
      <c r="G31" s="348">
        <f t="shared" si="2"/>
        <v>1</v>
      </c>
      <c r="H31" s="380" t="str">
        <f t="shared" si="3"/>
        <v/>
      </c>
      <c r="I31" s="380" t="str">
        <f t="shared" si="4"/>
        <v/>
      </c>
    </row>
    <row r="32" spans="1:9">
      <c r="A32" s="35">
        <v>23</v>
      </c>
      <c r="B32" s="6"/>
      <c r="C32" s="6"/>
      <c r="D32" s="214"/>
      <c r="E32" s="16" t="str">
        <f t="shared" si="0"/>
        <v/>
      </c>
      <c r="F32" s="347" t="b">
        <f t="shared" si="1"/>
        <v>0</v>
      </c>
      <c r="G32" s="348">
        <f t="shared" si="2"/>
        <v>1</v>
      </c>
      <c r="H32" s="380" t="str">
        <f t="shared" si="3"/>
        <v/>
      </c>
      <c r="I32" s="380" t="str">
        <f t="shared" si="4"/>
        <v/>
      </c>
    </row>
    <row r="33" spans="1:9">
      <c r="A33" s="35">
        <v>24</v>
      </c>
      <c r="B33" s="6"/>
      <c r="C33" s="6"/>
      <c r="D33" s="214"/>
      <c r="E33" s="16" t="str">
        <f t="shared" si="0"/>
        <v/>
      </c>
      <c r="F33" s="347" t="b">
        <f t="shared" si="1"/>
        <v>0</v>
      </c>
      <c r="G33" s="348">
        <f t="shared" si="2"/>
        <v>1</v>
      </c>
      <c r="H33" s="380" t="str">
        <f t="shared" si="3"/>
        <v/>
      </c>
      <c r="I33" s="380" t="str">
        <f t="shared" si="4"/>
        <v/>
      </c>
    </row>
    <row r="34" spans="1:9">
      <c r="A34" s="35">
        <v>25</v>
      </c>
      <c r="B34" s="6"/>
      <c r="C34" s="6"/>
      <c r="D34" s="214"/>
      <c r="E34" s="16" t="str">
        <f t="shared" si="0"/>
        <v/>
      </c>
      <c r="F34" s="347" t="b">
        <f t="shared" si="1"/>
        <v>0</v>
      </c>
      <c r="G34" s="348">
        <f t="shared" si="2"/>
        <v>1</v>
      </c>
      <c r="H34" s="380" t="str">
        <f t="shared" si="3"/>
        <v/>
      </c>
      <c r="I34" s="380" t="str">
        <f t="shared" si="4"/>
        <v/>
      </c>
    </row>
    <row r="35" spans="1:9">
      <c r="A35" s="35">
        <v>26</v>
      </c>
      <c r="B35" s="6"/>
      <c r="C35" s="6"/>
      <c r="D35" s="214"/>
      <c r="E35" s="16" t="str">
        <f t="shared" si="0"/>
        <v/>
      </c>
      <c r="F35" s="347" t="b">
        <f t="shared" si="1"/>
        <v>0</v>
      </c>
      <c r="G35" s="348">
        <f t="shared" si="2"/>
        <v>1</v>
      </c>
      <c r="H35" s="380" t="str">
        <f t="shared" si="3"/>
        <v/>
      </c>
      <c r="I35" s="380" t="str">
        <f t="shared" si="4"/>
        <v/>
      </c>
    </row>
    <row r="36" spans="1:9">
      <c r="A36" s="35">
        <v>27</v>
      </c>
      <c r="B36" s="6"/>
      <c r="C36" s="6"/>
      <c r="D36" s="214"/>
      <c r="E36" s="16" t="str">
        <f t="shared" si="0"/>
        <v/>
      </c>
      <c r="F36" s="347" t="b">
        <f t="shared" si="1"/>
        <v>0</v>
      </c>
      <c r="G36" s="348">
        <f t="shared" si="2"/>
        <v>1</v>
      </c>
      <c r="H36" s="380" t="str">
        <f t="shared" si="3"/>
        <v/>
      </c>
      <c r="I36" s="380" t="str">
        <f t="shared" si="4"/>
        <v/>
      </c>
    </row>
    <row r="37" spans="1:9">
      <c r="A37" s="35">
        <v>28</v>
      </c>
      <c r="B37" s="6"/>
      <c r="C37" s="6"/>
      <c r="D37" s="214"/>
      <c r="E37" s="16" t="str">
        <f t="shared" si="0"/>
        <v/>
      </c>
      <c r="F37" s="347" t="b">
        <f t="shared" si="1"/>
        <v>0</v>
      </c>
      <c r="G37" s="348">
        <f t="shared" si="2"/>
        <v>1</v>
      </c>
      <c r="H37" s="380" t="str">
        <f t="shared" si="3"/>
        <v/>
      </c>
      <c r="I37" s="380" t="str">
        <f t="shared" si="4"/>
        <v/>
      </c>
    </row>
    <row r="38" spans="1:9">
      <c r="A38" s="35">
        <v>29</v>
      </c>
      <c r="B38" s="6"/>
      <c r="C38" s="6"/>
      <c r="D38" s="214"/>
      <c r="E38" s="16" t="str">
        <f t="shared" si="0"/>
        <v/>
      </c>
      <c r="F38" s="347" t="b">
        <f t="shared" si="1"/>
        <v>0</v>
      </c>
      <c r="G38" s="348">
        <f t="shared" si="2"/>
        <v>1</v>
      </c>
      <c r="H38" s="380" t="str">
        <f t="shared" si="3"/>
        <v/>
      </c>
      <c r="I38" s="380" t="str">
        <f t="shared" si="4"/>
        <v/>
      </c>
    </row>
    <row r="39" spans="1:9">
      <c r="A39" s="35">
        <v>30</v>
      </c>
      <c r="B39" s="6"/>
      <c r="C39" s="6"/>
      <c r="D39" s="214"/>
      <c r="E39" s="16" t="str">
        <f t="shared" si="0"/>
        <v/>
      </c>
      <c r="F39" s="347" t="b">
        <f t="shared" si="1"/>
        <v>0</v>
      </c>
      <c r="G39" s="348">
        <f t="shared" si="2"/>
        <v>1</v>
      </c>
      <c r="H39" s="380" t="str">
        <f t="shared" si="3"/>
        <v/>
      </c>
      <c r="I39" s="380" t="str">
        <f t="shared" si="4"/>
        <v/>
      </c>
    </row>
    <row r="40" spans="1:9">
      <c r="A40" s="35">
        <v>31</v>
      </c>
      <c r="B40" s="6"/>
      <c r="C40" s="6"/>
      <c r="D40" s="214"/>
      <c r="E40" s="16" t="str">
        <f t="shared" si="0"/>
        <v/>
      </c>
      <c r="F40" s="347" t="b">
        <f t="shared" si="1"/>
        <v>0</v>
      </c>
      <c r="G40" s="348">
        <f t="shared" si="2"/>
        <v>1</v>
      </c>
      <c r="H40" s="380" t="str">
        <f t="shared" si="3"/>
        <v/>
      </c>
      <c r="I40" s="380" t="str">
        <f t="shared" si="4"/>
        <v/>
      </c>
    </row>
    <row r="41" spans="1:9">
      <c r="A41" s="35">
        <v>32</v>
      </c>
      <c r="B41" s="6"/>
      <c r="C41" s="6"/>
      <c r="D41" s="214"/>
      <c r="E41" s="16" t="str">
        <f t="shared" si="0"/>
        <v/>
      </c>
      <c r="F41" s="347" t="b">
        <f t="shared" si="1"/>
        <v>0</v>
      </c>
      <c r="G41" s="348">
        <f t="shared" si="2"/>
        <v>1</v>
      </c>
      <c r="H41" s="380" t="str">
        <f t="shared" si="3"/>
        <v/>
      </c>
      <c r="I41" s="380" t="str">
        <f t="shared" si="4"/>
        <v/>
      </c>
    </row>
    <row r="42" spans="1:9">
      <c r="A42" s="35">
        <v>33</v>
      </c>
      <c r="B42" s="6"/>
      <c r="C42" s="6"/>
      <c r="D42" s="214"/>
      <c r="E42" s="16" t="str">
        <f t="shared" si="0"/>
        <v/>
      </c>
      <c r="F42" s="347" t="b">
        <f t="shared" si="1"/>
        <v>0</v>
      </c>
      <c r="G42" s="348">
        <f t="shared" ref="G42:G73" si="5">LEN(B42)-LEN(SUBSTITUTE(B42,",",""))+1</f>
        <v>1</v>
      </c>
      <c r="H42" s="380" t="str">
        <f t="shared" si="3"/>
        <v/>
      </c>
      <c r="I42" s="380" t="str">
        <f t="shared" si="4"/>
        <v/>
      </c>
    </row>
    <row r="43" spans="1:9">
      <c r="A43" s="35">
        <v>34</v>
      </c>
      <c r="B43" s="6"/>
      <c r="C43" s="6"/>
      <c r="D43" s="214"/>
      <c r="E43" s="16" t="str">
        <f t="shared" si="0"/>
        <v/>
      </c>
      <c r="F43" s="347" t="b">
        <f t="shared" si="1"/>
        <v>0</v>
      </c>
      <c r="G43" s="348">
        <f t="shared" si="5"/>
        <v>1</v>
      </c>
      <c r="H43" s="380" t="str">
        <f t="shared" si="3"/>
        <v/>
      </c>
      <c r="I43" s="380" t="str">
        <f t="shared" si="4"/>
        <v/>
      </c>
    </row>
    <row r="44" spans="1:9">
      <c r="A44" s="35">
        <v>35</v>
      </c>
      <c r="B44" s="6"/>
      <c r="C44" s="6"/>
      <c r="D44" s="214"/>
      <c r="E44" s="16" t="str">
        <f t="shared" si="0"/>
        <v/>
      </c>
      <c r="F44" s="347" t="b">
        <f t="shared" si="1"/>
        <v>0</v>
      </c>
      <c r="G44" s="348">
        <f t="shared" si="5"/>
        <v>1</v>
      </c>
      <c r="H44" s="380" t="str">
        <f t="shared" si="3"/>
        <v/>
      </c>
      <c r="I44" s="380" t="str">
        <f t="shared" si="4"/>
        <v/>
      </c>
    </row>
    <row r="45" spans="1:9">
      <c r="A45" s="35">
        <v>36</v>
      </c>
      <c r="B45" s="6"/>
      <c r="C45" s="6"/>
      <c r="D45" s="214"/>
      <c r="E45" s="16" t="str">
        <f t="shared" si="0"/>
        <v/>
      </c>
      <c r="F45" s="347" t="b">
        <f t="shared" si="1"/>
        <v>0</v>
      </c>
      <c r="G45" s="348">
        <f t="shared" si="5"/>
        <v>1</v>
      </c>
      <c r="H45" s="380" t="str">
        <f t="shared" si="3"/>
        <v/>
      </c>
      <c r="I45" s="380" t="str">
        <f t="shared" si="4"/>
        <v/>
      </c>
    </row>
    <row r="46" spans="1:9">
      <c r="A46" s="35">
        <v>37</v>
      </c>
      <c r="B46" s="6"/>
      <c r="C46" s="6"/>
      <c r="D46" s="214"/>
      <c r="E46" s="16" t="str">
        <f t="shared" si="0"/>
        <v/>
      </c>
      <c r="F46" s="347" t="b">
        <f t="shared" si="1"/>
        <v>0</v>
      </c>
      <c r="G46" s="348">
        <f t="shared" si="5"/>
        <v>1</v>
      </c>
      <c r="H46" s="380" t="str">
        <f t="shared" si="3"/>
        <v/>
      </c>
      <c r="I46" s="380" t="str">
        <f t="shared" si="4"/>
        <v/>
      </c>
    </row>
    <row r="47" spans="1:9">
      <c r="A47" s="35">
        <v>38</v>
      </c>
      <c r="B47" s="6"/>
      <c r="C47" s="6"/>
      <c r="D47" s="214"/>
      <c r="E47" s="16" t="str">
        <f t="shared" si="0"/>
        <v/>
      </c>
      <c r="F47" s="347" t="b">
        <f t="shared" si="1"/>
        <v>0</v>
      </c>
      <c r="G47" s="348">
        <f t="shared" si="5"/>
        <v>1</v>
      </c>
      <c r="H47" s="380" t="str">
        <f t="shared" si="3"/>
        <v/>
      </c>
      <c r="I47" s="380" t="str">
        <f t="shared" si="4"/>
        <v/>
      </c>
    </row>
    <row r="48" spans="1:9">
      <c r="A48" s="35">
        <v>39</v>
      </c>
      <c r="B48" s="6"/>
      <c r="C48" s="6"/>
      <c r="D48" s="214"/>
      <c r="E48" s="16" t="str">
        <f t="shared" si="0"/>
        <v/>
      </c>
      <c r="F48" s="347" t="b">
        <f t="shared" si="1"/>
        <v>0</v>
      </c>
      <c r="G48" s="348">
        <f t="shared" si="5"/>
        <v>1</v>
      </c>
      <c r="H48" s="380" t="str">
        <f t="shared" si="3"/>
        <v/>
      </c>
      <c r="I48" s="380" t="str">
        <f t="shared" si="4"/>
        <v/>
      </c>
    </row>
    <row r="49" spans="1:9">
      <c r="A49" s="35">
        <v>40</v>
      </c>
      <c r="B49" s="6"/>
      <c r="C49" s="6"/>
      <c r="D49" s="214"/>
      <c r="E49" s="16" t="str">
        <f t="shared" si="0"/>
        <v/>
      </c>
      <c r="F49" s="347" t="b">
        <f t="shared" si="1"/>
        <v>0</v>
      </c>
      <c r="G49" s="348">
        <f t="shared" si="5"/>
        <v>1</v>
      </c>
      <c r="H49" s="380" t="str">
        <f t="shared" si="3"/>
        <v/>
      </c>
      <c r="I49" s="380" t="str">
        <f t="shared" si="4"/>
        <v/>
      </c>
    </row>
    <row r="50" spans="1:9">
      <c r="A50" s="35">
        <v>41</v>
      </c>
      <c r="B50" s="6"/>
      <c r="C50" s="6"/>
      <c r="D50" s="214"/>
      <c r="E50" s="16" t="str">
        <f t="shared" si="0"/>
        <v/>
      </c>
      <c r="F50" s="347" t="b">
        <f t="shared" si="1"/>
        <v>0</v>
      </c>
      <c r="G50" s="348">
        <f t="shared" si="5"/>
        <v>1</v>
      </c>
      <c r="H50" s="380" t="str">
        <f t="shared" si="3"/>
        <v/>
      </c>
      <c r="I50" s="380" t="str">
        <f t="shared" si="4"/>
        <v/>
      </c>
    </row>
    <row r="51" spans="1:9">
      <c r="A51" s="35">
        <v>42</v>
      </c>
      <c r="B51" s="6"/>
      <c r="C51" s="6"/>
      <c r="D51" s="214"/>
      <c r="E51" s="16" t="str">
        <f t="shared" si="0"/>
        <v/>
      </c>
      <c r="F51" s="347" t="b">
        <f t="shared" si="1"/>
        <v>0</v>
      </c>
      <c r="G51" s="348">
        <f t="shared" si="5"/>
        <v>1</v>
      </c>
      <c r="H51" s="380" t="str">
        <f t="shared" si="3"/>
        <v/>
      </c>
      <c r="I51" s="380" t="str">
        <f t="shared" si="4"/>
        <v/>
      </c>
    </row>
    <row r="52" spans="1:9">
      <c r="A52" s="35">
        <v>43</v>
      </c>
      <c r="B52" s="6"/>
      <c r="C52" s="6"/>
      <c r="D52" s="214"/>
      <c r="E52" s="16" t="str">
        <f t="shared" si="0"/>
        <v/>
      </c>
      <c r="F52" s="347" t="b">
        <f t="shared" si="1"/>
        <v>0</v>
      </c>
      <c r="G52" s="348">
        <f t="shared" si="5"/>
        <v>1</v>
      </c>
      <c r="H52" s="380" t="str">
        <f t="shared" si="3"/>
        <v/>
      </c>
      <c r="I52" s="380" t="str">
        <f t="shared" si="4"/>
        <v/>
      </c>
    </row>
    <row r="53" spans="1:9">
      <c r="A53" s="35">
        <v>44</v>
      </c>
      <c r="B53" s="6"/>
      <c r="C53" s="6"/>
      <c r="D53" s="214"/>
      <c r="E53" s="16" t="str">
        <f t="shared" si="0"/>
        <v/>
      </c>
      <c r="F53" s="347" t="b">
        <f t="shared" si="1"/>
        <v>0</v>
      </c>
      <c r="G53" s="348">
        <f t="shared" si="5"/>
        <v>1</v>
      </c>
      <c r="H53" s="380" t="str">
        <f t="shared" si="3"/>
        <v/>
      </c>
      <c r="I53" s="380" t="str">
        <f t="shared" si="4"/>
        <v/>
      </c>
    </row>
    <row r="54" spans="1:9">
      <c r="A54" s="35">
        <v>45</v>
      </c>
      <c r="B54" s="6"/>
      <c r="C54" s="6"/>
      <c r="D54" s="214"/>
      <c r="E54" s="16" t="str">
        <f t="shared" si="0"/>
        <v/>
      </c>
      <c r="F54" s="347" t="b">
        <f t="shared" si="1"/>
        <v>0</v>
      </c>
      <c r="G54" s="348">
        <f t="shared" si="5"/>
        <v>1</v>
      </c>
      <c r="H54" s="380" t="str">
        <f t="shared" si="3"/>
        <v/>
      </c>
      <c r="I54" s="380" t="str">
        <f t="shared" si="4"/>
        <v/>
      </c>
    </row>
    <row r="55" spans="1:9">
      <c r="A55" s="35">
        <v>46</v>
      </c>
      <c r="B55" s="6"/>
      <c r="C55" s="6"/>
      <c r="D55" s="214"/>
      <c r="E55" s="16" t="str">
        <f t="shared" si="0"/>
        <v/>
      </c>
      <c r="F55" s="347" t="b">
        <f t="shared" si="1"/>
        <v>0</v>
      </c>
      <c r="G55" s="348">
        <f t="shared" si="5"/>
        <v>1</v>
      </c>
      <c r="H55" s="380" t="str">
        <f t="shared" si="3"/>
        <v/>
      </c>
      <c r="I55" s="380" t="str">
        <f t="shared" si="4"/>
        <v/>
      </c>
    </row>
    <row r="56" spans="1:9">
      <c r="A56" s="35">
        <v>47</v>
      </c>
      <c r="B56" s="6"/>
      <c r="C56" s="6"/>
      <c r="D56" s="214"/>
      <c r="E56" s="16" t="str">
        <f t="shared" si="0"/>
        <v/>
      </c>
      <c r="F56" s="347" t="b">
        <f t="shared" si="1"/>
        <v>0</v>
      </c>
      <c r="G56" s="348">
        <f t="shared" si="5"/>
        <v>1</v>
      </c>
      <c r="H56" s="380" t="str">
        <f t="shared" si="3"/>
        <v/>
      </c>
      <c r="I56" s="380" t="str">
        <f t="shared" si="4"/>
        <v/>
      </c>
    </row>
    <row r="57" spans="1:9">
      <c r="A57" s="35">
        <v>48</v>
      </c>
      <c r="B57" s="6"/>
      <c r="C57" s="6"/>
      <c r="D57" s="214"/>
      <c r="E57" s="16" t="str">
        <f t="shared" si="0"/>
        <v/>
      </c>
      <c r="F57" s="347" t="b">
        <f t="shared" si="1"/>
        <v>0</v>
      </c>
      <c r="G57" s="348">
        <f t="shared" si="5"/>
        <v>1</v>
      </c>
      <c r="H57" s="380" t="str">
        <f t="shared" si="3"/>
        <v/>
      </c>
      <c r="I57" s="380" t="str">
        <f t="shared" si="4"/>
        <v/>
      </c>
    </row>
    <row r="58" spans="1:9">
      <c r="A58" s="35">
        <v>49</v>
      </c>
      <c r="B58" s="6"/>
      <c r="C58" s="6"/>
      <c r="D58" s="214"/>
      <c r="E58" s="16" t="str">
        <f t="shared" si="0"/>
        <v/>
      </c>
      <c r="F58" s="347" t="b">
        <f t="shared" si="1"/>
        <v>0</v>
      </c>
      <c r="G58" s="348">
        <f t="shared" si="5"/>
        <v>1</v>
      </c>
      <c r="H58" s="380" t="str">
        <f t="shared" si="3"/>
        <v/>
      </c>
      <c r="I58" s="380" t="str">
        <f t="shared" si="4"/>
        <v/>
      </c>
    </row>
    <row r="59" spans="1:9">
      <c r="A59" s="35">
        <v>50</v>
      </c>
      <c r="B59" s="6"/>
      <c r="C59" s="6"/>
      <c r="D59" s="214"/>
      <c r="E59" s="16" t="str">
        <f t="shared" si="0"/>
        <v/>
      </c>
      <c r="F59" s="347" t="b">
        <f t="shared" si="1"/>
        <v>0</v>
      </c>
      <c r="G59" s="348">
        <f t="shared" si="5"/>
        <v>1</v>
      </c>
      <c r="H59" s="380" t="str">
        <f t="shared" si="3"/>
        <v/>
      </c>
      <c r="I59" s="380" t="str">
        <f t="shared" si="4"/>
        <v/>
      </c>
    </row>
    <row r="60" spans="1:9">
      <c r="A60" s="35">
        <v>51</v>
      </c>
      <c r="B60" s="6"/>
      <c r="C60" s="6"/>
      <c r="D60" s="214"/>
      <c r="E60" s="16" t="str">
        <f t="shared" si="0"/>
        <v/>
      </c>
      <c r="F60" s="347" t="b">
        <f t="shared" si="1"/>
        <v>0</v>
      </c>
      <c r="G60" s="348">
        <f t="shared" si="5"/>
        <v>1</v>
      </c>
      <c r="H60" s="380" t="str">
        <f t="shared" si="3"/>
        <v/>
      </c>
      <c r="I60" s="380" t="str">
        <f t="shared" si="4"/>
        <v/>
      </c>
    </row>
    <row r="61" spans="1:9">
      <c r="A61" s="35">
        <v>52</v>
      </c>
      <c r="B61" s="6"/>
      <c r="C61" s="6"/>
      <c r="D61" s="214"/>
      <c r="E61" s="16" t="str">
        <f t="shared" si="0"/>
        <v/>
      </c>
      <c r="F61" s="347" t="b">
        <f t="shared" si="1"/>
        <v>0</v>
      </c>
      <c r="G61" s="348">
        <f t="shared" si="5"/>
        <v>1</v>
      </c>
      <c r="H61" s="380" t="str">
        <f t="shared" si="3"/>
        <v/>
      </c>
      <c r="I61" s="380" t="str">
        <f t="shared" si="4"/>
        <v/>
      </c>
    </row>
    <row r="62" spans="1:9">
      <c r="A62" s="35">
        <v>53</v>
      </c>
      <c r="B62" s="6"/>
      <c r="C62" s="6"/>
      <c r="D62" s="214"/>
      <c r="E62" s="16" t="str">
        <f t="shared" si="0"/>
        <v/>
      </c>
      <c r="F62" s="347" t="b">
        <f t="shared" si="1"/>
        <v>0</v>
      </c>
      <c r="G62" s="348">
        <f t="shared" si="5"/>
        <v>1</v>
      </c>
      <c r="H62" s="380" t="str">
        <f t="shared" si="3"/>
        <v/>
      </c>
      <c r="I62" s="380" t="str">
        <f t="shared" si="4"/>
        <v/>
      </c>
    </row>
    <row r="63" spans="1:9">
      <c r="A63" s="35">
        <v>54</v>
      </c>
      <c r="B63" s="6"/>
      <c r="C63" s="6"/>
      <c r="D63" s="214"/>
      <c r="E63" s="16" t="str">
        <f t="shared" si="0"/>
        <v/>
      </c>
      <c r="F63" s="347" t="b">
        <f t="shared" si="1"/>
        <v>0</v>
      </c>
      <c r="G63" s="348">
        <f t="shared" si="5"/>
        <v>1</v>
      </c>
      <c r="H63" s="380" t="str">
        <f t="shared" si="3"/>
        <v/>
      </c>
      <c r="I63" s="380" t="str">
        <f t="shared" si="4"/>
        <v/>
      </c>
    </row>
    <row r="64" spans="1:9">
      <c r="A64" s="35">
        <v>55</v>
      </c>
      <c r="B64" s="6"/>
      <c r="C64" s="6"/>
      <c r="D64" s="214"/>
      <c r="E64" s="16" t="str">
        <f t="shared" si="0"/>
        <v/>
      </c>
      <c r="F64" s="347" t="b">
        <f t="shared" si="1"/>
        <v>0</v>
      </c>
      <c r="G64" s="348">
        <f t="shared" si="5"/>
        <v>1</v>
      </c>
      <c r="H64" s="380" t="str">
        <f t="shared" si="3"/>
        <v/>
      </c>
      <c r="I64" s="380" t="str">
        <f t="shared" si="4"/>
        <v/>
      </c>
    </row>
    <row r="65" spans="1:9">
      <c r="A65" s="35">
        <v>56</v>
      </c>
      <c r="B65" s="6"/>
      <c r="C65" s="6"/>
      <c r="D65" s="214"/>
      <c r="E65" s="16" t="str">
        <f t="shared" si="0"/>
        <v/>
      </c>
      <c r="F65" s="347" t="b">
        <f t="shared" si="1"/>
        <v>0</v>
      </c>
      <c r="G65" s="348">
        <f t="shared" si="5"/>
        <v>1</v>
      </c>
      <c r="H65" s="380" t="str">
        <f t="shared" si="3"/>
        <v/>
      </c>
      <c r="I65" s="380" t="str">
        <f t="shared" si="4"/>
        <v/>
      </c>
    </row>
    <row r="66" spans="1:9">
      <c r="A66" s="35">
        <v>57</v>
      </c>
      <c r="B66" s="6"/>
      <c r="C66" s="6"/>
      <c r="D66" s="214"/>
      <c r="E66" s="16" t="str">
        <f t="shared" si="0"/>
        <v/>
      </c>
      <c r="F66" s="347" t="b">
        <f t="shared" si="1"/>
        <v>0</v>
      </c>
      <c r="G66" s="348">
        <f t="shared" si="5"/>
        <v>1</v>
      </c>
      <c r="H66" s="380" t="str">
        <f t="shared" si="3"/>
        <v/>
      </c>
      <c r="I66" s="380" t="str">
        <f t="shared" si="4"/>
        <v/>
      </c>
    </row>
    <row r="67" spans="1:9">
      <c r="A67" s="35">
        <v>58</v>
      </c>
      <c r="B67" s="6"/>
      <c r="C67" s="6"/>
      <c r="D67" s="214"/>
      <c r="E67" s="16" t="str">
        <f t="shared" si="0"/>
        <v/>
      </c>
      <c r="F67" s="347" t="b">
        <f t="shared" si="1"/>
        <v>0</v>
      </c>
      <c r="G67" s="348">
        <f t="shared" si="5"/>
        <v>1</v>
      </c>
      <c r="H67" s="380" t="str">
        <f t="shared" si="3"/>
        <v/>
      </c>
      <c r="I67" s="380" t="str">
        <f t="shared" si="4"/>
        <v/>
      </c>
    </row>
    <row r="68" spans="1:9">
      <c r="A68" s="35">
        <v>59</v>
      </c>
      <c r="B68" s="6"/>
      <c r="C68" s="6"/>
      <c r="D68" s="214"/>
      <c r="E68" s="16" t="str">
        <f t="shared" si="0"/>
        <v/>
      </c>
      <c r="F68" s="347" t="b">
        <f t="shared" si="1"/>
        <v>0</v>
      </c>
      <c r="G68" s="348">
        <f t="shared" si="5"/>
        <v>1</v>
      </c>
      <c r="H68" s="380" t="str">
        <f t="shared" si="3"/>
        <v/>
      </c>
      <c r="I68" s="380" t="str">
        <f t="shared" si="4"/>
        <v/>
      </c>
    </row>
    <row r="69" spans="1:9">
      <c r="A69" s="35">
        <v>60</v>
      </c>
      <c r="B69" s="6"/>
      <c r="C69" s="6"/>
      <c r="D69" s="214"/>
      <c r="E69" s="16" t="str">
        <f t="shared" si="0"/>
        <v/>
      </c>
      <c r="F69" s="347" t="b">
        <f t="shared" si="1"/>
        <v>0</v>
      </c>
      <c r="G69" s="348">
        <f t="shared" si="5"/>
        <v>1</v>
      </c>
      <c r="H69" s="380" t="str">
        <f t="shared" si="3"/>
        <v/>
      </c>
      <c r="I69" s="380" t="str">
        <f t="shared" si="4"/>
        <v/>
      </c>
    </row>
    <row r="70" spans="1:9">
      <c r="A70" s="35">
        <v>61</v>
      </c>
      <c r="B70" s="6"/>
      <c r="C70" s="6"/>
      <c r="D70" s="214"/>
      <c r="E70" s="16" t="str">
        <f t="shared" si="0"/>
        <v/>
      </c>
      <c r="F70" s="347" t="b">
        <f t="shared" si="1"/>
        <v>0</v>
      </c>
      <c r="G70" s="348">
        <f t="shared" si="5"/>
        <v>1</v>
      </c>
      <c r="H70" s="380" t="str">
        <f t="shared" si="3"/>
        <v/>
      </c>
      <c r="I70" s="380" t="str">
        <f t="shared" si="4"/>
        <v/>
      </c>
    </row>
    <row r="71" spans="1:9">
      <c r="A71" s="35">
        <v>62</v>
      </c>
      <c r="B71" s="6"/>
      <c r="C71" s="6"/>
      <c r="D71" s="214"/>
      <c r="E71" s="16" t="str">
        <f t="shared" si="0"/>
        <v/>
      </c>
      <c r="F71" s="347" t="b">
        <f t="shared" si="1"/>
        <v>0</v>
      </c>
      <c r="G71" s="348">
        <f t="shared" si="5"/>
        <v>1</v>
      </c>
      <c r="H71" s="380" t="str">
        <f t="shared" si="3"/>
        <v/>
      </c>
      <c r="I71" s="380" t="str">
        <f t="shared" si="4"/>
        <v/>
      </c>
    </row>
    <row r="72" spans="1:9">
      <c r="A72" s="35">
        <v>63</v>
      </c>
      <c r="B72" s="6"/>
      <c r="C72" s="6"/>
      <c r="D72" s="214"/>
      <c r="E72" s="16" t="str">
        <f t="shared" si="0"/>
        <v/>
      </c>
      <c r="F72" s="347" t="b">
        <f t="shared" si="1"/>
        <v>0</v>
      </c>
      <c r="G72" s="348">
        <f t="shared" si="5"/>
        <v>1</v>
      </c>
      <c r="H72" s="380" t="str">
        <f t="shared" si="3"/>
        <v/>
      </c>
      <c r="I72" s="380" t="str">
        <f t="shared" si="4"/>
        <v/>
      </c>
    </row>
    <row r="73" spans="1:9">
      <c r="A73" s="35">
        <v>64</v>
      </c>
      <c r="B73" s="6"/>
      <c r="C73" s="6"/>
      <c r="D73" s="214"/>
      <c r="E73" s="16" t="str">
        <f t="shared" si="0"/>
        <v/>
      </c>
      <c r="F73" s="347" t="b">
        <f t="shared" si="1"/>
        <v>0</v>
      </c>
      <c r="G73" s="348">
        <f t="shared" si="5"/>
        <v>1</v>
      </c>
      <c r="H73" s="380" t="str">
        <f t="shared" si="3"/>
        <v/>
      </c>
      <c r="I73" s="380" t="str">
        <f t="shared" si="4"/>
        <v/>
      </c>
    </row>
    <row r="74" spans="1:9">
      <c r="A74" s="35">
        <v>65</v>
      </c>
      <c r="B74" s="6"/>
      <c r="C74" s="6"/>
      <c r="D74" s="214"/>
      <c r="E74" s="16" t="str">
        <f t="shared" ref="E74:E137" si="6">IF(OR($B74="",,,,$D74&lt;an_initial,$D74&gt;an_final,),"",HLOOKUP(C74,ii89punctaje,2,FALSE) )</f>
        <v/>
      </c>
      <c r="F74" s="347" t="b">
        <f t="shared" ref="F74:F108" si="7">IF(nume_candidat="",FALSE,ISNUMBER(SEARCH(nume_candidat,$B74)))</f>
        <v>0</v>
      </c>
      <c r="G74" s="348">
        <f t="shared" ref="G74:G108" si="8">LEN(B74)-LEN(SUBSTITUTE(B74,",",""))+1</f>
        <v>1</v>
      </c>
      <c r="H74" s="380" t="str">
        <f t="shared" ref="H74:H137" si="9">IF(OR($B74="",,,,$D74&lt;an_initial,$D74&gt;an_final,),"",HLOOKUP(C74,ii89punctaje,2,FALSE)*COUNTIF(C74,$H$7))</f>
        <v/>
      </c>
      <c r="I74" s="380" t="str">
        <f t="shared" ref="I74:I137" si="10">IF(OR($B74="",,,,$D74&lt;an_initial,$D74&gt;an_final,),"",HLOOKUP(C74,ii89punctaje,2,FALSE)*COUNTIF(C74,$I$7))</f>
        <v/>
      </c>
    </row>
    <row r="75" spans="1:9">
      <c r="A75" s="35">
        <v>66</v>
      </c>
      <c r="B75" s="6"/>
      <c r="C75" s="6"/>
      <c r="D75" s="214"/>
      <c r="E75" s="16" t="str">
        <f t="shared" si="6"/>
        <v/>
      </c>
      <c r="F75" s="347" t="b">
        <f t="shared" si="7"/>
        <v>0</v>
      </c>
      <c r="G75" s="348">
        <f t="shared" si="8"/>
        <v>1</v>
      </c>
      <c r="H75" s="380" t="str">
        <f t="shared" si="9"/>
        <v/>
      </c>
      <c r="I75" s="380" t="str">
        <f t="shared" si="10"/>
        <v/>
      </c>
    </row>
    <row r="76" spans="1:9">
      <c r="A76" s="35">
        <v>67</v>
      </c>
      <c r="B76" s="6"/>
      <c r="C76" s="6"/>
      <c r="D76" s="214"/>
      <c r="E76" s="16" t="str">
        <f t="shared" si="6"/>
        <v/>
      </c>
      <c r="F76" s="347" t="b">
        <f t="shared" si="7"/>
        <v>0</v>
      </c>
      <c r="G76" s="348">
        <f t="shared" si="8"/>
        <v>1</v>
      </c>
      <c r="H76" s="380" t="str">
        <f t="shared" si="9"/>
        <v/>
      </c>
      <c r="I76" s="380" t="str">
        <f t="shared" si="10"/>
        <v/>
      </c>
    </row>
    <row r="77" spans="1:9">
      <c r="A77" s="35">
        <v>68</v>
      </c>
      <c r="B77" s="6"/>
      <c r="C77" s="6"/>
      <c r="D77" s="214"/>
      <c r="E77" s="16" t="str">
        <f t="shared" si="6"/>
        <v/>
      </c>
      <c r="F77" s="347" t="b">
        <f t="shared" si="7"/>
        <v>0</v>
      </c>
      <c r="G77" s="348">
        <f t="shared" si="8"/>
        <v>1</v>
      </c>
      <c r="H77" s="380" t="str">
        <f t="shared" si="9"/>
        <v/>
      </c>
      <c r="I77" s="380" t="str">
        <f t="shared" si="10"/>
        <v/>
      </c>
    </row>
    <row r="78" spans="1:9">
      <c r="A78" s="35">
        <v>69</v>
      </c>
      <c r="B78" s="6"/>
      <c r="C78" s="6"/>
      <c r="D78" s="214"/>
      <c r="E78" s="16" t="str">
        <f t="shared" si="6"/>
        <v/>
      </c>
      <c r="F78" s="347" t="b">
        <f t="shared" si="7"/>
        <v>0</v>
      </c>
      <c r="G78" s="348">
        <f t="shared" si="8"/>
        <v>1</v>
      </c>
      <c r="H78" s="380" t="str">
        <f t="shared" si="9"/>
        <v/>
      </c>
      <c r="I78" s="380" t="str">
        <f t="shared" si="10"/>
        <v/>
      </c>
    </row>
    <row r="79" spans="1:9">
      <c r="A79" s="35">
        <v>70</v>
      </c>
      <c r="B79" s="6"/>
      <c r="C79" s="6"/>
      <c r="D79" s="214"/>
      <c r="E79" s="16" t="str">
        <f t="shared" si="6"/>
        <v/>
      </c>
      <c r="F79" s="347" t="b">
        <f t="shared" si="7"/>
        <v>0</v>
      </c>
      <c r="G79" s="348">
        <f t="shared" si="8"/>
        <v>1</v>
      </c>
      <c r="H79" s="380" t="str">
        <f t="shared" si="9"/>
        <v/>
      </c>
      <c r="I79" s="380" t="str">
        <f t="shared" si="10"/>
        <v/>
      </c>
    </row>
    <row r="80" spans="1:9">
      <c r="A80" s="35">
        <v>71</v>
      </c>
      <c r="B80" s="6"/>
      <c r="C80" s="6"/>
      <c r="D80" s="214"/>
      <c r="E80" s="16" t="str">
        <f t="shared" si="6"/>
        <v/>
      </c>
      <c r="F80" s="347" t="b">
        <f t="shared" si="7"/>
        <v>0</v>
      </c>
      <c r="G80" s="348">
        <f t="shared" si="8"/>
        <v>1</v>
      </c>
      <c r="H80" s="380" t="str">
        <f t="shared" si="9"/>
        <v/>
      </c>
      <c r="I80" s="380" t="str">
        <f t="shared" si="10"/>
        <v/>
      </c>
    </row>
    <row r="81" spans="1:9">
      <c r="A81" s="35">
        <v>72</v>
      </c>
      <c r="B81" s="6"/>
      <c r="C81" s="6"/>
      <c r="D81" s="214"/>
      <c r="E81" s="16" t="str">
        <f t="shared" si="6"/>
        <v/>
      </c>
      <c r="F81" s="347" t="b">
        <f t="shared" si="7"/>
        <v>0</v>
      </c>
      <c r="G81" s="348">
        <f t="shared" si="8"/>
        <v>1</v>
      </c>
      <c r="H81" s="380" t="str">
        <f t="shared" si="9"/>
        <v/>
      </c>
      <c r="I81" s="380" t="str">
        <f t="shared" si="10"/>
        <v/>
      </c>
    </row>
    <row r="82" spans="1:9">
      <c r="A82" s="35">
        <v>73</v>
      </c>
      <c r="B82" s="6"/>
      <c r="C82" s="6"/>
      <c r="D82" s="214"/>
      <c r="E82" s="16" t="str">
        <f t="shared" si="6"/>
        <v/>
      </c>
      <c r="F82" s="347" t="b">
        <f t="shared" si="7"/>
        <v>0</v>
      </c>
      <c r="G82" s="348">
        <f t="shared" si="8"/>
        <v>1</v>
      </c>
      <c r="H82" s="380" t="str">
        <f t="shared" si="9"/>
        <v/>
      </c>
      <c r="I82" s="380" t="str">
        <f t="shared" si="10"/>
        <v/>
      </c>
    </row>
    <row r="83" spans="1:9">
      <c r="A83" s="35">
        <v>74</v>
      </c>
      <c r="B83" s="6"/>
      <c r="C83" s="6"/>
      <c r="D83" s="214"/>
      <c r="E83" s="16" t="str">
        <f t="shared" si="6"/>
        <v/>
      </c>
      <c r="F83" s="347" t="b">
        <f t="shared" si="7"/>
        <v>0</v>
      </c>
      <c r="G83" s="348">
        <f t="shared" si="8"/>
        <v>1</v>
      </c>
      <c r="H83" s="380" t="str">
        <f t="shared" si="9"/>
        <v/>
      </c>
      <c r="I83" s="380" t="str">
        <f t="shared" si="10"/>
        <v/>
      </c>
    </row>
    <row r="84" spans="1:9">
      <c r="A84" s="35">
        <v>75</v>
      </c>
      <c r="B84" s="6"/>
      <c r="C84" s="6"/>
      <c r="D84" s="214"/>
      <c r="E84" s="16" t="str">
        <f t="shared" si="6"/>
        <v/>
      </c>
      <c r="F84" s="347" t="b">
        <f t="shared" si="7"/>
        <v>0</v>
      </c>
      <c r="G84" s="348">
        <f t="shared" si="8"/>
        <v>1</v>
      </c>
      <c r="H84" s="380" t="str">
        <f t="shared" si="9"/>
        <v/>
      </c>
      <c r="I84" s="380" t="str">
        <f t="shared" si="10"/>
        <v/>
      </c>
    </row>
    <row r="85" spans="1:9">
      <c r="A85" s="35">
        <v>76</v>
      </c>
      <c r="B85" s="6"/>
      <c r="C85" s="6"/>
      <c r="D85" s="214"/>
      <c r="E85" s="16" t="str">
        <f t="shared" si="6"/>
        <v/>
      </c>
      <c r="F85" s="347" t="b">
        <f t="shared" si="7"/>
        <v>0</v>
      </c>
      <c r="G85" s="348">
        <f t="shared" si="8"/>
        <v>1</v>
      </c>
      <c r="H85" s="380" t="str">
        <f t="shared" si="9"/>
        <v/>
      </c>
      <c r="I85" s="380" t="str">
        <f t="shared" si="10"/>
        <v/>
      </c>
    </row>
    <row r="86" spans="1:9">
      <c r="A86" s="35">
        <v>77</v>
      </c>
      <c r="B86" s="6"/>
      <c r="C86" s="6"/>
      <c r="D86" s="214"/>
      <c r="E86" s="16" t="str">
        <f t="shared" si="6"/>
        <v/>
      </c>
      <c r="F86" s="347" t="b">
        <f t="shared" si="7"/>
        <v>0</v>
      </c>
      <c r="G86" s="348">
        <f t="shared" si="8"/>
        <v>1</v>
      </c>
      <c r="H86" s="380" t="str">
        <f t="shared" si="9"/>
        <v/>
      </c>
      <c r="I86" s="380" t="str">
        <f t="shared" si="10"/>
        <v/>
      </c>
    </row>
    <row r="87" spans="1:9">
      <c r="A87" s="35">
        <v>78</v>
      </c>
      <c r="B87" s="6"/>
      <c r="C87" s="6"/>
      <c r="D87" s="214"/>
      <c r="E87" s="16" t="str">
        <f t="shared" si="6"/>
        <v/>
      </c>
      <c r="F87" s="347" t="b">
        <f t="shared" si="7"/>
        <v>0</v>
      </c>
      <c r="G87" s="348">
        <f t="shared" si="8"/>
        <v>1</v>
      </c>
      <c r="H87" s="380" t="str">
        <f t="shared" si="9"/>
        <v/>
      </c>
      <c r="I87" s="380" t="str">
        <f t="shared" si="10"/>
        <v/>
      </c>
    </row>
    <row r="88" spans="1:9">
      <c r="A88" s="35">
        <v>79</v>
      </c>
      <c r="B88" s="6"/>
      <c r="C88" s="6"/>
      <c r="D88" s="214"/>
      <c r="E88" s="16" t="str">
        <f t="shared" si="6"/>
        <v/>
      </c>
      <c r="F88" s="347" t="b">
        <f t="shared" si="7"/>
        <v>0</v>
      </c>
      <c r="G88" s="348">
        <f t="shared" si="8"/>
        <v>1</v>
      </c>
      <c r="H88" s="380" t="str">
        <f t="shared" si="9"/>
        <v/>
      </c>
      <c r="I88" s="380" t="str">
        <f t="shared" si="10"/>
        <v/>
      </c>
    </row>
    <row r="89" spans="1:9">
      <c r="A89" s="35">
        <v>80</v>
      </c>
      <c r="B89" s="6"/>
      <c r="C89" s="6"/>
      <c r="D89" s="214"/>
      <c r="E89" s="16" t="str">
        <f t="shared" si="6"/>
        <v/>
      </c>
      <c r="F89" s="347" t="b">
        <f t="shared" si="7"/>
        <v>0</v>
      </c>
      <c r="G89" s="348">
        <f t="shared" si="8"/>
        <v>1</v>
      </c>
      <c r="H89" s="380" t="str">
        <f t="shared" si="9"/>
        <v/>
      </c>
      <c r="I89" s="380" t="str">
        <f t="shared" si="10"/>
        <v/>
      </c>
    </row>
    <row r="90" spans="1:9">
      <c r="A90" s="35">
        <v>81</v>
      </c>
      <c r="B90" s="6"/>
      <c r="C90" s="6"/>
      <c r="D90" s="214"/>
      <c r="E90" s="16" t="str">
        <f t="shared" si="6"/>
        <v/>
      </c>
      <c r="F90" s="347" t="b">
        <f t="shared" si="7"/>
        <v>0</v>
      </c>
      <c r="G90" s="348">
        <f t="shared" si="8"/>
        <v>1</v>
      </c>
      <c r="H90" s="380" t="str">
        <f t="shared" si="9"/>
        <v/>
      </c>
      <c r="I90" s="380" t="str">
        <f t="shared" si="10"/>
        <v/>
      </c>
    </row>
    <row r="91" spans="1:9">
      <c r="A91" s="35">
        <v>82</v>
      </c>
      <c r="B91" s="6"/>
      <c r="C91" s="6"/>
      <c r="D91" s="214"/>
      <c r="E91" s="16" t="str">
        <f t="shared" si="6"/>
        <v/>
      </c>
      <c r="F91" s="347" t="b">
        <f t="shared" si="7"/>
        <v>0</v>
      </c>
      <c r="G91" s="348">
        <f t="shared" si="8"/>
        <v>1</v>
      </c>
      <c r="H91" s="380" t="str">
        <f t="shared" si="9"/>
        <v/>
      </c>
      <c r="I91" s="380" t="str">
        <f t="shared" si="10"/>
        <v/>
      </c>
    </row>
    <row r="92" spans="1:9">
      <c r="A92" s="35">
        <v>83</v>
      </c>
      <c r="B92" s="6"/>
      <c r="C92" s="6"/>
      <c r="D92" s="214"/>
      <c r="E92" s="16" t="str">
        <f t="shared" si="6"/>
        <v/>
      </c>
      <c r="F92" s="347" t="b">
        <f t="shared" si="7"/>
        <v>0</v>
      </c>
      <c r="G92" s="348">
        <f t="shared" si="8"/>
        <v>1</v>
      </c>
      <c r="H92" s="380" t="str">
        <f t="shared" si="9"/>
        <v/>
      </c>
      <c r="I92" s="380" t="str">
        <f t="shared" si="10"/>
        <v/>
      </c>
    </row>
    <row r="93" spans="1:9">
      <c r="A93" s="35">
        <v>84</v>
      </c>
      <c r="B93" s="6"/>
      <c r="C93" s="6"/>
      <c r="D93" s="214"/>
      <c r="E93" s="16" t="str">
        <f t="shared" si="6"/>
        <v/>
      </c>
      <c r="F93" s="347" t="b">
        <f t="shared" si="7"/>
        <v>0</v>
      </c>
      <c r="G93" s="348">
        <f t="shared" si="8"/>
        <v>1</v>
      </c>
      <c r="H93" s="380" t="str">
        <f t="shared" si="9"/>
        <v/>
      </c>
      <c r="I93" s="380" t="str">
        <f t="shared" si="10"/>
        <v/>
      </c>
    </row>
    <row r="94" spans="1:9">
      <c r="A94" s="35">
        <v>85</v>
      </c>
      <c r="B94" s="6"/>
      <c r="C94" s="6"/>
      <c r="D94" s="214"/>
      <c r="E94" s="16" t="str">
        <f t="shared" si="6"/>
        <v/>
      </c>
      <c r="F94" s="347" t="b">
        <f t="shared" si="7"/>
        <v>0</v>
      </c>
      <c r="G94" s="348">
        <f t="shared" si="8"/>
        <v>1</v>
      </c>
      <c r="H94" s="380" t="str">
        <f t="shared" si="9"/>
        <v/>
      </c>
      <c r="I94" s="380" t="str">
        <f t="shared" si="10"/>
        <v/>
      </c>
    </row>
    <row r="95" spans="1:9">
      <c r="A95" s="35">
        <v>86</v>
      </c>
      <c r="B95" s="6"/>
      <c r="C95" s="6"/>
      <c r="D95" s="214"/>
      <c r="E95" s="16" t="str">
        <f t="shared" si="6"/>
        <v/>
      </c>
      <c r="F95" s="347" t="b">
        <f t="shared" si="7"/>
        <v>0</v>
      </c>
      <c r="G95" s="348">
        <f t="shared" si="8"/>
        <v>1</v>
      </c>
      <c r="H95" s="380" t="str">
        <f t="shared" si="9"/>
        <v/>
      </c>
      <c r="I95" s="380" t="str">
        <f t="shared" si="10"/>
        <v/>
      </c>
    </row>
    <row r="96" spans="1:9">
      <c r="A96" s="35">
        <v>87</v>
      </c>
      <c r="B96" s="6"/>
      <c r="C96" s="6"/>
      <c r="D96" s="214"/>
      <c r="E96" s="16" t="str">
        <f t="shared" si="6"/>
        <v/>
      </c>
      <c r="F96" s="347" t="b">
        <f t="shared" si="7"/>
        <v>0</v>
      </c>
      <c r="G96" s="348">
        <f t="shared" si="8"/>
        <v>1</v>
      </c>
      <c r="H96" s="380" t="str">
        <f t="shared" si="9"/>
        <v/>
      </c>
      <c r="I96" s="380" t="str">
        <f t="shared" si="10"/>
        <v/>
      </c>
    </row>
    <row r="97" spans="1:9">
      <c r="A97" s="35">
        <v>88</v>
      </c>
      <c r="B97" s="6"/>
      <c r="C97" s="6"/>
      <c r="D97" s="214"/>
      <c r="E97" s="16" t="str">
        <f t="shared" si="6"/>
        <v/>
      </c>
      <c r="F97" s="347" t="b">
        <f t="shared" si="7"/>
        <v>0</v>
      </c>
      <c r="G97" s="348">
        <f t="shared" si="8"/>
        <v>1</v>
      </c>
      <c r="H97" s="380" t="str">
        <f t="shared" si="9"/>
        <v/>
      </c>
      <c r="I97" s="380" t="str">
        <f t="shared" si="10"/>
        <v/>
      </c>
    </row>
    <row r="98" spans="1:9">
      <c r="A98" s="35">
        <v>89</v>
      </c>
      <c r="B98" s="6"/>
      <c r="C98" s="6"/>
      <c r="D98" s="214"/>
      <c r="E98" s="16" t="str">
        <f t="shared" si="6"/>
        <v/>
      </c>
      <c r="F98" s="347" t="b">
        <f t="shared" si="7"/>
        <v>0</v>
      </c>
      <c r="G98" s="348">
        <f t="shared" si="8"/>
        <v>1</v>
      </c>
      <c r="H98" s="380" t="str">
        <f t="shared" si="9"/>
        <v/>
      </c>
      <c r="I98" s="380" t="str">
        <f t="shared" si="10"/>
        <v/>
      </c>
    </row>
    <row r="99" spans="1:9">
      <c r="A99" s="35">
        <v>90</v>
      </c>
      <c r="B99" s="6"/>
      <c r="C99" s="6"/>
      <c r="D99" s="214"/>
      <c r="E99" s="16" t="str">
        <f t="shared" si="6"/>
        <v/>
      </c>
      <c r="F99" s="347" t="b">
        <f t="shared" si="7"/>
        <v>0</v>
      </c>
      <c r="G99" s="348">
        <f t="shared" si="8"/>
        <v>1</v>
      </c>
      <c r="H99" s="380" t="str">
        <f t="shared" si="9"/>
        <v/>
      </c>
      <c r="I99" s="380" t="str">
        <f t="shared" si="10"/>
        <v/>
      </c>
    </row>
    <row r="100" spans="1:9">
      <c r="A100" s="35">
        <v>91</v>
      </c>
      <c r="B100" s="6"/>
      <c r="C100" s="6"/>
      <c r="D100" s="214"/>
      <c r="E100" s="16" t="str">
        <f t="shared" si="6"/>
        <v/>
      </c>
      <c r="F100" s="347" t="b">
        <f t="shared" si="7"/>
        <v>0</v>
      </c>
      <c r="G100" s="348">
        <f t="shared" si="8"/>
        <v>1</v>
      </c>
      <c r="H100" s="380" t="str">
        <f t="shared" si="9"/>
        <v/>
      </c>
      <c r="I100" s="380" t="str">
        <f t="shared" si="10"/>
        <v/>
      </c>
    </row>
    <row r="101" spans="1:9">
      <c r="A101" s="35">
        <v>92</v>
      </c>
      <c r="B101" s="6"/>
      <c r="C101" s="6"/>
      <c r="D101" s="214"/>
      <c r="E101" s="16" t="str">
        <f t="shared" si="6"/>
        <v/>
      </c>
      <c r="F101" s="347" t="b">
        <f t="shared" si="7"/>
        <v>0</v>
      </c>
      <c r="G101" s="348">
        <f t="shared" si="8"/>
        <v>1</v>
      </c>
      <c r="H101" s="380" t="str">
        <f t="shared" si="9"/>
        <v/>
      </c>
      <c r="I101" s="380" t="str">
        <f t="shared" si="10"/>
        <v/>
      </c>
    </row>
    <row r="102" spans="1:9">
      <c r="A102" s="35">
        <v>93</v>
      </c>
      <c r="B102" s="6"/>
      <c r="C102" s="6"/>
      <c r="D102" s="214"/>
      <c r="E102" s="16" t="str">
        <f t="shared" si="6"/>
        <v/>
      </c>
      <c r="F102" s="347" t="b">
        <f t="shared" si="7"/>
        <v>0</v>
      </c>
      <c r="G102" s="348">
        <f t="shared" si="8"/>
        <v>1</v>
      </c>
      <c r="H102" s="380" t="str">
        <f t="shared" si="9"/>
        <v/>
      </c>
      <c r="I102" s="380" t="str">
        <f t="shared" si="10"/>
        <v/>
      </c>
    </row>
    <row r="103" spans="1:9">
      <c r="A103" s="35">
        <v>94</v>
      </c>
      <c r="B103" s="6"/>
      <c r="C103" s="6"/>
      <c r="D103" s="214"/>
      <c r="E103" s="16" t="str">
        <f t="shared" si="6"/>
        <v/>
      </c>
      <c r="F103" s="347" t="b">
        <f t="shared" si="7"/>
        <v>0</v>
      </c>
      <c r="G103" s="348">
        <f t="shared" si="8"/>
        <v>1</v>
      </c>
      <c r="H103" s="380" t="str">
        <f t="shared" si="9"/>
        <v/>
      </c>
      <c r="I103" s="380" t="str">
        <f t="shared" si="10"/>
        <v/>
      </c>
    </row>
    <row r="104" spans="1:9">
      <c r="A104" s="35">
        <v>95</v>
      </c>
      <c r="B104" s="6"/>
      <c r="C104" s="6"/>
      <c r="D104" s="214"/>
      <c r="E104" s="16" t="str">
        <f t="shared" si="6"/>
        <v/>
      </c>
      <c r="F104" s="347" t="b">
        <f t="shared" si="7"/>
        <v>0</v>
      </c>
      <c r="G104" s="348">
        <f t="shared" si="8"/>
        <v>1</v>
      </c>
      <c r="H104" s="380" t="str">
        <f t="shared" si="9"/>
        <v/>
      </c>
      <c r="I104" s="380" t="str">
        <f t="shared" si="10"/>
        <v/>
      </c>
    </row>
    <row r="105" spans="1:9">
      <c r="A105" s="35">
        <v>96</v>
      </c>
      <c r="B105" s="6"/>
      <c r="C105" s="6"/>
      <c r="D105" s="214"/>
      <c r="E105" s="16" t="str">
        <f t="shared" si="6"/>
        <v/>
      </c>
      <c r="F105" s="347" t="b">
        <f t="shared" si="7"/>
        <v>0</v>
      </c>
      <c r="G105" s="348">
        <f t="shared" si="8"/>
        <v>1</v>
      </c>
      <c r="H105" s="380" t="str">
        <f t="shared" si="9"/>
        <v/>
      </c>
      <c r="I105" s="380" t="str">
        <f t="shared" si="10"/>
        <v/>
      </c>
    </row>
    <row r="106" spans="1:9">
      <c r="A106" s="35">
        <v>97</v>
      </c>
      <c r="B106" s="6"/>
      <c r="C106" s="6"/>
      <c r="D106" s="214"/>
      <c r="E106" s="16" t="str">
        <f t="shared" si="6"/>
        <v/>
      </c>
      <c r="F106" s="347" t="b">
        <f t="shared" si="7"/>
        <v>0</v>
      </c>
      <c r="G106" s="348">
        <f t="shared" si="8"/>
        <v>1</v>
      </c>
      <c r="H106" s="380" t="str">
        <f t="shared" si="9"/>
        <v/>
      </c>
      <c r="I106" s="380" t="str">
        <f t="shared" si="10"/>
        <v/>
      </c>
    </row>
    <row r="107" spans="1:9">
      <c r="A107" s="35">
        <v>98</v>
      </c>
      <c r="B107" s="6"/>
      <c r="C107" s="6"/>
      <c r="D107" s="214"/>
      <c r="E107" s="16" t="str">
        <f t="shared" si="6"/>
        <v/>
      </c>
      <c r="F107" s="347" t="b">
        <f t="shared" si="7"/>
        <v>0</v>
      </c>
      <c r="G107" s="348">
        <f t="shared" si="8"/>
        <v>1</v>
      </c>
      <c r="H107" s="380" t="str">
        <f t="shared" si="9"/>
        <v/>
      </c>
      <c r="I107" s="380" t="str">
        <f t="shared" si="10"/>
        <v/>
      </c>
    </row>
    <row r="108" spans="1:9">
      <c r="A108" s="141">
        <v>99</v>
      </c>
      <c r="B108" s="6"/>
      <c r="C108" s="6"/>
      <c r="D108" s="214"/>
      <c r="E108" s="16" t="str">
        <f t="shared" si="6"/>
        <v/>
      </c>
      <c r="F108" s="347" t="b">
        <f t="shared" si="7"/>
        <v>0</v>
      </c>
      <c r="G108" s="348">
        <f t="shared" si="8"/>
        <v>1</v>
      </c>
      <c r="H108" s="380" t="str">
        <f t="shared" si="9"/>
        <v/>
      </c>
      <c r="I108" s="380" t="str">
        <f t="shared" si="10"/>
        <v/>
      </c>
    </row>
    <row r="109" spans="1:9">
      <c r="A109" s="141">
        <v>100</v>
      </c>
      <c r="B109" s="142"/>
      <c r="C109" s="142"/>
      <c r="D109" s="144"/>
      <c r="E109" s="16" t="str">
        <f t="shared" si="6"/>
        <v/>
      </c>
      <c r="H109" s="380" t="str">
        <f t="shared" si="9"/>
        <v/>
      </c>
      <c r="I109" s="380" t="str">
        <f t="shared" si="10"/>
        <v/>
      </c>
    </row>
    <row r="110" spans="1:9">
      <c r="A110" s="141">
        <v>101</v>
      </c>
      <c r="B110" s="142"/>
      <c r="C110" s="142"/>
      <c r="D110" s="144"/>
      <c r="E110" s="16" t="str">
        <f t="shared" si="6"/>
        <v/>
      </c>
      <c r="H110" s="380" t="str">
        <f t="shared" si="9"/>
        <v/>
      </c>
      <c r="I110" s="380" t="str">
        <f t="shared" si="10"/>
        <v/>
      </c>
    </row>
    <row r="111" spans="1:9">
      <c r="A111" s="141">
        <v>102</v>
      </c>
      <c r="B111" s="142"/>
      <c r="C111" s="142"/>
      <c r="D111" s="144"/>
      <c r="E111" s="16" t="str">
        <f t="shared" si="6"/>
        <v/>
      </c>
      <c r="H111" s="380" t="str">
        <f t="shared" si="9"/>
        <v/>
      </c>
      <c r="I111" s="380" t="str">
        <f t="shared" si="10"/>
        <v/>
      </c>
    </row>
    <row r="112" spans="1:9">
      <c r="A112" s="141">
        <v>103</v>
      </c>
      <c r="B112" s="142"/>
      <c r="C112" s="142"/>
      <c r="D112" s="144"/>
      <c r="E112" s="16" t="str">
        <f t="shared" si="6"/>
        <v/>
      </c>
      <c r="H112" s="380" t="str">
        <f t="shared" si="9"/>
        <v/>
      </c>
      <c r="I112" s="380" t="str">
        <f t="shared" si="10"/>
        <v/>
      </c>
    </row>
    <row r="113" spans="1:9">
      <c r="A113" s="141">
        <v>104</v>
      </c>
      <c r="B113" s="142"/>
      <c r="C113" s="142"/>
      <c r="D113" s="144"/>
      <c r="E113" s="16" t="str">
        <f t="shared" si="6"/>
        <v/>
      </c>
      <c r="H113" s="380" t="str">
        <f t="shared" si="9"/>
        <v/>
      </c>
      <c r="I113" s="380" t="str">
        <f t="shared" si="10"/>
        <v/>
      </c>
    </row>
    <row r="114" spans="1:9">
      <c r="A114" s="141">
        <v>105</v>
      </c>
      <c r="B114" s="142"/>
      <c r="C114" s="142"/>
      <c r="D114" s="144"/>
      <c r="E114" s="16" t="str">
        <f t="shared" si="6"/>
        <v/>
      </c>
      <c r="H114" s="380" t="str">
        <f t="shared" si="9"/>
        <v/>
      </c>
      <c r="I114" s="380" t="str">
        <f t="shared" si="10"/>
        <v/>
      </c>
    </row>
    <row r="115" spans="1:9">
      <c r="A115" s="141">
        <v>106</v>
      </c>
      <c r="B115" s="142"/>
      <c r="C115" s="142"/>
      <c r="D115" s="144"/>
      <c r="E115" s="16" t="str">
        <f t="shared" si="6"/>
        <v/>
      </c>
      <c r="H115" s="380" t="str">
        <f t="shared" si="9"/>
        <v/>
      </c>
      <c r="I115" s="380" t="str">
        <f t="shared" si="10"/>
        <v/>
      </c>
    </row>
    <row r="116" spans="1:9">
      <c r="A116" s="141">
        <v>107</v>
      </c>
      <c r="B116" s="142"/>
      <c r="C116" s="142"/>
      <c r="D116" s="144"/>
      <c r="E116" s="16" t="str">
        <f t="shared" si="6"/>
        <v/>
      </c>
      <c r="H116" s="380" t="str">
        <f t="shared" si="9"/>
        <v/>
      </c>
      <c r="I116" s="380" t="str">
        <f t="shared" si="10"/>
        <v/>
      </c>
    </row>
    <row r="117" spans="1:9">
      <c r="A117" s="141">
        <v>108</v>
      </c>
      <c r="B117" s="142"/>
      <c r="C117" s="142"/>
      <c r="D117" s="144"/>
      <c r="E117" s="16" t="str">
        <f t="shared" si="6"/>
        <v/>
      </c>
      <c r="H117" s="380" t="str">
        <f t="shared" si="9"/>
        <v/>
      </c>
      <c r="I117" s="380" t="str">
        <f t="shared" si="10"/>
        <v/>
      </c>
    </row>
    <row r="118" spans="1:9">
      <c r="A118" s="141">
        <v>109</v>
      </c>
      <c r="B118" s="142"/>
      <c r="C118" s="142"/>
      <c r="D118" s="144"/>
      <c r="E118" s="16" t="str">
        <f t="shared" si="6"/>
        <v/>
      </c>
      <c r="H118" s="380" t="str">
        <f t="shared" si="9"/>
        <v/>
      </c>
      <c r="I118" s="380" t="str">
        <f t="shared" si="10"/>
        <v/>
      </c>
    </row>
    <row r="119" spans="1:9">
      <c r="A119" s="141">
        <v>110</v>
      </c>
      <c r="B119" s="142"/>
      <c r="C119" s="142"/>
      <c r="D119" s="144"/>
      <c r="E119" s="16" t="str">
        <f t="shared" si="6"/>
        <v/>
      </c>
      <c r="H119" s="380" t="str">
        <f t="shared" si="9"/>
        <v/>
      </c>
      <c r="I119" s="380" t="str">
        <f t="shared" si="10"/>
        <v/>
      </c>
    </row>
    <row r="120" spans="1:9">
      <c r="A120" s="141">
        <v>111</v>
      </c>
      <c r="B120" s="142"/>
      <c r="C120" s="142"/>
      <c r="D120" s="144"/>
      <c r="E120" s="16" t="str">
        <f t="shared" si="6"/>
        <v/>
      </c>
      <c r="H120" s="380" t="str">
        <f t="shared" si="9"/>
        <v/>
      </c>
      <c r="I120" s="380" t="str">
        <f t="shared" si="10"/>
        <v/>
      </c>
    </row>
    <row r="121" spans="1:9">
      <c r="A121" s="141">
        <v>112</v>
      </c>
      <c r="B121" s="142"/>
      <c r="C121" s="142"/>
      <c r="D121" s="144"/>
      <c r="E121" s="16" t="str">
        <f t="shared" si="6"/>
        <v/>
      </c>
      <c r="H121" s="380" t="str">
        <f t="shared" si="9"/>
        <v/>
      </c>
      <c r="I121" s="380" t="str">
        <f t="shared" si="10"/>
        <v/>
      </c>
    </row>
    <row r="122" spans="1:9">
      <c r="A122" s="141">
        <v>113</v>
      </c>
      <c r="B122" s="142"/>
      <c r="C122" s="142"/>
      <c r="D122" s="144"/>
      <c r="E122" s="16" t="str">
        <f t="shared" si="6"/>
        <v/>
      </c>
      <c r="H122" s="380" t="str">
        <f t="shared" si="9"/>
        <v/>
      </c>
      <c r="I122" s="380" t="str">
        <f t="shared" si="10"/>
        <v/>
      </c>
    </row>
    <row r="123" spans="1:9">
      <c r="A123" s="141">
        <v>114</v>
      </c>
      <c r="B123" s="142"/>
      <c r="C123" s="142"/>
      <c r="D123" s="144"/>
      <c r="E123" s="16" t="str">
        <f t="shared" si="6"/>
        <v/>
      </c>
      <c r="H123" s="380" t="str">
        <f t="shared" si="9"/>
        <v/>
      </c>
      <c r="I123" s="380" t="str">
        <f t="shared" si="10"/>
        <v/>
      </c>
    </row>
    <row r="124" spans="1:9">
      <c r="A124" s="141">
        <v>115</v>
      </c>
      <c r="B124" s="142"/>
      <c r="C124" s="142"/>
      <c r="D124" s="144"/>
      <c r="E124" s="16" t="str">
        <f t="shared" si="6"/>
        <v/>
      </c>
      <c r="H124" s="380" t="str">
        <f t="shared" si="9"/>
        <v/>
      </c>
      <c r="I124" s="380" t="str">
        <f t="shared" si="10"/>
        <v/>
      </c>
    </row>
    <row r="125" spans="1:9">
      <c r="A125" s="141">
        <v>116</v>
      </c>
      <c r="B125" s="142"/>
      <c r="C125" s="142"/>
      <c r="D125" s="144"/>
      <c r="E125" s="16" t="str">
        <f t="shared" si="6"/>
        <v/>
      </c>
      <c r="H125" s="380" t="str">
        <f t="shared" si="9"/>
        <v/>
      </c>
      <c r="I125" s="380" t="str">
        <f t="shared" si="10"/>
        <v/>
      </c>
    </row>
    <row r="126" spans="1:9">
      <c r="A126" s="141">
        <v>117</v>
      </c>
      <c r="B126" s="142"/>
      <c r="C126" s="142"/>
      <c r="D126" s="144"/>
      <c r="E126" s="16" t="str">
        <f t="shared" si="6"/>
        <v/>
      </c>
      <c r="H126" s="380" t="str">
        <f t="shared" si="9"/>
        <v/>
      </c>
      <c r="I126" s="380" t="str">
        <f t="shared" si="10"/>
        <v/>
      </c>
    </row>
    <row r="127" spans="1:9">
      <c r="A127" s="141">
        <v>118</v>
      </c>
      <c r="B127" s="142"/>
      <c r="C127" s="142"/>
      <c r="D127" s="144"/>
      <c r="E127" s="16" t="str">
        <f t="shared" si="6"/>
        <v/>
      </c>
      <c r="H127" s="380" t="str">
        <f t="shared" si="9"/>
        <v/>
      </c>
      <c r="I127" s="380" t="str">
        <f t="shared" si="10"/>
        <v/>
      </c>
    </row>
    <row r="128" spans="1:9">
      <c r="A128" s="141">
        <v>119</v>
      </c>
      <c r="B128" s="142"/>
      <c r="C128" s="142"/>
      <c r="D128" s="144"/>
      <c r="E128" s="16" t="str">
        <f t="shared" si="6"/>
        <v/>
      </c>
      <c r="H128" s="380" t="str">
        <f t="shared" si="9"/>
        <v/>
      </c>
      <c r="I128" s="380" t="str">
        <f t="shared" si="10"/>
        <v/>
      </c>
    </row>
    <row r="129" spans="1:9">
      <c r="A129" s="141">
        <v>120</v>
      </c>
      <c r="B129" s="142"/>
      <c r="C129" s="142"/>
      <c r="D129" s="144"/>
      <c r="E129" s="16" t="str">
        <f t="shared" si="6"/>
        <v/>
      </c>
      <c r="H129" s="380" t="str">
        <f t="shared" si="9"/>
        <v/>
      </c>
      <c r="I129" s="380" t="str">
        <f t="shared" si="10"/>
        <v/>
      </c>
    </row>
    <row r="130" spans="1:9">
      <c r="A130" s="141">
        <v>121</v>
      </c>
      <c r="B130" s="142"/>
      <c r="C130" s="142"/>
      <c r="D130" s="144"/>
      <c r="E130" s="16" t="str">
        <f t="shared" si="6"/>
        <v/>
      </c>
      <c r="H130" s="380" t="str">
        <f t="shared" si="9"/>
        <v/>
      </c>
      <c r="I130" s="380" t="str">
        <f t="shared" si="10"/>
        <v/>
      </c>
    </row>
    <row r="131" spans="1:9">
      <c r="A131" s="141">
        <v>122</v>
      </c>
      <c r="B131" s="142"/>
      <c r="C131" s="142"/>
      <c r="D131" s="144"/>
      <c r="E131" s="16" t="str">
        <f t="shared" si="6"/>
        <v/>
      </c>
      <c r="H131" s="380" t="str">
        <f t="shared" si="9"/>
        <v/>
      </c>
      <c r="I131" s="380" t="str">
        <f t="shared" si="10"/>
        <v/>
      </c>
    </row>
    <row r="132" spans="1:9">
      <c r="A132" s="141">
        <v>123</v>
      </c>
      <c r="B132" s="142"/>
      <c r="C132" s="142"/>
      <c r="D132" s="144"/>
      <c r="E132" s="16" t="str">
        <f t="shared" si="6"/>
        <v/>
      </c>
      <c r="H132" s="380" t="str">
        <f t="shared" si="9"/>
        <v/>
      </c>
      <c r="I132" s="380" t="str">
        <f t="shared" si="10"/>
        <v/>
      </c>
    </row>
    <row r="133" spans="1:9">
      <c r="A133" s="141">
        <v>124</v>
      </c>
      <c r="B133" s="142"/>
      <c r="C133" s="142"/>
      <c r="D133" s="144"/>
      <c r="E133" s="16" t="str">
        <f t="shared" si="6"/>
        <v/>
      </c>
      <c r="H133" s="380" t="str">
        <f t="shared" si="9"/>
        <v/>
      </c>
      <c r="I133" s="380" t="str">
        <f t="shared" si="10"/>
        <v/>
      </c>
    </row>
    <row r="134" spans="1:9">
      <c r="A134" s="141">
        <v>125</v>
      </c>
      <c r="B134" s="142"/>
      <c r="C134" s="142"/>
      <c r="D134" s="144"/>
      <c r="E134" s="16" t="str">
        <f t="shared" si="6"/>
        <v/>
      </c>
      <c r="H134" s="380" t="str">
        <f t="shared" si="9"/>
        <v/>
      </c>
      <c r="I134" s="380" t="str">
        <f t="shared" si="10"/>
        <v/>
      </c>
    </row>
    <row r="135" spans="1:9">
      <c r="A135" s="141">
        <v>126</v>
      </c>
      <c r="B135" s="142"/>
      <c r="C135" s="142"/>
      <c r="D135" s="144"/>
      <c r="E135" s="16" t="str">
        <f t="shared" si="6"/>
        <v/>
      </c>
      <c r="H135" s="380" t="str">
        <f t="shared" si="9"/>
        <v/>
      </c>
      <c r="I135" s="380" t="str">
        <f t="shared" si="10"/>
        <v/>
      </c>
    </row>
    <row r="136" spans="1:9">
      <c r="A136" s="141">
        <v>127</v>
      </c>
      <c r="B136" s="142"/>
      <c r="C136" s="142"/>
      <c r="D136" s="144"/>
      <c r="E136" s="16" t="str">
        <f t="shared" si="6"/>
        <v/>
      </c>
      <c r="H136" s="380" t="str">
        <f t="shared" si="9"/>
        <v/>
      </c>
      <c r="I136" s="380" t="str">
        <f t="shared" si="10"/>
        <v/>
      </c>
    </row>
    <row r="137" spans="1:9">
      <c r="A137" s="141">
        <v>128</v>
      </c>
      <c r="B137" s="142"/>
      <c r="C137" s="142"/>
      <c r="D137" s="144"/>
      <c r="E137" s="16" t="str">
        <f t="shared" si="6"/>
        <v/>
      </c>
      <c r="H137" s="380" t="str">
        <f t="shared" si="9"/>
        <v/>
      </c>
      <c r="I137" s="380" t="str">
        <f t="shared" si="10"/>
        <v/>
      </c>
    </row>
    <row r="138" spans="1:9">
      <c r="A138" s="141">
        <v>129</v>
      </c>
      <c r="B138" s="142"/>
      <c r="C138" s="142"/>
      <c r="D138" s="144"/>
      <c r="E138" s="16" t="str">
        <f t="shared" ref="E138:E201" si="11">IF(OR($B138="",,,,$D138&lt;an_initial,$D138&gt;an_final,),"",HLOOKUP(C138,ii89punctaje,2,FALSE) )</f>
        <v/>
      </c>
      <c r="H138" s="380" t="str">
        <f t="shared" ref="H138:H201" si="12">IF(OR($B138="",,,,$D138&lt;an_initial,$D138&gt;an_final,),"",HLOOKUP(C138,ii89punctaje,2,FALSE)*COUNTIF(C138,$H$7))</f>
        <v/>
      </c>
      <c r="I138" s="380" t="str">
        <f t="shared" ref="I138:I201" si="13">IF(OR($B138="",,,,$D138&lt;an_initial,$D138&gt;an_final,),"",HLOOKUP(C138,ii89punctaje,2,FALSE)*COUNTIF(C138,$I$7))</f>
        <v/>
      </c>
    </row>
    <row r="139" spans="1:9">
      <c r="A139" s="141">
        <v>130</v>
      </c>
      <c r="B139" s="142"/>
      <c r="C139" s="142"/>
      <c r="D139" s="144"/>
      <c r="E139" s="16" t="str">
        <f t="shared" si="11"/>
        <v/>
      </c>
      <c r="H139" s="380" t="str">
        <f t="shared" si="12"/>
        <v/>
      </c>
      <c r="I139" s="380" t="str">
        <f t="shared" si="13"/>
        <v/>
      </c>
    </row>
    <row r="140" spans="1:9">
      <c r="A140" s="141">
        <v>131</v>
      </c>
      <c r="B140" s="142"/>
      <c r="C140" s="142"/>
      <c r="D140" s="144"/>
      <c r="E140" s="16" t="str">
        <f t="shared" si="11"/>
        <v/>
      </c>
      <c r="H140" s="380" t="str">
        <f t="shared" si="12"/>
        <v/>
      </c>
      <c r="I140" s="380" t="str">
        <f t="shared" si="13"/>
        <v/>
      </c>
    </row>
    <row r="141" spans="1:9">
      <c r="A141" s="141">
        <v>132</v>
      </c>
      <c r="B141" s="142"/>
      <c r="C141" s="142"/>
      <c r="D141" s="144"/>
      <c r="E141" s="16" t="str">
        <f t="shared" si="11"/>
        <v/>
      </c>
      <c r="H141" s="380" t="str">
        <f t="shared" si="12"/>
        <v/>
      </c>
      <c r="I141" s="380" t="str">
        <f t="shared" si="13"/>
        <v/>
      </c>
    </row>
    <row r="142" spans="1:9">
      <c r="A142" s="141">
        <v>133</v>
      </c>
      <c r="B142" s="142"/>
      <c r="C142" s="142"/>
      <c r="D142" s="144"/>
      <c r="E142" s="16" t="str">
        <f t="shared" si="11"/>
        <v/>
      </c>
      <c r="H142" s="380" t="str">
        <f t="shared" si="12"/>
        <v/>
      </c>
      <c r="I142" s="380" t="str">
        <f t="shared" si="13"/>
        <v/>
      </c>
    </row>
    <row r="143" spans="1:9">
      <c r="A143" s="141">
        <v>134</v>
      </c>
      <c r="B143" s="142"/>
      <c r="C143" s="142"/>
      <c r="D143" s="144"/>
      <c r="E143" s="16" t="str">
        <f t="shared" si="11"/>
        <v/>
      </c>
      <c r="H143" s="380" t="str">
        <f t="shared" si="12"/>
        <v/>
      </c>
      <c r="I143" s="380" t="str">
        <f t="shared" si="13"/>
        <v/>
      </c>
    </row>
    <row r="144" spans="1:9">
      <c r="A144" s="141">
        <v>135</v>
      </c>
      <c r="B144" s="142"/>
      <c r="C144" s="142"/>
      <c r="D144" s="144"/>
      <c r="E144" s="16" t="str">
        <f t="shared" si="11"/>
        <v/>
      </c>
      <c r="H144" s="380" t="str">
        <f t="shared" si="12"/>
        <v/>
      </c>
      <c r="I144" s="380" t="str">
        <f t="shared" si="13"/>
        <v/>
      </c>
    </row>
    <row r="145" spans="1:9">
      <c r="A145" s="141">
        <v>136</v>
      </c>
      <c r="B145" s="142"/>
      <c r="C145" s="142"/>
      <c r="D145" s="144"/>
      <c r="E145" s="16" t="str">
        <f t="shared" si="11"/>
        <v/>
      </c>
      <c r="H145" s="380" t="str">
        <f t="shared" si="12"/>
        <v/>
      </c>
      <c r="I145" s="380" t="str">
        <f t="shared" si="13"/>
        <v/>
      </c>
    </row>
    <row r="146" spans="1:9">
      <c r="A146" s="141">
        <v>137</v>
      </c>
      <c r="B146" s="142"/>
      <c r="C146" s="142"/>
      <c r="D146" s="144"/>
      <c r="E146" s="16" t="str">
        <f t="shared" si="11"/>
        <v/>
      </c>
      <c r="H146" s="380" t="str">
        <f t="shared" si="12"/>
        <v/>
      </c>
      <c r="I146" s="380" t="str">
        <f t="shared" si="13"/>
        <v/>
      </c>
    </row>
    <row r="147" spans="1:9">
      <c r="A147" s="141">
        <v>138</v>
      </c>
      <c r="B147" s="142"/>
      <c r="C147" s="142"/>
      <c r="D147" s="144"/>
      <c r="E147" s="16" t="str">
        <f t="shared" si="11"/>
        <v/>
      </c>
      <c r="H147" s="380" t="str">
        <f t="shared" si="12"/>
        <v/>
      </c>
      <c r="I147" s="380" t="str">
        <f t="shared" si="13"/>
        <v/>
      </c>
    </row>
    <row r="148" spans="1:9">
      <c r="A148" s="141">
        <v>139</v>
      </c>
      <c r="B148" s="142"/>
      <c r="C148" s="142"/>
      <c r="D148" s="144"/>
      <c r="E148" s="16" t="str">
        <f t="shared" si="11"/>
        <v/>
      </c>
      <c r="H148" s="380" t="str">
        <f t="shared" si="12"/>
        <v/>
      </c>
      <c r="I148" s="380" t="str">
        <f t="shared" si="13"/>
        <v/>
      </c>
    </row>
    <row r="149" spans="1:9">
      <c r="A149" s="141">
        <v>140</v>
      </c>
      <c r="B149" s="142"/>
      <c r="C149" s="142"/>
      <c r="D149" s="144"/>
      <c r="E149" s="16" t="str">
        <f t="shared" si="11"/>
        <v/>
      </c>
      <c r="H149" s="380" t="str">
        <f t="shared" si="12"/>
        <v/>
      </c>
      <c r="I149" s="380" t="str">
        <f t="shared" si="13"/>
        <v/>
      </c>
    </row>
    <row r="150" spans="1:9">
      <c r="A150" s="141">
        <v>141</v>
      </c>
      <c r="B150" s="142"/>
      <c r="C150" s="142"/>
      <c r="D150" s="144"/>
      <c r="E150" s="16" t="str">
        <f t="shared" si="11"/>
        <v/>
      </c>
      <c r="H150" s="380" t="str">
        <f t="shared" si="12"/>
        <v/>
      </c>
      <c r="I150" s="380" t="str">
        <f t="shared" si="13"/>
        <v/>
      </c>
    </row>
    <row r="151" spans="1:9">
      <c r="A151" s="141">
        <v>142</v>
      </c>
      <c r="B151" s="142"/>
      <c r="C151" s="142"/>
      <c r="D151" s="144"/>
      <c r="E151" s="16" t="str">
        <f t="shared" si="11"/>
        <v/>
      </c>
      <c r="H151" s="380" t="str">
        <f t="shared" si="12"/>
        <v/>
      </c>
      <c r="I151" s="380" t="str">
        <f t="shared" si="13"/>
        <v/>
      </c>
    </row>
    <row r="152" spans="1:9">
      <c r="A152" s="141">
        <v>143</v>
      </c>
      <c r="B152" s="142"/>
      <c r="C152" s="142"/>
      <c r="D152" s="144"/>
      <c r="E152" s="16" t="str">
        <f t="shared" si="11"/>
        <v/>
      </c>
      <c r="H152" s="380" t="str">
        <f t="shared" si="12"/>
        <v/>
      </c>
      <c r="I152" s="380" t="str">
        <f t="shared" si="13"/>
        <v/>
      </c>
    </row>
    <row r="153" spans="1:9">
      <c r="A153" s="141">
        <v>144</v>
      </c>
      <c r="B153" s="142"/>
      <c r="C153" s="142"/>
      <c r="D153" s="144"/>
      <c r="E153" s="16" t="str">
        <f t="shared" si="11"/>
        <v/>
      </c>
      <c r="H153" s="380" t="str">
        <f t="shared" si="12"/>
        <v/>
      </c>
      <c r="I153" s="380" t="str">
        <f t="shared" si="13"/>
        <v/>
      </c>
    </row>
    <row r="154" spans="1:9">
      <c r="A154" s="141">
        <v>145</v>
      </c>
      <c r="B154" s="142"/>
      <c r="C154" s="142"/>
      <c r="D154" s="144"/>
      <c r="E154" s="16" t="str">
        <f t="shared" si="11"/>
        <v/>
      </c>
      <c r="H154" s="380" t="str">
        <f t="shared" si="12"/>
        <v/>
      </c>
      <c r="I154" s="380" t="str">
        <f t="shared" si="13"/>
        <v/>
      </c>
    </row>
    <row r="155" spans="1:9">
      <c r="A155" s="141">
        <v>146</v>
      </c>
      <c r="B155" s="142"/>
      <c r="C155" s="142"/>
      <c r="D155" s="144"/>
      <c r="E155" s="16" t="str">
        <f t="shared" si="11"/>
        <v/>
      </c>
      <c r="H155" s="380" t="str">
        <f t="shared" si="12"/>
        <v/>
      </c>
      <c r="I155" s="380" t="str">
        <f t="shared" si="13"/>
        <v/>
      </c>
    </row>
    <row r="156" spans="1:9">
      <c r="A156" s="141">
        <v>147</v>
      </c>
      <c r="B156" s="142"/>
      <c r="C156" s="142"/>
      <c r="D156" s="144"/>
      <c r="E156" s="16" t="str">
        <f t="shared" si="11"/>
        <v/>
      </c>
      <c r="H156" s="380" t="str">
        <f t="shared" si="12"/>
        <v/>
      </c>
      <c r="I156" s="380" t="str">
        <f t="shared" si="13"/>
        <v/>
      </c>
    </row>
    <row r="157" spans="1:9">
      <c r="A157" s="141">
        <v>148</v>
      </c>
      <c r="B157" s="142"/>
      <c r="C157" s="142"/>
      <c r="D157" s="144"/>
      <c r="E157" s="16" t="str">
        <f t="shared" si="11"/>
        <v/>
      </c>
      <c r="H157" s="380" t="str">
        <f t="shared" si="12"/>
        <v/>
      </c>
      <c r="I157" s="380" t="str">
        <f t="shared" si="13"/>
        <v/>
      </c>
    </row>
    <row r="158" spans="1:9">
      <c r="A158" s="141">
        <v>149</v>
      </c>
      <c r="B158" s="142"/>
      <c r="C158" s="142"/>
      <c r="D158" s="144"/>
      <c r="E158" s="16" t="str">
        <f t="shared" si="11"/>
        <v/>
      </c>
      <c r="H158" s="380" t="str">
        <f t="shared" si="12"/>
        <v/>
      </c>
      <c r="I158" s="380" t="str">
        <f t="shared" si="13"/>
        <v/>
      </c>
    </row>
    <row r="159" spans="1:9">
      <c r="A159" s="141">
        <v>150</v>
      </c>
      <c r="B159" s="142"/>
      <c r="C159" s="142"/>
      <c r="D159" s="144"/>
      <c r="E159" s="16" t="str">
        <f t="shared" si="11"/>
        <v/>
      </c>
      <c r="H159" s="380" t="str">
        <f t="shared" si="12"/>
        <v/>
      </c>
      <c r="I159" s="380" t="str">
        <f t="shared" si="13"/>
        <v/>
      </c>
    </row>
    <row r="160" spans="1:9">
      <c r="A160" s="141">
        <v>151</v>
      </c>
      <c r="B160" s="142"/>
      <c r="C160" s="142"/>
      <c r="D160" s="144"/>
      <c r="E160" s="16" t="str">
        <f t="shared" si="11"/>
        <v/>
      </c>
      <c r="H160" s="380" t="str">
        <f t="shared" si="12"/>
        <v/>
      </c>
      <c r="I160" s="380" t="str">
        <f t="shared" si="13"/>
        <v/>
      </c>
    </row>
    <row r="161" spans="1:9">
      <c r="A161" s="141">
        <v>152</v>
      </c>
      <c r="B161" s="142"/>
      <c r="C161" s="142"/>
      <c r="D161" s="144"/>
      <c r="E161" s="16" t="str">
        <f t="shared" si="11"/>
        <v/>
      </c>
      <c r="H161" s="380" t="str">
        <f t="shared" si="12"/>
        <v/>
      </c>
      <c r="I161" s="380" t="str">
        <f t="shared" si="13"/>
        <v/>
      </c>
    </row>
    <row r="162" spans="1:9">
      <c r="A162" s="141">
        <v>153</v>
      </c>
      <c r="B162" s="142"/>
      <c r="C162" s="142"/>
      <c r="D162" s="144"/>
      <c r="E162" s="16" t="str">
        <f t="shared" si="11"/>
        <v/>
      </c>
      <c r="H162" s="380" t="str">
        <f t="shared" si="12"/>
        <v/>
      </c>
      <c r="I162" s="380" t="str">
        <f t="shared" si="13"/>
        <v/>
      </c>
    </row>
    <row r="163" spans="1:9">
      <c r="A163" s="141">
        <v>154</v>
      </c>
      <c r="B163" s="142"/>
      <c r="C163" s="142"/>
      <c r="D163" s="144"/>
      <c r="E163" s="16" t="str">
        <f t="shared" si="11"/>
        <v/>
      </c>
      <c r="H163" s="380" t="str">
        <f t="shared" si="12"/>
        <v/>
      </c>
      <c r="I163" s="380" t="str">
        <f t="shared" si="13"/>
        <v/>
      </c>
    </row>
    <row r="164" spans="1:9">
      <c r="A164" s="141">
        <v>155</v>
      </c>
      <c r="B164" s="142"/>
      <c r="C164" s="142"/>
      <c r="D164" s="144"/>
      <c r="E164" s="16" t="str">
        <f t="shared" si="11"/>
        <v/>
      </c>
      <c r="H164" s="380" t="str">
        <f t="shared" si="12"/>
        <v/>
      </c>
      <c r="I164" s="380" t="str">
        <f t="shared" si="13"/>
        <v/>
      </c>
    </row>
    <row r="165" spans="1:9">
      <c r="A165" s="141">
        <v>156</v>
      </c>
      <c r="B165" s="142"/>
      <c r="C165" s="142"/>
      <c r="D165" s="144"/>
      <c r="E165" s="16" t="str">
        <f t="shared" si="11"/>
        <v/>
      </c>
      <c r="H165" s="380" t="str">
        <f t="shared" si="12"/>
        <v/>
      </c>
      <c r="I165" s="380" t="str">
        <f t="shared" si="13"/>
        <v/>
      </c>
    </row>
    <row r="166" spans="1:9">
      <c r="A166" s="141">
        <v>157</v>
      </c>
      <c r="B166" s="142"/>
      <c r="C166" s="142"/>
      <c r="D166" s="144"/>
      <c r="E166" s="16" t="str">
        <f t="shared" si="11"/>
        <v/>
      </c>
      <c r="H166" s="380" t="str">
        <f t="shared" si="12"/>
        <v/>
      </c>
      <c r="I166" s="380" t="str">
        <f t="shared" si="13"/>
        <v/>
      </c>
    </row>
    <row r="167" spans="1:9">
      <c r="A167" s="141">
        <v>158</v>
      </c>
      <c r="B167" s="142"/>
      <c r="C167" s="142"/>
      <c r="D167" s="144"/>
      <c r="E167" s="16" t="str">
        <f t="shared" si="11"/>
        <v/>
      </c>
      <c r="H167" s="380" t="str">
        <f t="shared" si="12"/>
        <v/>
      </c>
      <c r="I167" s="380" t="str">
        <f t="shared" si="13"/>
        <v/>
      </c>
    </row>
    <row r="168" spans="1:9">
      <c r="A168" s="141">
        <v>159</v>
      </c>
      <c r="B168" s="142"/>
      <c r="C168" s="142"/>
      <c r="D168" s="144"/>
      <c r="E168" s="16" t="str">
        <f t="shared" si="11"/>
        <v/>
      </c>
      <c r="H168" s="380" t="str">
        <f t="shared" si="12"/>
        <v/>
      </c>
      <c r="I168" s="380" t="str">
        <f t="shared" si="13"/>
        <v/>
      </c>
    </row>
    <row r="169" spans="1:9">
      <c r="A169" s="141">
        <v>160</v>
      </c>
      <c r="B169" s="142"/>
      <c r="C169" s="142"/>
      <c r="D169" s="144"/>
      <c r="E169" s="16" t="str">
        <f t="shared" si="11"/>
        <v/>
      </c>
      <c r="H169" s="380" t="str">
        <f t="shared" si="12"/>
        <v/>
      </c>
      <c r="I169" s="380" t="str">
        <f t="shared" si="13"/>
        <v/>
      </c>
    </row>
    <row r="170" spans="1:9">
      <c r="A170" s="141">
        <v>161</v>
      </c>
      <c r="B170" s="142"/>
      <c r="C170" s="142"/>
      <c r="D170" s="144"/>
      <c r="E170" s="16" t="str">
        <f t="shared" si="11"/>
        <v/>
      </c>
      <c r="H170" s="380" t="str">
        <f t="shared" si="12"/>
        <v/>
      </c>
      <c r="I170" s="380" t="str">
        <f t="shared" si="13"/>
        <v/>
      </c>
    </row>
    <row r="171" spans="1:9">
      <c r="A171" s="141">
        <v>162</v>
      </c>
      <c r="B171" s="142"/>
      <c r="C171" s="142"/>
      <c r="D171" s="144"/>
      <c r="E171" s="16" t="str">
        <f t="shared" si="11"/>
        <v/>
      </c>
      <c r="H171" s="380" t="str">
        <f t="shared" si="12"/>
        <v/>
      </c>
      <c r="I171" s="380" t="str">
        <f t="shared" si="13"/>
        <v/>
      </c>
    </row>
    <row r="172" spans="1:9">
      <c r="A172" s="141">
        <v>163</v>
      </c>
      <c r="B172" s="142"/>
      <c r="C172" s="142"/>
      <c r="D172" s="144"/>
      <c r="E172" s="16" t="str">
        <f t="shared" si="11"/>
        <v/>
      </c>
      <c r="H172" s="380" t="str">
        <f t="shared" si="12"/>
        <v/>
      </c>
      <c r="I172" s="380" t="str">
        <f t="shared" si="13"/>
        <v/>
      </c>
    </row>
    <row r="173" spans="1:9">
      <c r="A173" s="141">
        <v>164</v>
      </c>
      <c r="B173" s="142"/>
      <c r="C173" s="142"/>
      <c r="D173" s="144"/>
      <c r="E173" s="16" t="str">
        <f t="shared" si="11"/>
        <v/>
      </c>
      <c r="H173" s="380" t="str">
        <f t="shared" si="12"/>
        <v/>
      </c>
      <c r="I173" s="380" t="str">
        <f t="shared" si="13"/>
        <v/>
      </c>
    </row>
    <row r="174" spans="1:9">
      <c r="A174" s="141">
        <v>165</v>
      </c>
      <c r="B174" s="142"/>
      <c r="C174" s="142"/>
      <c r="D174" s="144"/>
      <c r="E174" s="16" t="str">
        <f t="shared" si="11"/>
        <v/>
      </c>
      <c r="H174" s="380" t="str">
        <f t="shared" si="12"/>
        <v/>
      </c>
      <c r="I174" s="380" t="str">
        <f t="shared" si="13"/>
        <v/>
      </c>
    </row>
    <row r="175" spans="1:9">
      <c r="A175" s="141">
        <v>166</v>
      </c>
      <c r="B175" s="142"/>
      <c r="C175" s="142"/>
      <c r="D175" s="144"/>
      <c r="E175" s="16" t="str">
        <f t="shared" si="11"/>
        <v/>
      </c>
      <c r="H175" s="380" t="str">
        <f t="shared" si="12"/>
        <v/>
      </c>
      <c r="I175" s="380" t="str">
        <f t="shared" si="13"/>
        <v/>
      </c>
    </row>
    <row r="176" spans="1:9">
      <c r="A176" s="141">
        <v>167</v>
      </c>
      <c r="B176" s="142"/>
      <c r="C176" s="142"/>
      <c r="D176" s="144"/>
      <c r="E176" s="16" t="str">
        <f t="shared" si="11"/>
        <v/>
      </c>
      <c r="H176" s="380" t="str">
        <f t="shared" si="12"/>
        <v/>
      </c>
      <c r="I176" s="380" t="str">
        <f t="shared" si="13"/>
        <v/>
      </c>
    </row>
    <row r="177" spans="1:9">
      <c r="A177" s="141">
        <v>168</v>
      </c>
      <c r="B177" s="142"/>
      <c r="C177" s="142"/>
      <c r="D177" s="144"/>
      <c r="E177" s="16" t="str">
        <f t="shared" si="11"/>
        <v/>
      </c>
      <c r="H177" s="380" t="str">
        <f t="shared" si="12"/>
        <v/>
      </c>
      <c r="I177" s="380" t="str">
        <f t="shared" si="13"/>
        <v/>
      </c>
    </row>
    <row r="178" spans="1:9">
      <c r="A178" s="141">
        <v>169</v>
      </c>
      <c r="B178" s="142"/>
      <c r="C178" s="142"/>
      <c r="D178" s="144"/>
      <c r="E178" s="16" t="str">
        <f t="shared" si="11"/>
        <v/>
      </c>
      <c r="H178" s="380" t="str">
        <f t="shared" si="12"/>
        <v/>
      </c>
      <c r="I178" s="380" t="str">
        <f t="shared" si="13"/>
        <v/>
      </c>
    </row>
    <row r="179" spans="1:9">
      <c r="A179" s="141">
        <v>170</v>
      </c>
      <c r="B179" s="142"/>
      <c r="C179" s="142"/>
      <c r="D179" s="144"/>
      <c r="E179" s="16" t="str">
        <f t="shared" si="11"/>
        <v/>
      </c>
      <c r="H179" s="380" t="str">
        <f t="shared" si="12"/>
        <v/>
      </c>
      <c r="I179" s="380" t="str">
        <f t="shared" si="13"/>
        <v/>
      </c>
    </row>
    <row r="180" spans="1:9">
      <c r="A180" s="141">
        <v>171</v>
      </c>
      <c r="B180" s="142"/>
      <c r="C180" s="142"/>
      <c r="D180" s="144"/>
      <c r="E180" s="16" t="str">
        <f t="shared" si="11"/>
        <v/>
      </c>
      <c r="H180" s="380" t="str">
        <f t="shared" si="12"/>
        <v/>
      </c>
      <c r="I180" s="380" t="str">
        <f t="shared" si="13"/>
        <v/>
      </c>
    </row>
    <row r="181" spans="1:9">
      <c r="A181" s="141">
        <v>172</v>
      </c>
      <c r="B181" s="142"/>
      <c r="C181" s="142"/>
      <c r="D181" s="144"/>
      <c r="E181" s="16" t="str">
        <f t="shared" si="11"/>
        <v/>
      </c>
      <c r="H181" s="380" t="str">
        <f t="shared" si="12"/>
        <v/>
      </c>
      <c r="I181" s="380" t="str">
        <f t="shared" si="13"/>
        <v/>
      </c>
    </row>
    <row r="182" spans="1:9">
      <c r="A182" s="141">
        <v>173</v>
      </c>
      <c r="B182" s="142"/>
      <c r="C182" s="142"/>
      <c r="D182" s="144"/>
      <c r="E182" s="16" t="str">
        <f t="shared" si="11"/>
        <v/>
      </c>
      <c r="H182" s="380" t="str">
        <f t="shared" si="12"/>
        <v/>
      </c>
      <c r="I182" s="380" t="str">
        <f t="shared" si="13"/>
        <v/>
      </c>
    </row>
    <row r="183" spans="1:9">
      <c r="A183" s="141">
        <v>174</v>
      </c>
      <c r="B183" s="142"/>
      <c r="C183" s="142"/>
      <c r="D183" s="144"/>
      <c r="E183" s="16" t="str">
        <f t="shared" si="11"/>
        <v/>
      </c>
      <c r="H183" s="380" t="str">
        <f t="shared" si="12"/>
        <v/>
      </c>
      <c r="I183" s="380" t="str">
        <f t="shared" si="13"/>
        <v/>
      </c>
    </row>
    <row r="184" spans="1:9">
      <c r="A184" s="141">
        <v>175</v>
      </c>
      <c r="B184" s="142"/>
      <c r="C184" s="142"/>
      <c r="D184" s="144"/>
      <c r="E184" s="16" t="str">
        <f t="shared" si="11"/>
        <v/>
      </c>
      <c r="H184" s="380" t="str">
        <f t="shared" si="12"/>
        <v/>
      </c>
      <c r="I184" s="380" t="str">
        <f t="shared" si="13"/>
        <v/>
      </c>
    </row>
    <row r="185" spans="1:9">
      <c r="A185" s="141">
        <v>176</v>
      </c>
      <c r="B185" s="142"/>
      <c r="C185" s="142"/>
      <c r="D185" s="144"/>
      <c r="E185" s="16" t="str">
        <f t="shared" si="11"/>
        <v/>
      </c>
      <c r="H185" s="380" t="str">
        <f t="shared" si="12"/>
        <v/>
      </c>
      <c r="I185" s="380" t="str">
        <f t="shared" si="13"/>
        <v/>
      </c>
    </row>
    <row r="186" spans="1:9">
      <c r="A186" s="141">
        <v>177</v>
      </c>
      <c r="B186" s="142"/>
      <c r="C186" s="142"/>
      <c r="D186" s="144"/>
      <c r="E186" s="16" t="str">
        <f t="shared" si="11"/>
        <v/>
      </c>
      <c r="H186" s="380" t="str">
        <f t="shared" si="12"/>
        <v/>
      </c>
      <c r="I186" s="380" t="str">
        <f t="shared" si="13"/>
        <v/>
      </c>
    </row>
    <row r="187" spans="1:9">
      <c r="A187" s="141">
        <v>178</v>
      </c>
      <c r="B187" s="142"/>
      <c r="C187" s="142"/>
      <c r="D187" s="144"/>
      <c r="E187" s="16" t="str">
        <f t="shared" si="11"/>
        <v/>
      </c>
      <c r="H187" s="380" t="str">
        <f t="shared" si="12"/>
        <v/>
      </c>
      <c r="I187" s="380" t="str">
        <f t="shared" si="13"/>
        <v/>
      </c>
    </row>
    <row r="188" spans="1:9">
      <c r="A188" s="141">
        <v>179</v>
      </c>
      <c r="B188" s="142"/>
      <c r="C188" s="142"/>
      <c r="D188" s="144"/>
      <c r="E188" s="16" t="str">
        <f t="shared" si="11"/>
        <v/>
      </c>
      <c r="H188" s="380" t="str">
        <f t="shared" si="12"/>
        <v/>
      </c>
      <c r="I188" s="380" t="str">
        <f t="shared" si="13"/>
        <v/>
      </c>
    </row>
    <row r="189" spans="1:9">
      <c r="A189" s="141">
        <v>180</v>
      </c>
      <c r="B189" s="142"/>
      <c r="C189" s="142"/>
      <c r="D189" s="144"/>
      <c r="E189" s="16" t="str">
        <f t="shared" si="11"/>
        <v/>
      </c>
      <c r="H189" s="380" t="str">
        <f t="shared" si="12"/>
        <v/>
      </c>
      <c r="I189" s="380" t="str">
        <f t="shared" si="13"/>
        <v/>
      </c>
    </row>
    <row r="190" spans="1:9">
      <c r="A190" s="141">
        <v>181</v>
      </c>
      <c r="B190" s="142"/>
      <c r="C190" s="142"/>
      <c r="D190" s="144"/>
      <c r="E190" s="16" t="str">
        <f t="shared" si="11"/>
        <v/>
      </c>
      <c r="H190" s="380" t="str">
        <f t="shared" si="12"/>
        <v/>
      </c>
      <c r="I190" s="380" t="str">
        <f t="shared" si="13"/>
        <v/>
      </c>
    </row>
    <row r="191" spans="1:9">
      <c r="A191" s="141">
        <v>182</v>
      </c>
      <c r="B191" s="142"/>
      <c r="C191" s="142"/>
      <c r="D191" s="144"/>
      <c r="E191" s="16" t="str">
        <f t="shared" si="11"/>
        <v/>
      </c>
      <c r="H191" s="380" t="str">
        <f t="shared" si="12"/>
        <v/>
      </c>
      <c r="I191" s="380" t="str">
        <f t="shared" si="13"/>
        <v/>
      </c>
    </row>
    <row r="192" spans="1:9">
      <c r="A192" s="141">
        <v>183</v>
      </c>
      <c r="B192" s="142"/>
      <c r="C192" s="142"/>
      <c r="D192" s="144"/>
      <c r="E192" s="16" t="str">
        <f t="shared" si="11"/>
        <v/>
      </c>
      <c r="H192" s="380" t="str">
        <f t="shared" si="12"/>
        <v/>
      </c>
      <c r="I192" s="380" t="str">
        <f t="shared" si="13"/>
        <v/>
      </c>
    </row>
    <row r="193" spans="1:9">
      <c r="A193" s="141">
        <v>184</v>
      </c>
      <c r="B193" s="142"/>
      <c r="C193" s="142"/>
      <c r="D193" s="144"/>
      <c r="E193" s="16" t="str">
        <f t="shared" si="11"/>
        <v/>
      </c>
      <c r="H193" s="380" t="str">
        <f t="shared" si="12"/>
        <v/>
      </c>
      <c r="I193" s="380" t="str">
        <f t="shared" si="13"/>
        <v/>
      </c>
    </row>
    <row r="194" spans="1:9">
      <c r="A194" s="141">
        <v>185</v>
      </c>
      <c r="B194" s="142"/>
      <c r="C194" s="142"/>
      <c r="D194" s="144"/>
      <c r="E194" s="16" t="str">
        <f t="shared" si="11"/>
        <v/>
      </c>
      <c r="H194" s="380" t="str">
        <f t="shared" si="12"/>
        <v/>
      </c>
      <c r="I194" s="380" t="str">
        <f t="shared" si="13"/>
        <v/>
      </c>
    </row>
    <row r="195" spans="1:9">
      <c r="A195" s="141">
        <v>186</v>
      </c>
      <c r="B195" s="142"/>
      <c r="C195" s="142"/>
      <c r="D195" s="144"/>
      <c r="E195" s="16" t="str">
        <f t="shared" si="11"/>
        <v/>
      </c>
      <c r="H195" s="380" t="str">
        <f t="shared" si="12"/>
        <v/>
      </c>
      <c r="I195" s="380" t="str">
        <f t="shared" si="13"/>
        <v/>
      </c>
    </row>
    <row r="196" spans="1:9">
      <c r="A196" s="141">
        <v>187</v>
      </c>
      <c r="B196" s="142"/>
      <c r="C196" s="142"/>
      <c r="D196" s="144"/>
      <c r="E196" s="16" t="str">
        <f t="shared" si="11"/>
        <v/>
      </c>
      <c r="H196" s="380" t="str">
        <f t="shared" si="12"/>
        <v/>
      </c>
      <c r="I196" s="380" t="str">
        <f t="shared" si="13"/>
        <v/>
      </c>
    </row>
    <row r="197" spans="1:9">
      <c r="A197" s="141">
        <v>188</v>
      </c>
      <c r="B197" s="142"/>
      <c r="C197" s="142"/>
      <c r="D197" s="144"/>
      <c r="E197" s="16" t="str">
        <f t="shared" si="11"/>
        <v/>
      </c>
      <c r="H197" s="380" t="str">
        <f t="shared" si="12"/>
        <v/>
      </c>
      <c r="I197" s="380" t="str">
        <f t="shared" si="13"/>
        <v/>
      </c>
    </row>
    <row r="198" spans="1:9">
      <c r="A198" s="141">
        <v>189</v>
      </c>
      <c r="B198" s="142"/>
      <c r="C198" s="142"/>
      <c r="D198" s="144"/>
      <c r="E198" s="16" t="str">
        <f t="shared" si="11"/>
        <v/>
      </c>
      <c r="H198" s="380" t="str">
        <f t="shared" si="12"/>
        <v/>
      </c>
      <c r="I198" s="380" t="str">
        <f t="shared" si="13"/>
        <v/>
      </c>
    </row>
    <row r="199" spans="1:9">
      <c r="A199" s="141">
        <v>190</v>
      </c>
      <c r="B199" s="142"/>
      <c r="C199" s="142"/>
      <c r="D199" s="144"/>
      <c r="E199" s="16" t="str">
        <f t="shared" si="11"/>
        <v/>
      </c>
      <c r="H199" s="380" t="str">
        <f t="shared" si="12"/>
        <v/>
      </c>
      <c r="I199" s="380" t="str">
        <f t="shared" si="13"/>
        <v/>
      </c>
    </row>
    <row r="200" spans="1:9">
      <c r="A200" s="141">
        <v>191</v>
      </c>
      <c r="B200" s="142"/>
      <c r="C200" s="142"/>
      <c r="D200" s="144"/>
      <c r="E200" s="16" t="str">
        <f t="shared" si="11"/>
        <v/>
      </c>
      <c r="H200" s="380" t="str">
        <f t="shared" si="12"/>
        <v/>
      </c>
      <c r="I200" s="380" t="str">
        <f t="shared" si="13"/>
        <v/>
      </c>
    </row>
    <row r="201" spans="1:9">
      <c r="A201" s="141">
        <v>192</v>
      </c>
      <c r="B201" s="142"/>
      <c r="C201" s="142"/>
      <c r="D201" s="144"/>
      <c r="E201" s="16" t="str">
        <f t="shared" si="11"/>
        <v/>
      </c>
      <c r="H201" s="380" t="str">
        <f t="shared" si="12"/>
        <v/>
      </c>
      <c r="I201" s="380" t="str">
        <f t="shared" si="13"/>
        <v/>
      </c>
    </row>
    <row r="202" spans="1:9">
      <c r="A202" s="141">
        <v>193</v>
      </c>
      <c r="B202" s="142"/>
      <c r="C202" s="142"/>
      <c r="D202" s="144"/>
      <c r="E202" s="16" t="str">
        <f t="shared" ref="E202:E259" si="14">IF(OR($B202="",,,,$D202&lt;an_initial,$D202&gt;an_final,),"",HLOOKUP(C202,ii89punctaje,2,FALSE) )</f>
        <v/>
      </c>
      <c r="H202" s="380" t="str">
        <f t="shared" ref="H202:H259" si="15">IF(OR($B202="",,,,$D202&lt;an_initial,$D202&gt;an_final,),"",HLOOKUP(C202,ii89punctaje,2,FALSE)*COUNTIF(C202,$H$7))</f>
        <v/>
      </c>
      <c r="I202" s="380" t="str">
        <f t="shared" ref="I202:I259" si="16">IF(OR($B202="",,,,$D202&lt;an_initial,$D202&gt;an_final,),"",HLOOKUP(C202,ii89punctaje,2,FALSE)*COUNTIF(C202,$I$7))</f>
        <v/>
      </c>
    </row>
    <row r="203" spans="1:9">
      <c r="A203" s="141">
        <v>194</v>
      </c>
      <c r="B203" s="142"/>
      <c r="C203" s="142"/>
      <c r="D203" s="144"/>
      <c r="E203" s="16" t="str">
        <f t="shared" si="14"/>
        <v/>
      </c>
      <c r="H203" s="380" t="str">
        <f t="shared" si="15"/>
        <v/>
      </c>
      <c r="I203" s="380" t="str">
        <f t="shared" si="16"/>
        <v/>
      </c>
    </row>
    <row r="204" spans="1:9">
      <c r="A204" s="141">
        <v>195</v>
      </c>
      <c r="B204" s="142"/>
      <c r="C204" s="142"/>
      <c r="D204" s="144"/>
      <c r="E204" s="16" t="str">
        <f t="shared" si="14"/>
        <v/>
      </c>
      <c r="H204" s="380" t="str">
        <f t="shared" si="15"/>
        <v/>
      </c>
      <c r="I204" s="380" t="str">
        <f t="shared" si="16"/>
        <v/>
      </c>
    </row>
    <row r="205" spans="1:9">
      <c r="A205" s="141">
        <v>196</v>
      </c>
      <c r="B205" s="142"/>
      <c r="C205" s="142"/>
      <c r="D205" s="144"/>
      <c r="E205" s="16" t="str">
        <f t="shared" si="14"/>
        <v/>
      </c>
      <c r="H205" s="380" t="str">
        <f t="shared" si="15"/>
        <v/>
      </c>
      <c r="I205" s="380" t="str">
        <f t="shared" si="16"/>
        <v/>
      </c>
    </row>
    <row r="206" spans="1:9">
      <c r="A206" s="141">
        <v>197</v>
      </c>
      <c r="B206" s="142"/>
      <c r="C206" s="142"/>
      <c r="D206" s="144"/>
      <c r="E206" s="16" t="str">
        <f t="shared" si="14"/>
        <v/>
      </c>
      <c r="H206" s="380" t="str">
        <f t="shared" si="15"/>
        <v/>
      </c>
      <c r="I206" s="380" t="str">
        <f t="shared" si="16"/>
        <v/>
      </c>
    </row>
    <row r="207" spans="1:9">
      <c r="A207" s="141">
        <v>198</v>
      </c>
      <c r="B207" s="142"/>
      <c r="C207" s="142"/>
      <c r="D207" s="144"/>
      <c r="E207" s="16" t="str">
        <f t="shared" si="14"/>
        <v/>
      </c>
      <c r="H207" s="380" t="str">
        <f t="shared" si="15"/>
        <v/>
      </c>
      <c r="I207" s="380" t="str">
        <f t="shared" si="16"/>
        <v/>
      </c>
    </row>
    <row r="208" spans="1:9">
      <c r="A208" s="141">
        <v>199</v>
      </c>
      <c r="B208" s="142"/>
      <c r="C208" s="142"/>
      <c r="D208" s="144"/>
      <c r="E208" s="16" t="str">
        <f t="shared" si="14"/>
        <v/>
      </c>
      <c r="H208" s="380" t="str">
        <f t="shared" si="15"/>
        <v/>
      </c>
      <c r="I208" s="380" t="str">
        <f t="shared" si="16"/>
        <v/>
      </c>
    </row>
    <row r="209" spans="1:9">
      <c r="A209" s="141">
        <v>200</v>
      </c>
      <c r="B209" s="142"/>
      <c r="C209" s="142"/>
      <c r="D209" s="144"/>
      <c r="E209" s="16" t="str">
        <f t="shared" si="14"/>
        <v/>
      </c>
      <c r="H209" s="380" t="str">
        <f t="shared" si="15"/>
        <v/>
      </c>
      <c r="I209" s="380" t="str">
        <f t="shared" si="16"/>
        <v/>
      </c>
    </row>
    <row r="210" spans="1:9">
      <c r="A210" s="141">
        <v>201</v>
      </c>
      <c r="B210" s="142"/>
      <c r="C210" s="142"/>
      <c r="D210" s="144"/>
      <c r="E210" s="16" t="str">
        <f t="shared" si="14"/>
        <v/>
      </c>
      <c r="H210" s="380" t="str">
        <f t="shared" si="15"/>
        <v/>
      </c>
      <c r="I210" s="380" t="str">
        <f t="shared" si="16"/>
        <v/>
      </c>
    </row>
    <row r="211" spans="1:9">
      <c r="A211" s="141">
        <v>202</v>
      </c>
      <c r="B211" s="142"/>
      <c r="C211" s="142"/>
      <c r="D211" s="144"/>
      <c r="E211" s="16" t="str">
        <f t="shared" si="14"/>
        <v/>
      </c>
      <c r="H211" s="380" t="str">
        <f t="shared" si="15"/>
        <v/>
      </c>
      <c r="I211" s="380" t="str">
        <f t="shared" si="16"/>
        <v/>
      </c>
    </row>
    <row r="212" spans="1:9">
      <c r="A212" s="141">
        <v>203</v>
      </c>
      <c r="B212" s="142"/>
      <c r="C212" s="142"/>
      <c r="D212" s="144"/>
      <c r="E212" s="16" t="str">
        <f t="shared" si="14"/>
        <v/>
      </c>
      <c r="H212" s="380" t="str">
        <f t="shared" si="15"/>
        <v/>
      </c>
      <c r="I212" s="380" t="str">
        <f t="shared" si="16"/>
        <v/>
      </c>
    </row>
    <row r="213" spans="1:9">
      <c r="A213" s="141">
        <v>204</v>
      </c>
      <c r="B213" s="142"/>
      <c r="C213" s="142"/>
      <c r="D213" s="144"/>
      <c r="E213" s="16" t="str">
        <f t="shared" si="14"/>
        <v/>
      </c>
      <c r="H213" s="380" t="str">
        <f t="shared" si="15"/>
        <v/>
      </c>
      <c r="I213" s="380" t="str">
        <f t="shared" si="16"/>
        <v/>
      </c>
    </row>
    <row r="214" spans="1:9">
      <c r="A214" s="141">
        <v>205</v>
      </c>
      <c r="B214" s="142"/>
      <c r="C214" s="142"/>
      <c r="D214" s="144"/>
      <c r="E214" s="16" t="str">
        <f t="shared" si="14"/>
        <v/>
      </c>
      <c r="H214" s="380" t="str">
        <f t="shared" si="15"/>
        <v/>
      </c>
      <c r="I214" s="380" t="str">
        <f t="shared" si="16"/>
        <v/>
      </c>
    </row>
    <row r="215" spans="1:9">
      <c r="A215" s="141">
        <v>206</v>
      </c>
      <c r="B215" s="142"/>
      <c r="C215" s="142"/>
      <c r="D215" s="144"/>
      <c r="E215" s="16" t="str">
        <f t="shared" si="14"/>
        <v/>
      </c>
      <c r="H215" s="380" t="str">
        <f t="shared" si="15"/>
        <v/>
      </c>
      <c r="I215" s="380" t="str">
        <f t="shared" si="16"/>
        <v/>
      </c>
    </row>
    <row r="216" spans="1:9">
      <c r="A216" s="141">
        <v>207</v>
      </c>
      <c r="B216" s="142"/>
      <c r="C216" s="142"/>
      <c r="D216" s="144"/>
      <c r="E216" s="16" t="str">
        <f t="shared" si="14"/>
        <v/>
      </c>
      <c r="H216" s="380" t="str">
        <f t="shared" si="15"/>
        <v/>
      </c>
      <c r="I216" s="380" t="str">
        <f t="shared" si="16"/>
        <v/>
      </c>
    </row>
    <row r="217" spans="1:9">
      <c r="A217" s="141">
        <v>208</v>
      </c>
      <c r="B217" s="142"/>
      <c r="C217" s="142"/>
      <c r="D217" s="144"/>
      <c r="E217" s="16" t="str">
        <f t="shared" si="14"/>
        <v/>
      </c>
      <c r="H217" s="380" t="str">
        <f t="shared" si="15"/>
        <v/>
      </c>
      <c r="I217" s="380" t="str">
        <f t="shared" si="16"/>
        <v/>
      </c>
    </row>
    <row r="218" spans="1:9">
      <c r="A218" s="141">
        <v>209</v>
      </c>
      <c r="B218" s="142"/>
      <c r="C218" s="142"/>
      <c r="D218" s="144"/>
      <c r="E218" s="16" t="str">
        <f t="shared" si="14"/>
        <v/>
      </c>
      <c r="H218" s="380" t="str">
        <f t="shared" si="15"/>
        <v/>
      </c>
      <c r="I218" s="380" t="str">
        <f t="shared" si="16"/>
        <v/>
      </c>
    </row>
    <row r="219" spans="1:9">
      <c r="A219" s="141">
        <v>210</v>
      </c>
      <c r="B219" s="142"/>
      <c r="C219" s="142"/>
      <c r="D219" s="144"/>
      <c r="E219" s="16" t="str">
        <f t="shared" si="14"/>
        <v/>
      </c>
      <c r="H219" s="380" t="str">
        <f t="shared" si="15"/>
        <v/>
      </c>
      <c r="I219" s="380" t="str">
        <f t="shared" si="16"/>
        <v/>
      </c>
    </row>
    <row r="220" spans="1:9">
      <c r="A220" s="141">
        <v>211</v>
      </c>
      <c r="B220" s="142"/>
      <c r="C220" s="142"/>
      <c r="D220" s="144"/>
      <c r="E220" s="16" t="str">
        <f t="shared" si="14"/>
        <v/>
      </c>
      <c r="H220" s="380" t="str">
        <f t="shared" si="15"/>
        <v/>
      </c>
      <c r="I220" s="380" t="str">
        <f t="shared" si="16"/>
        <v/>
      </c>
    </row>
    <row r="221" spans="1:9">
      <c r="A221" s="141">
        <v>212</v>
      </c>
      <c r="B221" s="142"/>
      <c r="C221" s="142"/>
      <c r="D221" s="144"/>
      <c r="E221" s="16" t="str">
        <f t="shared" si="14"/>
        <v/>
      </c>
      <c r="H221" s="380" t="str">
        <f t="shared" si="15"/>
        <v/>
      </c>
      <c r="I221" s="380" t="str">
        <f t="shared" si="16"/>
        <v/>
      </c>
    </row>
    <row r="222" spans="1:9">
      <c r="A222" s="141">
        <v>213</v>
      </c>
      <c r="B222" s="142"/>
      <c r="C222" s="142"/>
      <c r="D222" s="144"/>
      <c r="E222" s="16" t="str">
        <f t="shared" si="14"/>
        <v/>
      </c>
      <c r="H222" s="380" t="str">
        <f t="shared" si="15"/>
        <v/>
      </c>
      <c r="I222" s="380" t="str">
        <f t="shared" si="16"/>
        <v/>
      </c>
    </row>
    <row r="223" spans="1:9">
      <c r="A223" s="141">
        <v>214</v>
      </c>
      <c r="B223" s="142"/>
      <c r="C223" s="142"/>
      <c r="D223" s="144"/>
      <c r="E223" s="16" t="str">
        <f t="shared" si="14"/>
        <v/>
      </c>
      <c r="H223" s="380" t="str">
        <f t="shared" si="15"/>
        <v/>
      </c>
      <c r="I223" s="380" t="str">
        <f t="shared" si="16"/>
        <v/>
      </c>
    </row>
    <row r="224" spans="1:9">
      <c r="A224" s="141">
        <v>215</v>
      </c>
      <c r="B224" s="142"/>
      <c r="C224" s="142"/>
      <c r="D224" s="144"/>
      <c r="E224" s="16" t="str">
        <f t="shared" si="14"/>
        <v/>
      </c>
      <c r="H224" s="380" t="str">
        <f t="shared" si="15"/>
        <v/>
      </c>
      <c r="I224" s="380" t="str">
        <f t="shared" si="16"/>
        <v/>
      </c>
    </row>
    <row r="225" spans="1:9">
      <c r="A225" s="141">
        <v>216</v>
      </c>
      <c r="B225" s="142"/>
      <c r="C225" s="142"/>
      <c r="D225" s="144"/>
      <c r="E225" s="16" t="str">
        <f t="shared" si="14"/>
        <v/>
      </c>
      <c r="H225" s="380" t="str">
        <f t="shared" si="15"/>
        <v/>
      </c>
      <c r="I225" s="380" t="str">
        <f t="shared" si="16"/>
        <v/>
      </c>
    </row>
    <row r="226" spans="1:9">
      <c r="A226" s="141">
        <v>217</v>
      </c>
      <c r="B226" s="142"/>
      <c r="C226" s="142"/>
      <c r="D226" s="144"/>
      <c r="E226" s="16" t="str">
        <f t="shared" si="14"/>
        <v/>
      </c>
      <c r="H226" s="380" t="str">
        <f t="shared" si="15"/>
        <v/>
      </c>
      <c r="I226" s="380" t="str">
        <f t="shared" si="16"/>
        <v/>
      </c>
    </row>
    <row r="227" spans="1:9">
      <c r="A227" s="141">
        <v>218</v>
      </c>
      <c r="B227" s="142"/>
      <c r="C227" s="142"/>
      <c r="D227" s="144"/>
      <c r="E227" s="16" t="str">
        <f t="shared" si="14"/>
        <v/>
      </c>
      <c r="H227" s="380" t="str">
        <f t="shared" si="15"/>
        <v/>
      </c>
      <c r="I227" s="380" t="str">
        <f t="shared" si="16"/>
        <v/>
      </c>
    </row>
    <row r="228" spans="1:9">
      <c r="A228" s="141">
        <v>219</v>
      </c>
      <c r="B228" s="142"/>
      <c r="C228" s="142"/>
      <c r="D228" s="144"/>
      <c r="E228" s="16" t="str">
        <f t="shared" si="14"/>
        <v/>
      </c>
      <c r="H228" s="380" t="str">
        <f t="shared" si="15"/>
        <v/>
      </c>
      <c r="I228" s="380" t="str">
        <f t="shared" si="16"/>
        <v/>
      </c>
    </row>
    <row r="229" spans="1:9">
      <c r="A229" s="141">
        <v>220</v>
      </c>
      <c r="B229" s="142"/>
      <c r="C229" s="142"/>
      <c r="D229" s="144"/>
      <c r="E229" s="16" t="str">
        <f t="shared" si="14"/>
        <v/>
      </c>
      <c r="H229" s="380" t="str">
        <f t="shared" si="15"/>
        <v/>
      </c>
      <c r="I229" s="380" t="str">
        <f t="shared" si="16"/>
        <v/>
      </c>
    </row>
    <row r="230" spans="1:9">
      <c r="A230" s="141">
        <v>221</v>
      </c>
      <c r="B230" s="142"/>
      <c r="C230" s="142"/>
      <c r="D230" s="144"/>
      <c r="E230" s="16" t="str">
        <f t="shared" si="14"/>
        <v/>
      </c>
      <c r="H230" s="380" t="str">
        <f t="shared" si="15"/>
        <v/>
      </c>
      <c r="I230" s="380" t="str">
        <f t="shared" si="16"/>
        <v/>
      </c>
    </row>
    <row r="231" spans="1:9">
      <c r="A231" s="141">
        <v>222</v>
      </c>
      <c r="B231" s="142"/>
      <c r="C231" s="142"/>
      <c r="D231" s="144"/>
      <c r="E231" s="16" t="str">
        <f t="shared" si="14"/>
        <v/>
      </c>
      <c r="H231" s="380" t="str">
        <f t="shared" si="15"/>
        <v/>
      </c>
      <c r="I231" s="380" t="str">
        <f t="shared" si="16"/>
        <v/>
      </c>
    </row>
    <row r="232" spans="1:9">
      <c r="A232" s="141">
        <v>223</v>
      </c>
      <c r="B232" s="142"/>
      <c r="C232" s="142"/>
      <c r="D232" s="144"/>
      <c r="E232" s="16" t="str">
        <f t="shared" si="14"/>
        <v/>
      </c>
      <c r="H232" s="380" t="str">
        <f t="shared" si="15"/>
        <v/>
      </c>
      <c r="I232" s="380" t="str">
        <f t="shared" si="16"/>
        <v/>
      </c>
    </row>
    <row r="233" spans="1:9">
      <c r="A233" s="141">
        <v>224</v>
      </c>
      <c r="B233" s="142"/>
      <c r="C233" s="142"/>
      <c r="D233" s="144"/>
      <c r="E233" s="16" t="str">
        <f t="shared" si="14"/>
        <v/>
      </c>
      <c r="H233" s="380" t="str">
        <f t="shared" si="15"/>
        <v/>
      </c>
      <c r="I233" s="380" t="str">
        <f t="shared" si="16"/>
        <v/>
      </c>
    </row>
    <row r="234" spans="1:9">
      <c r="A234" s="141">
        <v>225</v>
      </c>
      <c r="B234" s="142"/>
      <c r="C234" s="142"/>
      <c r="D234" s="144"/>
      <c r="E234" s="16" t="str">
        <f t="shared" si="14"/>
        <v/>
      </c>
      <c r="H234" s="380" t="str">
        <f t="shared" si="15"/>
        <v/>
      </c>
      <c r="I234" s="380" t="str">
        <f t="shared" si="16"/>
        <v/>
      </c>
    </row>
    <row r="235" spans="1:9">
      <c r="A235" s="141">
        <v>226</v>
      </c>
      <c r="B235" s="142"/>
      <c r="C235" s="142"/>
      <c r="D235" s="144"/>
      <c r="E235" s="16" t="str">
        <f t="shared" si="14"/>
        <v/>
      </c>
      <c r="H235" s="380" t="str">
        <f t="shared" si="15"/>
        <v/>
      </c>
      <c r="I235" s="380" t="str">
        <f t="shared" si="16"/>
        <v/>
      </c>
    </row>
    <row r="236" spans="1:9">
      <c r="A236" s="141">
        <v>227</v>
      </c>
      <c r="B236" s="142"/>
      <c r="C236" s="142"/>
      <c r="D236" s="144"/>
      <c r="E236" s="16" t="str">
        <f t="shared" si="14"/>
        <v/>
      </c>
      <c r="H236" s="380" t="str">
        <f t="shared" si="15"/>
        <v/>
      </c>
      <c r="I236" s="380" t="str">
        <f t="shared" si="16"/>
        <v/>
      </c>
    </row>
    <row r="237" spans="1:9">
      <c r="A237" s="141">
        <v>228</v>
      </c>
      <c r="B237" s="142"/>
      <c r="C237" s="142"/>
      <c r="D237" s="144"/>
      <c r="E237" s="16" t="str">
        <f t="shared" si="14"/>
        <v/>
      </c>
      <c r="H237" s="380" t="str">
        <f t="shared" si="15"/>
        <v/>
      </c>
      <c r="I237" s="380" t="str">
        <f t="shared" si="16"/>
        <v/>
      </c>
    </row>
    <row r="238" spans="1:9">
      <c r="A238" s="141">
        <v>229</v>
      </c>
      <c r="B238" s="142"/>
      <c r="C238" s="142"/>
      <c r="D238" s="144"/>
      <c r="E238" s="16" t="str">
        <f t="shared" si="14"/>
        <v/>
      </c>
      <c r="H238" s="380" t="str">
        <f t="shared" si="15"/>
        <v/>
      </c>
      <c r="I238" s="380" t="str">
        <f t="shared" si="16"/>
        <v/>
      </c>
    </row>
    <row r="239" spans="1:9">
      <c r="A239" s="141">
        <v>230</v>
      </c>
      <c r="B239" s="142"/>
      <c r="C239" s="142"/>
      <c r="D239" s="144"/>
      <c r="E239" s="16" t="str">
        <f t="shared" si="14"/>
        <v/>
      </c>
      <c r="H239" s="380" t="str">
        <f t="shared" si="15"/>
        <v/>
      </c>
      <c r="I239" s="380" t="str">
        <f t="shared" si="16"/>
        <v/>
      </c>
    </row>
    <row r="240" spans="1:9">
      <c r="A240" s="141">
        <v>231</v>
      </c>
      <c r="B240" s="142"/>
      <c r="C240" s="142"/>
      <c r="D240" s="144"/>
      <c r="E240" s="16" t="str">
        <f t="shared" si="14"/>
        <v/>
      </c>
      <c r="H240" s="380" t="str">
        <f t="shared" si="15"/>
        <v/>
      </c>
      <c r="I240" s="380" t="str">
        <f t="shared" si="16"/>
        <v/>
      </c>
    </row>
    <row r="241" spans="1:9">
      <c r="A241" s="141">
        <v>232</v>
      </c>
      <c r="B241" s="142"/>
      <c r="C241" s="142"/>
      <c r="D241" s="144"/>
      <c r="E241" s="16" t="str">
        <f t="shared" si="14"/>
        <v/>
      </c>
      <c r="H241" s="380" t="str">
        <f t="shared" si="15"/>
        <v/>
      </c>
      <c r="I241" s="380" t="str">
        <f t="shared" si="16"/>
        <v/>
      </c>
    </row>
    <row r="242" spans="1:9">
      <c r="A242" s="141">
        <v>233</v>
      </c>
      <c r="B242" s="142"/>
      <c r="C242" s="142"/>
      <c r="D242" s="144"/>
      <c r="E242" s="16" t="str">
        <f t="shared" si="14"/>
        <v/>
      </c>
      <c r="H242" s="380" t="str">
        <f t="shared" si="15"/>
        <v/>
      </c>
      <c r="I242" s="380" t="str">
        <f t="shared" si="16"/>
        <v/>
      </c>
    </row>
    <row r="243" spans="1:9">
      <c r="A243" s="141">
        <v>234</v>
      </c>
      <c r="B243" s="142"/>
      <c r="C243" s="142"/>
      <c r="D243" s="144"/>
      <c r="E243" s="16" t="str">
        <f t="shared" si="14"/>
        <v/>
      </c>
      <c r="H243" s="380" t="str">
        <f t="shared" si="15"/>
        <v/>
      </c>
      <c r="I243" s="380" t="str">
        <f t="shared" si="16"/>
        <v/>
      </c>
    </row>
    <row r="244" spans="1:9">
      <c r="A244" s="141">
        <v>235</v>
      </c>
      <c r="B244" s="142"/>
      <c r="C244" s="142"/>
      <c r="D244" s="144"/>
      <c r="E244" s="16" t="str">
        <f t="shared" si="14"/>
        <v/>
      </c>
      <c r="H244" s="380" t="str">
        <f t="shared" si="15"/>
        <v/>
      </c>
      <c r="I244" s="380" t="str">
        <f t="shared" si="16"/>
        <v/>
      </c>
    </row>
    <row r="245" spans="1:9">
      <c r="A245" s="141">
        <v>236</v>
      </c>
      <c r="B245" s="142"/>
      <c r="C245" s="142"/>
      <c r="D245" s="144"/>
      <c r="E245" s="16" t="str">
        <f t="shared" si="14"/>
        <v/>
      </c>
      <c r="H245" s="380" t="str">
        <f t="shared" si="15"/>
        <v/>
      </c>
      <c r="I245" s="380" t="str">
        <f t="shared" si="16"/>
        <v/>
      </c>
    </row>
    <row r="246" spans="1:9">
      <c r="A246" s="141">
        <v>237</v>
      </c>
      <c r="B246" s="142"/>
      <c r="C246" s="142"/>
      <c r="D246" s="144"/>
      <c r="E246" s="16" t="str">
        <f t="shared" si="14"/>
        <v/>
      </c>
      <c r="H246" s="380" t="str">
        <f t="shared" si="15"/>
        <v/>
      </c>
      <c r="I246" s="380" t="str">
        <f t="shared" si="16"/>
        <v/>
      </c>
    </row>
    <row r="247" spans="1:9">
      <c r="A247" s="141">
        <v>238</v>
      </c>
      <c r="B247" s="142"/>
      <c r="C247" s="142"/>
      <c r="D247" s="144"/>
      <c r="E247" s="16" t="str">
        <f t="shared" si="14"/>
        <v/>
      </c>
      <c r="H247" s="380" t="str">
        <f t="shared" si="15"/>
        <v/>
      </c>
      <c r="I247" s="380" t="str">
        <f t="shared" si="16"/>
        <v/>
      </c>
    </row>
    <row r="248" spans="1:9">
      <c r="A248" s="141">
        <v>239</v>
      </c>
      <c r="B248" s="142"/>
      <c r="C248" s="142"/>
      <c r="D248" s="144"/>
      <c r="E248" s="16" t="str">
        <f t="shared" si="14"/>
        <v/>
      </c>
      <c r="H248" s="380" t="str">
        <f t="shared" si="15"/>
        <v/>
      </c>
      <c r="I248" s="380" t="str">
        <f t="shared" si="16"/>
        <v/>
      </c>
    </row>
    <row r="249" spans="1:9">
      <c r="A249" s="141">
        <v>240</v>
      </c>
      <c r="B249" s="142"/>
      <c r="C249" s="142"/>
      <c r="D249" s="144"/>
      <c r="E249" s="16" t="str">
        <f t="shared" si="14"/>
        <v/>
      </c>
      <c r="H249" s="380" t="str">
        <f t="shared" si="15"/>
        <v/>
      </c>
      <c r="I249" s="380" t="str">
        <f t="shared" si="16"/>
        <v/>
      </c>
    </row>
    <row r="250" spans="1:9">
      <c r="A250" s="141">
        <v>241</v>
      </c>
      <c r="B250" s="142"/>
      <c r="C250" s="142"/>
      <c r="D250" s="144"/>
      <c r="E250" s="16" t="str">
        <f t="shared" si="14"/>
        <v/>
      </c>
      <c r="H250" s="380" t="str">
        <f t="shared" si="15"/>
        <v/>
      </c>
      <c r="I250" s="380" t="str">
        <f t="shared" si="16"/>
        <v/>
      </c>
    </row>
    <row r="251" spans="1:9">
      <c r="A251" s="141">
        <v>242</v>
      </c>
      <c r="B251" s="142"/>
      <c r="C251" s="142"/>
      <c r="D251" s="144"/>
      <c r="E251" s="16" t="str">
        <f t="shared" si="14"/>
        <v/>
      </c>
      <c r="H251" s="380" t="str">
        <f t="shared" si="15"/>
        <v/>
      </c>
      <c r="I251" s="380" t="str">
        <f t="shared" si="16"/>
        <v/>
      </c>
    </row>
    <row r="252" spans="1:9">
      <c r="A252" s="141">
        <v>243</v>
      </c>
      <c r="B252" s="142"/>
      <c r="C252" s="142"/>
      <c r="D252" s="144"/>
      <c r="E252" s="16" t="str">
        <f t="shared" si="14"/>
        <v/>
      </c>
      <c r="H252" s="380" t="str">
        <f t="shared" si="15"/>
        <v/>
      </c>
      <c r="I252" s="380" t="str">
        <f t="shared" si="16"/>
        <v/>
      </c>
    </row>
    <row r="253" spans="1:9">
      <c r="A253" s="141">
        <v>244</v>
      </c>
      <c r="B253" s="142"/>
      <c r="C253" s="142"/>
      <c r="D253" s="144"/>
      <c r="E253" s="16" t="str">
        <f t="shared" si="14"/>
        <v/>
      </c>
      <c r="H253" s="380" t="str">
        <f t="shared" si="15"/>
        <v/>
      </c>
      <c r="I253" s="380" t="str">
        <f t="shared" si="16"/>
        <v/>
      </c>
    </row>
    <row r="254" spans="1:9">
      <c r="A254" s="141">
        <v>245</v>
      </c>
      <c r="B254" s="142"/>
      <c r="C254" s="142"/>
      <c r="D254" s="144"/>
      <c r="E254" s="16" t="str">
        <f t="shared" si="14"/>
        <v/>
      </c>
      <c r="H254" s="380" t="str">
        <f t="shared" si="15"/>
        <v/>
      </c>
      <c r="I254" s="380" t="str">
        <f t="shared" si="16"/>
        <v/>
      </c>
    </row>
    <row r="255" spans="1:9">
      <c r="A255" s="141">
        <v>246</v>
      </c>
      <c r="B255" s="142"/>
      <c r="C255" s="142"/>
      <c r="D255" s="144"/>
      <c r="E255" s="16" t="str">
        <f t="shared" si="14"/>
        <v/>
      </c>
      <c r="H255" s="380" t="str">
        <f t="shared" si="15"/>
        <v/>
      </c>
      <c r="I255" s="380" t="str">
        <f t="shared" si="16"/>
        <v/>
      </c>
    </row>
    <row r="256" spans="1:9">
      <c r="A256" s="141">
        <v>247</v>
      </c>
      <c r="B256" s="142"/>
      <c r="C256" s="142"/>
      <c r="D256" s="144"/>
      <c r="E256" s="16" t="str">
        <f t="shared" si="14"/>
        <v/>
      </c>
      <c r="H256" s="380" t="str">
        <f t="shared" si="15"/>
        <v/>
      </c>
      <c r="I256" s="380" t="str">
        <f t="shared" si="16"/>
        <v/>
      </c>
    </row>
    <row r="257" spans="1:9">
      <c r="A257" s="141">
        <v>248</v>
      </c>
      <c r="B257" s="142"/>
      <c r="C257" s="142"/>
      <c r="D257" s="144"/>
      <c r="E257" s="16" t="str">
        <f t="shared" si="14"/>
        <v/>
      </c>
      <c r="H257" s="380" t="str">
        <f t="shared" si="15"/>
        <v/>
      </c>
      <c r="I257" s="380" t="str">
        <f t="shared" si="16"/>
        <v/>
      </c>
    </row>
    <row r="258" spans="1:9">
      <c r="A258" s="141">
        <v>249</v>
      </c>
      <c r="B258" s="142"/>
      <c r="C258" s="142"/>
      <c r="D258" s="144"/>
      <c r="E258" s="16" t="str">
        <f t="shared" si="14"/>
        <v/>
      </c>
      <c r="H258" s="380" t="str">
        <f t="shared" si="15"/>
        <v/>
      </c>
      <c r="I258" s="380" t="str">
        <f t="shared" si="16"/>
        <v/>
      </c>
    </row>
    <row r="259" spans="1:9">
      <c r="A259" s="141">
        <v>250</v>
      </c>
      <c r="B259" s="142"/>
      <c r="C259" s="142"/>
      <c r="D259" s="144"/>
      <c r="E259" s="16" t="str">
        <f t="shared" si="14"/>
        <v/>
      </c>
      <c r="H259" s="380" t="str">
        <f t="shared" si="15"/>
        <v/>
      </c>
      <c r="I259" s="380"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topLeftCell="A9" zoomScale="85" zoomScaleNormal="85" workbookViewId="0">
      <selection activeCell="Q29" sqref="Q29"/>
    </sheetView>
  </sheetViews>
  <sheetFormatPr defaultColWidth="9.109375" defaultRowHeight="15.6"/>
  <cols>
    <col min="1" max="1" width="5.6640625" style="58" customWidth="1"/>
    <col min="2" max="2" width="35.6640625" style="62" customWidth="1"/>
    <col min="3" max="3" width="19.88671875" style="62" customWidth="1"/>
    <col min="4" max="4" width="45.109375" style="62" customWidth="1"/>
    <col min="5" max="5" width="10.6640625" style="67" customWidth="1"/>
    <col min="6" max="6" width="17.6640625" style="62" customWidth="1"/>
    <col min="7" max="7" width="9.109375" style="69" hidden="1" customWidth="1"/>
    <col min="8" max="8" width="9.109375" style="62" hidden="1" customWidth="1"/>
    <col min="9" max="14" width="17.6640625" style="62" hidden="1" customWidth="1"/>
    <col min="15" max="18" width="9.109375" style="62" customWidth="1"/>
    <col min="19" max="16384" width="9.109375" style="62"/>
  </cols>
  <sheetData>
    <row r="1" spans="1:14" s="58" customFormat="1">
      <c r="A1" s="57" t="s">
        <v>481</v>
      </c>
      <c r="E1" s="59"/>
      <c r="F1" s="61"/>
      <c r="G1" s="287"/>
      <c r="I1" s="61"/>
      <c r="J1" s="61"/>
      <c r="K1" s="61"/>
      <c r="L1" s="61"/>
      <c r="M1" s="61"/>
      <c r="N1" s="61"/>
    </row>
    <row r="2" spans="1:14" s="58" customFormat="1">
      <c r="A2" s="344" t="str">
        <f>IF(ISBLANK(facultate), IF(ISBLANK(departament),"","Departament " &amp; departament), "Facultatea " &amp; facultate)</f>
        <v>Facultatea Construcții</v>
      </c>
      <c r="E2" s="59"/>
      <c r="F2" s="61"/>
      <c r="G2" s="287"/>
      <c r="I2" s="61"/>
      <c r="J2" s="61"/>
      <c r="K2" s="61"/>
      <c r="L2" s="61"/>
      <c r="M2" s="61"/>
      <c r="N2" s="61"/>
    </row>
    <row r="3" spans="1:14" s="58" customFormat="1">
      <c r="A3" s="344" t="str">
        <f>IF(ISBLANK(departament),"","Departamentul " &amp; departament)</f>
        <v>Departamentul Căi de Comunicație Terestre, Fundații și Cadastru</v>
      </c>
      <c r="E3" s="59"/>
      <c r="F3" s="61"/>
      <c r="G3" s="287"/>
      <c r="I3" s="61"/>
      <c r="J3" s="61"/>
      <c r="K3" s="61"/>
      <c r="L3" s="61"/>
      <c r="M3" s="61"/>
      <c r="N3" s="61"/>
    </row>
    <row r="4" spans="1:14">
      <c r="A4" s="531" t="s">
        <v>901</v>
      </c>
      <c r="B4" s="531"/>
      <c r="C4" s="531"/>
      <c r="D4" s="531"/>
      <c r="E4" s="531"/>
      <c r="F4" s="531"/>
      <c r="G4" s="289"/>
    </row>
    <row r="5" spans="1:14">
      <c r="A5" s="531" t="s">
        <v>976</v>
      </c>
      <c r="B5" s="531"/>
      <c r="C5" s="531"/>
      <c r="D5" s="531"/>
      <c r="E5" s="531"/>
      <c r="F5" s="531"/>
    </row>
    <row r="6" spans="1:14" ht="13.5" customHeight="1">
      <c r="E6" s="62"/>
      <c r="F6" s="345" t="str">
        <f>CONCATENATE(functie," ",nume_candidat)</f>
        <v>Șef de lucrări Halbac-Cotoara-Zamfir Rares</v>
      </c>
      <c r="I6" s="345"/>
      <c r="J6" s="345"/>
      <c r="K6" s="345"/>
      <c r="L6" s="345"/>
      <c r="M6" s="345"/>
      <c r="N6" s="345"/>
    </row>
    <row r="7" spans="1:14" ht="18.75" customHeight="1">
      <c r="A7" s="528" t="s">
        <v>336</v>
      </c>
      <c r="B7" s="528" t="s">
        <v>1040</v>
      </c>
      <c r="C7" s="528" t="s">
        <v>977</v>
      </c>
      <c r="D7" s="528" t="s">
        <v>458</v>
      </c>
      <c r="E7" s="534" t="s">
        <v>2</v>
      </c>
      <c r="F7" s="589" t="s">
        <v>542</v>
      </c>
      <c r="G7" s="535" t="s">
        <v>539</v>
      </c>
      <c r="H7" s="536" t="s">
        <v>549</v>
      </c>
      <c r="I7" s="529" t="s">
        <v>980</v>
      </c>
      <c r="J7" s="529" t="s">
        <v>981</v>
      </c>
      <c r="K7" s="529" t="s">
        <v>982</v>
      </c>
      <c r="L7" s="529" t="s">
        <v>983</v>
      </c>
      <c r="M7" s="529" t="s">
        <v>984</v>
      </c>
      <c r="N7" s="529" t="s">
        <v>985</v>
      </c>
    </row>
    <row r="8" spans="1:14" ht="46.5" customHeight="1">
      <c r="A8" s="528"/>
      <c r="B8" s="528"/>
      <c r="C8" s="528"/>
      <c r="D8" s="528"/>
      <c r="E8" s="534"/>
      <c r="F8" s="590"/>
      <c r="G8" s="535"/>
      <c r="H8" s="536"/>
      <c r="I8" s="530"/>
      <c r="J8" s="530"/>
      <c r="K8" s="530"/>
      <c r="L8" s="530"/>
      <c r="M8" s="530"/>
      <c r="N8" s="530"/>
    </row>
    <row r="9" spans="1:14">
      <c r="A9" s="86"/>
      <c r="B9" s="63"/>
      <c r="C9" s="63"/>
      <c r="D9" s="63"/>
      <c r="E9" s="28"/>
      <c r="F9" s="146">
        <f>SUMIF(F10:F1010,"&gt;0")</f>
        <v>440</v>
      </c>
      <c r="G9" s="296"/>
      <c r="I9" s="146">
        <f t="shared" ref="I9:N9" si="0">SUMIF(I10:I1108,"&gt;0")</f>
        <v>440</v>
      </c>
      <c r="J9" s="146">
        <f t="shared" si="0"/>
        <v>0</v>
      </c>
      <c r="K9" s="146">
        <f t="shared" si="0"/>
        <v>0</v>
      </c>
      <c r="L9" s="146">
        <f t="shared" si="0"/>
        <v>0</v>
      </c>
      <c r="M9" s="146">
        <f t="shared" si="0"/>
        <v>0</v>
      </c>
      <c r="N9" s="146">
        <f t="shared" si="0"/>
        <v>0</v>
      </c>
    </row>
    <row r="10" spans="1:14">
      <c r="A10" s="35">
        <v>1</v>
      </c>
      <c r="B10" s="7" t="s">
        <v>1356</v>
      </c>
      <c r="C10" s="214">
        <v>1</v>
      </c>
      <c r="D10" s="7" t="s">
        <v>980</v>
      </c>
      <c r="E10" s="218">
        <v>2018</v>
      </c>
      <c r="F10" s="16">
        <f t="shared" ref="F10:F73" si="1">IF(OR($B10="",$C10="",,,$E10&lt;an_initial,$E10&gt;an_final,),"",HLOOKUP(D10,ii9punctaje,2,FALSE) * C10)</f>
        <v>10</v>
      </c>
      <c r="G10" s="347" t="b">
        <f t="shared" ref="G10:G73" si="2">IF(nume_candidat="",FALSE,ISNUMBER(SEARCH(nume_candidat,$B10)))</f>
        <v>0</v>
      </c>
      <c r="H10" s="348">
        <f t="shared" ref="H10:H41" si="3">LEN(B10)-LEN(SUBSTITUTE(B10,",",""))+1</f>
        <v>1</v>
      </c>
      <c r="I10" s="380">
        <f t="shared" ref="I10:I73" si="4">IF(OR($B10="",$C10="",,,$E10&lt;an_initial,$E10&gt;an_final,),"",HLOOKUP(D10,ii9punctaje,2,FALSE)*C10*COUNTIF(D10,$I$7))</f>
        <v>10</v>
      </c>
      <c r="J10" s="380">
        <f t="shared" ref="J10:J73" si="5">IF(OR($B10="",$C10="",,,$E10&lt;an_initial,$E10&gt;an_final,),"",HLOOKUP(D10,ii9punctaje,2,FALSE)*C10*COUNTIF(D10,$J$7))</f>
        <v>0</v>
      </c>
      <c r="K10" s="380">
        <f t="shared" ref="K10:K73" si="6">IF(OR($B10="",$C10="",,,$E10&lt;an_initial,$E10&gt;an_final,),"",HLOOKUP(D10,ii9punctaje,2,FALSE)*C10*COUNTIF(D10,$K$7))</f>
        <v>0</v>
      </c>
      <c r="L10" s="380">
        <f t="shared" ref="L10:L73" si="7">IF(OR($B10="",$C10="",,,$E10&lt;an_initial,$E10&gt;an_final,),"",HLOOKUP(D10,ii9punctaje,2,FALSE)*C10*COUNTIF(D10,$L$7))</f>
        <v>0</v>
      </c>
      <c r="M10" s="380">
        <f t="shared" ref="M10:M73" si="8">IF(OR($B10="",$C10="",,,$E10&lt;an_initial,$E10&gt;an_final,),"",HLOOKUP(D10,ii9punctaje,2,FALSE)*C10*COUNTIF(D10,$M$7))</f>
        <v>0</v>
      </c>
      <c r="N10" s="380">
        <f t="shared" ref="N10:N73" si="9">IF(OR($B10="",$C10="",,,$E10&lt;an_initial,$E10&gt;an_final,),"",HLOOKUP(D10,ii9punctaje,2,FALSE)*C10*COUNTIF(D10,$N$7))</f>
        <v>0</v>
      </c>
    </row>
    <row r="11" spans="1:14">
      <c r="A11" s="35">
        <v>2</v>
      </c>
      <c r="B11" s="7" t="s">
        <v>1356</v>
      </c>
      <c r="C11" s="214">
        <v>4</v>
      </c>
      <c r="D11" s="7" t="s">
        <v>980</v>
      </c>
      <c r="E11" s="218">
        <v>2019</v>
      </c>
      <c r="F11" s="16">
        <f t="shared" si="1"/>
        <v>40</v>
      </c>
      <c r="G11" s="347" t="b">
        <f t="shared" si="2"/>
        <v>0</v>
      </c>
      <c r="H11" s="348">
        <f t="shared" si="3"/>
        <v>1</v>
      </c>
      <c r="I11" s="380">
        <f t="shared" si="4"/>
        <v>40</v>
      </c>
      <c r="J11" s="380">
        <f t="shared" si="5"/>
        <v>0</v>
      </c>
      <c r="K11" s="380">
        <f t="shared" si="6"/>
        <v>0</v>
      </c>
      <c r="L11" s="380">
        <f t="shared" si="7"/>
        <v>0</v>
      </c>
      <c r="M11" s="380">
        <f t="shared" si="8"/>
        <v>0</v>
      </c>
      <c r="N11" s="380">
        <f t="shared" si="9"/>
        <v>0</v>
      </c>
    </row>
    <row r="12" spans="1:14">
      <c r="A12" s="35">
        <v>3</v>
      </c>
      <c r="B12" s="7" t="s">
        <v>1356</v>
      </c>
      <c r="C12" s="214">
        <v>5</v>
      </c>
      <c r="D12" s="7" t="s">
        <v>980</v>
      </c>
      <c r="E12" s="218">
        <v>2020</v>
      </c>
      <c r="F12" s="16">
        <f t="shared" si="1"/>
        <v>50</v>
      </c>
      <c r="G12" s="347" t="b">
        <f t="shared" si="2"/>
        <v>0</v>
      </c>
      <c r="H12" s="348">
        <f t="shared" si="3"/>
        <v>1</v>
      </c>
      <c r="I12" s="380">
        <f t="shared" si="4"/>
        <v>50</v>
      </c>
      <c r="J12" s="380">
        <f t="shared" si="5"/>
        <v>0</v>
      </c>
      <c r="K12" s="380">
        <f t="shared" si="6"/>
        <v>0</v>
      </c>
      <c r="L12" s="380">
        <f t="shared" si="7"/>
        <v>0</v>
      </c>
      <c r="M12" s="380">
        <f t="shared" si="8"/>
        <v>0</v>
      </c>
      <c r="N12" s="380">
        <f t="shared" si="9"/>
        <v>0</v>
      </c>
    </row>
    <row r="13" spans="1:14">
      <c r="A13" s="35">
        <v>4</v>
      </c>
      <c r="B13" s="6" t="s">
        <v>1357</v>
      </c>
      <c r="C13" s="214">
        <v>2</v>
      </c>
      <c r="D13" s="6" t="s">
        <v>980</v>
      </c>
      <c r="E13" s="214">
        <v>2018</v>
      </c>
      <c r="F13" s="16">
        <f t="shared" si="1"/>
        <v>20</v>
      </c>
      <c r="G13" s="347" t="b">
        <f t="shared" si="2"/>
        <v>0</v>
      </c>
      <c r="H13" s="348">
        <f t="shared" si="3"/>
        <v>1</v>
      </c>
      <c r="I13" s="380">
        <f t="shared" si="4"/>
        <v>20</v>
      </c>
      <c r="J13" s="380">
        <f t="shared" si="5"/>
        <v>0</v>
      </c>
      <c r="K13" s="380">
        <f t="shared" si="6"/>
        <v>0</v>
      </c>
      <c r="L13" s="380">
        <f t="shared" si="7"/>
        <v>0</v>
      </c>
      <c r="M13" s="380">
        <f t="shared" si="8"/>
        <v>0</v>
      </c>
      <c r="N13" s="380">
        <f t="shared" si="9"/>
        <v>0</v>
      </c>
    </row>
    <row r="14" spans="1:14">
      <c r="A14" s="35">
        <v>5</v>
      </c>
      <c r="B14" s="6" t="s">
        <v>1357</v>
      </c>
      <c r="C14" s="214">
        <v>4</v>
      </c>
      <c r="D14" s="6" t="s">
        <v>980</v>
      </c>
      <c r="E14" s="214">
        <v>2019</v>
      </c>
      <c r="F14" s="16">
        <f t="shared" si="1"/>
        <v>40</v>
      </c>
      <c r="G14" s="347" t="b">
        <f t="shared" si="2"/>
        <v>0</v>
      </c>
      <c r="H14" s="348">
        <f t="shared" si="3"/>
        <v>1</v>
      </c>
      <c r="I14" s="380">
        <f t="shared" si="4"/>
        <v>40</v>
      </c>
      <c r="J14" s="380">
        <f t="shared" si="5"/>
        <v>0</v>
      </c>
      <c r="K14" s="380">
        <f t="shared" si="6"/>
        <v>0</v>
      </c>
      <c r="L14" s="380">
        <f t="shared" si="7"/>
        <v>0</v>
      </c>
      <c r="M14" s="380">
        <f t="shared" si="8"/>
        <v>0</v>
      </c>
      <c r="N14" s="380">
        <f t="shared" si="9"/>
        <v>0</v>
      </c>
    </row>
    <row r="15" spans="1:14">
      <c r="A15" s="35">
        <v>6</v>
      </c>
      <c r="B15" s="6" t="s">
        <v>1357</v>
      </c>
      <c r="C15" s="214">
        <v>4</v>
      </c>
      <c r="D15" s="6" t="s">
        <v>980</v>
      </c>
      <c r="E15" s="214">
        <v>2020</v>
      </c>
      <c r="F15" s="16">
        <f t="shared" si="1"/>
        <v>40</v>
      </c>
      <c r="G15" s="347" t="b">
        <f t="shared" si="2"/>
        <v>0</v>
      </c>
      <c r="H15" s="348">
        <f t="shared" si="3"/>
        <v>1</v>
      </c>
      <c r="I15" s="380">
        <f t="shared" si="4"/>
        <v>40</v>
      </c>
      <c r="J15" s="380">
        <f t="shared" si="5"/>
        <v>0</v>
      </c>
      <c r="K15" s="380">
        <f t="shared" si="6"/>
        <v>0</v>
      </c>
      <c r="L15" s="380">
        <f t="shared" si="7"/>
        <v>0</v>
      </c>
      <c r="M15" s="380">
        <f t="shared" si="8"/>
        <v>0</v>
      </c>
      <c r="N15" s="380">
        <f t="shared" si="9"/>
        <v>0</v>
      </c>
    </row>
    <row r="16" spans="1:14">
      <c r="A16" s="35">
        <v>7</v>
      </c>
      <c r="B16" s="6" t="s">
        <v>1355</v>
      </c>
      <c r="C16" s="214">
        <v>1</v>
      </c>
      <c r="D16" s="6" t="s">
        <v>980</v>
      </c>
      <c r="E16" s="214">
        <v>2018</v>
      </c>
      <c r="F16" s="16">
        <f t="shared" si="1"/>
        <v>10</v>
      </c>
      <c r="G16" s="347" t="b">
        <f t="shared" si="2"/>
        <v>0</v>
      </c>
      <c r="H16" s="348">
        <f t="shared" si="3"/>
        <v>1</v>
      </c>
      <c r="I16" s="380">
        <f t="shared" si="4"/>
        <v>10</v>
      </c>
      <c r="J16" s="380">
        <f t="shared" si="5"/>
        <v>0</v>
      </c>
      <c r="K16" s="380">
        <f t="shared" si="6"/>
        <v>0</v>
      </c>
      <c r="L16" s="380">
        <f t="shared" si="7"/>
        <v>0</v>
      </c>
      <c r="M16" s="380">
        <f t="shared" si="8"/>
        <v>0</v>
      </c>
      <c r="N16" s="380">
        <f t="shared" si="9"/>
        <v>0</v>
      </c>
    </row>
    <row r="17" spans="1:14">
      <c r="A17" s="35">
        <v>8</v>
      </c>
      <c r="B17" s="6" t="s">
        <v>1355</v>
      </c>
      <c r="C17" s="214">
        <v>1</v>
      </c>
      <c r="D17" s="6" t="s">
        <v>980</v>
      </c>
      <c r="E17" s="214">
        <v>2020</v>
      </c>
      <c r="F17" s="16">
        <f t="shared" si="1"/>
        <v>10</v>
      </c>
      <c r="G17" s="347" t="b">
        <f t="shared" si="2"/>
        <v>0</v>
      </c>
      <c r="H17" s="348">
        <f t="shared" si="3"/>
        <v>1</v>
      </c>
      <c r="I17" s="380">
        <f t="shared" si="4"/>
        <v>10</v>
      </c>
      <c r="J17" s="380">
        <f t="shared" si="5"/>
        <v>0</v>
      </c>
      <c r="K17" s="380">
        <f t="shared" si="6"/>
        <v>0</v>
      </c>
      <c r="L17" s="380">
        <f t="shared" si="7"/>
        <v>0</v>
      </c>
      <c r="M17" s="380">
        <f t="shared" si="8"/>
        <v>0</v>
      </c>
      <c r="N17" s="380">
        <f t="shared" si="9"/>
        <v>0</v>
      </c>
    </row>
    <row r="18" spans="1:14">
      <c r="A18" s="35">
        <v>9</v>
      </c>
      <c r="B18" s="6" t="s">
        <v>1358</v>
      </c>
      <c r="C18" s="214">
        <v>1</v>
      </c>
      <c r="D18" s="6" t="s">
        <v>980</v>
      </c>
      <c r="E18" s="214">
        <v>2019</v>
      </c>
      <c r="F18" s="16">
        <f t="shared" si="1"/>
        <v>10</v>
      </c>
      <c r="G18" s="347" t="b">
        <f t="shared" si="2"/>
        <v>0</v>
      </c>
      <c r="H18" s="348">
        <f t="shared" si="3"/>
        <v>1</v>
      </c>
      <c r="I18" s="380">
        <f t="shared" si="4"/>
        <v>10</v>
      </c>
      <c r="J18" s="380">
        <f t="shared" si="5"/>
        <v>0</v>
      </c>
      <c r="K18" s="380">
        <f t="shared" si="6"/>
        <v>0</v>
      </c>
      <c r="L18" s="380">
        <f t="shared" si="7"/>
        <v>0</v>
      </c>
      <c r="M18" s="380">
        <f t="shared" si="8"/>
        <v>0</v>
      </c>
      <c r="N18" s="380">
        <f t="shared" si="9"/>
        <v>0</v>
      </c>
    </row>
    <row r="19" spans="1:14">
      <c r="A19" s="35">
        <v>10</v>
      </c>
      <c r="B19" s="6" t="s">
        <v>1359</v>
      </c>
      <c r="C19" s="214">
        <v>1</v>
      </c>
      <c r="D19" s="6" t="s">
        <v>980</v>
      </c>
      <c r="E19" s="214">
        <v>2020</v>
      </c>
      <c r="F19" s="16">
        <f t="shared" si="1"/>
        <v>10</v>
      </c>
      <c r="G19" s="347" t="b">
        <f t="shared" si="2"/>
        <v>0</v>
      </c>
      <c r="H19" s="348">
        <f t="shared" si="3"/>
        <v>1</v>
      </c>
      <c r="I19" s="380">
        <f t="shared" si="4"/>
        <v>10</v>
      </c>
      <c r="J19" s="380">
        <f t="shared" si="5"/>
        <v>0</v>
      </c>
      <c r="K19" s="380">
        <f t="shared" si="6"/>
        <v>0</v>
      </c>
      <c r="L19" s="380">
        <f t="shared" si="7"/>
        <v>0</v>
      </c>
      <c r="M19" s="380">
        <f t="shared" si="8"/>
        <v>0</v>
      </c>
      <c r="N19" s="380">
        <f t="shared" si="9"/>
        <v>0</v>
      </c>
    </row>
    <row r="20" spans="1:14">
      <c r="A20" s="35">
        <v>11</v>
      </c>
      <c r="B20" s="6" t="s">
        <v>1360</v>
      </c>
      <c r="C20" s="214">
        <v>1</v>
      </c>
      <c r="D20" s="6" t="s">
        <v>980</v>
      </c>
      <c r="E20" s="214">
        <v>2020</v>
      </c>
      <c r="F20" s="16">
        <f t="shared" si="1"/>
        <v>10</v>
      </c>
      <c r="G20" s="347" t="b">
        <f t="shared" si="2"/>
        <v>0</v>
      </c>
      <c r="H20" s="348">
        <f t="shared" si="3"/>
        <v>1</v>
      </c>
      <c r="I20" s="380">
        <f t="shared" si="4"/>
        <v>10</v>
      </c>
      <c r="J20" s="380">
        <f t="shared" si="5"/>
        <v>0</v>
      </c>
      <c r="K20" s="380">
        <f t="shared" si="6"/>
        <v>0</v>
      </c>
      <c r="L20" s="380">
        <f t="shared" si="7"/>
        <v>0</v>
      </c>
      <c r="M20" s="380">
        <f t="shared" si="8"/>
        <v>0</v>
      </c>
      <c r="N20" s="380">
        <f t="shared" si="9"/>
        <v>0</v>
      </c>
    </row>
    <row r="21" spans="1:14">
      <c r="A21" s="35">
        <v>12</v>
      </c>
      <c r="B21" s="6" t="s">
        <v>1361</v>
      </c>
      <c r="C21" s="214">
        <v>2</v>
      </c>
      <c r="D21" s="6" t="s">
        <v>980</v>
      </c>
      <c r="E21" s="214">
        <v>2020</v>
      </c>
      <c r="F21" s="16">
        <f t="shared" si="1"/>
        <v>20</v>
      </c>
      <c r="G21" s="347" t="b">
        <f t="shared" si="2"/>
        <v>0</v>
      </c>
      <c r="H21" s="348">
        <f t="shared" si="3"/>
        <v>1</v>
      </c>
      <c r="I21" s="380">
        <f t="shared" si="4"/>
        <v>20</v>
      </c>
      <c r="J21" s="380">
        <f t="shared" si="5"/>
        <v>0</v>
      </c>
      <c r="K21" s="380">
        <f t="shared" si="6"/>
        <v>0</v>
      </c>
      <c r="L21" s="380">
        <f t="shared" si="7"/>
        <v>0</v>
      </c>
      <c r="M21" s="380">
        <f t="shared" si="8"/>
        <v>0</v>
      </c>
      <c r="N21" s="380">
        <f t="shared" si="9"/>
        <v>0</v>
      </c>
    </row>
    <row r="22" spans="1:14">
      <c r="A22" s="35">
        <v>13</v>
      </c>
      <c r="B22" s="6" t="s">
        <v>1362</v>
      </c>
      <c r="C22" s="214">
        <v>1</v>
      </c>
      <c r="D22" s="6" t="s">
        <v>980</v>
      </c>
      <c r="E22" s="214">
        <v>2020</v>
      </c>
      <c r="F22" s="16">
        <f t="shared" si="1"/>
        <v>10</v>
      </c>
      <c r="G22" s="347" t="b">
        <f t="shared" si="2"/>
        <v>0</v>
      </c>
      <c r="H22" s="348">
        <f t="shared" si="3"/>
        <v>1</v>
      </c>
      <c r="I22" s="380">
        <f t="shared" si="4"/>
        <v>10</v>
      </c>
      <c r="J22" s="380">
        <f t="shared" si="5"/>
        <v>0</v>
      </c>
      <c r="K22" s="380">
        <f t="shared" si="6"/>
        <v>0</v>
      </c>
      <c r="L22" s="380">
        <f t="shared" si="7"/>
        <v>0</v>
      </c>
      <c r="M22" s="380">
        <f t="shared" si="8"/>
        <v>0</v>
      </c>
      <c r="N22" s="380">
        <f t="shared" si="9"/>
        <v>0</v>
      </c>
    </row>
    <row r="23" spans="1:14">
      <c r="A23" s="35">
        <v>14</v>
      </c>
      <c r="B23" s="6" t="s">
        <v>1363</v>
      </c>
      <c r="C23" s="214">
        <v>1</v>
      </c>
      <c r="D23" s="6" t="s">
        <v>980</v>
      </c>
      <c r="E23" s="214">
        <v>2020</v>
      </c>
      <c r="F23" s="16">
        <f t="shared" si="1"/>
        <v>10</v>
      </c>
      <c r="G23" s="347" t="b">
        <f t="shared" si="2"/>
        <v>0</v>
      </c>
      <c r="H23" s="348">
        <f t="shared" si="3"/>
        <v>1</v>
      </c>
      <c r="I23" s="380">
        <f t="shared" si="4"/>
        <v>10</v>
      </c>
      <c r="J23" s="380">
        <f t="shared" si="5"/>
        <v>0</v>
      </c>
      <c r="K23" s="380">
        <f t="shared" si="6"/>
        <v>0</v>
      </c>
      <c r="L23" s="380">
        <f t="shared" si="7"/>
        <v>0</v>
      </c>
      <c r="M23" s="380">
        <f t="shared" si="8"/>
        <v>0</v>
      </c>
      <c r="N23" s="380">
        <f t="shared" si="9"/>
        <v>0</v>
      </c>
    </row>
    <row r="24" spans="1:14">
      <c r="A24" s="35">
        <v>15</v>
      </c>
      <c r="B24" s="6" t="s">
        <v>1364</v>
      </c>
      <c r="C24" s="214">
        <v>1</v>
      </c>
      <c r="D24" s="6" t="s">
        <v>980</v>
      </c>
      <c r="E24" s="214">
        <v>2017</v>
      </c>
      <c r="F24" s="16">
        <f t="shared" si="1"/>
        <v>10</v>
      </c>
      <c r="G24" s="347" t="b">
        <f t="shared" si="2"/>
        <v>0</v>
      </c>
      <c r="H24" s="348">
        <f t="shared" si="3"/>
        <v>1</v>
      </c>
      <c r="I24" s="380">
        <f t="shared" si="4"/>
        <v>10</v>
      </c>
      <c r="J24" s="380">
        <f t="shared" si="5"/>
        <v>0</v>
      </c>
      <c r="K24" s="380">
        <f t="shared" si="6"/>
        <v>0</v>
      </c>
      <c r="L24" s="380">
        <f t="shared" si="7"/>
        <v>0</v>
      </c>
      <c r="M24" s="380">
        <f t="shared" si="8"/>
        <v>0</v>
      </c>
      <c r="N24" s="380">
        <f t="shared" si="9"/>
        <v>0</v>
      </c>
    </row>
    <row r="25" spans="1:14" ht="31.2">
      <c r="A25" s="35">
        <v>16</v>
      </c>
      <c r="B25" s="6" t="s">
        <v>1365</v>
      </c>
      <c r="C25" s="214">
        <v>1</v>
      </c>
      <c r="D25" s="6" t="s">
        <v>980</v>
      </c>
      <c r="E25" s="214">
        <v>2018</v>
      </c>
      <c r="F25" s="16">
        <f t="shared" si="1"/>
        <v>10</v>
      </c>
      <c r="G25" s="347" t="b">
        <f t="shared" si="2"/>
        <v>0</v>
      </c>
      <c r="H25" s="348">
        <f t="shared" si="3"/>
        <v>1</v>
      </c>
      <c r="I25" s="380">
        <f t="shared" si="4"/>
        <v>10</v>
      </c>
      <c r="J25" s="380">
        <f t="shared" si="5"/>
        <v>0</v>
      </c>
      <c r="K25" s="380">
        <f t="shared" si="6"/>
        <v>0</v>
      </c>
      <c r="L25" s="380">
        <f t="shared" si="7"/>
        <v>0</v>
      </c>
      <c r="M25" s="380">
        <f t="shared" si="8"/>
        <v>0</v>
      </c>
      <c r="N25" s="380">
        <f t="shared" si="9"/>
        <v>0</v>
      </c>
    </row>
    <row r="26" spans="1:14" ht="31.2">
      <c r="A26" s="35">
        <v>17</v>
      </c>
      <c r="B26" s="6" t="s">
        <v>1365</v>
      </c>
      <c r="C26" s="214">
        <v>3</v>
      </c>
      <c r="D26" s="6" t="s">
        <v>980</v>
      </c>
      <c r="E26" s="214">
        <v>2019</v>
      </c>
      <c r="F26" s="16">
        <f t="shared" si="1"/>
        <v>30</v>
      </c>
      <c r="G26" s="347" t="b">
        <f t="shared" si="2"/>
        <v>0</v>
      </c>
      <c r="H26" s="348">
        <f t="shared" si="3"/>
        <v>1</v>
      </c>
      <c r="I26" s="380">
        <f t="shared" si="4"/>
        <v>30</v>
      </c>
      <c r="J26" s="380">
        <f t="shared" si="5"/>
        <v>0</v>
      </c>
      <c r="K26" s="380">
        <f t="shared" si="6"/>
        <v>0</v>
      </c>
      <c r="L26" s="380">
        <f t="shared" si="7"/>
        <v>0</v>
      </c>
      <c r="M26" s="380">
        <f t="shared" si="8"/>
        <v>0</v>
      </c>
      <c r="N26" s="380">
        <f t="shared" si="9"/>
        <v>0</v>
      </c>
    </row>
    <row r="27" spans="1:14">
      <c r="A27" s="35">
        <v>18</v>
      </c>
      <c r="B27" s="6" t="s">
        <v>1366</v>
      </c>
      <c r="C27" s="214">
        <v>4</v>
      </c>
      <c r="D27" s="6" t="s">
        <v>980</v>
      </c>
      <c r="E27" s="214">
        <v>2020</v>
      </c>
      <c r="F27" s="16">
        <f t="shared" si="1"/>
        <v>40</v>
      </c>
      <c r="G27" s="347" t="b">
        <f t="shared" si="2"/>
        <v>0</v>
      </c>
      <c r="H27" s="348">
        <f t="shared" si="3"/>
        <v>1</v>
      </c>
      <c r="I27" s="380">
        <f t="shared" si="4"/>
        <v>40</v>
      </c>
      <c r="J27" s="380">
        <f t="shared" si="5"/>
        <v>0</v>
      </c>
      <c r="K27" s="380">
        <f t="shared" si="6"/>
        <v>0</v>
      </c>
      <c r="L27" s="380">
        <f t="shared" si="7"/>
        <v>0</v>
      </c>
      <c r="M27" s="380">
        <f t="shared" si="8"/>
        <v>0</v>
      </c>
      <c r="N27" s="380">
        <f t="shared" si="9"/>
        <v>0</v>
      </c>
    </row>
    <row r="28" spans="1:14">
      <c r="A28" s="35">
        <v>19</v>
      </c>
      <c r="B28" s="6" t="s">
        <v>1453</v>
      </c>
      <c r="C28" s="214">
        <v>1</v>
      </c>
      <c r="D28" s="6" t="s">
        <v>980</v>
      </c>
      <c r="E28" s="214">
        <v>2020</v>
      </c>
      <c r="F28" s="16">
        <f t="shared" si="1"/>
        <v>10</v>
      </c>
      <c r="G28" s="347" t="b">
        <f t="shared" si="2"/>
        <v>0</v>
      </c>
      <c r="H28" s="348">
        <f t="shared" si="3"/>
        <v>1</v>
      </c>
      <c r="I28" s="380">
        <f t="shared" si="4"/>
        <v>10</v>
      </c>
      <c r="J28" s="380">
        <f t="shared" si="5"/>
        <v>0</v>
      </c>
      <c r="K28" s="380">
        <f t="shared" si="6"/>
        <v>0</v>
      </c>
      <c r="L28" s="380">
        <f t="shared" si="7"/>
        <v>0</v>
      </c>
      <c r="M28" s="380">
        <f t="shared" si="8"/>
        <v>0</v>
      </c>
      <c r="N28" s="380">
        <f t="shared" si="9"/>
        <v>0</v>
      </c>
    </row>
    <row r="29" spans="1:14" ht="31.2">
      <c r="A29" s="35">
        <v>20</v>
      </c>
      <c r="B29" s="6" t="s">
        <v>1454</v>
      </c>
      <c r="C29" s="214">
        <v>1</v>
      </c>
      <c r="D29" s="6" t="s">
        <v>980</v>
      </c>
      <c r="E29" s="214">
        <v>2016</v>
      </c>
      <c r="F29" s="16">
        <f t="shared" si="1"/>
        <v>10</v>
      </c>
      <c r="G29" s="347" t="b">
        <f t="shared" si="2"/>
        <v>0</v>
      </c>
      <c r="H29" s="348">
        <f t="shared" si="3"/>
        <v>1</v>
      </c>
      <c r="I29" s="380">
        <f t="shared" si="4"/>
        <v>10</v>
      </c>
      <c r="J29" s="380">
        <f t="shared" si="5"/>
        <v>0</v>
      </c>
      <c r="K29" s="380">
        <f t="shared" si="6"/>
        <v>0</v>
      </c>
      <c r="L29" s="380">
        <f t="shared" si="7"/>
        <v>0</v>
      </c>
      <c r="M29" s="380">
        <f t="shared" si="8"/>
        <v>0</v>
      </c>
      <c r="N29" s="380">
        <f t="shared" si="9"/>
        <v>0</v>
      </c>
    </row>
    <row r="30" spans="1:14" ht="31.2">
      <c r="A30" s="35">
        <v>21</v>
      </c>
      <c r="B30" s="6" t="s">
        <v>1455</v>
      </c>
      <c r="C30" s="214">
        <v>1</v>
      </c>
      <c r="D30" s="6" t="s">
        <v>980</v>
      </c>
      <c r="E30" s="214">
        <v>2019</v>
      </c>
      <c r="F30" s="16">
        <f t="shared" si="1"/>
        <v>10</v>
      </c>
      <c r="G30" s="347" t="b">
        <f t="shared" si="2"/>
        <v>0</v>
      </c>
      <c r="H30" s="348">
        <f t="shared" si="3"/>
        <v>1</v>
      </c>
      <c r="I30" s="380">
        <f t="shared" si="4"/>
        <v>10</v>
      </c>
      <c r="J30" s="380">
        <f t="shared" si="5"/>
        <v>0</v>
      </c>
      <c r="K30" s="380">
        <f t="shared" si="6"/>
        <v>0</v>
      </c>
      <c r="L30" s="380">
        <f t="shared" si="7"/>
        <v>0</v>
      </c>
      <c r="M30" s="380">
        <f t="shared" si="8"/>
        <v>0</v>
      </c>
      <c r="N30" s="380">
        <f t="shared" si="9"/>
        <v>0</v>
      </c>
    </row>
    <row r="31" spans="1:14">
      <c r="A31" s="35">
        <v>22</v>
      </c>
      <c r="B31" s="6" t="s">
        <v>1456</v>
      </c>
      <c r="C31" s="214">
        <v>2</v>
      </c>
      <c r="D31" s="6" t="s">
        <v>980</v>
      </c>
      <c r="E31" s="214">
        <v>2020</v>
      </c>
      <c r="F31" s="16">
        <f t="shared" si="1"/>
        <v>20</v>
      </c>
      <c r="G31" s="347" t="b">
        <f t="shared" si="2"/>
        <v>0</v>
      </c>
      <c r="H31" s="348">
        <f t="shared" si="3"/>
        <v>1</v>
      </c>
      <c r="I31" s="380">
        <f t="shared" si="4"/>
        <v>20</v>
      </c>
      <c r="J31" s="380">
        <f t="shared" si="5"/>
        <v>0</v>
      </c>
      <c r="K31" s="380">
        <f t="shared" si="6"/>
        <v>0</v>
      </c>
      <c r="L31" s="380">
        <f t="shared" si="7"/>
        <v>0</v>
      </c>
      <c r="M31" s="380">
        <f t="shared" si="8"/>
        <v>0</v>
      </c>
      <c r="N31" s="380">
        <f t="shared" si="9"/>
        <v>0</v>
      </c>
    </row>
    <row r="32" spans="1:14">
      <c r="A32" s="35">
        <v>23</v>
      </c>
      <c r="B32" s="6" t="s">
        <v>1366</v>
      </c>
      <c r="C32" s="214">
        <v>1</v>
      </c>
      <c r="D32" s="6" t="s">
        <v>980</v>
      </c>
      <c r="E32" s="214">
        <v>2019</v>
      </c>
      <c r="F32" s="16">
        <f t="shared" si="1"/>
        <v>10</v>
      </c>
      <c r="G32" s="347" t="b">
        <f t="shared" si="2"/>
        <v>0</v>
      </c>
      <c r="H32" s="348">
        <f t="shared" si="3"/>
        <v>1</v>
      </c>
      <c r="I32" s="380">
        <f t="shared" si="4"/>
        <v>10</v>
      </c>
      <c r="J32" s="380">
        <f t="shared" si="5"/>
        <v>0</v>
      </c>
      <c r="K32" s="380">
        <f t="shared" si="6"/>
        <v>0</v>
      </c>
      <c r="L32" s="380">
        <f t="shared" si="7"/>
        <v>0</v>
      </c>
      <c r="M32" s="380">
        <f t="shared" si="8"/>
        <v>0</v>
      </c>
      <c r="N32" s="380">
        <f t="shared" si="9"/>
        <v>0</v>
      </c>
    </row>
    <row r="33" spans="1:14">
      <c r="A33" s="35">
        <v>24</v>
      </c>
      <c r="B33" s="6"/>
      <c r="C33" s="214"/>
      <c r="D33" s="6"/>
      <c r="E33" s="214"/>
      <c r="F33" s="16" t="str">
        <f t="shared" si="1"/>
        <v/>
      </c>
      <c r="G33" s="347" t="b">
        <f t="shared" si="2"/>
        <v>0</v>
      </c>
      <c r="H33" s="348">
        <f t="shared" si="3"/>
        <v>1</v>
      </c>
      <c r="I33" s="380" t="str">
        <f t="shared" si="4"/>
        <v/>
      </c>
      <c r="J33" s="380" t="str">
        <f t="shared" si="5"/>
        <v/>
      </c>
      <c r="K33" s="380" t="str">
        <f t="shared" si="6"/>
        <v/>
      </c>
      <c r="L33" s="380" t="str">
        <f t="shared" si="7"/>
        <v/>
      </c>
      <c r="M33" s="380" t="str">
        <f t="shared" si="8"/>
        <v/>
      </c>
      <c r="N33" s="380" t="str">
        <f t="shared" si="9"/>
        <v/>
      </c>
    </row>
    <row r="34" spans="1:14">
      <c r="A34" s="35">
        <v>25</v>
      </c>
      <c r="B34" s="6"/>
      <c r="C34" s="214"/>
      <c r="D34" s="6"/>
      <c r="E34" s="214"/>
      <c r="F34" s="16" t="str">
        <f t="shared" si="1"/>
        <v/>
      </c>
      <c r="G34" s="347" t="b">
        <f t="shared" si="2"/>
        <v>0</v>
      </c>
      <c r="H34" s="348">
        <f t="shared" si="3"/>
        <v>1</v>
      </c>
      <c r="I34" s="380" t="str">
        <f t="shared" si="4"/>
        <v/>
      </c>
      <c r="J34" s="380" t="str">
        <f t="shared" si="5"/>
        <v/>
      </c>
      <c r="K34" s="380" t="str">
        <f t="shared" si="6"/>
        <v/>
      </c>
      <c r="L34" s="380" t="str">
        <f t="shared" si="7"/>
        <v/>
      </c>
      <c r="M34" s="380" t="str">
        <f t="shared" si="8"/>
        <v/>
      </c>
      <c r="N34" s="380" t="str">
        <f t="shared" si="9"/>
        <v/>
      </c>
    </row>
    <row r="35" spans="1:14">
      <c r="A35" s="35">
        <v>26</v>
      </c>
      <c r="B35" s="6"/>
      <c r="C35" s="214"/>
      <c r="D35" s="6"/>
      <c r="E35" s="214"/>
      <c r="F35" s="16" t="str">
        <f t="shared" si="1"/>
        <v/>
      </c>
      <c r="G35" s="347" t="b">
        <f t="shared" si="2"/>
        <v>0</v>
      </c>
      <c r="H35" s="348">
        <f t="shared" si="3"/>
        <v>1</v>
      </c>
      <c r="I35" s="380" t="str">
        <f t="shared" si="4"/>
        <v/>
      </c>
      <c r="J35" s="380" t="str">
        <f t="shared" si="5"/>
        <v/>
      </c>
      <c r="K35" s="380" t="str">
        <f t="shared" si="6"/>
        <v/>
      </c>
      <c r="L35" s="380" t="str">
        <f t="shared" si="7"/>
        <v/>
      </c>
      <c r="M35" s="380" t="str">
        <f t="shared" si="8"/>
        <v/>
      </c>
      <c r="N35" s="380" t="str">
        <f t="shared" si="9"/>
        <v/>
      </c>
    </row>
    <row r="36" spans="1:14">
      <c r="A36" s="35">
        <v>27</v>
      </c>
      <c r="B36" s="6"/>
      <c r="C36" s="214"/>
      <c r="D36" s="6"/>
      <c r="E36" s="214"/>
      <c r="F36" s="16" t="str">
        <f t="shared" si="1"/>
        <v/>
      </c>
      <c r="G36" s="347" t="b">
        <f t="shared" si="2"/>
        <v>0</v>
      </c>
      <c r="H36" s="348">
        <f t="shared" si="3"/>
        <v>1</v>
      </c>
      <c r="I36" s="380" t="str">
        <f t="shared" si="4"/>
        <v/>
      </c>
      <c r="J36" s="380" t="str">
        <f t="shared" si="5"/>
        <v/>
      </c>
      <c r="K36" s="380" t="str">
        <f t="shared" si="6"/>
        <v/>
      </c>
      <c r="L36" s="380" t="str">
        <f t="shared" si="7"/>
        <v/>
      </c>
      <c r="M36" s="380" t="str">
        <f t="shared" si="8"/>
        <v/>
      </c>
      <c r="N36" s="380" t="str">
        <f t="shared" si="9"/>
        <v/>
      </c>
    </row>
    <row r="37" spans="1:14">
      <c r="A37" s="35">
        <v>28</v>
      </c>
      <c r="B37" s="6"/>
      <c r="C37" s="214"/>
      <c r="D37" s="6"/>
      <c r="E37" s="214"/>
      <c r="F37" s="16" t="str">
        <f t="shared" si="1"/>
        <v/>
      </c>
      <c r="G37" s="347" t="b">
        <f t="shared" si="2"/>
        <v>0</v>
      </c>
      <c r="H37" s="348">
        <f t="shared" si="3"/>
        <v>1</v>
      </c>
      <c r="I37" s="380" t="str">
        <f t="shared" si="4"/>
        <v/>
      </c>
      <c r="J37" s="380" t="str">
        <f t="shared" si="5"/>
        <v/>
      </c>
      <c r="K37" s="380" t="str">
        <f t="shared" si="6"/>
        <v/>
      </c>
      <c r="L37" s="380" t="str">
        <f t="shared" si="7"/>
        <v/>
      </c>
      <c r="M37" s="380" t="str">
        <f t="shared" si="8"/>
        <v/>
      </c>
      <c r="N37" s="380" t="str">
        <f t="shared" si="9"/>
        <v/>
      </c>
    </row>
    <row r="38" spans="1:14">
      <c r="A38" s="35">
        <v>29</v>
      </c>
      <c r="B38" s="6"/>
      <c r="C38" s="214"/>
      <c r="D38" s="6"/>
      <c r="E38" s="214"/>
      <c r="F38" s="16" t="str">
        <f t="shared" si="1"/>
        <v/>
      </c>
      <c r="G38" s="347" t="b">
        <f t="shared" si="2"/>
        <v>0</v>
      </c>
      <c r="H38" s="348">
        <f t="shared" si="3"/>
        <v>1</v>
      </c>
      <c r="I38" s="380" t="str">
        <f t="shared" si="4"/>
        <v/>
      </c>
      <c r="J38" s="380" t="str">
        <f t="shared" si="5"/>
        <v/>
      </c>
      <c r="K38" s="380" t="str">
        <f t="shared" si="6"/>
        <v/>
      </c>
      <c r="L38" s="380" t="str">
        <f t="shared" si="7"/>
        <v/>
      </c>
      <c r="M38" s="380" t="str">
        <f t="shared" si="8"/>
        <v/>
      </c>
      <c r="N38" s="380" t="str">
        <f t="shared" si="9"/>
        <v/>
      </c>
    </row>
    <row r="39" spans="1:14">
      <c r="A39" s="35">
        <v>30</v>
      </c>
      <c r="B39" s="6"/>
      <c r="C39" s="214"/>
      <c r="D39" s="6"/>
      <c r="E39" s="214"/>
      <c r="F39" s="16" t="str">
        <f t="shared" si="1"/>
        <v/>
      </c>
      <c r="G39" s="347" t="b">
        <f t="shared" si="2"/>
        <v>0</v>
      </c>
      <c r="H39" s="348">
        <f t="shared" si="3"/>
        <v>1</v>
      </c>
      <c r="I39" s="380" t="str">
        <f t="shared" si="4"/>
        <v/>
      </c>
      <c r="J39" s="380" t="str">
        <f t="shared" si="5"/>
        <v/>
      </c>
      <c r="K39" s="380" t="str">
        <f t="shared" si="6"/>
        <v/>
      </c>
      <c r="L39" s="380" t="str">
        <f t="shared" si="7"/>
        <v/>
      </c>
      <c r="M39" s="380" t="str">
        <f t="shared" si="8"/>
        <v/>
      </c>
      <c r="N39" s="380" t="str">
        <f t="shared" si="9"/>
        <v/>
      </c>
    </row>
    <row r="40" spans="1:14">
      <c r="A40" s="35">
        <v>31</v>
      </c>
      <c r="B40" s="6"/>
      <c r="C40" s="214"/>
      <c r="D40" s="6"/>
      <c r="E40" s="214"/>
      <c r="F40" s="16" t="str">
        <f t="shared" si="1"/>
        <v/>
      </c>
      <c r="G40" s="347" t="b">
        <f t="shared" si="2"/>
        <v>0</v>
      </c>
      <c r="H40" s="348">
        <f t="shared" si="3"/>
        <v>1</v>
      </c>
      <c r="I40" s="380" t="str">
        <f t="shared" si="4"/>
        <v/>
      </c>
      <c r="J40" s="380" t="str">
        <f t="shared" si="5"/>
        <v/>
      </c>
      <c r="K40" s="380" t="str">
        <f t="shared" si="6"/>
        <v/>
      </c>
      <c r="L40" s="380" t="str">
        <f t="shared" si="7"/>
        <v/>
      </c>
      <c r="M40" s="380" t="str">
        <f t="shared" si="8"/>
        <v/>
      </c>
      <c r="N40" s="380" t="str">
        <f t="shared" si="9"/>
        <v/>
      </c>
    </row>
    <row r="41" spans="1:14">
      <c r="A41" s="35">
        <v>32</v>
      </c>
      <c r="B41" s="6"/>
      <c r="C41" s="214"/>
      <c r="D41" s="6"/>
      <c r="E41" s="214"/>
      <c r="F41" s="16" t="str">
        <f t="shared" si="1"/>
        <v/>
      </c>
      <c r="G41" s="347" t="b">
        <f t="shared" si="2"/>
        <v>0</v>
      </c>
      <c r="H41" s="348">
        <f t="shared" si="3"/>
        <v>1</v>
      </c>
      <c r="I41" s="380" t="str">
        <f t="shared" si="4"/>
        <v/>
      </c>
      <c r="J41" s="380" t="str">
        <f t="shared" si="5"/>
        <v/>
      </c>
      <c r="K41" s="380" t="str">
        <f t="shared" si="6"/>
        <v/>
      </c>
      <c r="L41" s="380" t="str">
        <f t="shared" si="7"/>
        <v/>
      </c>
      <c r="M41" s="380" t="str">
        <f t="shared" si="8"/>
        <v/>
      </c>
      <c r="N41" s="380" t="str">
        <f t="shared" si="9"/>
        <v/>
      </c>
    </row>
    <row r="42" spans="1:14">
      <c r="A42" s="35">
        <v>33</v>
      </c>
      <c r="B42" s="6"/>
      <c r="C42" s="214"/>
      <c r="D42" s="6"/>
      <c r="E42" s="214"/>
      <c r="F42" s="16" t="str">
        <f t="shared" si="1"/>
        <v/>
      </c>
      <c r="G42" s="347" t="b">
        <f t="shared" si="2"/>
        <v>0</v>
      </c>
      <c r="H42" s="348">
        <f t="shared" ref="H42:H73" si="10">LEN(B42)-LEN(SUBSTITUTE(B42,",",""))+1</f>
        <v>1</v>
      </c>
      <c r="I42" s="380" t="str">
        <f t="shared" si="4"/>
        <v/>
      </c>
      <c r="J42" s="380" t="str">
        <f t="shared" si="5"/>
        <v/>
      </c>
      <c r="K42" s="380" t="str">
        <f t="shared" si="6"/>
        <v/>
      </c>
      <c r="L42" s="380" t="str">
        <f t="shared" si="7"/>
        <v/>
      </c>
      <c r="M42" s="380" t="str">
        <f t="shared" si="8"/>
        <v/>
      </c>
      <c r="N42" s="380" t="str">
        <f t="shared" si="9"/>
        <v/>
      </c>
    </row>
    <row r="43" spans="1:14">
      <c r="A43" s="35">
        <v>34</v>
      </c>
      <c r="B43" s="6"/>
      <c r="C43" s="214"/>
      <c r="D43" s="6"/>
      <c r="E43" s="214"/>
      <c r="F43" s="16" t="str">
        <f t="shared" si="1"/>
        <v/>
      </c>
      <c r="G43" s="347" t="b">
        <f t="shared" si="2"/>
        <v>0</v>
      </c>
      <c r="H43" s="348">
        <f t="shared" si="10"/>
        <v>1</v>
      </c>
      <c r="I43" s="380" t="str">
        <f t="shared" si="4"/>
        <v/>
      </c>
      <c r="J43" s="380" t="str">
        <f t="shared" si="5"/>
        <v/>
      </c>
      <c r="K43" s="380" t="str">
        <f t="shared" si="6"/>
        <v/>
      </c>
      <c r="L43" s="380" t="str">
        <f t="shared" si="7"/>
        <v/>
      </c>
      <c r="M43" s="380" t="str">
        <f t="shared" si="8"/>
        <v/>
      </c>
      <c r="N43" s="380" t="str">
        <f t="shared" si="9"/>
        <v/>
      </c>
    </row>
    <row r="44" spans="1:14">
      <c r="A44" s="35">
        <v>35</v>
      </c>
      <c r="B44" s="6"/>
      <c r="C44" s="214"/>
      <c r="D44" s="6"/>
      <c r="E44" s="214"/>
      <c r="F44" s="16" t="str">
        <f t="shared" si="1"/>
        <v/>
      </c>
      <c r="G44" s="347" t="b">
        <f t="shared" si="2"/>
        <v>0</v>
      </c>
      <c r="H44" s="348">
        <f t="shared" si="10"/>
        <v>1</v>
      </c>
      <c r="I44" s="380" t="str">
        <f t="shared" si="4"/>
        <v/>
      </c>
      <c r="J44" s="380" t="str">
        <f t="shared" si="5"/>
        <v/>
      </c>
      <c r="K44" s="380" t="str">
        <f t="shared" si="6"/>
        <v/>
      </c>
      <c r="L44" s="380" t="str">
        <f t="shared" si="7"/>
        <v/>
      </c>
      <c r="M44" s="380" t="str">
        <f t="shared" si="8"/>
        <v/>
      </c>
      <c r="N44" s="380" t="str">
        <f t="shared" si="9"/>
        <v/>
      </c>
    </row>
    <row r="45" spans="1:14">
      <c r="A45" s="35">
        <v>36</v>
      </c>
      <c r="B45" s="6"/>
      <c r="C45" s="214"/>
      <c r="D45" s="6"/>
      <c r="E45" s="214"/>
      <c r="F45" s="16" t="str">
        <f t="shared" si="1"/>
        <v/>
      </c>
      <c r="G45" s="347" t="b">
        <f t="shared" si="2"/>
        <v>0</v>
      </c>
      <c r="H45" s="348">
        <f t="shared" si="10"/>
        <v>1</v>
      </c>
      <c r="I45" s="380" t="str">
        <f t="shared" si="4"/>
        <v/>
      </c>
      <c r="J45" s="380" t="str">
        <f t="shared" si="5"/>
        <v/>
      </c>
      <c r="K45" s="380" t="str">
        <f t="shared" si="6"/>
        <v/>
      </c>
      <c r="L45" s="380" t="str">
        <f t="shared" si="7"/>
        <v/>
      </c>
      <c r="M45" s="380" t="str">
        <f t="shared" si="8"/>
        <v/>
      </c>
      <c r="N45" s="380" t="str">
        <f t="shared" si="9"/>
        <v/>
      </c>
    </row>
    <row r="46" spans="1:14">
      <c r="A46" s="35">
        <v>37</v>
      </c>
      <c r="B46" s="6"/>
      <c r="C46" s="214"/>
      <c r="D46" s="6"/>
      <c r="E46" s="214"/>
      <c r="F46" s="16" t="str">
        <f t="shared" si="1"/>
        <v/>
      </c>
      <c r="G46" s="347" t="b">
        <f t="shared" si="2"/>
        <v>0</v>
      </c>
      <c r="H46" s="348">
        <f t="shared" si="10"/>
        <v>1</v>
      </c>
      <c r="I46" s="380" t="str">
        <f t="shared" si="4"/>
        <v/>
      </c>
      <c r="J46" s="380" t="str">
        <f t="shared" si="5"/>
        <v/>
      </c>
      <c r="K46" s="380" t="str">
        <f t="shared" si="6"/>
        <v/>
      </c>
      <c r="L46" s="380" t="str">
        <f t="shared" si="7"/>
        <v/>
      </c>
      <c r="M46" s="380" t="str">
        <f t="shared" si="8"/>
        <v/>
      </c>
      <c r="N46" s="380" t="str">
        <f t="shared" si="9"/>
        <v/>
      </c>
    </row>
    <row r="47" spans="1:14">
      <c r="A47" s="35">
        <v>38</v>
      </c>
      <c r="B47" s="6"/>
      <c r="C47" s="214"/>
      <c r="D47" s="6"/>
      <c r="E47" s="214"/>
      <c r="F47" s="16" t="str">
        <f t="shared" si="1"/>
        <v/>
      </c>
      <c r="G47" s="347" t="b">
        <f t="shared" si="2"/>
        <v>0</v>
      </c>
      <c r="H47" s="348">
        <f t="shared" si="10"/>
        <v>1</v>
      </c>
      <c r="I47" s="380" t="str">
        <f t="shared" si="4"/>
        <v/>
      </c>
      <c r="J47" s="380" t="str">
        <f t="shared" si="5"/>
        <v/>
      </c>
      <c r="K47" s="380" t="str">
        <f t="shared" si="6"/>
        <v/>
      </c>
      <c r="L47" s="380" t="str">
        <f t="shared" si="7"/>
        <v/>
      </c>
      <c r="M47" s="380" t="str">
        <f t="shared" si="8"/>
        <v/>
      </c>
      <c r="N47" s="380" t="str">
        <f t="shared" si="9"/>
        <v/>
      </c>
    </row>
    <row r="48" spans="1:14">
      <c r="A48" s="35">
        <v>39</v>
      </c>
      <c r="B48" s="6"/>
      <c r="C48" s="214"/>
      <c r="D48" s="6"/>
      <c r="E48" s="214"/>
      <c r="F48" s="16" t="str">
        <f t="shared" si="1"/>
        <v/>
      </c>
      <c r="G48" s="347" t="b">
        <f t="shared" si="2"/>
        <v>0</v>
      </c>
      <c r="H48" s="348">
        <f t="shared" si="10"/>
        <v>1</v>
      </c>
      <c r="I48" s="380" t="str">
        <f t="shared" si="4"/>
        <v/>
      </c>
      <c r="J48" s="380" t="str">
        <f t="shared" si="5"/>
        <v/>
      </c>
      <c r="K48" s="380" t="str">
        <f t="shared" si="6"/>
        <v/>
      </c>
      <c r="L48" s="380" t="str">
        <f t="shared" si="7"/>
        <v/>
      </c>
      <c r="M48" s="380" t="str">
        <f t="shared" si="8"/>
        <v/>
      </c>
      <c r="N48" s="380" t="str">
        <f t="shared" si="9"/>
        <v/>
      </c>
    </row>
    <row r="49" spans="1:14">
      <c r="A49" s="35">
        <v>40</v>
      </c>
      <c r="B49" s="6"/>
      <c r="C49" s="214"/>
      <c r="D49" s="6"/>
      <c r="E49" s="214"/>
      <c r="F49" s="16" t="str">
        <f t="shared" si="1"/>
        <v/>
      </c>
      <c r="G49" s="347" t="b">
        <f t="shared" si="2"/>
        <v>0</v>
      </c>
      <c r="H49" s="348">
        <f t="shared" si="10"/>
        <v>1</v>
      </c>
      <c r="I49" s="380" t="str">
        <f t="shared" si="4"/>
        <v/>
      </c>
      <c r="J49" s="380" t="str">
        <f t="shared" si="5"/>
        <v/>
      </c>
      <c r="K49" s="380" t="str">
        <f t="shared" si="6"/>
        <v/>
      </c>
      <c r="L49" s="380" t="str">
        <f t="shared" si="7"/>
        <v/>
      </c>
      <c r="M49" s="380" t="str">
        <f t="shared" si="8"/>
        <v/>
      </c>
      <c r="N49" s="380" t="str">
        <f t="shared" si="9"/>
        <v/>
      </c>
    </row>
    <row r="50" spans="1:14">
      <c r="A50" s="35">
        <v>41</v>
      </c>
      <c r="B50" s="6"/>
      <c r="C50" s="214"/>
      <c r="D50" s="6"/>
      <c r="E50" s="214"/>
      <c r="F50" s="16" t="str">
        <f t="shared" si="1"/>
        <v/>
      </c>
      <c r="G50" s="347" t="b">
        <f t="shared" si="2"/>
        <v>0</v>
      </c>
      <c r="H50" s="348">
        <f t="shared" si="10"/>
        <v>1</v>
      </c>
      <c r="I50" s="380" t="str">
        <f t="shared" si="4"/>
        <v/>
      </c>
      <c r="J50" s="380" t="str">
        <f t="shared" si="5"/>
        <v/>
      </c>
      <c r="K50" s="380" t="str">
        <f t="shared" si="6"/>
        <v/>
      </c>
      <c r="L50" s="380" t="str">
        <f t="shared" si="7"/>
        <v/>
      </c>
      <c r="M50" s="380" t="str">
        <f t="shared" si="8"/>
        <v/>
      </c>
      <c r="N50" s="380" t="str">
        <f t="shared" si="9"/>
        <v/>
      </c>
    </row>
    <row r="51" spans="1:14">
      <c r="A51" s="35">
        <v>42</v>
      </c>
      <c r="B51" s="6"/>
      <c r="C51" s="214"/>
      <c r="D51" s="6"/>
      <c r="E51" s="214"/>
      <c r="F51" s="16" t="str">
        <f t="shared" si="1"/>
        <v/>
      </c>
      <c r="G51" s="347" t="b">
        <f t="shared" si="2"/>
        <v>0</v>
      </c>
      <c r="H51" s="348">
        <f t="shared" si="10"/>
        <v>1</v>
      </c>
      <c r="I51" s="380" t="str">
        <f t="shared" si="4"/>
        <v/>
      </c>
      <c r="J51" s="380" t="str">
        <f t="shared" si="5"/>
        <v/>
      </c>
      <c r="K51" s="380" t="str">
        <f t="shared" si="6"/>
        <v/>
      </c>
      <c r="L51" s="380" t="str">
        <f t="shared" si="7"/>
        <v/>
      </c>
      <c r="M51" s="380" t="str">
        <f t="shared" si="8"/>
        <v/>
      </c>
      <c r="N51" s="380" t="str">
        <f t="shared" si="9"/>
        <v/>
      </c>
    </row>
    <row r="52" spans="1:14">
      <c r="A52" s="35">
        <v>43</v>
      </c>
      <c r="B52" s="6"/>
      <c r="C52" s="214"/>
      <c r="D52" s="6"/>
      <c r="E52" s="214"/>
      <c r="F52" s="16" t="str">
        <f t="shared" si="1"/>
        <v/>
      </c>
      <c r="G52" s="347" t="b">
        <f t="shared" si="2"/>
        <v>0</v>
      </c>
      <c r="H52" s="348">
        <f t="shared" si="10"/>
        <v>1</v>
      </c>
      <c r="I52" s="380" t="str">
        <f t="shared" si="4"/>
        <v/>
      </c>
      <c r="J52" s="380" t="str">
        <f t="shared" si="5"/>
        <v/>
      </c>
      <c r="K52" s="380" t="str">
        <f t="shared" si="6"/>
        <v/>
      </c>
      <c r="L52" s="380" t="str">
        <f t="shared" si="7"/>
        <v/>
      </c>
      <c r="M52" s="380" t="str">
        <f t="shared" si="8"/>
        <v/>
      </c>
      <c r="N52" s="380" t="str">
        <f t="shared" si="9"/>
        <v/>
      </c>
    </row>
    <row r="53" spans="1:14">
      <c r="A53" s="35">
        <v>44</v>
      </c>
      <c r="B53" s="6"/>
      <c r="C53" s="214"/>
      <c r="D53" s="6"/>
      <c r="E53" s="214"/>
      <c r="F53" s="16" t="str">
        <f t="shared" si="1"/>
        <v/>
      </c>
      <c r="G53" s="347" t="b">
        <f t="shared" si="2"/>
        <v>0</v>
      </c>
      <c r="H53" s="348">
        <f t="shared" si="10"/>
        <v>1</v>
      </c>
      <c r="I53" s="380" t="str">
        <f t="shared" si="4"/>
        <v/>
      </c>
      <c r="J53" s="380" t="str">
        <f t="shared" si="5"/>
        <v/>
      </c>
      <c r="K53" s="380" t="str">
        <f t="shared" si="6"/>
        <v/>
      </c>
      <c r="L53" s="380" t="str">
        <f t="shared" si="7"/>
        <v/>
      </c>
      <c r="M53" s="380" t="str">
        <f t="shared" si="8"/>
        <v/>
      </c>
      <c r="N53" s="380" t="str">
        <f t="shared" si="9"/>
        <v/>
      </c>
    </row>
    <row r="54" spans="1:14">
      <c r="A54" s="35">
        <v>45</v>
      </c>
      <c r="B54" s="6"/>
      <c r="C54" s="214"/>
      <c r="D54" s="6"/>
      <c r="E54" s="214"/>
      <c r="F54" s="16" t="str">
        <f t="shared" si="1"/>
        <v/>
      </c>
      <c r="G54" s="347" t="b">
        <f t="shared" si="2"/>
        <v>0</v>
      </c>
      <c r="H54" s="348">
        <f t="shared" si="10"/>
        <v>1</v>
      </c>
      <c r="I54" s="380" t="str">
        <f t="shared" si="4"/>
        <v/>
      </c>
      <c r="J54" s="380" t="str">
        <f t="shared" si="5"/>
        <v/>
      </c>
      <c r="K54" s="380" t="str">
        <f t="shared" si="6"/>
        <v/>
      </c>
      <c r="L54" s="380" t="str">
        <f t="shared" si="7"/>
        <v/>
      </c>
      <c r="M54" s="380" t="str">
        <f t="shared" si="8"/>
        <v/>
      </c>
      <c r="N54" s="380" t="str">
        <f t="shared" si="9"/>
        <v/>
      </c>
    </row>
    <row r="55" spans="1:14">
      <c r="A55" s="35">
        <v>46</v>
      </c>
      <c r="B55" s="6"/>
      <c r="C55" s="214"/>
      <c r="D55" s="6"/>
      <c r="E55" s="214"/>
      <c r="F55" s="16" t="str">
        <f t="shared" si="1"/>
        <v/>
      </c>
      <c r="G55" s="347" t="b">
        <f t="shared" si="2"/>
        <v>0</v>
      </c>
      <c r="H55" s="348">
        <f t="shared" si="10"/>
        <v>1</v>
      </c>
      <c r="I55" s="380" t="str">
        <f t="shared" si="4"/>
        <v/>
      </c>
      <c r="J55" s="380" t="str">
        <f t="shared" si="5"/>
        <v/>
      </c>
      <c r="K55" s="380" t="str">
        <f t="shared" si="6"/>
        <v/>
      </c>
      <c r="L55" s="380" t="str">
        <f t="shared" si="7"/>
        <v/>
      </c>
      <c r="M55" s="380" t="str">
        <f t="shared" si="8"/>
        <v/>
      </c>
      <c r="N55" s="380" t="str">
        <f t="shared" si="9"/>
        <v/>
      </c>
    </row>
    <row r="56" spans="1:14">
      <c r="A56" s="35">
        <v>47</v>
      </c>
      <c r="B56" s="6"/>
      <c r="C56" s="214"/>
      <c r="D56" s="6"/>
      <c r="E56" s="214"/>
      <c r="F56" s="16" t="str">
        <f t="shared" si="1"/>
        <v/>
      </c>
      <c r="G56" s="347" t="b">
        <f t="shared" si="2"/>
        <v>0</v>
      </c>
      <c r="H56" s="348">
        <f t="shared" si="10"/>
        <v>1</v>
      </c>
      <c r="I56" s="380" t="str">
        <f t="shared" si="4"/>
        <v/>
      </c>
      <c r="J56" s="380" t="str">
        <f t="shared" si="5"/>
        <v/>
      </c>
      <c r="K56" s="380" t="str">
        <f t="shared" si="6"/>
        <v/>
      </c>
      <c r="L56" s="380" t="str">
        <f t="shared" si="7"/>
        <v/>
      </c>
      <c r="M56" s="380" t="str">
        <f t="shared" si="8"/>
        <v/>
      </c>
      <c r="N56" s="380" t="str">
        <f t="shared" si="9"/>
        <v/>
      </c>
    </row>
    <row r="57" spans="1:14">
      <c r="A57" s="35">
        <v>48</v>
      </c>
      <c r="B57" s="6"/>
      <c r="C57" s="214"/>
      <c r="D57" s="6"/>
      <c r="E57" s="214"/>
      <c r="F57" s="16" t="str">
        <f t="shared" si="1"/>
        <v/>
      </c>
      <c r="G57" s="347" t="b">
        <f t="shared" si="2"/>
        <v>0</v>
      </c>
      <c r="H57" s="348">
        <f t="shared" si="10"/>
        <v>1</v>
      </c>
      <c r="I57" s="380" t="str">
        <f t="shared" si="4"/>
        <v/>
      </c>
      <c r="J57" s="380" t="str">
        <f t="shared" si="5"/>
        <v/>
      </c>
      <c r="K57" s="380" t="str">
        <f t="shared" si="6"/>
        <v/>
      </c>
      <c r="L57" s="380" t="str">
        <f t="shared" si="7"/>
        <v/>
      </c>
      <c r="M57" s="380" t="str">
        <f t="shared" si="8"/>
        <v/>
      </c>
      <c r="N57" s="380" t="str">
        <f t="shared" si="9"/>
        <v/>
      </c>
    </row>
    <row r="58" spans="1:14">
      <c r="A58" s="35">
        <v>49</v>
      </c>
      <c r="B58" s="6"/>
      <c r="C58" s="214"/>
      <c r="D58" s="6"/>
      <c r="E58" s="214"/>
      <c r="F58" s="16" t="str">
        <f t="shared" si="1"/>
        <v/>
      </c>
      <c r="G58" s="347" t="b">
        <f t="shared" si="2"/>
        <v>0</v>
      </c>
      <c r="H58" s="348">
        <f t="shared" si="10"/>
        <v>1</v>
      </c>
      <c r="I58" s="380" t="str">
        <f t="shared" si="4"/>
        <v/>
      </c>
      <c r="J58" s="380" t="str">
        <f t="shared" si="5"/>
        <v/>
      </c>
      <c r="K58" s="380" t="str">
        <f t="shared" si="6"/>
        <v/>
      </c>
      <c r="L58" s="380" t="str">
        <f t="shared" si="7"/>
        <v/>
      </c>
      <c r="M58" s="380" t="str">
        <f t="shared" si="8"/>
        <v/>
      </c>
      <c r="N58" s="380" t="str">
        <f t="shared" si="9"/>
        <v/>
      </c>
    </row>
    <row r="59" spans="1:14">
      <c r="A59" s="35">
        <v>50</v>
      </c>
      <c r="B59" s="6"/>
      <c r="C59" s="214"/>
      <c r="D59" s="6"/>
      <c r="E59" s="214"/>
      <c r="F59" s="16" t="str">
        <f t="shared" si="1"/>
        <v/>
      </c>
      <c r="G59" s="347" t="b">
        <f t="shared" si="2"/>
        <v>0</v>
      </c>
      <c r="H59" s="348">
        <f t="shared" si="10"/>
        <v>1</v>
      </c>
      <c r="I59" s="380" t="str">
        <f t="shared" si="4"/>
        <v/>
      </c>
      <c r="J59" s="380" t="str">
        <f t="shared" si="5"/>
        <v/>
      </c>
      <c r="K59" s="380" t="str">
        <f t="shared" si="6"/>
        <v/>
      </c>
      <c r="L59" s="380" t="str">
        <f t="shared" si="7"/>
        <v/>
      </c>
      <c r="M59" s="380" t="str">
        <f t="shared" si="8"/>
        <v/>
      </c>
      <c r="N59" s="380" t="str">
        <f t="shared" si="9"/>
        <v/>
      </c>
    </row>
    <row r="60" spans="1:14">
      <c r="A60" s="35">
        <v>51</v>
      </c>
      <c r="B60" s="6"/>
      <c r="C60" s="214"/>
      <c r="D60" s="6"/>
      <c r="E60" s="214"/>
      <c r="F60" s="16" t="str">
        <f t="shared" si="1"/>
        <v/>
      </c>
      <c r="G60" s="347" t="b">
        <f t="shared" si="2"/>
        <v>0</v>
      </c>
      <c r="H60" s="348">
        <f t="shared" si="10"/>
        <v>1</v>
      </c>
      <c r="I60" s="380" t="str">
        <f t="shared" si="4"/>
        <v/>
      </c>
      <c r="J60" s="380" t="str">
        <f t="shared" si="5"/>
        <v/>
      </c>
      <c r="K60" s="380" t="str">
        <f t="shared" si="6"/>
        <v/>
      </c>
      <c r="L60" s="380" t="str">
        <f t="shared" si="7"/>
        <v/>
      </c>
      <c r="M60" s="380" t="str">
        <f t="shared" si="8"/>
        <v/>
      </c>
      <c r="N60" s="380" t="str">
        <f t="shared" si="9"/>
        <v/>
      </c>
    </row>
    <row r="61" spans="1:14">
      <c r="A61" s="35">
        <v>52</v>
      </c>
      <c r="B61" s="6"/>
      <c r="C61" s="214"/>
      <c r="D61" s="6"/>
      <c r="E61" s="214"/>
      <c r="F61" s="16" t="str">
        <f t="shared" si="1"/>
        <v/>
      </c>
      <c r="G61" s="347" t="b">
        <f t="shared" si="2"/>
        <v>0</v>
      </c>
      <c r="H61" s="348">
        <f t="shared" si="10"/>
        <v>1</v>
      </c>
      <c r="I61" s="380" t="str">
        <f t="shared" si="4"/>
        <v/>
      </c>
      <c r="J61" s="380" t="str">
        <f t="shared" si="5"/>
        <v/>
      </c>
      <c r="K61" s="380" t="str">
        <f t="shared" si="6"/>
        <v/>
      </c>
      <c r="L61" s="380" t="str">
        <f t="shared" si="7"/>
        <v/>
      </c>
      <c r="M61" s="380" t="str">
        <f t="shared" si="8"/>
        <v/>
      </c>
      <c r="N61" s="380" t="str">
        <f t="shared" si="9"/>
        <v/>
      </c>
    </row>
    <row r="62" spans="1:14">
      <c r="A62" s="35">
        <v>53</v>
      </c>
      <c r="B62" s="6"/>
      <c r="C62" s="214"/>
      <c r="D62" s="6"/>
      <c r="E62" s="214"/>
      <c r="F62" s="16" t="str">
        <f t="shared" si="1"/>
        <v/>
      </c>
      <c r="G62" s="347" t="b">
        <f t="shared" si="2"/>
        <v>0</v>
      </c>
      <c r="H62" s="348">
        <f t="shared" si="10"/>
        <v>1</v>
      </c>
      <c r="I62" s="380" t="str">
        <f t="shared" si="4"/>
        <v/>
      </c>
      <c r="J62" s="380" t="str">
        <f t="shared" si="5"/>
        <v/>
      </c>
      <c r="K62" s="380" t="str">
        <f t="shared" si="6"/>
        <v/>
      </c>
      <c r="L62" s="380" t="str">
        <f t="shared" si="7"/>
        <v/>
      </c>
      <c r="M62" s="380" t="str">
        <f t="shared" si="8"/>
        <v/>
      </c>
      <c r="N62" s="380" t="str">
        <f t="shared" si="9"/>
        <v/>
      </c>
    </row>
    <row r="63" spans="1:14">
      <c r="A63" s="35">
        <v>54</v>
      </c>
      <c r="B63" s="6"/>
      <c r="C63" s="214"/>
      <c r="D63" s="6"/>
      <c r="E63" s="214"/>
      <c r="F63" s="16" t="str">
        <f t="shared" si="1"/>
        <v/>
      </c>
      <c r="G63" s="347" t="b">
        <f t="shared" si="2"/>
        <v>0</v>
      </c>
      <c r="H63" s="348">
        <f t="shared" si="10"/>
        <v>1</v>
      </c>
      <c r="I63" s="380" t="str">
        <f t="shared" si="4"/>
        <v/>
      </c>
      <c r="J63" s="380" t="str">
        <f t="shared" si="5"/>
        <v/>
      </c>
      <c r="K63" s="380" t="str">
        <f t="shared" si="6"/>
        <v/>
      </c>
      <c r="L63" s="380" t="str">
        <f t="shared" si="7"/>
        <v/>
      </c>
      <c r="M63" s="380" t="str">
        <f t="shared" si="8"/>
        <v/>
      </c>
      <c r="N63" s="380" t="str">
        <f t="shared" si="9"/>
        <v/>
      </c>
    </row>
    <row r="64" spans="1:14">
      <c r="A64" s="35">
        <v>55</v>
      </c>
      <c r="B64" s="6"/>
      <c r="C64" s="214"/>
      <c r="D64" s="6"/>
      <c r="E64" s="214"/>
      <c r="F64" s="16" t="str">
        <f t="shared" si="1"/>
        <v/>
      </c>
      <c r="G64" s="347" t="b">
        <f t="shared" si="2"/>
        <v>0</v>
      </c>
      <c r="H64" s="348">
        <f t="shared" si="10"/>
        <v>1</v>
      </c>
      <c r="I64" s="380" t="str">
        <f t="shared" si="4"/>
        <v/>
      </c>
      <c r="J64" s="380" t="str">
        <f t="shared" si="5"/>
        <v/>
      </c>
      <c r="K64" s="380" t="str">
        <f t="shared" si="6"/>
        <v/>
      </c>
      <c r="L64" s="380" t="str">
        <f t="shared" si="7"/>
        <v/>
      </c>
      <c r="M64" s="380" t="str">
        <f t="shared" si="8"/>
        <v/>
      </c>
      <c r="N64" s="380" t="str">
        <f t="shared" si="9"/>
        <v/>
      </c>
    </row>
    <row r="65" spans="1:14">
      <c r="A65" s="35">
        <v>56</v>
      </c>
      <c r="B65" s="6"/>
      <c r="C65" s="214"/>
      <c r="D65" s="6"/>
      <c r="E65" s="214"/>
      <c r="F65" s="16" t="str">
        <f t="shared" si="1"/>
        <v/>
      </c>
      <c r="G65" s="347" t="b">
        <f t="shared" si="2"/>
        <v>0</v>
      </c>
      <c r="H65" s="348">
        <f t="shared" si="10"/>
        <v>1</v>
      </c>
      <c r="I65" s="380" t="str">
        <f t="shared" si="4"/>
        <v/>
      </c>
      <c r="J65" s="380" t="str">
        <f t="shared" si="5"/>
        <v/>
      </c>
      <c r="K65" s="380" t="str">
        <f t="shared" si="6"/>
        <v/>
      </c>
      <c r="L65" s="380" t="str">
        <f t="shared" si="7"/>
        <v/>
      </c>
      <c r="M65" s="380" t="str">
        <f t="shared" si="8"/>
        <v/>
      </c>
      <c r="N65" s="380" t="str">
        <f t="shared" si="9"/>
        <v/>
      </c>
    </row>
    <row r="66" spans="1:14">
      <c r="A66" s="35">
        <v>57</v>
      </c>
      <c r="B66" s="6"/>
      <c r="C66" s="214"/>
      <c r="D66" s="6"/>
      <c r="E66" s="214"/>
      <c r="F66" s="16" t="str">
        <f t="shared" si="1"/>
        <v/>
      </c>
      <c r="G66" s="347" t="b">
        <f t="shared" si="2"/>
        <v>0</v>
      </c>
      <c r="H66" s="348">
        <f t="shared" si="10"/>
        <v>1</v>
      </c>
      <c r="I66" s="380" t="str">
        <f t="shared" si="4"/>
        <v/>
      </c>
      <c r="J66" s="380" t="str">
        <f t="shared" si="5"/>
        <v/>
      </c>
      <c r="K66" s="380" t="str">
        <f t="shared" si="6"/>
        <v/>
      </c>
      <c r="L66" s="380" t="str">
        <f t="shared" si="7"/>
        <v/>
      </c>
      <c r="M66" s="380" t="str">
        <f t="shared" si="8"/>
        <v/>
      </c>
      <c r="N66" s="380" t="str">
        <f t="shared" si="9"/>
        <v/>
      </c>
    </row>
    <row r="67" spans="1:14">
      <c r="A67" s="35">
        <v>58</v>
      </c>
      <c r="B67" s="6"/>
      <c r="C67" s="214"/>
      <c r="D67" s="6"/>
      <c r="E67" s="214"/>
      <c r="F67" s="16" t="str">
        <f t="shared" si="1"/>
        <v/>
      </c>
      <c r="G67" s="347" t="b">
        <f t="shared" si="2"/>
        <v>0</v>
      </c>
      <c r="H67" s="348">
        <f t="shared" si="10"/>
        <v>1</v>
      </c>
      <c r="I67" s="380" t="str">
        <f t="shared" si="4"/>
        <v/>
      </c>
      <c r="J67" s="380" t="str">
        <f t="shared" si="5"/>
        <v/>
      </c>
      <c r="K67" s="380" t="str">
        <f t="shared" si="6"/>
        <v/>
      </c>
      <c r="L67" s="380" t="str">
        <f t="shared" si="7"/>
        <v/>
      </c>
      <c r="M67" s="380" t="str">
        <f t="shared" si="8"/>
        <v/>
      </c>
      <c r="N67" s="380" t="str">
        <f t="shared" si="9"/>
        <v/>
      </c>
    </row>
    <row r="68" spans="1:14">
      <c r="A68" s="35">
        <v>59</v>
      </c>
      <c r="B68" s="6"/>
      <c r="C68" s="214"/>
      <c r="D68" s="6"/>
      <c r="E68" s="214"/>
      <c r="F68" s="16" t="str">
        <f t="shared" si="1"/>
        <v/>
      </c>
      <c r="G68" s="347" t="b">
        <f t="shared" si="2"/>
        <v>0</v>
      </c>
      <c r="H68" s="348">
        <f t="shared" si="10"/>
        <v>1</v>
      </c>
      <c r="I68" s="380" t="str">
        <f t="shared" si="4"/>
        <v/>
      </c>
      <c r="J68" s="380" t="str">
        <f t="shared" si="5"/>
        <v/>
      </c>
      <c r="K68" s="380" t="str">
        <f t="shared" si="6"/>
        <v/>
      </c>
      <c r="L68" s="380" t="str">
        <f t="shared" si="7"/>
        <v/>
      </c>
      <c r="M68" s="380" t="str">
        <f t="shared" si="8"/>
        <v/>
      </c>
      <c r="N68" s="380" t="str">
        <f t="shared" si="9"/>
        <v/>
      </c>
    </row>
    <row r="69" spans="1:14">
      <c r="A69" s="35">
        <v>60</v>
      </c>
      <c r="B69" s="6"/>
      <c r="C69" s="214"/>
      <c r="D69" s="6"/>
      <c r="E69" s="214"/>
      <c r="F69" s="16" t="str">
        <f t="shared" si="1"/>
        <v/>
      </c>
      <c r="G69" s="347" t="b">
        <f t="shared" si="2"/>
        <v>0</v>
      </c>
      <c r="H69" s="348">
        <f t="shared" si="10"/>
        <v>1</v>
      </c>
      <c r="I69" s="380" t="str">
        <f t="shared" si="4"/>
        <v/>
      </c>
      <c r="J69" s="380" t="str">
        <f t="shared" si="5"/>
        <v/>
      </c>
      <c r="K69" s="380" t="str">
        <f t="shared" si="6"/>
        <v/>
      </c>
      <c r="L69" s="380" t="str">
        <f t="shared" si="7"/>
        <v/>
      </c>
      <c r="M69" s="380" t="str">
        <f t="shared" si="8"/>
        <v/>
      </c>
      <c r="N69" s="380" t="str">
        <f t="shared" si="9"/>
        <v/>
      </c>
    </row>
    <row r="70" spans="1:14">
      <c r="A70" s="35">
        <v>61</v>
      </c>
      <c r="B70" s="6"/>
      <c r="C70" s="214"/>
      <c r="D70" s="6"/>
      <c r="E70" s="214"/>
      <c r="F70" s="16" t="str">
        <f t="shared" si="1"/>
        <v/>
      </c>
      <c r="G70" s="347" t="b">
        <f t="shared" si="2"/>
        <v>0</v>
      </c>
      <c r="H70" s="348">
        <f t="shared" si="10"/>
        <v>1</v>
      </c>
      <c r="I70" s="380" t="str">
        <f t="shared" si="4"/>
        <v/>
      </c>
      <c r="J70" s="380" t="str">
        <f t="shared" si="5"/>
        <v/>
      </c>
      <c r="K70" s="380" t="str">
        <f t="shared" si="6"/>
        <v/>
      </c>
      <c r="L70" s="380" t="str">
        <f t="shared" si="7"/>
        <v/>
      </c>
      <c r="M70" s="380" t="str">
        <f t="shared" si="8"/>
        <v/>
      </c>
      <c r="N70" s="380" t="str">
        <f t="shared" si="9"/>
        <v/>
      </c>
    </row>
    <row r="71" spans="1:14">
      <c r="A71" s="35">
        <v>62</v>
      </c>
      <c r="B71" s="6"/>
      <c r="C71" s="214"/>
      <c r="D71" s="6"/>
      <c r="E71" s="214"/>
      <c r="F71" s="16" t="str">
        <f t="shared" si="1"/>
        <v/>
      </c>
      <c r="G71" s="347" t="b">
        <f t="shared" si="2"/>
        <v>0</v>
      </c>
      <c r="H71" s="348">
        <f t="shared" si="10"/>
        <v>1</v>
      </c>
      <c r="I71" s="380" t="str">
        <f t="shared" si="4"/>
        <v/>
      </c>
      <c r="J71" s="380" t="str">
        <f t="shared" si="5"/>
        <v/>
      </c>
      <c r="K71" s="380" t="str">
        <f t="shared" si="6"/>
        <v/>
      </c>
      <c r="L71" s="380" t="str">
        <f t="shared" si="7"/>
        <v/>
      </c>
      <c r="M71" s="380" t="str">
        <f t="shared" si="8"/>
        <v/>
      </c>
      <c r="N71" s="380" t="str">
        <f t="shared" si="9"/>
        <v/>
      </c>
    </row>
    <row r="72" spans="1:14">
      <c r="A72" s="35">
        <v>63</v>
      </c>
      <c r="B72" s="6"/>
      <c r="C72" s="214"/>
      <c r="D72" s="6"/>
      <c r="E72" s="214"/>
      <c r="F72" s="16" t="str">
        <f t="shared" si="1"/>
        <v/>
      </c>
      <c r="G72" s="347" t="b">
        <f t="shared" si="2"/>
        <v>0</v>
      </c>
      <c r="H72" s="348">
        <f t="shared" si="10"/>
        <v>1</v>
      </c>
      <c r="I72" s="380" t="str">
        <f t="shared" si="4"/>
        <v/>
      </c>
      <c r="J72" s="380" t="str">
        <f t="shared" si="5"/>
        <v/>
      </c>
      <c r="K72" s="380" t="str">
        <f t="shared" si="6"/>
        <v/>
      </c>
      <c r="L72" s="380" t="str">
        <f t="shared" si="7"/>
        <v/>
      </c>
      <c r="M72" s="380" t="str">
        <f t="shared" si="8"/>
        <v/>
      </c>
      <c r="N72" s="380" t="str">
        <f t="shared" si="9"/>
        <v/>
      </c>
    </row>
    <row r="73" spans="1:14">
      <c r="A73" s="35">
        <v>64</v>
      </c>
      <c r="B73" s="6"/>
      <c r="C73" s="214"/>
      <c r="D73" s="6"/>
      <c r="E73" s="214"/>
      <c r="F73" s="16" t="str">
        <f t="shared" si="1"/>
        <v/>
      </c>
      <c r="G73" s="347" t="b">
        <f t="shared" si="2"/>
        <v>0</v>
      </c>
      <c r="H73" s="348">
        <f t="shared" si="10"/>
        <v>1</v>
      </c>
      <c r="I73" s="380" t="str">
        <f t="shared" si="4"/>
        <v/>
      </c>
      <c r="J73" s="380" t="str">
        <f t="shared" si="5"/>
        <v/>
      </c>
      <c r="K73" s="380" t="str">
        <f t="shared" si="6"/>
        <v/>
      </c>
      <c r="L73" s="380" t="str">
        <f t="shared" si="7"/>
        <v/>
      </c>
      <c r="M73" s="380" t="str">
        <f t="shared" si="8"/>
        <v/>
      </c>
      <c r="N73" s="380" t="str">
        <f t="shared" si="9"/>
        <v/>
      </c>
    </row>
    <row r="74" spans="1:14">
      <c r="A74" s="35">
        <v>65</v>
      </c>
      <c r="B74" s="6"/>
      <c r="C74" s="214"/>
      <c r="D74" s="6"/>
      <c r="E74" s="214"/>
      <c r="F74" s="16" t="str">
        <f t="shared" ref="F74:F137" si="11">IF(OR($B74="",$C74="",,,$E74&lt;an_initial,$E74&gt;an_final,),"",HLOOKUP(D74,ii9punctaje,2,FALSE) * C74)</f>
        <v/>
      </c>
      <c r="G74" s="347" t="b">
        <f t="shared" ref="G74:G108" si="12">IF(nume_candidat="",FALSE,ISNUMBER(SEARCH(nume_candidat,$B74)))</f>
        <v>0</v>
      </c>
      <c r="H74" s="348">
        <f t="shared" ref="H74:H108" si="13">LEN(B74)-LEN(SUBSTITUTE(B74,",",""))+1</f>
        <v>1</v>
      </c>
      <c r="I74" s="380" t="str">
        <f t="shared" ref="I74:I137" si="14">IF(OR($B74="",$C74="",,,$E74&lt;an_initial,$E74&gt;an_final,),"",HLOOKUP(D74,ii9punctaje,2,FALSE)*C74*COUNTIF(D74,$I$7))</f>
        <v/>
      </c>
      <c r="J74" s="380" t="str">
        <f t="shared" ref="J74:J137" si="15">IF(OR($B74="",$C74="",,,$E74&lt;an_initial,$E74&gt;an_final,),"",HLOOKUP(D74,ii9punctaje,2,FALSE)*C74*COUNTIF(D74,$J$7))</f>
        <v/>
      </c>
      <c r="K74" s="380" t="str">
        <f t="shared" ref="K74:K137" si="16">IF(OR($B74="",$C74="",,,$E74&lt;an_initial,$E74&gt;an_final,),"",HLOOKUP(D74,ii9punctaje,2,FALSE)*C74*COUNTIF(D74,$K$7))</f>
        <v/>
      </c>
      <c r="L74" s="380" t="str">
        <f t="shared" ref="L74:L137" si="17">IF(OR($B74="",$C74="",,,$E74&lt;an_initial,$E74&gt;an_final,),"",HLOOKUP(D74,ii9punctaje,2,FALSE)*C74*COUNTIF(D74,$L$7))</f>
        <v/>
      </c>
      <c r="M74" s="380" t="str">
        <f t="shared" ref="M74:M137" si="18">IF(OR($B74="",$C74="",,,$E74&lt;an_initial,$E74&gt;an_final,),"",HLOOKUP(D74,ii9punctaje,2,FALSE)*C74*COUNTIF(D74,$M$7))</f>
        <v/>
      </c>
      <c r="N74" s="380" t="str">
        <f t="shared" ref="N74:N137" si="19">IF(OR($B74="",$C74="",,,$E74&lt;an_initial,$E74&gt;an_final,),"",HLOOKUP(D74,ii9punctaje,2,FALSE)*C74*COUNTIF(D74,$N$7))</f>
        <v/>
      </c>
    </row>
    <row r="75" spans="1:14">
      <c r="A75" s="35">
        <v>66</v>
      </c>
      <c r="B75" s="6"/>
      <c r="C75" s="214"/>
      <c r="D75" s="6"/>
      <c r="E75" s="214"/>
      <c r="F75" s="16" t="str">
        <f t="shared" si="11"/>
        <v/>
      </c>
      <c r="G75" s="347" t="b">
        <f t="shared" si="12"/>
        <v>0</v>
      </c>
      <c r="H75" s="348">
        <f t="shared" si="13"/>
        <v>1</v>
      </c>
      <c r="I75" s="380" t="str">
        <f t="shared" si="14"/>
        <v/>
      </c>
      <c r="J75" s="380" t="str">
        <f t="shared" si="15"/>
        <v/>
      </c>
      <c r="K75" s="380" t="str">
        <f t="shared" si="16"/>
        <v/>
      </c>
      <c r="L75" s="380" t="str">
        <f t="shared" si="17"/>
        <v/>
      </c>
      <c r="M75" s="380" t="str">
        <f t="shared" si="18"/>
        <v/>
      </c>
      <c r="N75" s="380" t="str">
        <f t="shared" si="19"/>
        <v/>
      </c>
    </row>
    <row r="76" spans="1:14">
      <c r="A76" s="35">
        <v>67</v>
      </c>
      <c r="B76" s="6"/>
      <c r="C76" s="214"/>
      <c r="D76" s="6"/>
      <c r="E76" s="214"/>
      <c r="F76" s="16" t="str">
        <f t="shared" si="11"/>
        <v/>
      </c>
      <c r="G76" s="347" t="b">
        <f t="shared" si="12"/>
        <v>0</v>
      </c>
      <c r="H76" s="348">
        <f t="shared" si="13"/>
        <v>1</v>
      </c>
      <c r="I76" s="380" t="str">
        <f t="shared" si="14"/>
        <v/>
      </c>
      <c r="J76" s="380" t="str">
        <f t="shared" si="15"/>
        <v/>
      </c>
      <c r="K76" s="380" t="str">
        <f t="shared" si="16"/>
        <v/>
      </c>
      <c r="L76" s="380" t="str">
        <f t="shared" si="17"/>
        <v/>
      </c>
      <c r="M76" s="380" t="str">
        <f t="shared" si="18"/>
        <v/>
      </c>
      <c r="N76" s="380" t="str">
        <f t="shared" si="19"/>
        <v/>
      </c>
    </row>
    <row r="77" spans="1:14">
      <c r="A77" s="35">
        <v>68</v>
      </c>
      <c r="B77" s="6"/>
      <c r="C77" s="214"/>
      <c r="D77" s="6"/>
      <c r="E77" s="214"/>
      <c r="F77" s="16" t="str">
        <f t="shared" si="11"/>
        <v/>
      </c>
      <c r="G77" s="347" t="b">
        <f t="shared" si="12"/>
        <v>0</v>
      </c>
      <c r="H77" s="348">
        <f t="shared" si="13"/>
        <v>1</v>
      </c>
      <c r="I77" s="380" t="str">
        <f t="shared" si="14"/>
        <v/>
      </c>
      <c r="J77" s="380" t="str">
        <f t="shared" si="15"/>
        <v/>
      </c>
      <c r="K77" s="380" t="str">
        <f t="shared" si="16"/>
        <v/>
      </c>
      <c r="L77" s="380" t="str">
        <f t="shared" si="17"/>
        <v/>
      </c>
      <c r="M77" s="380" t="str">
        <f t="shared" si="18"/>
        <v/>
      </c>
      <c r="N77" s="380" t="str">
        <f t="shared" si="19"/>
        <v/>
      </c>
    </row>
    <row r="78" spans="1:14">
      <c r="A78" s="35">
        <v>69</v>
      </c>
      <c r="B78" s="6"/>
      <c r="C78" s="214"/>
      <c r="D78" s="6"/>
      <c r="E78" s="214"/>
      <c r="F78" s="16" t="str">
        <f t="shared" si="11"/>
        <v/>
      </c>
      <c r="G78" s="347" t="b">
        <f t="shared" si="12"/>
        <v>0</v>
      </c>
      <c r="H78" s="348">
        <f t="shared" si="13"/>
        <v>1</v>
      </c>
      <c r="I78" s="380" t="str">
        <f t="shared" si="14"/>
        <v/>
      </c>
      <c r="J78" s="380" t="str">
        <f t="shared" si="15"/>
        <v/>
      </c>
      <c r="K78" s="380" t="str">
        <f t="shared" si="16"/>
        <v/>
      </c>
      <c r="L78" s="380" t="str">
        <f t="shared" si="17"/>
        <v/>
      </c>
      <c r="M78" s="380" t="str">
        <f t="shared" si="18"/>
        <v/>
      </c>
      <c r="N78" s="380" t="str">
        <f t="shared" si="19"/>
        <v/>
      </c>
    </row>
    <row r="79" spans="1:14">
      <c r="A79" s="35">
        <v>70</v>
      </c>
      <c r="B79" s="6"/>
      <c r="C79" s="214"/>
      <c r="D79" s="6"/>
      <c r="E79" s="214"/>
      <c r="F79" s="16" t="str">
        <f t="shared" si="11"/>
        <v/>
      </c>
      <c r="G79" s="347" t="b">
        <f t="shared" si="12"/>
        <v>0</v>
      </c>
      <c r="H79" s="348">
        <f t="shared" si="13"/>
        <v>1</v>
      </c>
      <c r="I79" s="380" t="str">
        <f t="shared" si="14"/>
        <v/>
      </c>
      <c r="J79" s="380" t="str">
        <f t="shared" si="15"/>
        <v/>
      </c>
      <c r="K79" s="380" t="str">
        <f t="shared" si="16"/>
        <v/>
      </c>
      <c r="L79" s="380" t="str">
        <f t="shared" si="17"/>
        <v/>
      </c>
      <c r="M79" s="380" t="str">
        <f t="shared" si="18"/>
        <v/>
      </c>
      <c r="N79" s="380" t="str">
        <f t="shared" si="19"/>
        <v/>
      </c>
    </row>
    <row r="80" spans="1:14">
      <c r="A80" s="35">
        <v>71</v>
      </c>
      <c r="B80" s="6"/>
      <c r="C80" s="214"/>
      <c r="D80" s="6"/>
      <c r="E80" s="214"/>
      <c r="F80" s="16" t="str">
        <f t="shared" si="11"/>
        <v/>
      </c>
      <c r="G80" s="347" t="b">
        <f t="shared" si="12"/>
        <v>0</v>
      </c>
      <c r="H80" s="348">
        <f t="shared" si="13"/>
        <v>1</v>
      </c>
      <c r="I80" s="380" t="str">
        <f t="shared" si="14"/>
        <v/>
      </c>
      <c r="J80" s="380" t="str">
        <f t="shared" si="15"/>
        <v/>
      </c>
      <c r="K80" s="380" t="str">
        <f t="shared" si="16"/>
        <v/>
      </c>
      <c r="L80" s="380" t="str">
        <f t="shared" si="17"/>
        <v/>
      </c>
      <c r="M80" s="380" t="str">
        <f t="shared" si="18"/>
        <v/>
      </c>
      <c r="N80" s="380" t="str">
        <f t="shared" si="19"/>
        <v/>
      </c>
    </row>
    <row r="81" spans="1:14">
      <c r="A81" s="35">
        <v>72</v>
      </c>
      <c r="B81" s="6"/>
      <c r="C81" s="214"/>
      <c r="D81" s="6"/>
      <c r="E81" s="214"/>
      <c r="F81" s="16" t="str">
        <f t="shared" si="11"/>
        <v/>
      </c>
      <c r="G81" s="347" t="b">
        <f t="shared" si="12"/>
        <v>0</v>
      </c>
      <c r="H81" s="348">
        <f t="shared" si="13"/>
        <v>1</v>
      </c>
      <c r="I81" s="380" t="str">
        <f t="shared" si="14"/>
        <v/>
      </c>
      <c r="J81" s="380" t="str">
        <f t="shared" si="15"/>
        <v/>
      </c>
      <c r="K81" s="380" t="str">
        <f t="shared" si="16"/>
        <v/>
      </c>
      <c r="L81" s="380" t="str">
        <f t="shared" si="17"/>
        <v/>
      </c>
      <c r="M81" s="380" t="str">
        <f t="shared" si="18"/>
        <v/>
      </c>
      <c r="N81" s="380" t="str">
        <f t="shared" si="19"/>
        <v/>
      </c>
    </row>
    <row r="82" spans="1:14">
      <c r="A82" s="35">
        <v>73</v>
      </c>
      <c r="B82" s="6"/>
      <c r="C82" s="214"/>
      <c r="D82" s="6"/>
      <c r="E82" s="214"/>
      <c r="F82" s="16" t="str">
        <f t="shared" si="11"/>
        <v/>
      </c>
      <c r="G82" s="347" t="b">
        <f t="shared" si="12"/>
        <v>0</v>
      </c>
      <c r="H82" s="348">
        <f t="shared" si="13"/>
        <v>1</v>
      </c>
      <c r="I82" s="380" t="str">
        <f t="shared" si="14"/>
        <v/>
      </c>
      <c r="J82" s="380" t="str">
        <f t="shared" si="15"/>
        <v/>
      </c>
      <c r="K82" s="380" t="str">
        <f t="shared" si="16"/>
        <v/>
      </c>
      <c r="L82" s="380" t="str">
        <f t="shared" si="17"/>
        <v/>
      </c>
      <c r="M82" s="380" t="str">
        <f t="shared" si="18"/>
        <v/>
      </c>
      <c r="N82" s="380" t="str">
        <f t="shared" si="19"/>
        <v/>
      </c>
    </row>
    <row r="83" spans="1:14">
      <c r="A83" s="35">
        <v>74</v>
      </c>
      <c r="B83" s="6"/>
      <c r="C83" s="214"/>
      <c r="D83" s="6"/>
      <c r="E83" s="214"/>
      <c r="F83" s="16" t="str">
        <f t="shared" si="11"/>
        <v/>
      </c>
      <c r="G83" s="347" t="b">
        <f t="shared" si="12"/>
        <v>0</v>
      </c>
      <c r="H83" s="348">
        <f t="shared" si="13"/>
        <v>1</v>
      </c>
      <c r="I83" s="380" t="str">
        <f t="shared" si="14"/>
        <v/>
      </c>
      <c r="J83" s="380" t="str">
        <f t="shared" si="15"/>
        <v/>
      </c>
      <c r="K83" s="380" t="str">
        <f t="shared" si="16"/>
        <v/>
      </c>
      <c r="L83" s="380" t="str">
        <f t="shared" si="17"/>
        <v/>
      </c>
      <c r="M83" s="380" t="str">
        <f t="shared" si="18"/>
        <v/>
      </c>
      <c r="N83" s="380" t="str">
        <f t="shared" si="19"/>
        <v/>
      </c>
    </row>
    <row r="84" spans="1:14">
      <c r="A84" s="35">
        <v>75</v>
      </c>
      <c r="B84" s="6"/>
      <c r="C84" s="214"/>
      <c r="D84" s="6"/>
      <c r="E84" s="214"/>
      <c r="F84" s="16" t="str">
        <f t="shared" si="11"/>
        <v/>
      </c>
      <c r="G84" s="347" t="b">
        <f t="shared" si="12"/>
        <v>0</v>
      </c>
      <c r="H84" s="348">
        <f t="shared" si="13"/>
        <v>1</v>
      </c>
      <c r="I84" s="380" t="str">
        <f t="shared" si="14"/>
        <v/>
      </c>
      <c r="J84" s="380" t="str">
        <f t="shared" si="15"/>
        <v/>
      </c>
      <c r="K84" s="380" t="str">
        <f t="shared" si="16"/>
        <v/>
      </c>
      <c r="L84" s="380" t="str">
        <f t="shared" si="17"/>
        <v/>
      </c>
      <c r="M84" s="380" t="str">
        <f t="shared" si="18"/>
        <v/>
      </c>
      <c r="N84" s="380" t="str">
        <f t="shared" si="19"/>
        <v/>
      </c>
    </row>
    <row r="85" spans="1:14">
      <c r="A85" s="35">
        <v>76</v>
      </c>
      <c r="B85" s="6"/>
      <c r="C85" s="214"/>
      <c r="D85" s="6"/>
      <c r="E85" s="214"/>
      <c r="F85" s="16" t="str">
        <f t="shared" si="11"/>
        <v/>
      </c>
      <c r="G85" s="347" t="b">
        <f t="shared" si="12"/>
        <v>0</v>
      </c>
      <c r="H85" s="348">
        <f t="shared" si="13"/>
        <v>1</v>
      </c>
      <c r="I85" s="380" t="str">
        <f t="shared" si="14"/>
        <v/>
      </c>
      <c r="J85" s="380" t="str">
        <f t="shared" si="15"/>
        <v/>
      </c>
      <c r="K85" s="380" t="str">
        <f t="shared" si="16"/>
        <v/>
      </c>
      <c r="L85" s="380" t="str">
        <f t="shared" si="17"/>
        <v/>
      </c>
      <c r="M85" s="380" t="str">
        <f t="shared" si="18"/>
        <v/>
      </c>
      <c r="N85" s="380" t="str">
        <f t="shared" si="19"/>
        <v/>
      </c>
    </row>
    <row r="86" spans="1:14">
      <c r="A86" s="35">
        <v>77</v>
      </c>
      <c r="B86" s="6"/>
      <c r="C86" s="214"/>
      <c r="D86" s="6"/>
      <c r="E86" s="214"/>
      <c r="F86" s="16" t="str">
        <f t="shared" si="11"/>
        <v/>
      </c>
      <c r="G86" s="347" t="b">
        <f t="shared" si="12"/>
        <v>0</v>
      </c>
      <c r="H86" s="348">
        <f t="shared" si="13"/>
        <v>1</v>
      </c>
      <c r="I86" s="380" t="str">
        <f t="shared" si="14"/>
        <v/>
      </c>
      <c r="J86" s="380" t="str">
        <f t="shared" si="15"/>
        <v/>
      </c>
      <c r="K86" s="380" t="str">
        <f t="shared" si="16"/>
        <v/>
      </c>
      <c r="L86" s="380" t="str">
        <f t="shared" si="17"/>
        <v/>
      </c>
      <c r="M86" s="380" t="str">
        <f t="shared" si="18"/>
        <v/>
      </c>
      <c r="N86" s="380" t="str">
        <f t="shared" si="19"/>
        <v/>
      </c>
    </row>
    <row r="87" spans="1:14">
      <c r="A87" s="35">
        <v>78</v>
      </c>
      <c r="B87" s="6"/>
      <c r="C87" s="214"/>
      <c r="D87" s="6"/>
      <c r="E87" s="214"/>
      <c r="F87" s="16" t="str">
        <f t="shared" si="11"/>
        <v/>
      </c>
      <c r="G87" s="347" t="b">
        <f t="shared" si="12"/>
        <v>0</v>
      </c>
      <c r="H87" s="348">
        <f t="shared" si="13"/>
        <v>1</v>
      </c>
      <c r="I87" s="380" t="str">
        <f t="shared" si="14"/>
        <v/>
      </c>
      <c r="J87" s="380" t="str">
        <f t="shared" si="15"/>
        <v/>
      </c>
      <c r="K87" s="380" t="str">
        <f t="shared" si="16"/>
        <v/>
      </c>
      <c r="L87" s="380" t="str">
        <f t="shared" si="17"/>
        <v/>
      </c>
      <c r="M87" s="380" t="str">
        <f t="shared" si="18"/>
        <v/>
      </c>
      <c r="N87" s="380" t="str">
        <f t="shared" si="19"/>
        <v/>
      </c>
    </row>
    <row r="88" spans="1:14">
      <c r="A88" s="35">
        <v>79</v>
      </c>
      <c r="B88" s="6"/>
      <c r="C88" s="214"/>
      <c r="D88" s="6"/>
      <c r="E88" s="214"/>
      <c r="F88" s="16" t="str">
        <f t="shared" si="11"/>
        <v/>
      </c>
      <c r="G88" s="347" t="b">
        <f t="shared" si="12"/>
        <v>0</v>
      </c>
      <c r="H88" s="348">
        <f t="shared" si="13"/>
        <v>1</v>
      </c>
      <c r="I88" s="380" t="str">
        <f t="shared" si="14"/>
        <v/>
      </c>
      <c r="J88" s="380" t="str">
        <f t="shared" si="15"/>
        <v/>
      </c>
      <c r="K88" s="380" t="str">
        <f t="shared" si="16"/>
        <v/>
      </c>
      <c r="L88" s="380" t="str">
        <f t="shared" si="17"/>
        <v/>
      </c>
      <c r="M88" s="380" t="str">
        <f t="shared" si="18"/>
        <v/>
      </c>
      <c r="N88" s="380" t="str">
        <f t="shared" si="19"/>
        <v/>
      </c>
    </row>
    <row r="89" spans="1:14">
      <c r="A89" s="35">
        <v>80</v>
      </c>
      <c r="B89" s="6"/>
      <c r="C89" s="214"/>
      <c r="D89" s="6"/>
      <c r="E89" s="214"/>
      <c r="F89" s="16" t="str">
        <f t="shared" si="11"/>
        <v/>
      </c>
      <c r="G89" s="347" t="b">
        <f t="shared" si="12"/>
        <v>0</v>
      </c>
      <c r="H89" s="348">
        <f t="shared" si="13"/>
        <v>1</v>
      </c>
      <c r="I89" s="380" t="str">
        <f t="shared" si="14"/>
        <v/>
      </c>
      <c r="J89" s="380" t="str">
        <f t="shared" si="15"/>
        <v/>
      </c>
      <c r="K89" s="380" t="str">
        <f t="shared" si="16"/>
        <v/>
      </c>
      <c r="L89" s="380" t="str">
        <f t="shared" si="17"/>
        <v/>
      </c>
      <c r="M89" s="380" t="str">
        <f t="shared" si="18"/>
        <v/>
      </c>
      <c r="N89" s="380" t="str">
        <f t="shared" si="19"/>
        <v/>
      </c>
    </row>
    <row r="90" spans="1:14">
      <c r="A90" s="35">
        <v>81</v>
      </c>
      <c r="B90" s="6"/>
      <c r="C90" s="214"/>
      <c r="D90" s="6"/>
      <c r="E90" s="214"/>
      <c r="F90" s="16" t="str">
        <f t="shared" si="11"/>
        <v/>
      </c>
      <c r="G90" s="347" t="b">
        <f t="shared" si="12"/>
        <v>0</v>
      </c>
      <c r="H90" s="348">
        <f t="shared" si="13"/>
        <v>1</v>
      </c>
      <c r="I90" s="380" t="str">
        <f t="shared" si="14"/>
        <v/>
      </c>
      <c r="J90" s="380" t="str">
        <f t="shared" si="15"/>
        <v/>
      </c>
      <c r="K90" s="380" t="str">
        <f t="shared" si="16"/>
        <v/>
      </c>
      <c r="L90" s="380" t="str">
        <f t="shared" si="17"/>
        <v/>
      </c>
      <c r="M90" s="380" t="str">
        <f t="shared" si="18"/>
        <v/>
      </c>
      <c r="N90" s="380" t="str">
        <f t="shared" si="19"/>
        <v/>
      </c>
    </row>
    <row r="91" spans="1:14">
      <c r="A91" s="35">
        <v>82</v>
      </c>
      <c r="B91" s="6"/>
      <c r="C91" s="214"/>
      <c r="D91" s="6"/>
      <c r="E91" s="214"/>
      <c r="F91" s="16" t="str">
        <f t="shared" si="11"/>
        <v/>
      </c>
      <c r="G91" s="347" t="b">
        <f t="shared" si="12"/>
        <v>0</v>
      </c>
      <c r="H91" s="348">
        <f t="shared" si="13"/>
        <v>1</v>
      </c>
      <c r="I91" s="380" t="str">
        <f t="shared" si="14"/>
        <v/>
      </c>
      <c r="J91" s="380" t="str">
        <f t="shared" si="15"/>
        <v/>
      </c>
      <c r="K91" s="380" t="str">
        <f t="shared" si="16"/>
        <v/>
      </c>
      <c r="L91" s="380" t="str">
        <f t="shared" si="17"/>
        <v/>
      </c>
      <c r="M91" s="380" t="str">
        <f t="shared" si="18"/>
        <v/>
      </c>
      <c r="N91" s="380" t="str">
        <f t="shared" si="19"/>
        <v/>
      </c>
    </row>
    <row r="92" spans="1:14">
      <c r="A92" s="35">
        <v>83</v>
      </c>
      <c r="B92" s="6"/>
      <c r="C92" s="214"/>
      <c r="D92" s="6"/>
      <c r="E92" s="214"/>
      <c r="F92" s="16" t="str">
        <f t="shared" si="11"/>
        <v/>
      </c>
      <c r="G92" s="347" t="b">
        <f t="shared" si="12"/>
        <v>0</v>
      </c>
      <c r="H92" s="348">
        <f t="shared" si="13"/>
        <v>1</v>
      </c>
      <c r="I92" s="380" t="str">
        <f t="shared" si="14"/>
        <v/>
      </c>
      <c r="J92" s="380" t="str">
        <f t="shared" si="15"/>
        <v/>
      </c>
      <c r="K92" s="380" t="str">
        <f t="shared" si="16"/>
        <v/>
      </c>
      <c r="L92" s="380" t="str">
        <f t="shared" si="17"/>
        <v/>
      </c>
      <c r="M92" s="380" t="str">
        <f t="shared" si="18"/>
        <v/>
      </c>
      <c r="N92" s="380" t="str">
        <f t="shared" si="19"/>
        <v/>
      </c>
    </row>
    <row r="93" spans="1:14">
      <c r="A93" s="35">
        <v>84</v>
      </c>
      <c r="B93" s="6"/>
      <c r="C93" s="214"/>
      <c r="D93" s="6"/>
      <c r="E93" s="214"/>
      <c r="F93" s="16" t="str">
        <f t="shared" si="11"/>
        <v/>
      </c>
      <c r="G93" s="347" t="b">
        <f t="shared" si="12"/>
        <v>0</v>
      </c>
      <c r="H93" s="348">
        <f t="shared" si="13"/>
        <v>1</v>
      </c>
      <c r="I93" s="380" t="str">
        <f t="shared" si="14"/>
        <v/>
      </c>
      <c r="J93" s="380" t="str">
        <f t="shared" si="15"/>
        <v/>
      </c>
      <c r="K93" s="380" t="str">
        <f t="shared" si="16"/>
        <v/>
      </c>
      <c r="L93" s="380" t="str">
        <f t="shared" si="17"/>
        <v/>
      </c>
      <c r="M93" s="380" t="str">
        <f t="shared" si="18"/>
        <v/>
      </c>
      <c r="N93" s="380" t="str">
        <f t="shared" si="19"/>
        <v/>
      </c>
    </row>
    <row r="94" spans="1:14">
      <c r="A94" s="35">
        <v>85</v>
      </c>
      <c r="B94" s="6"/>
      <c r="C94" s="214"/>
      <c r="D94" s="6"/>
      <c r="E94" s="214"/>
      <c r="F94" s="16" t="str">
        <f t="shared" si="11"/>
        <v/>
      </c>
      <c r="G94" s="347" t="b">
        <f t="shared" si="12"/>
        <v>0</v>
      </c>
      <c r="H94" s="348">
        <f t="shared" si="13"/>
        <v>1</v>
      </c>
      <c r="I94" s="380" t="str">
        <f t="shared" si="14"/>
        <v/>
      </c>
      <c r="J94" s="380" t="str">
        <f t="shared" si="15"/>
        <v/>
      </c>
      <c r="K94" s="380" t="str">
        <f t="shared" si="16"/>
        <v/>
      </c>
      <c r="L94" s="380" t="str">
        <f t="shared" si="17"/>
        <v/>
      </c>
      <c r="M94" s="380" t="str">
        <f t="shared" si="18"/>
        <v/>
      </c>
      <c r="N94" s="380" t="str">
        <f t="shared" si="19"/>
        <v/>
      </c>
    </row>
    <row r="95" spans="1:14">
      <c r="A95" s="35">
        <v>86</v>
      </c>
      <c r="B95" s="6"/>
      <c r="C95" s="214"/>
      <c r="D95" s="6"/>
      <c r="E95" s="214"/>
      <c r="F95" s="16" t="str">
        <f t="shared" si="11"/>
        <v/>
      </c>
      <c r="G95" s="347" t="b">
        <f t="shared" si="12"/>
        <v>0</v>
      </c>
      <c r="H95" s="348">
        <f t="shared" si="13"/>
        <v>1</v>
      </c>
      <c r="I95" s="380" t="str">
        <f t="shared" si="14"/>
        <v/>
      </c>
      <c r="J95" s="380" t="str">
        <f t="shared" si="15"/>
        <v/>
      </c>
      <c r="K95" s="380" t="str">
        <f t="shared" si="16"/>
        <v/>
      </c>
      <c r="L95" s="380" t="str">
        <f t="shared" si="17"/>
        <v/>
      </c>
      <c r="M95" s="380" t="str">
        <f t="shared" si="18"/>
        <v/>
      </c>
      <c r="N95" s="380" t="str">
        <f t="shared" si="19"/>
        <v/>
      </c>
    </row>
    <row r="96" spans="1:14">
      <c r="A96" s="35">
        <v>87</v>
      </c>
      <c r="B96" s="6"/>
      <c r="C96" s="214"/>
      <c r="D96" s="6"/>
      <c r="E96" s="214"/>
      <c r="F96" s="16" t="str">
        <f t="shared" si="11"/>
        <v/>
      </c>
      <c r="G96" s="347" t="b">
        <f t="shared" si="12"/>
        <v>0</v>
      </c>
      <c r="H96" s="348">
        <f t="shared" si="13"/>
        <v>1</v>
      </c>
      <c r="I96" s="380" t="str">
        <f t="shared" si="14"/>
        <v/>
      </c>
      <c r="J96" s="380" t="str">
        <f t="shared" si="15"/>
        <v/>
      </c>
      <c r="K96" s="380" t="str">
        <f t="shared" si="16"/>
        <v/>
      </c>
      <c r="L96" s="380" t="str">
        <f t="shared" si="17"/>
        <v/>
      </c>
      <c r="M96" s="380" t="str">
        <f t="shared" si="18"/>
        <v/>
      </c>
      <c r="N96" s="380" t="str">
        <f t="shared" si="19"/>
        <v/>
      </c>
    </row>
    <row r="97" spans="1:14">
      <c r="A97" s="35">
        <v>88</v>
      </c>
      <c r="B97" s="6"/>
      <c r="C97" s="214"/>
      <c r="D97" s="6"/>
      <c r="E97" s="214"/>
      <c r="F97" s="16" t="str">
        <f t="shared" si="11"/>
        <v/>
      </c>
      <c r="G97" s="347" t="b">
        <f t="shared" si="12"/>
        <v>0</v>
      </c>
      <c r="H97" s="348">
        <f t="shared" si="13"/>
        <v>1</v>
      </c>
      <c r="I97" s="380" t="str">
        <f t="shared" si="14"/>
        <v/>
      </c>
      <c r="J97" s="380" t="str">
        <f t="shared" si="15"/>
        <v/>
      </c>
      <c r="K97" s="380" t="str">
        <f t="shared" si="16"/>
        <v/>
      </c>
      <c r="L97" s="380" t="str">
        <f t="shared" si="17"/>
        <v/>
      </c>
      <c r="M97" s="380" t="str">
        <f t="shared" si="18"/>
        <v/>
      </c>
      <c r="N97" s="380" t="str">
        <f t="shared" si="19"/>
        <v/>
      </c>
    </row>
    <row r="98" spans="1:14">
      <c r="A98" s="35">
        <v>89</v>
      </c>
      <c r="B98" s="6"/>
      <c r="C98" s="214"/>
      <c r="D98" s="6"/>
      <c r="E98" s="214"/>
      <c r="F98" s="16" t="str">
        <f t="shared" si="11"/>
        <v/>
      </c>
      <c r="G98" s="347" t="b">
        <f t="shared" si="12"/>
        <v>0</v>
      </c>
      <c r="H98" s="348">
        <f t="shared" si="13"/>
        <v>1</v>
      </c>
      <c r="I98" s="380" t="str">
        <f t="shared" si="14"/>
        <v/>
      </c>
      <c r="J98" s="380" t="str">
        <f t="shared" si="15"/>
        <v/>
      </c>
      <c r="K98" s="380" t="str">
        <f t="shared" si="16"/>
        <v/>
      </c>
      <c r="L98" s="380" t="str">
        <f t="shared" si="17"/>
        <v/>
      </c>
      <c r="M98" s="380" t="str">
        <f t="shared" si="18"/>
        <v/>
      </c>
      <c r="N98" s="380" t="str">
        <f t="shared" si="19"/>
        <v/>
      </c>
    </row>
    <row r="99" spans="1:14">
      <c r="A99" s="35">
        <v>90</v>
      </c>
      <c r="B99" s="6"/>
      <c r="C99" s="214"/>
      <c r="D99" s="6"/>
      <c r="E99" s="214"/>
      <c r="F99" s="16" t="str">
        <f t="shared" si="11"/>
        <v/>
      </c>
      <c r="G99" s="347" t="b">
        <f t="shared" si="12"/>
        <v>0</v>
      </c>
      <c r="H99" s="348">
        <f t="shared" si="13"/>
        <v>1</v>
      </c>
      <c r="I99" s="380" t="str">
        <f t="shared" si="14"/>
        <v/>
      </c>
      <c r="J99" s="380" t="str">
        <f t="shared" si="15"/>
        <v/>
      </c>
      <c r="K99" s="380" t="str">
        <f t="shared" si="16"/>
        <v/>
      </c>
      <c r="L99" s="380" t="str">
        <f t="shared" si="17"/>
        <v/>
      </c>
      <c r="M99" s="380" t="str">
        <f t="shared" si="18"/>
        <v/>
      </c>
      <c r="N99" s="380" t="str">
        <f t="shared" si="19"/>
        <v/>
      </c>
    </row>
    <row r="100" spans="1:14">
      <c r="A100" s="35">
        <v>91</v>
      </c>
      <c r="B100" s="6"/>
      <c r="C100" s="214"/>
      <c r="D100" s="6"/>
      <c r="E100" s="214"/>
      <c r="F100" s="16" t="str">
        <f t="shared" si="11"/>
        <v/>
      </c>
      <c r="G100" s="347" t="b">
        <f t="shared" si="12"/>
        <v>0</v>
      </c>
      <c r="H100" s="348">
        <f t="shared" si="13"/>
        <v>1</v>
      </c>
      <c r="I100" s="380" t="str">
        <f t="shared" si="14"/>
        <v/>
      </c>
      <c r="J100" s="380" t="str">
        <f t="shared" si="15"/>
        <v/>
      </c>
      <c r="K100" s="380" t="str">
        <f t="shared" si="16"/>
        <v/>
      </c>
      <c r="L100" s="380" t="str">
        <f t="shared" si="17"/>
        <v/>
      </c>
      <c r="M100" s="380" t="str">
        <f t="shared" si="18"/>
        <v/>
      </c>
      <c r="N100" s="380" t="str">
        <f t="shared" si="19"/>
        <v/>
      </c>
    </row>
    <row r="101" spans="1:14">
      <c r="A101" s="35">
        <v>92</v>
      </c>
      <c r="B101" s="6"/>
      <c r="C101" s="214"/>
      <c r="D101" s="6"/>
      <c r="E101" s="214"/>
      <c r="F101" s="16" t="str">
        <f t="shared" si="11"/>
        <v/>
      </c>
      <c r="G101" s="347" t="b">
        <f t="shared" si="12"/>
        <v>0</v>
      </c>
      <c r="H101" s="348">
        <f t="shared" si="13"/>
        <v>1</v>
      </c>
      <c r="I101" s="380" t="str">
        <f t="shared" si="14"/>
        <v/>
      </c>
      <c r="J101" s="380" t="str">
        <f t="shared" si="15"/>
        <v/>
      </c>
      <c r="K101" s="380" t="str">
        <f t="shared" si="16"/>
        <v/>
      </c>
      <c r="L101" s="380" t="str">
        <f t="shared" si="17"/>
        <v/>
      </c>
      <c r="M101" s="380" t="str">
        <f t="shared" si="18"/>
        <v/>
      </c>
      <c r="N101" s="380" t="str">
        <f t="shared" si="19"/>
        <v/>
      </c>
    </row>
    <row r="102" spans="1:14">
      <c r="A102" s="35">
        <v>93</v>
      </c>
      <c r="B102" s="6"/>
      <c r="C102" s="214"/>
      <c r="D102" s="6"/>
      <c r="E102" s="214"/>
      <c r="F102" s="16" t="str">
        <f t="shared" si="11"/>
        <v/>
      </c>
      <c r="G102" s="347" t="b">
        <f t="shared" si="12"/>
        <v>0</v>
      </c>
      <c r="H102" s="348">
        <f t="shared" si="13"/>
        <v>1</v>
      </c>
      <c r="I102" s="380" t="str">
        <f t="shared" si="14"/>
        <v/>
      </c>
      <c r="J102" s="380" t="str">
        <f t="shared" si="15"/>
        <v/>
      </c>
      <c r="K102" s="380" t="str">
        <f t="shared" si="16"/>
        <v/>
      </c>
      <c r="L102" s="380" t="str">
        <f t="shared" si="17"/>
        <v/>
      </c>
      <c r="M102" s="380" t="str">
        <f t="shared" si="18"/>
        <v/>
      </c>
      <c r="N102" s="380" t="str">
        <f t="shared" si="19"/>
        <v/>
      </c>
    </row>
    <row r="103" spans="1:14">
      <c r="A103" s="35">
        <v>94</v>
      </c>
      <c r="B103" s="6"/>
      <c r="C103" s="214"/>
      <c r="D103" s="6"/>
      <c r="E103" s="214"/>
      <c r="F103" s="16" t="str">
        <f t="shared" si="11"/>
        <v/>
      </c>
      <c r="G103" s="347" t="b">
        <f t="shared" si="12"/>
        <v>0</v>
      </c>
      <c r="H103" s="348">
        <f t="shared" si="13"/>
        <v>1</v>
      </c>
      <c r="I103" s="380" t="str">
        <f t="shared" si="14"/>
        <v/>
      </c>
      <c r="J103" s="380" t="str">
        <f t="shared" si="15"/>
        <v/>
      </c>
      <c r="K103" s="380" t="str">
        <f t="shared" si="16"/>
        <v/>
      </c>
      <c r="L103" s="380" t="str">
        <f t="shared" si="17"/>
        <v/>
      </c>
      <c r="M103" s="380" t="str">
        <f t="shared" si="18"/>
        <v/>
      </c>
      <c r="N103" s="380" t="str">
        <f t="shared" si="19"/>
        <v/>
      </c>
    </row>
    <row r="104" spans="1:14">
      <c r="A104" s="35">
        <v>95</v>
      </c>
      <c r="B104" s="6"/>
      <c r="C104" s="214"/>
      <c r="D104" s="6"/>
      <c r="E104" s="214"/>
      <c r="F104" s="16" t="str">
        <f t="shared" si="11"/>
        <v/>
      </c>
      <c r="G104" s="347" t="b">
        <f t="shared" si="12"/>
        <v>0</v>
      </c>
      <c r="H104" s="348">
        <f t="shared" si="13"/>
        <v>1</v>
      </c>
      <c r="I104" s="380" t="str">
        <f t="shared" si="14"/>
        <v/>
      </c>
      <c r="J104" s="380" t="str">
        <f t="shared" si="15"/>
        <v/>
      </c>
      <c r="K104" s="380" t="str">
        <f t="shared" si="16"/>
        <v/>
      </c>
      <c r="L104" s="380" t="str">
        <f t="shared" si="17"/>
        <v/>
      </c>
      <c r="M104" s="380" t="str">
        <f t="shared" si="18"/>
        <v/>
      </c>
      <c r="N104" s="380" t="str">
        <f t="shared" si="19"/>
        <v/>
      </c>
    </row>
    <row r="105" spans="1:14">
      <c r="A105" s="35">
        <v>96</v>
      </c>
      <c r="B105" s="6"/>
      <c r="C105" s="214"/>
      <c r="D105" s="6"/>
      <c r="E105" s="214"/>
      <c r="F105" s="16" t="str">
        <f t="shared" si="11"/>
        <v/>
      </c>
      <c r="G105" s="347" t="b">
        <f t="shared" si="12"/>
        <v>0</v>
      </c>
      <c r="H105" s="348">
        <f t="shared" si="13"/>
        <v>1</v>
      </c>
      <c r="I105" s="380" t="str">
        <f t="shared" si="14"/>
        <v/>
      </c>
      <c r="J105" s="380" t="str">
        <f t="shared" si="15"/>
        <v/>
      </c>
      <c r="K105" s="380" t="str">
        <f t="shared" si="16"/>
        <v/>
      </c>
      <c r="L105" s="380" t="str">
        <f t="shared" si="17"/>
        <v/>
      </c>
      <c r="M105" s="380" t="str">
        <f t="shared" si="18"/>
        <v/>
      </c>
      <c r="N105" s="380" t="str">
        <f t="shared" si="19"/>
        <v/>
      </c>
    </row>
    <row r="106" spans="1:14">
      <c r="A106" s="35">
        <v>97</v>
      </c>
      <c r="B106" s="6"/>
      <c r="C106" s="214"/>
      <c r="D106" s="6"/>
      <c r="E106" s="214"/>
      <c r="F106" s="16" t="str">
        <f t="shared" si="11"/>
        <v/>
      </c>
      <c r="G106" s="347" t="b">
        <f t="shared" si="12"/>
        <v>0</v>
      </c>
      <c r="H106" s="348">
        <f t="shared" si="13"/>
        <v>1</v>
      </c>
      <c r="I106" s="380" t="str">
        <f t="shared" si="14"/>
        <v/>
      </c>
      <c r="J106" s="380" t="str">
        <f t="shared" si="15"/>
        <v/>
      </c>
      <c r="K106" s="380" t="str">
        <f t="shared" si="16"/>
        <v/>
      </c>
      <c r="L106" s="380" t="str">
        <f t="shared" si="17"/>
        <v/>
      </c>
      <c r="M106" s="380" t="str">
        <f t="shared" si="18"/>
        <v/>
      </c>
      <c r="N106" s="380" t="str">
        <f t="shared" si="19"/>
        <v/>
      </c>
    </row>
    <row r="107" spans="1:14">
      <c r="A107" s="35">
        <v>98</v>
      </c>
      <c r="B107" s="6"/>
      <c r="C107" s="214"/>
      <c r="D107" s="6"/>
      <c r="E107" s="214"/>
      <c r="F107" s="16" t="str">
        <f t="shared" si="11"/>
        <v/>
      </c>
      <c r="G107" s="347" t="b">
        <f t="shared" si="12"/>
        <v>0</v>
      </c>
      <c r="H107" s="348">
        <f t="shared" si="13"/>
        <v>1</v>
      </c>
      <c r="I107" s="380" t="str">
        <f t="shared" si="14"/>
        <v/>
      </c>
      <c r="J107" s="380" t="str">
        <f t="shared" si="15"/>
        <v/>
      </c>
      <c r="K107" s="380" t="str">
        <f t="shared" si="16"/>
        <v/>
      </c>
      <c r="L107" s="380" t="str">
        <f t="shared" si="17"/>
        <v/>
      </c>
      <c r="M107" s="380" t="str">
        <f t="shared" si="18"/>
        <v/>
      </c>
      <c r="N107" s="380" t="str">
        <f t="shared" si="19"/>
        <v/>
      </c>
    </row>
    <row r="108" spans="1:14">
      <c r="A108" s="141">
        <v>99</v>
      </c>
      <c r="B108" s="6"/>
      <c r="C108" s="214"/>
      <c r="D108" s="6"/>
      <c r="E108" s="214"/>
      <c r="F108" s="16" t="str">
        <f t="shared" si="11"/>
        <v/>
      </c>
      <c r="G108" s="347" t="b">
        <f t="shared" si="12"/>
        <v>0</v>
      </c>
      <c r="H108" s="348">
        <f t="shared" si="13"/>
        <v>1</v>
      </c>
      <c r="I108" s="380" t="str">
        <f t="shared" si="14"/>
        <v/>
      </c>
      <c r="J108" s="380" t="str">
        <f t="shared" si="15"/>
        <v/>
      </c>
      <c r="K108" s="380" t="str">
        <f t="shared" si="16"/>
        <v/>
      </c>
      <c r="L108" s="380" t="str">
        <f t="shared" si="17"/>
        <v/>
      </c>
      <c r="M108" s="380" t="str">
        <f t="shared" si="18"/>
        <v/>
      </c>
      <c r="N108" s="380" t="str">
        <f t="shared" si="19"/>
        <v/>
      </c>
    </row>
    <row r="109" spans="1:14">
      <c r="A109" s="141">
        <v>100</v>
      </c>
      <c r="B109" s="142"/>
      <c r="C109" s="202"/>
      <c r="D109" s="142"/>
      <c r="E109" s="144"/>
      <c r="F109" s="16" t="str">
        <f t="shared" si="11"/>
        <v/>
      </c>
      <c r="I109" s="380" t="str">
        <f t="shared" si="14"/>
        <v/>
      </c>
      <c r="J109" s="380" t="str">
        <f t="shared" si="15"/>
        <v/>
      </c>
      <c r="K109" s="380" t="str">
        <f t="shared" si="16"/>
        <v/>
      </c>
      <c r="L109" s="380" t="str">
        <f t="shared" si="17"/>
        <v/>
      </c>
      <c r="M109" s="380" t="str">
        <f t="shared" si="18"/>
        <v/>
      </c>
      <c r="N109" s="380" t="str">
        <f t="shared" si="19"/>
        <v/>
      </c>
    </row>
    <row r="110" spans="1:14">
      <c r="A110" s="141">
        <v>101</v>
      </c>
      <c r="B110" s="142"/>
      <c r="C110" s="202"/>
      <c r="D110" s="142"/>
      <c r="E110" s="144"/>
      <c r="F110" s="16" t="str">
        <f t="shared" si="11"/>
        <v/>
      </c>
      <c r="I110" s="380" t="str">
        <f t="shared" si="14"/>
        <v/>
      </c>
      <c r="J110" s="380" t="str">
        <f t="shared" si="15"/>
        <v/>
      </c>
      <c r="K110" s="380" t="str">
        <f t="shared" si="16"/>
        <v/>
      </c>
      <c r="L110" s="380" t="str">
        <f t="shared" si="17"/>
        <v/>
      </c>
      <c r="M110" s="380" t="str">
        <f t="shared" si="18"/>
        <v/>
      </c>
      <c r="N110" s="380" t="str">
        <f t="shared" si="19"/>
        <v/>
      </c>
    </row>
    <row r="111" spans="1:14">
      <c r="A111" s="141">
        <v>102</v>
      </c>
      <c r="B111" s="142"/>
      <c r="C111" s="202"/>
      <c r="D111" s="142"/>
      <c r="E111" s="144"/>
      <c r="F111" s="16" t="str">
        <f t="shared" si="11"/>
        <v/>
      </c>
      <c r="I111" s="380" t="str">
        <f t="shared" si="14"/>
        <v/>
      </c>
      <c r="J111" s="380" t="str">
        <f t="shared" si="15"/>
        <v/>
      </c>
      <c r="K111" s="380" t="str">
        <f t="shared" si="16"/>
        <v/>
      </c>
      <c r="L111" s="380" t="str">
        <f t="shared" si="17"/>
        <v/>
      </c>
      <c r="M111" s="380" t="str">
        <f t="shared" si="18"/>
        <v/>
      </c>
      <c r="N111" s="380" t="str">
        <f t="shared" si="19"/>
        <v/>
      </c>
    </row>
    <row r="112" spans="1:14">
      <c r="A112" s="141">
        <v>103</v>
      </c>
      <c r="B112" s="142"/>
      <c r="C112" s="202"/>
      <c r="D112" s="142"/>
      <c r="E112" s="144"/>
      <c r="F112" s="16" t="str">
        <f t="shared" si="11"/>
        <v/>
      </c>
      <c r="I112" s="380" t="str">
        <f t="shared" si="14"/>
        <v/>
      </c>
      <c r="J112" s="380" t="str">
        <f t="shared" si="15"/>
        <v/>
      </c>
      <c r="K112" s="380" t="str">
        <f t="shared" si="16"/>
        <v/>
      </c>
      <c r="L112" s="380" t="str">
        <f t="shared" si="17"/>
        <v/>
      </c>
      <c r="M112" s="380" t="str">
        <f t="shared" si="18"/>
        <v/>
      </c>
      <c r="N112" s="380" t="str">
        <f t="shared" si="19"/>
        <v/>
      </c>
    </row>
    <row r="113" spans="1:14">
      <c r="A113" s="141">
        <v>104</v>
      </c>
      <c r="B113" s="142"/>
      <c r="C113" s="202"/>
      <c r="D113" s="142"/>
      <c r="E113" s="144"/>
      <c r="F113" s="16" t="str">
        <f t="shared" si="11"/>
        <v/>
      </c>
      <c r="I113" s="380" t="str">
        <f t="shared" si="14"/>
        <v/>
      </c>
      <c r="J113" s="380" t="str">
        <f t="shared" si="15"/>
        <v/>
      </c>
      <c r="K113" s="380" t="str">
        <f t="shared" si="16"/>
        <v/>
      </c>
      <c r="L113" s="380" t="str">
        <f t="shared" si="17"/>
        <v/>
      </c>
      <c r="M113" s="380" t="str">
        <f t="shared" si="18"/>
        <v/>
      </c>
      <c r="N113" s="380" t="str">
        <f t="shared" si="19"/>
        <v/>
      </c>
    </row>
    <row r="114" spans="1:14">
      <c r="A114" s="141">
        <v>105</v>
      </c>
      <c r="B114" s="142"/>
      <c r="C114" s="202"/>
      <c r="D114" s="142"/>
      <c r="E114" s="144"/>
      <c r="F114" s="16" t="str">
        <f t="shared" si="11"/>
        <v/>
      </c>
      <c r="I114" s="380" t="str">
        <f t="shared" si="14"/>
        <v/>
      </c>
      <c r="J114" s="380" t="str">
        <f t="shared" si="15"/>
        <v/>
      </c>
      <c r="K114" s="380" t="str">
        <f t="shared" si="16"/>
        <v/>
      </c>
      <c r="L114" s="380" t="str">
        <f t="shared" si="17"/>
        <v/>
      </c>
      <c r="M114" s="380" t="str">
        <f t="shared" si="18"/>
        <v/>
      </c>
      <c r="N114" s="380" t="str">
        <f t="shared" si="19"/>
        <v/>
      </c>
    </row>
    <row r="115" spans="1:14">
      <c r="A115" s="141">
        <v>106</v>
      </c>
      <c r="B115" s="142"/>
      <c r="C115" s="202"/>
      <c r="D115" s="142"/>
      <c r="E115" s="144"/>
      <c r="F115" s="16" t="str">
        <f t="shared" si="11"/>
        <v/>
      </c>
      <c r="I115" s="380" t="str">
        <f t="shared" si="14"/>
        <v/>
      </c>
      <c r="J115" s="380" t="str">
        <f t="shared" si="15"/>
        <v/>
      </c>
      <c r="K115" s="380" t="str">
        <f t="shared" si="16"/>
        <v/>
      </c>
      <c r="L115" s="380" t="str">
        <f t="shared" si="17"/>
        <v/>
      </c>
      <c r="M115" s="380" t="str">
        <f t="shared" si="18"/>
        <v/>
      </c>
      <c r="N115" s="380" t="str">
        <f t="shared" si="19"/>
        <v/>
      </c>
    </row>
    <row r="116" spans="1:14">
      <c r="A116" s="141">
        <v>107</v>
      </c>
      <c r="B116" s="142"/>
      <c r="C116" s="202"/>
      <c r="D116" s="142"/>
      <c r="E116" s="144"/>
      <c r="F116" s="16" t="str">
        <f t="shared" si="11"/>
        <v/>
      </c>
      <c r="I116" s="380" t="str">
        <f t="shared" si="14"/>
        <v/>
      </c>
      <c r="J116" s="380" t="str">
        <f t="shared" si="15"/>
        <v/>
      </c>
      <c r="K116" s="380" t="str">
        <f t="shared" si="16"/>
        <v/>
      </c>
      <c r="L116" s="380" t="str">
        <f t="shared" si="17"/>
        <v/>
      </c>
      <c r="M116" s="380" t="str">
        <f t="shared" si="18"/>
        <v/>
      </c>
      <c r="N116" s="380" t="str">
        <f t="shared" si="19"/>
        <v/>
      </c>
    </row>
    <row r="117" spans="1:14">
      <c r="A117" s="141">
        <v>108</v>
      </c>
      <c r="B117" s="142"/>
      <c r="C117" s="202"/>
      <c r="D117" s="142"/>
      <c r="E117" s="144"/>
      <c r="F117" s="16" t="str">
        <f t="shared" si="11"/>
        <v/>
      </c>
      <c r="I117" s="380" t="str">
        <f t="shared" si="14"/>
        <v/>
      </c>
      <c r="J117" s="380" t="str">
        <f t="shared" si="15"/>
        <v/>
      </c>
      <c r="K117" s="380" t="str">
        <f t="shared" si="16"/>
        <v/>
      </c>
      <c r="L117" s="380" t="str">
        <f t="shared" si="17"/>
        <v/>
      </c>
      <c r="M117" s="380" t="str">
        <f t="shared" si="18"/>
        <v/>
      </c>
      <c r="N117" s="380" t="str">
        <f t="shared" si="19"/>
        <v/>
      </c>
    </row>
    <row r="118" spans="1:14">
      <c r="A118" s="141">
        <v>109</v>
      </c>
      <c r="B118" s="142"/>
      <c r="C118" s="202"/>
      <c r="D118" s="142"/>
      <c r="E118" s="144"/>
      <c r="F118" s="16" t="str">
        <f t="shared" si="11"/>
        <v/>
      </c>
      <c r="I118" s="380" t="str">
        <f t="shared" si="14"/>
        <v/>
      </c>
      <c r="J118" s="380" t="str">
        <f t="shared" si="15"/>
        <v/>
      </c>
      <c r="K118" s="380" t="str">
        <f t="shared" si="16"/>
        <v/>
      </c>
      <c r="L118" s="380" t="str">
        <f t="shared" si="17"/>
        <v/>
      </c>
      <c r="M118" s="380" t="str">
        <f t="shared" si="18"/>
        <v/>
      </c>
      <c r="N118" s="380" t="str">
        <f t="shared" si="19"/>
        <v/>
      </c>
    </row>
    <row r="119" spans="1:14">
      <c r="A119" s="141">
        <v>110</v>
      </c>
      <c r="B119" s="142"/>
      <c r="C119" s="202"/>
      <c r="D119" s="142"/>
      <c r="E119" s="144"/>
      <c r="F119" s="16" t="str">
        <f t="shared" si="11"/>
        <v/>
      </c>
      <c r="I119" s="380" t="str">
        <f t="shared" si="14"/>
        <v/>
      </c>
      <c r="J119" s="380" t="str">
        <f t="shared" si="15"/>
        <v/>
      </c>
      <c r="K119" s="380" t="str">
        <f t="shared" si="16"/>
        <v/>
      </c>
      <c r="L119" s="380" t="str">
        <f t="shared" si="17"/>
        <v/>
      </c>
      <c r="M119" s="380" t="str">
        <f t="shared" si="18"/>
        <v/>
      </c>
      <c r="N119" s="380" t="str">
        <f t="shared" si="19"/>
        <v/>
      </c>
    </row>
    <row r="120" spans="1:14">
      <c r="A120" s="141">
        <v>111</v>
      </c>
      <c r="B120" s="142"/>
      <c r="C120" s="202"/>
      <c r="D120" s="142"/>
      <c r="E120" s="144"/>
      <c r="F120" s="16" t="str">
        <f t="shared" si="11"/>
        <v/>
      </c>
      <c r="I120" s="380" t="str">
        <f t="shared" si="14"/>
        <v/>
      </c>
      <c r="J120" s="380" t="str">
        <f t="shared" si="15"/>
        <v/>
      </c>
      <c r="K120" s="380" t="str">
        <f t="shared" si="16"/>
        <v/>
      </c>
      <c r="L120" s="380" t="str">
        <f t="shared" si="17"/>
        <v/>
      </c>
      <c r="M120" s="380" t="str">
        <f t="shared" si="18"/>
        <v/>
      </c>
      <c r="N120" s="380" t="str">
        <f t="shared" si="19"/>
        <v/>
      </c>
    </row>
    <row r="121" spans="1:14">
      <c r="A121" s="141">
        <v>112</v>
      </c>
      <c r="B121" s="142"/>
      <c r="C121" s="202"/>
      <c r="D121" s="142"/>
      <c r="E121" s="144"/>
      <c r="F121" s="16" t="str">
        <f t="shared" si="11"/>
        <v/>
      </c>
      <c r="I121" s="380" t="str">
        <f t="shared" si="14"/>
        <v/>
      </c>
      <c r="J121" s="380" t="str">
        <f t="shared" si="15"/>
        <v/>
      </c>
      <c r="K121" s="380" t="str">
        <f t="shared" si="16"/>
        <v/>
      </c>
      <c r="L121" s="380" t="str">
        <f t="shared" si="17"/>
        <v/>
      </c>
      <c r="M121" s="380" t="str">
        <f t="shared" si="18"/>
        <v/>
      </c>
      <c r="N121" s="380" t="str">
        <f t="shared" si="19"/>
        <v/>
      </c>
    </row>
    <row r="122" spans="1:14">
      <c r="A122" s="141">
        <v>113</v>
      </c>
      <c r="B122" s="142"/>
      <c r="C122" s="202"/>
      <c r="D122" s="142"/>
      <c r="E122" s="144"/>
      <c r="F122" s="16" t="str">
        <f t="shared" si="11"/>
        <v/>
      </c>
      <c r="I122" s="380" t="str">
        <f t="shared" si="14"/>
        <v/>
      </c>
      <c r="J122" s="380" t="str">
        <f t="shared" si="15"/>
        <v/>
      </c>
      <c r="K122" s="380" t="str">
        <f t="shared" si="16"/>
        <v/>
      </c>
      <c r="L122" s="380" t="str">
        <f t="shared" si="17"/>
        <v/>
      </c>
      <c r="M122" s="380" t="str">
        <f t="shared" si="18"/>
        <v/>
      </c>
      <c r="N122" s="380" t="str">
        <f t="shared" si="19"/>
        <v/>
      </c>
    </row>
    <row r="123" spans="1:14">
      <c r="A123" s="141">
        <v>114</v>
      </c>
      <c r="B123" s="142"/>
      <c r="C123" s="202"/>
      <c r="D123" s="142"/>
      <c r="E123" s="144"/>
      <c r="F123" s="16" t="str">
        <f t="shared" si="11"/>
        <v/>
      </c>
      <c r="I123" s="380" t="str">
        <f t="shared" si="14"/>
        <v/>
      </c>
      <c r="J123" s="380" t="str">
        <f t="shared" si="15"/>
        <v/>
      </c>
      <c r="K123" s="380" t="str">
        <f t="shared" si="16"/>
        <v/>
      </c>
      <c r="L123" s="380" t="str">
        <f t="shared" si="17"/>
        <v/>
      </c>
      <c r="M123" s="380" t="str">
        <f t="shared" si="18"/>
        <v/>
      </c>
      <c r="N123" s="380" t="str">
        <f t="shared" si="19"/>
        <v/>
      </c>
    </row>
    <row r="124" spans="1:14">
      <c r="A124" s="141">
        <v>115</v>
      </c>
      <c r="B124" s="142"/>
      <c r="C124" s="202"/>
      <c r="D124" s="142"/>
      <c r="E124" s="144"/>
      <c r="F124" s="16" t="str">
        <f t="shared" si="11"/>
        <v/>
      </c>
      <c r="I124" s="380" t="str">
        <f t="shared" si="14"/>
        <v/>
      </c>
      <c r="J124" s="380" t="str">
        <f t="shared" si="15"/>
        <v/>
      </c>
      <c r="K124" s="380" t="str">
        <f t="shared" si="16"/>
        <v/>
      </c>
      <c r="L124" s="380" t="str">
        <f t="shared" si="17"/>
        <v/>
      </c>
      <c r="M124" s="380" t="str">
        <f t="shared" si="18"/>
        <v/>
      </c>
      <c r="N124" s="380" t="str">
        <f t="shared" si="19"/>
        <v/>
      </c>
    </row>
    <row r="125" spans="1:14">
      <c r="A125" s="141">
        <v>116</v>
      </c>
      <c r="B125" s="142"/>
      <c r="C125" s="202"/>
      <c r="D125" s="142"/>
      <c r="E125" s="144"/>
      <c r="F125" s="16" t="str">
        <f t="shared" si="11"/>
        <v/>
      </c>
      <c r="I125" s="380" t="str">
        <f t="shared" si="14"/>
        <v/>
      </c>
      <c r="J125" s="380" t="str">
        <f t="shared" si="15"/>
        <v/>
      </c>
      <c r="K125" s="380" t="str">
        <f t="shared" si="16"/>
        <v/>
      </c>
      <c r="L125" s="380" t="str">
        <f t="shared" si="17"/>
        <v/>
      </c>
      <c r="M125" s="380" t="str">
        <f t="shared" si="18"/>
        <v/>
      </c>
      <c r="N125" s="380" t="str">
        <f t="shared" si="19"/>
        <v/>
      </c>
    </row>
    <row r="126" spans="1:14">
      <c r="A126" s="141">
        <v>117</v>
      </c>
      <c r="B126" s="142"/>
      <c r="C126" s="202"/>
      <c r="D126" s="142"/>
      <c r="E126" s="144"/>
      <c r="F126" s="16" t="str">
        <f t="shared" si="11"/>
        <v/>
      </c>
      <c r="I126" s="380" t="str">
        <f t="shared" si="14"/>
        <v/>
      </c>
      <c r="J126" s="380" t="str">
        <f t="shared" si="15"/>
        <v/>
      </c>
      <c r="K126" s="380" t="str">
        <f t="shared" si="16"/>
        <v/>
      </c>
      <c r="L126" s="380" t="str">
        <f t="shared" si="17"/>
        <v/>
      </c>
      <c r="M126" s="380" t="str">
        <f t="shared" si="18"/>
        <v/>
      </c>
      <c r="N126" s="380" t="str">
        <f t="shared" si="19"/>
        <v/>
      </c>
    </row>
    <row r="127" spans="1:14">
      <c r="A127" s="141">
        <v>118</v>
      </c>
      <c r="B127" s="142"/>
      <c r="C127" s="202"/>
      <c r="D127" s="142"/>
      <c r="E127" s="144"/>
      <c r="F127" s="16" t="str">
        <f t="shared" si="11"/>
        <v/>
      </c>
      <c r="I127" s="380" t="str">
        <f t="shared" si="14"/>
        <v/>
      </c>
      <c r="J127" s="380" t="str">
        <f t="shared" si="15"/>
        <v/>
      </c>
      <c r="K127" s="380" t="str">
        <f t="shared" si="16"/>
        <v/>
      </c>
      <c r="L127" s="380" t="str">
        <f t="shared" si="17"/>
        <v/>
      </c>
      <c r="M127" s="380" t="str">
        <f t="shared" si="18"/>
        <v/>
      </c>
      <c r="N127" s="380" t="str">
        <f t="shared" si="19"/>
        <v/>
      </c>
    </row>
    <row r="128" spans="1:14">
      <c r="A128" s="141">
        <v>119</v>
      </c>
      <c r="B128" s="142"/>
      <c r="C128" s="202"/>
      <c r="D128" s="142"/>
      <c r="E128" s="144"/>
      <c r="F128" s="16" t="str">
        <f t="shared" si="11"/>
        <v/>
      </c>
      <c r="I128" s="380" t="str">
        <f t="shared" si="14"/>
        <v/>
      </c>
      <c r="J128" s="380" t="str">
        <f t="shared" si="15"/>
        <v/>
      </c>
      <c r="K128" s="380" t="str">
        <f t="shared" si="16"/>
        <v/>
      </c>
      <c r="L128" s="380" t="str">
        <f t="shared" si="17"/>
        <v/>
      </c>
      <c r="M128" s="380" t="str">
        <f t="shared" si="18"/>
        <v/>
      </c>
      <c r="N128" s="380" t="str">
        <f t="shared" si="19"/>
        <v/>
      </c>
    </row>
    <row r="129" spans="1:14">
      <c r="A129" s="141">
        <v>120</v>
      </c>
      <c r="B129" s="142"/>
      <c r="C129" s="202"/>
      <c r="D129" s="142"/>
      <c r="E129" s="144"/>
      <c r="F129" s="16" t="str">
        <f t="shared" si="11"/>
        <v/>
      </c>
      <c r="I129" s="380" t="str">
        <f t="shared" si="14"/>
        <v/>
      </c>
      <c r="J129" s="380" t="str">
        <f t="shared" si="15"/>
        <v/>
      </c>
      <c r="K129" s="380" t="str">
        <f t="shared" si="16"/>
        <v/>
      </c>
      <c r="L129" s="380" t="str">
        <f t="shared" si="17"/>
        <v/>
      </c>
      <c r="M129" s="380" t="str">
        <f t="shared" si="18"/>
        <v/>
      </c>
      <c r="N129" s="380" t="str">
        <f t="shared" si="19"/>
        <v/>
      </c>
    </row>
    <row r="130" spans="1:14">
      <c r="A130" s="141">
        <v>121</v>
      </c>
      <c r="B130" s="142"/>
      <c r="C130" s="202"/>
      <c r="D130" s="142"/>
      <c r="E130" s="144"/>
      <c r="F130" s="16" t="str">
        <f t="shared" si="11"/>
        <v/>
      </c>
      <c r="I130" s="380" t="str">
        <f t="shared" si="14"/>
        <v/>
      </c>
      <c r="J130" s="380" t="str">
        <f t="shared" si="15"/>
        <v/>
      </c>
      <c r="K130" s="380" t="str">
        <f t="shared" si="16"/>
        <v/>
      </c>
      <c r="L130" s="380" t="str">
        <f t="shared" si="17"/>
        <v/>
      </c>
      <c r="M130" s="380" t="str">
        <f t="shared" si="18"/>
        <v/>
      </c>
      <c r="N130" s="380" t="str">
        <f t="shared" si="19"/>
        <v/>
      </c>
    </row>
    <row r="131" spans="1:14">
      <c r="A131" s="141">
        <v>122</v>
      </c>
      <c r="B131" s="142"/>
      <c r="C131" s="202"/>
      <c r="D131" s="142"/>
      <c r="E131" s="144"/>
      <c r="F131" s="16" t="str">
        <f t="shared" si="11"/>
        <v/>
      </c>
      <c r="I131" s="380" t="str">
        <f t="shared" si="14"/>
        <v/>
      </c>
      <c r="J131" s="380" t="str">
        <f t="shared" si="15"/>
        <v/>
      </c>
      <c r="K131" s="380" t="str">
        <f t="shared" si="16"/>
        <v/>
      </c>
      <c r="L131" s="380" t="str">
        <f t="shared" si="17"/>
        <v/>
      </c>
      <c r="M131" s="380" t="str">
        <f t="shared" si="18"/>
        <v/>
      </c>
      <c r="N131" s="380" t="str">
        <f t="shared" si="19"/>
        <v/>
      </c>
    </row>
    <row r="132" spans="1:14">
      <c r="A132" s="141">
        <v>123</v>
      </c>
      <c r="B132" s="142"/>
      <c r="C132" s="202"/>
      <c r="D132" s="142"/>
      <c r="E132" s="144"/>
      <c r="F132" s="16" t="str">
        <f t="shared" si="11"/>
        <v/>
      </c>
      <c r="I132" s="380" t="str">
        <f t="shared" si="14"/>
        <v/>
      </c>
      <c r="J132" s="380" t="str">
        <f t="shared" si="15"/>
        <v/>
      </c>
      <c r="K132" s="380" t="str">
        <f t="shared" si="16"/>
        <v/>
      </c>
      <c r="L132" s="380" t="str">
        <f t="shared" si="17"/>
        <v/>
      </c>
      <c r="M132" s="380" t="str">
        <f t="shared" si="18"/>
        <v/>
      </c>
      <c r="N132" s="380" t="str">
        <f t="shared" si="19"/>
        <v/>
      </c>
    </row>
    <row r="133" spans="1:14">
      <c r="A133" s="141">
        <v>124</v>
      </c>
      <c r="B133" s="142"/>
      <c r="C133" s="202"/>
      <c r="D133" s="142"/>
      <c r="E133" s="144"/>
      <c r="F133" s="16" t="str">
        <f t="shared" si="11"/>
        <v/>
      </c>
      <c r="I133" s="380" t="str">
        <f t="shared" si="14"/>
        <v/>
      </c>
      <c r="J133" s="380" t="str">
        <f t="shared" si="15"/>
        <v/>
      </c>
      <c r="K133" s="380" t="str">
        <f t="shared" si="16"/>
        <v/>
      </c>
      <c r="L133" s="380" t="str">
        <f t="shared" si="17"/>
        <v/>
      </c>
      <c r="M133" s="380" t="str">
        <f t="shared" si="18"/>
        <v/>
      </c>
      <c r="N133" s="380" t="str">
        <f t="shared" si="19"/>
        <v/>
      </c>
    </row>
    <row r="134" spans="1:14">
      <c r="A134" s="141">
        <v>125</v>
      </c>
      <c r="B134" s="142"/>
      <c r="C134" s="202"/>
      <c r="D134" s="142"/>
      <c r="E134" s="144"/>
      <c r="F134" s="16" t="str">
        <f t="shared" si="11"/>
        <v/>
      </c>
      <c r="I134" s="380" t="str">
        <f t="shared" si="14"/>
        <v/>
      </c>
      <c r="J134" s="380" t="str">
        <f t="shared" si="15"/>
        <v/>
      </c>
      <c r="K134" s="380" t="str">
        <f t="shared" si="16"/>
        <v/>
      </c>
      <c r="L134" s="380" t="str">
        <f t="shared" si="17"/>
        <v/>
      </c>
      <c r="M134" s="380" t="str">
        <f t="shared" si="18"/>
        <v/>
      </c>
      <c r="N134" s="380" t="str">
        <f t="shared" si="19"/>
        <v/>
      </c>
    </row>
    <row r="135" spans="1:14">
      <c r="A135" s="141">
        <v>126</v>
      </c>
      <c r="B135" s="142"/>
      <c r="C135" s="202"/>
      <c r="D135" s="142"/>
      <c r="E135" s="144"/>
      <c r="F135" s="16" t="str">
        <f t="shared" si="11"/>
        <v/>
      </c>
      <c r="I135" s="380" t="str">
        <f t="shared" si="14"/>
        <v/>
      </c>
      <c r="J135" s="380" t="str">
        <f t="shared" si="15"/>
        <v/>
      </c>
      <c r="K135" s="380" t="str">
        <f t="shared" si="16"/>
        <v/>
      </c>
      <c r="L135" s="380" t="str">
        <f t="shared" si="17"/>
        <v/>
      </c>
      <c r="M135" s="380" t="str">
        <f t="shared" si="18"/>
        <v/>
      </c>
      <c r="N135" s="380" t="str">
        <f t="shared" si="19"/>
        <v/>
      </c>
    </row>
    <row r="136" spans="1:14">
      <c r="A136" s="141">
        <v>127</v>
      </c>
      <c r="B136" s="142"/>
      <c r="C136" s="202"/>
      <c r="D136" s="142"/>
      <c r="E136" s="144"/>
      <c r="F136" s="16" t="str">
        <f t="shared" si="11"/>
        <v/>
      </c>
      <c r="I136" s="380" t="str">
        <f t="shared" si="14"/>
        <v/>
      </c>
      <c r="J136" s="380" t="str">
        <f t="shared" si="15"/>
        <v/>
      </c>
      <c r="K136" s="380" t="str">
        <f t="shared" si="16"/>
        <v/>
      </c>
      <c r="L136" s="380" t="str">
        <f t="shared" si="17"/>
        <v/>
      </c>
      <c r="M136" s="380" t="str">
        <f t="shared" si="18"/>
        <v/>
      </c>
      <c r="N136" s="380" t="str">
        <f t="shared" si="19"/>
        <v/>
      </c>
    </row>
    <row r="137" spans="1:14">
      <c r="A137" s="141">
        <v>128</v>
      </c>
      <c r="B137" s="142"/>
      <c r="C137" s="202"/>
      <c r="D137" s="142"/>
      <c r="E137" s="144"/>
      <c r="F137" s="16" t="str">
        <f t="shared" si="11"/>
        <v/>
      </c>
      <c r="I137" s="380" t="str">
        <f t="shared" si="14"/>
        <v/>
      </c>
      <c r="J137" s="380" t="str">
        <f t="shared" si="15"/>
        <v/>
      </c>
      <c r="K137" s="380" t="str">
        <f t="shared" si="16"/>
        <v/>
      </c>
      <c r="L137" s="380" t="str">
        <f t="shared" si="17"/>
        <v/>
      </c>
      <c r="M137" s="380" t="str">
        <f t="shared" si="18"/>
        <v/>
      </c>
      <c r="N137" s="380" t="str">
        <f t="shared" si="19"/>
        <v/>
      </c>
    </row>
    <row r="138" spans="1:14">
      <c r="A138" s="141">
        <v>129</v>
      </c>
      <c r="B138" s="142"/>
      <c r="C138" s="202"/>
      <c r="D138" s="142"/>
      <c r="E138" s="144"/>
      <c r="F138" s="16" t="str">
        <f t="shared" ref="F138:F201" si="20">IF(OR($B138="",$C138="",,,$E138&lt;an_initial,$E138&gt;an_final,),"",HLOOKUP(D138,ii9punctaje,2,FALSE) * C138)</f>
        <v/>
      </c>
      <c r="I138" s="380" t="str">
        <f t="shared" ref="I138:I201" si="21">IF(OR($B138="",$C138="",,,$E138&lt;an_initial,$E138&gt;an_final,),"",HLOOKUP(D138,ii9punctaje,2,FALSE)*C138*COUNTIF(D138,$I$7))</f>
        <v/>
      </c>
      <c r="J138" s="380" t="str">
        <f t="shared" ref="J138:J201" si="22">IF(OR($B138="",$C138="",,,$E138&lt;an_initial,$E138&gt;an_final,),"",HLOOKUP(D138,ii9punctaje,2,FALSE)*C138*COUNTIF(D138,$J$7))</f>
        <v/>
      </c>
      <c r="K138" s="380" t="str">
        <f t="shared" ref="K138:K201" si="23">IF(OR($B138="",$C138="",,,$E138&lt;an_initial,$E138&gt;an_final,),"",HLOOKUP(D138,ii9punctaje,2,FALSE)*C138*COUNTIF(D138,$K$7))</f>
        <v/>
      </c>
      <c r="L138" s="380" t="str">
        <f t="shared" ref="L138:L201" si="24">IF(OR($B138="",$C138="",,,$E138&lt;an_initial,$E138&gt;an_final,),"",HLOOKUP(D138,ii9punctaje,2,FALSE)*C138*COUNTIF(D138,$L$7))</f>
        <v/>
      </c>
      <c r="M138" s="380" t="str">
        <f t="shared" ref="M138:M201" si="25">IF(OR($B138="",$C138="",,,$E138&lt;an_initial,$E138&gt;an_final,),"",HLOOKUP(D138,ii9punctaje,2,FALSE)*C138*COUNTIF(D138,$M$7))</f>
        <v/>
      </c>
      <c r="N138" s="380" t="str">
        <f t="shared" ref="N138:N201" si="26">IF(OR($B138="",$C138="",,,$E138&lt;an_initial,$E138&gt;an_final,),"",HLOOKUP(D138,ii9punctaje,2,FALSE)*C138*COUNTIF(D138,$N$7))</f>
        <v/>
      </c>
    </row>
    <row r="139" spans="1:14">
      <c r="A139" s="141">
        <v>130</v>
      </c>
      <c r="B139" s="142"/>
      <c r="C139" s="202"/>
      <c r="D139" s="142"/>
      <c r="E139" s="144"/>
      <c r="F139" s="16" t="str">
        <f t="shared" si="20"/>
        <v/>
      </c>
      <c r="I139" s="380" t="str">
        <f t="shared" si="21"/>
        <v/>
      </c>
      <c r="J139" s="380" t="str">
        <f t="shared" si="22"/>
        <v/>
      </c>
      <c r="K139" s="380" t="str">
        <f t="shared" si="23"/>
        <v/>
      </c>
      <c r="L139" s="380" t="str">
        <f t="shared" si="24"/>
        <v/>
      </c>
      <c r="M139" s="380" t="str">
        <f t="shared" si="25"/>
        <v/>
      </c>
      <c r="N139" s="380" t="str">
        <f t="shared" si="26"/>
        <v/>
      </c>
    </row>
    <row r="140" spans="1:14">
      <c r="A140" s="141">
        <v>131</v>
      </c>
      <c r="B140" s="142"/>
      <c r="C140" s="202"/>
      <c r="D140" s="142"/>
      <c r="E140" s="144"/>
      <c r="F140" s="16" t="str">
        <f t="shared" si="20"/>
        <v/>
      </c>
      <c r="I140" s="380" t="str">
        <f t="shared" si="21"/>
        <v/>
      </c>
      <c r="J140" s="380" t="str">
        <f t="shared" si="22"/>
        <v/>
      </c>
      <c r="K140" s="380" t="str">
        <f t="shared" si="23"/>
        <v/>
      </c>
      <c r="L140" s="380" t="str">
        <f t="shared" si="24"/>
        <v/>
      </c>
      <c r="M140" s="380" t="str">
        <f t="shared" si="25"/>
        <v/>
      </c>
      <c r="N140" s="380" t="str">
        <f t="shared" si="26"/>
        <v/>
      </c>
    </row>
    <row r="141" spans="1:14">
      <c r="A141" s="141">
        <v>132</v>
      </c>
      <c r="B141" s="142"/>
      <c r="C141" s="202"/>
      <c r="D141" s="142"/>
      <c r="E141" s="144"/>
      <c r="F141" s="16" t="str">
        <f t="shared" si="20"/>
        <v/>
      </c>
      <c r="I141" s="380" t="str">
        <f t="shared" si="21"/>
        <v/>
      </c>
      <c r="J141" s="380" t="str">
        <f t="shared" si="22"/>
        <v/>
      </c>
      <c r="K141" s="380" t="str">
        <f t="shared" si="23"/>
        <v/>
      </c>
      <c r="L141" s="380" t="str">
        <f t="shared" si="24"/>
        <v/>
      </c>
      <c r="M141" s="380" t="str">
        <f t="shared" si="25"/>
        <v/>
      </c>
      <c r="N141" s="380" t="str">
        <f t="shared" si="26"/>
        <v/>
      </c>
    </row>
    <row r="142" spans="1:14">
      <c r="A142" s="141">
        <v>133</v>
      </c>
      <c r="B142" s="142"/>
      <c r="C142" s="202"/>
      <c r="D142" s="142"/>
      <c r="E142" s="144"/>
      <c r="F142" s="16" t="str">
        <f t="shared" si="20"/>
        <v/>
      </c>
      <c r="I142" s="380" t="str">
        <f t="shared" si="21"/>
        <v/>
      </c>
      <c r="J142" s="380" t="str">
        <f t="shared" si="22"/>
        <v/>
      </c>
      <c r="K142" s="380" t="str">
        <f t="shared" si="23"/>
        <v/>
      </c>
      <c r="L142" s="380" t="str">
        <f t="shared" si="24"/>
        <v/>
      </c>
      <c r="M142" s="380" t="str">
        <f t="shared" si="25"/>
        <v/>
      </c>
      <c r="N142" s="380" t="str">
        <f t="shared" si="26"/>
        <v/>
      </c>
    </row>
    <row r="143" spans="1:14">
      <c r="A143" s="141">
        <v>134</v>
      </c>
      <c r="B143" s="142"/>
      <c r="C143" s="202"/>
      <c r="D143" s="142"/>
      <c r="E143" s="144"/>
      <c r="F143" s="16" t="str">
        <f t="shared" si="20"/>
        <v/>
      </c>
      <c r="I143" s="380" t="str">
        <f t="shared" si="21"/>
        <v/>
      </c>
      <c r="J143" s="380" t="str">
        <f t="shared" si="22"/>
        <v/>
      </c>
      <c r="K143" s="380" t="str">
        <f t="shared" si="23"/>
        <v/>
      </c>
      <c r="L143" s="380" t="str">
        <f t="shared" si="24"/>
        <v/>
      </c>
      <c r="M143" s="380" t="str">
        <f t="shared" si="25"/>
        <v/>
      </c>
      <c r="N143" s="380" t="str">
        <f t="shared" si="26"/>
        <v/>
      </c>
    </row>
    <row r="144" spans="1:14">
      <c r="A144" s="141">
        <v>135</v>
      </c>
      <c r="B144" s="142"/>
      <c r="C144" s="202"/>
      <c r="D144" s="142"/>
      <c r="E144" s="144"/>
      <c r="F144" s="16" t="str">
        <f t="shared" si="20"/>
        <v/>
      </c>
      <c r="I144" s="380" t="str">
        <f t="shared" si="21"/>
        <v/>
      </c>
      <c r="J144" s="380" t="str">
        <f t="shared" si="22"/>
        <v/>
      </c>
      <c r="K144" s="380" t="str">
        <f t="shared" si="23"/>
        <v/>
      </c>
      <c r="L144" s="380" t="str">
        <f t="shared" si="24"/>
        <v/>
      </c>
      <c r="M144" s="380" t="str">
        <f t="shared" si="25"/>
        <v/>
      </c>
      <c r="N144" s="380" t="str">
        <f t="shared" si="26"/>
        <v/>
      </c>
    </row>
    <row r="145" spans="1:14">
      <c r="A145" s="141">
        <v>136</v>
      </c>
      <c r="B145" s="142"/>
      <c r="C145" s="202"/>
      <c r="D145" s="142"/>
      <c r="E145" s="144"/>
      <c r="F145" s="16" t="str">
        <f t="shared" si="20"/>
        <v/>
      </c>
      <c r="I145" s="380" t="str">
        <f t="shared" si="21"/>
        <v/>
      </c>
      <c r="J145" s="380" t="str">
        <f t="shared" si="22"/>
        <v/>
      </c>
      <c r="K145" s="380" t="str">
        <f t="shared" si="23"/>
        <v/>
      </c>
      <c r="L145" s="380" t="str">
        <f t="shared" si="24"/>
        <v/>
      </c>
      <c r="M145" s="380" t="str">
        <f t="shared" si="25"/>
        <v/>
      </c>
      <c r="N145" s="380" t="str">
        <f t="shared" si="26"/>
        <v/>
      </c>
    </row>
    <row r="146" spans="1:14">
      <c r="A146" s="141">
        <v>137</v>
      </c>
      <c r="B146" s="142"/>
      <c r="C146" s="202"/>
      <c r="D146" s="142"/>
      <c r="E146" s="144"/>
      <c r="F146" s="16" t="str">
        <f t="shared" si="20"/>
        <v/>
      </c>
      <c r="I146" s="380" t="str">
        <f t="shared" si="21"/>
        <v/>
      </c>
      <c r="J146" s="380" t="str">
        <f t="shared" si="22"/>
        <v/>
      </c>
      <c r="K146" s="380" t="str">
        <f t="shared" si="23"/>
        <v/>
      </c>
      <c r="L146" s="380" t="str">
        <f t="shared" si="24"/>
        <v/>
      </c>
      <c r="M146" s="380" t="str">
        <f t="shared" si="25"/>
        <v/>
      </c>
      <c r="N146" s="380" t="str">
        <f t="shared" si="26"/>
        <v/>
      </c>
    </row>
    <row r="147" spans="1:14">
      <c r="A147" s="141">
        <v>138</v>
      </c>
      <c r="B147" s="142"/>
      <c r="C147" s="202"/>
      <c r="D147" s="142"/>
      <c r="E147" s="144"/>
      <c r="F147" s="16" t="str">
        <f t="shared" si="20"/>
        <v/>
      </c>
      <c r="I147" s="380" t="str">
        <f t="shared" si="21"/>
        <v/>
      </c>
      <c r="J147" s="380" t="str">
        <f t="shared" si="22"/>
        <v/>
      </c>
      <c r="K147" s="380" t="str">
        <f t="shared" si="23"/>
        <v/>
      </c>
      <c r="L147" s="380" t="str">
        <f t="shared" si="24"/>
        <v/>
      </c>
      <c r="M147" s="380" t="str">
        <f t="shared" si="25"/>
        <v/>
      </c>
      <c r="N147" s="380" t="str">
        <f t="shared" si="26"/>
        <v/>
      </c>
    </row>
    <row r="148" spans="1:14">
      <c r="A148" s="141">
        <v>139</v>
      </c>
      <c r="B148" s="142"/>
      <c r="C148" s="202"/>
      <c r="D148" s="142"/>
      <c r="E148" s="144"/>
      <c r="F148" s="16" t="str">
        <f t="shared" si="20"/>
        <v/>
      </c>
      <c r="I148" s="380" t="str">
        <f t="shared" si="21"/>
        <v/>
      </c>
      <c r="J148" s="380" t="str">
        <f t="shared" si="22"/>
        <v/>
      </c>
      <c r="K148" s="380" t="str">
        <f t="shared" si="23"/>
        <v/>
      </c>
      <c r="L148" s="380" t="str">
        <f t="shared" si="24"/>
        <v/>
      </c>
      <c r="M148" s="380" t="str">
        <f t="shared" si="25"/>
        <v/>
      </c>
      <c r="N148" s="380" t="str">
        <f t="shared" si="26"/>
        <v/>
      </c>
    </row>
    <row r="149" spans="1:14">
      <c r="A149" s="141">
        <v>140</v>
      </c>
      <c r="B149" s="142"/>
      <c r="C149" s="202"/>
      <c r="D149" s="142"/>
      <c r="E149" s="144"/>
      <c r="F149" s="16" t="str">
        <f t="shared" si="20"/>
        <v/>
      </c>
      <c r="I149" s="380" t="str">
        <f t="shared" si="21"/>
        <v/>
      </c>
      <c r="J149" s="380" t="str">
        <f t="shared" si="22"/>
        <v/>
      </c>
      <c r="K149" s="380" t="str">
        <f t="shared" si="23"/>
        <v/>
      </c>
      <c r="L149" s="380" t="str">
        <f t="shared" si="24"/>
        <v/>
      </c>
      <c r="M149" s="380" t="str">
        <f t="shared" si="25"/>
        <v/>
      </c>
      <c r="N149" s="380" t="str">
        <f t="shared" si="26"/>
        <v/>
      </c>
    </row>
    <row r="150" spans="1:14">
      <c r="A150" s="141">
        <v>141</v>
      </c>
      <c r="B150" s="142"/>
      <c r="C150" s="202"/>
      <c r="D150" s="142"/>
      <c r="E150" s="144"/>
      <c r="F150" s="16" t="str">
        <f t="shared" si="20"/>
        <v/>
      </c>
      <c r="I150" s="380" t="str">
        <f t="shared" si="21"/>
        <v/>
      </c>
      <c r="J150" s="380" t="str">
        <f t="shared" si="22"/>
        <v/>
      </c>
      <c r="K150" s="380" t="str">
        <f t="shared" si="23"/>
        <v/>
      </c>
      <c r="L150" s="380" t="str">
        <f t="shared" si="24"/>
        <v/>
      </c>
      <c r="M150" s="380" t="str">
        <f t="shared" si="25"/>
        <v/>
      </c>
      <c r="N150" s="380" t="str">
        <f t="shared" si="26"/>
        <v/>
      </c>
    </row>
    <row r="151" spans="1:14">
      <c r="A151" s="141">
        <v>142</v>
      </c>
      <c r="B151" s="142"/>
      <c r="C151" s="202"/>
      <c r="D151" s="142"/>
      <c r="E151" s="144"/>
      <c r="F151" s="16" t="str">
        <f t="shared" si="20"/>
        <v/>
      </c>
      <c r="I151" s="380" t="str">
        <f t="shared" si="21"/>
        <v/>
      </c>
      <c r="J151" s="380" t="str">
        <f t="shared" si="22"/>
        <v/>
      </c>
      <c r="K151" s="380" t="str">
        <f t="shared" si="23"/>
        <v/>
      </c>
      <c r="L151" s="380" t="str">
        <f t="shared" si="24"/>
        <v/>
      </c>
      <c r="M151" s="380" t="str">
        <f t="shared" si="25"/>
        <v/>
      </c>
      <c r="N151" s="380" t="str">
        <f t="shared" si="26"/>
        <v/>
      </c>
    </row>
    <row r="152" spans="1:14">
      <c r="A152" s="141">
        <v>143</v>
      </c>
      <c r="B152" s="142"/>
      <c r="C152" s="202"/>
      <c r="D152" s="142"/>
      <c r="E152" s="144"/>
      <c r="F152" s="16" t="str">
        <f t="shared" si="20"/>
        <v/>
      </c>
      <c r="I152" s="380" t="str">
        <f t="shared" si="21"/>
        <v/>
      </c>
      <c r="J152" s="380" t="str">
        <f t="shared" si="22"/>
        <v/>
      </c>
      <c r="K152" s="380" t="str">
        <f t="shared" si="23"/>
        <v/>
      </c>
      <c r="L152" s="380" t="str">
        <f t="shared" si="24"/>
        <v/>
      </c>
      <c r="M152" s="380" t="str">
        <f t="shared" si="25"/>
        <v/>
      </c>
      <c r="N152" s="380" t="str">
        <f t="shared" si="26"/>
        <v/>
      </c>
    </row>
    <row r="153" spans="1:14">
      <c r="A153" s="141">
        <v>144</v>
      </c>
      <c r="B153" s="142"/>
      <c r="C153" s="202"/>
      <c r="D153" s="142"/>
      <c r="E153" s="144"/>
      <c r="F153" s="16" t="str">
        <f t="shared" si="20"/>
        <v/>
      </c>
      <c r="I153" s="380" t="str">
        <f t="shared" si="21"/>
        <v/>
      </c>
      <c r="J153" s="380" t="str">
        <f t="shared" si="22"/>
        <v/>
      </c>
      <c r="K153" s="380" t="str">
        <f t="shared" si="23"/>
        <v/>
      </c>
      <c r="L153" s="380" t="str">
        <f t="shared" si="24"/>
        <v/>
      </c>
      <c r="M153" s="380" t="str">
        <f t="shared" si="25"/>
        <v/>
      </c>
      <c r="N153" s="380" t="str">
        <f t="shared" si="26"/>
        <v/>
      </c>
    </row>
    <row r="154" spans="1:14">
      <c r="A154" s="141">
        <v>145</v>
      </c>
      <c r="B154" s="142"/>
      <c r="C154" s="202"/>
      <c r="D154" s="142"/>
      <c r="E154" s="144"/>
      <c r="F154" s="16" t="str">
        <f t="shared" si="20"/>
        <v/>
      </c>
      <c r="I154" s="380" t="str">
        <f t="shared" si="21"/>
        <v/>
      </c>
      <c r="J154" s="380" t="str">
        <f t="shared" si="22"/>
        <v/>
      </c>
      <c r="K154" s="380" t="str">
        <f t="shared" si="23"/>
        <v/>
      </c>
      <c r="L154" s="380" t="str">
        <f t="shared" si="24"/>
        <v/>
      </c>
      <c r="M154" s="380" t="str">
        <f t="shared" si="25"/>
        <v/>
      </c>
      <c r="N154" s="380" t="str">
        <f t="shared" si="26"/>
        <v/>
      </c>
    </row>
    <row r="155" spans="1:14">
      <c r="A155" s="141">
        <v>146</v>
      </c>
      <c r="B155" s="142"/>
      <c r="C155" s="202"/>
      <c r="D155" s="142"/>
      <c r="E155" s="144"/>
      <c r="F155" s="16" t="str">
        <f t="shared" si="20"/>
        <v/>
      </c>
      <c r="I155" s="380" t="str">
        <f t="shared" si="21"/>
        <v/>
      </c>
      <c r="J155" s="380" t="str">
        <f t="shared" si="22"/>
        <v/>
      </c>
      <c r="K155" s="380" t="str">
        <f t="shared" si="23"/>
        <v/>
      </c>
      <c r="L155" s="380" t="str">
        <f t="shared" si="24"/>
        <v/>
      </c>
      <c r="M155" s="380" t="str">
        <f t="shared" si="25"/>
        <v/>
      </c>
      <c r="N155" s="380" t="str">
        <f t="shared" si="26"/>
        <v/>
      </c>
    </row>
    <row r="156" spans="1:14">
      <c r="A156" s="141">
        <v>147</v>
      </c>
      <c r="B156" s="142"/>
      <c r="C156" s="202"/>
      <c r="D156" s="142"/>
      <c r="E156" s="144"/>
      <c r="F156" s="16" t="str">
        <f t="shared" si="20"/>
        <v/>
      </c>
      <c r="I156" s="380" t="str">
        <f t="shared" si="21"/>
        <v/>
      </c>
      <c r="J156" s="380" t="str">
        <f t="shared" si="22"/>
        <v/>
      </c>
      <c r="K156" s="380" t="str">
        <f t="shared" si="23"/>
        <v/>
      </c>
      <c r="L156" s="380" t="str">
        <f t="shared" si="24"/>
        <v/>
      </c>
      <c r="M156" s="380" t="str">
        <f t="shared" si="25"/>
        <v/>
      </c>
      <c r="N156" s="380" t="str">
        <f t="shared" si="26"/>
        <v/>
      </c>
    </row>
    <row r="157" spans="1:14">
      <c r="A157" s="141">
        <v>148</v>
      </c>
      <c r="B157" s="142"/>
      <c r="C157" s="202"/>
      <c r="D157" s="142"/>
      <c r="E157" s="144"/>
      <c r="F157" s="16" t="str">
        <f t="shared" si="20"/>
        <v/>
      </c>
      <c r="I157" s="380" t="str">
        <f t="shared" si="21"/>
        <v/>
      </c>
      <c r="J157" s="380" t="str">
        <f t="shared" si="22"/>
        <v/>
      </c>
      <c r="K157" s="380" t="str">
        <f t="shared" si="23"/>
        <v/>
      </c>
      <c r="L157" s="380" t="str">
        <f t="shared" si="24"/>
        <v/>
      </c>
      <c r="M157" s="380" t="str">
        <f t="shared" si="25"/>
        <v/>
      </c>
      <c r="N157" s="380" t="str">
        <f t="shared" si="26"/>
        <v/>
      </c>
    </row>
    <row r="158" spans="1:14">
      <c r="A158" s="141">
        <v>149</v>
      </c>
      <c r="B158" s="142"/>
      <c r="C158" s="202"/>
      <c r="D158" s="142"/>
      <c r="E158" s="144"/>
      <c r="F158" s="16" t="str">
        <f t="shared" si="20"/>
        <v/>
      </c>
      <c r="I158" s="380" t="str">
        <f t="shared" si="21"/>
        <v/>
      </c>
      <c r="J158" s="380" t="str">
        <f t="shared" si="22"/>
        <v/>
      </c>
      <c r="K158" s="380" t="str">
        <f t="shared" si="23"/>
        <v/>
      </c>
      <c r="L158" s="380" t="str">
        <f t="shared" si="24"/>
        <v/>
      </c>
      <c r="M158" s="380" t="str">
        <f t="shared" si="25"/>
        <v/>
      </c>
      <c r="N158" s="380" t="str">
        <f t="shared" si="26"/>
        <v/>
      </c>
    </row>
    <row r="159" spans="1:14">
      <c r="A159" s="141">
        <v>150</v>
      </c>
      <c r="B159" s="142"/>
      <c r="C159" s="202"/>
      <c r="D159" s="142"/>
      <c r="E159" s="144"/>
      <c r="F159" s="16" t="str">
        <f t="shared" si="20"/>
        <v/>
      </c>
      <c r="I159" s="380" t="str">
        <f t="shared" si="21"/>
        <v/>
      </c>
      <c r="J159" s="380" t="str">
        <f t="shared" si="22"/>
        <v/>
      </c>
      <c r="K159" s="380" t="str">
        <f t="shared" si="23"/>
        <v/>
      </c>
      <c r="L159" s="380" t="str">
        <f t="shared" si="24"/>
        <v/>
      </c>
      <c r="M159" s="380" t="str">
        <f t="shared" si="25"/>
        <v/>
      </c>
      <c r="N159" s="380" t="str">
        <f t="shared" si="26"/>
        <v/>
      </c>
    </row>
    <row r="160" spans="1:14">
      <c r="A160" s="141">
        <v>151</v>
      </c>
      <c r="B160" s="142"/>
      <c r="C160" s="202"/>
      <c r="D160" s="142"/>
      <c r="E160" s="144"/>
      <c r="F160" s="16" t="str">
        <f t="shared" si="20"/>
        <v/>
      </c>
      <c r="I160" s="380" t="str">
        <f t="shared" si="21"/>
        <v/>
      </c>
      <c r="J160" s="380" t="str">
        <f t="shared" si="22"/>
        <v/>
      </c>
      <c r="K160" s="380" t="str">
        <f t="shared" si="23"/>
        <v/>
      </c>
      <c r="L160" s="380" t="str">
        <f t="shared" si="24"/>
        <v/>
      </c>
      <c r="M160" s="380" t="str">
        <f t="shared" si="25"/>
        <v/>
      </c>
      <c r="N160" s="380" t="str">
        <f t="shared" si="26"/>
        <v/>
      </c>
    </row>
    <row r="161" spans="1:14">
      <c r="A161" s="141">
        <v>152</v>
      </c>
      <c r="B161" s="142"/>
      <c r="C161" s="202"/>
      <c r="D161" s="142"/>
      <c r="E161" s="144"/>
      <c r="F161" s="16" t="str">
        <f t="shared" si="20"/>
        <v/>
      </c>
      <c r="I161" s="380" t="str">
        <f t="shared" si="21"/>
        <v/>
      </c>
      <c r="J161" s="380" t="str">
        <f t="shared" si="22"/>
        <v/>
      </c>
      <c r="K161" s="380" t="str">
        <f t="shared" si="23"/>
        <v/>
      </c>
      <c r="L161" s="380" t="str">
        <f t="shared" si="24"/>
        <v/>
      </c>
      <c r="M161" s="380" t="str">
        <f t="shared" si="25"/>
        <v/>
      </c>
      <c r="N161" s="380" t="str">
        <f t="shared" si="26"/>
        <v/>
      </c>
    </row>
    <row r="162" spans="1:14">
      <c r="A162" s="141">
        <v>153</v>
      </c>
      <c r="B162" s="142"/>
      <c r="C162" s="202"/>
      <c r="D162" s="142"/>
      <c r="E162" s="144"/>
      <c r="F162" s="16" t="str">
        <f t="shared" si="20"/>
        <v/>
      </c>
      <c r="I162" s="380" t="str">
        <f t="shared" si="21"/>
        <v/>
      </c>
      <c r="J162" s="380" t="str">
        <f t="shared" si="22"/>
        <v/>
      </c>
      <c r="K162" s="380" t="str">
        <f t="shared" si="23"/>
        <v/>
      </c>
      <c r="L162" s="380" t="str">
        <f t="shared" si="24"/>
        <v/>
      </c>
      <c r="M162" s="380" t="str">
        <f t="shared" si="25"/>
        <v/>
      </c>
      <c r="N162" s="380" t="str">
        <f t="shared" si="26"/>
        <v/>
      </c>
    </row>
    <row r="163" spans="1:14">
      <c r="A163" s="141">
        <v>154</v>
      </c>
      <c r="B163" s="142"/>
      <c r="C163" s="202"/>
      <c r="D163" s="142"/>
      <c r="E163" s="144"/>
      <c r="F163" s="16" t="str">
        <f t="shared" si="20"/>
        <v/>
      </c>
      <c r="I163" s="380" t="str">
        <f t="shared" si="21"/>
        <v/>
      </c>
      <c r="J163" s="380" t="str">
        <f t="shared" si="22"/>
        <v/>
      </c>
      <c r="K163" s="380" t="str">
        <f t="shared" si="23"/>
        <v/>
      </c>
      <c r="L163" s="380" t="str">
        <f t="shared" si="24"/>
        <v/>
      </c>
      <c r="M163" s="380" t="str">
        <f t="shared" si="25"/>
        <v/>
      </c>
      <c r="N163" s="380" t="str">
        <f t="shared" si="26"/>
        <v/>
      </c>
    </row>
    <row r="164" spans="1:14">
      <c r="A164" s="141">
        <v>155</v>
      </c>
      <c r="B164" s="142"/>
      <c r="C164" s="202"/>
      <c r="D164" s="142"/>
      <c r="E164" s="144"/>
      <c r="F164" s="16" t="str">
        <f t="shared" si="20"/>
        <v/>
      </c>
      <c r="I164" s="380" t="str">
        <f t="shared" si="21"/>
        <v/>
      </c>
      <c r="J164" s="380" t="str">
        <f t="shared" si="22"/>
        <v/>
      </c>
      <c r="K164" s="380" t="str">
        <f t="shared" si="23"/>
        <v/>
      </c>
      <c r="L164" s="380" t="str">
        <f t="shared" si="24"/>
        <v/>
      </c>
      <c r="M164" s="380" t="str">
        <f t="shared" si="25"/>
        <v/>
      </c>
      <c r="N164" s="380" t="str">
        <f t="shared" si="26"/>
        <v/>
      </c>
    </row>
    <row r="165" spans="1:14">
      <c r="A165" s="141">
        <v>156</v>
      </c>
      <c r="B165" s="142"/>
      <c r="C165" s="202"/>
      <c r="D165" s="142"/>
      <c r="E165" s="144"/>
      <c r="F165" s="16" t="str">
        <f t="shared" si="20"/>
        <v/>
      </c>
      <c r="I165" s="380" t="str">
        <f t="shared" si="21"/>
        <v/>
      </c>
      <c r="J165" s="380" t="str">
        <f t="shared" si="22"/>
        <v/>
      </c>
      <c r="K165" s="380" t="str">
        <f t="shared" si="23"/>
        <v/>
      </c>
      <c r="L165" s="380" t="str">
        <f t="shared" si="24"/>
        <v/>
      </c>
      <c r="M165" s="380" t="str">
        <f t="shared" si="25"/>
        <v/>
      </c>
      <c r="N165" s="380" t="str">
        <f t="shared" si="26"/>
        <v/>
      </c>
    </row>
    <row r="166" spans="1:14">
      <c r="A166" s="141">
        <v>157</v>
      </c>
      <c r="B166" s="142"/>
      <c r="C166" s="202"/>
      <c r="D166" s="142"/>
      <c r="E166" s="144"/>
      <c r="F166" s="16" t="str">
        <f t="shared" si="20"/>
        <v/>
      </c>
      <c r="I166" s="380" t="str">
        <f t="shared" si="21"/>
        <v/>
      </c>
      <c r="J166" s="380" t="str">
        <f t="shared" si="22"/>
        <v/>
      </c>
      <c r="K166" s="380" t="str">
        <f t="shared" si="23"/>
        <v/>
      </c>
      <c r="L166" s="380" t="str">
        <f t="shared" si="24"/>
        <v/>
      </c>
      <c r="M166" s="380" t="str">
        <f t="shared" si="25"/>
        <v/>
      </c>
      <c r="N166" s="380" t="str">
        <f t="shared" si="26"/>
        <v/>
      </c>
    </row>
    <row r="167" spans="1:14">
      <c r="A167" s="141">
        <v>158</v>
      </c>
      <c r="B167" s="142"/>
      <c r="C167" s="202"/>
      <c r="D167" s="142"/>
      <c r="E167" s="144"/>
      <c r="F167" s="16" t="str">
        <f t="shared" si="20"/>
        <v/>
      </c>
      <c r="I167" s="380" t="str">
        <f t="shared" si="21"/>
        <v/>
      </c>
      <c r="J167" s="380" t="str">
        <f t="shared" si="22"/>
        <v/>
      </c>
      <c r="K167" s="380" t="str">
        <f t="shared" si="23"/>
        <v/>
      </c>
      <c r="L167" s="380" t="str">
        <f t="shared" si="24"/>
        <v/>
      </c>
      <c r="M167" s="380" t="str">
        <f t="shared" si="25"/>
        <v/>
      </c>
      <c r="N167" s="380" t="str">
        <f t="shared" si="26"/>
        <v/>
      </c>
    </row>
    <row r="168" spans="1:14">
      <c r="A168" s="141">
        <v>159</v>
      </c>
      <c r="B168" s="142"/>
      <c r="C168" s="202"/>
      <c r="D168" s="142"/>
      <c r="E168" s="144"/>
      <c r="F168" s="16" t="str">
        <f t="shared" si="20"/>
        <v/>
      </c>
      <c r="I168" s="380" t="str">
        <f t="shared" si="21"/>
        <v/>
      </c>
      <c r="J168" s="380" t="str">
        <f t="shared" si="22"/>
        <v/>
      </c>
      <c r="K168" s="380" t="str">
        <f t="shared" si="23"/>
        <v/>
      </c>
      <c r="L168" s="380" t="str">
        <f t="shared" si="24"/>
        <v/>
      </c>
      <c r="M168" s="380" t="str">
        <f t="shared" si="25"/>
        <v/>
      </c>
      <c r="N168" s="380" t="str">
        <f t="shared" si="26"/>
        <v/>
      </c>
    </row>
    <row r="169" spans="1:14">
      <c r="A169" s="141">
        <v>160</v>
      </c>
      <c r="B169" s="142"/>
      <c r="C169" s="202"/>
      <c r="D169" s="142"/>
      <c r="E169" s="144"/>
      <c r="F169" s="16" t="str">
        <f t="shared" si="20"/>
        <v/>
      </c>
      <c r="I169" s="380" t="str">
        <f t="shared" si="21"/>
        <v/>
      </c>
      <c r="J169" s="380" t="str">
        <f t="shared" si="22"/>
        <v/>
      </c>
      <c r="K169" s="380" t="str">
        <f t="shared" si="23"/>
        <v/>
      </c>
      <c r="L169" s="380" t="str">
        <f t="shared" si="24"/>
        <v/>
      </c>
      <c r="M169" s="380" t="str">
        <f t="shared" si="25"/>
        <v/>
      </c>
      <c r="N169" s="380" t="str">
        <f t="shared" si="26"/>
        <v/>
      </c>
    </row>
    <row r="170" spans="1:14">
      <c r="A170" s="141">
        <v>161</v>
      </c>
      <c r="B170" s="142"/>
      <c r="C170" s="202"/>
      <c r="D170" s="142"/>
      <c r="E170" s="144"/>
      <c r="F170" s="16" t="str">
        <f t="shared" si="20"/>
        <v/>
      </c>
      <c r="I170" s="380" t="str">
        <f t="shared" si="21"/>
        <v/>
      </c>
      <c r="J170" s="380" t="str">
        <f t="shared" si="22"/>
        <v/>
      </c>
      <c r="K170" s="380" t="str">
        <f t="shared" si="23"/>
        <v/>
      </c>
      <c r="L170" s="380" t="str">
        <f t="shared" si="24"/>
        <v/>
      </c>
      <c r="M170" s="380" t="str">
        <f t="shared" si="25"/>
        <v/>
      </c>
      <c r="N170" s="380" t="str">
        <f t="shared" si="26"/>
        <v/>
      </c>
    </row>
    <row r="171" spans="1:14">
      <c r="A171" s="141">
        <v>162</v>
      </c>
      <c r="B171" s="142"/>
      <c r="C171" s="202"/>
      <c r="D171" s="142"/>
      <c r="E171" s="144"/>
      <c r="F171" s="16" t="str">
        <f t="shared" si="20"/>
        <v/>
      </c>
      <c r="I171" s="380" t="str">
        <f t="shared" si="21"/>
        <v/>
      </c>
      <c r="J171" s="380" t="str">
        <f t="shared" si="22"/>
        <v/>
      </c>
      <c r="K171" s="380" t="str">
        <f t="shared" si="23"/>
        <v/>
      </c>
      <c r="L171" s="380" t="str">
        <f t="shared" si="24"/>
        <v/>
      </c>
      <c r="M171" s="380" t="str">
        <f t="shared" si="25"/>
        <v/>
      </c>
      <c r="N171" s="380" t="str">
        <f t="shared" si="26"/>
        <v/>
      </c>
    </row>
    <row r="172" spans="1:14">
      <c r="A172" s="141">
        <v>163</v>
      </c>
      <c r="B172" s="142"/>
      <c r="C172" s="202"/>
      <c r="D172" s="142"/>
      <c r="E172" s="144"/>
      <c r="F172" s="16" t="str">
        <f t="shared" si="20"/>
        <v/>
      </c>
      <c r="I172" s="380" t="str">
        <f t="shared" si="21"/>
        <v/>
      </c>
      <c r="J172" s="380" t="str">
        <f t="shared" si="22"/>
        <v/>
      </c>
      <c r="K172" s="380" t="str">
        <f t="shared" si="23"/>
        <v/>
      </c>
      <c r="L172" s="380" t="str">
        <f t="shared" si="24"/>
        <v/>
      </c>
      <c r="M172" s="380" t="str">
        <f t="shared" si="25"/>
        <v/>
      </c>
      <c r="N172" s="380" t="str">
        <f t="shared" si="26"/>
        <v/>
      </c>
    </row>
    <row r="173" spans="1:14">
      <c r="A173" s="141">
        <v>164</v>
      </c>
      <c r="B173" s="142"/>
      <c r="C173" s="202"/>
      <c r="D173" s="142"/>
      <c r="E173" s="144"/>
      <c r="F173" s="16" t="str">
        <f t="shared" si="20"/>
        <v/>
      </c>
      <c r="I173" s="380" t="str">
        <f t="shared" si="21"/>
        <v/>
      </c>
      <c r="J173" s="380" t="str">
        <f t="shared" si="22"/>
        <v/>
      </c>
      <c r="K173" s="380" t="str">
        <f t="shared" si="23"/>
        <v/>
      </c>
      <c r="L173" s="380" t="str">
        <f t="shared" si="24"/>
        <v/>
      </c>
      <c r="M173" s="380" t="str">
        <f t="shared" si="25"/>
        <v/>
      </c>
      <c r="N173" s="380" t="str">
        <f t="shared" si="26"/>
        <v/>
      </c>
    </row>
    <row r="174" spans="1:14">
      <c r="A174" s="141">
        <v>165</v>
      </c>
      <c r="B174" s="142"/>
      <c r="C174" s="202"/>
      <c r="D174" s="142"/>
      <c r="E174" s="144"/>
      <c r="F174" s="16" t="str">
        <f t="shared" si="20"/>
        <v/>
      </c>
      <c r="I174" s="380" t="str">
        <f t="shared" si="21"/>
        <v/>
      </c>
      <c r="J174" s="380" t="str">
        <f t="shared" si="22"/>
        <v/>
      </c>
      <c r="K174" s="380" t="str">
        <f t="shared" si="23"/>
        <v/>
      </c>
      <c r="L174" s="380" t="str">
        <f t="shared" si="24"/>
        <v/>
      </c>
      <c r="M174" s="380" t="str">
        <f t="shared" si="25"/>
        <v/>
      </c>
      <c r="N174" s="380" t="str">
        <f t="shared" si="26"/>
        <v/>
      </c>
    </row>
    <row r="175" spans="1:14">
      <c r="A175" s="141">
        <v>166</v>
      </c>
      <c r="B175" s="142"/>
      <c r="C175" s="202"/>
      <c r="D175" s="142"/>
      <c r="E175" s="144"/>
      <c r="F175" s="16" t="str">
        <f t="shared" si="20"/>
        <v/>
      </c>
      <c r="I175" s="380" t="str">
        <f t="shared" si="21"/>
        <v/>
      </c>
      <c r="J175" s="380" t="str">
        <f t="shared" si="22"/>
        <v/>
      </c>
      <c r="K175" s="380" t="str">
        <f t="shared" si="23"/>
        <v/>
      </c>
      <c r="L175" s="380" t="str">
        <f t="shared" si="24"/>
        <v/>
      </c>
      <c r="M175" s="380" t="str">
        <f t="shared" si="25"/>
        <v/>
      </c>
      <c r="N175" s="380" t="str">
        <f t="shared" si="26"/>
        <v/>
      </c>
    </row>
    <row r="176" spans="1:14">
      <c r="A176" s="141">
        <v>167</v>
      </c>
      <c r="B176" s="142"/>
      <c r="C176" s="202"/>
      <c r="D176" s="142"/>
      <c r="E176" s="144"/>
      <c r="F176" s="16" t="str">
        <f t="shared" si="20"/>
        <v/>
      </c>
      <c r="I176" s="380" t="str">
        <f t="shared" si="21"/>
        <v/>
      </c>
      <c r="J176" s="380" t="str">
        <f t="shared" si="22"/>
        <v/>
      </c>
      <c r="K176" s="380" t="str">
        <f t="shared" si="23"/>
        <v/>
      </c>
      <c r="L176" s="380" t="str">
        <f t="shared" si="24"/>
        <v/>
      </c>
      <c r="M176" s="380" t="str">
        <f t="shared" si="25"/>
        <v/>
      </c>
      <c r="N176" s="380" t="str">
        <f t="shared" si="26"/>
        <v/>
      </c>
    </row>
    <row r="177" spans="1:14">
      <c r="A177" s="141">
        <v>168</v>
      </c>
      <c r="B177" s="142"/>
      <c r="C177" s="202"/>
      <c r="D177" s="142"/>
      <c r="E177" s="144"/>
      <c r="F177" s="16" t="str">
        <f t="shared" si="20"/>
        <v/>
      </c>
      <c r="I177" s="380" t="str">
        <f t="shared" si="21"/>
        <v/>
      </c>
      <c r="J177" s="380" t="str">
        <f t="shared" si="22"/>
        <v/>
      </c>
      <c r="K177" s="380" t="str">
        <f t="shared" si="23"/>
        <v/>
      </c>
      <c r="L177" s="380" t="str">
        <f t="shared" si="24"/>
        <v/>
      </c>
      <c r="M177" s="380" t="str">
        <f t="shared" si="25"/>
        <v/>
      </c>
      <c r="N177" s="380" t="str">
        <f t="shared" si="26"/>
        <v/>
      </c>
    </row>
    <row r="178" spans="1:14">
      <c r="A178" s="141">
        <v>169</v>
      </c>
      <c r="B178" s="142"/>
      <c r="C178" s="202"/>
      <c r="D178" s="142"/>
      <c r="E178" s="144"/>
      <c r="F178" s="16" t="str">
        <f t="shared" si="20"/>
        <v/>
      </c>
      <c r="I178" s="380" t="str">
        <f t="shared" si="21"/>
        <v/>
      </c>
      <c r="J178" s="380" t="str">
        <f t="shared" si="22"/>
        <v/>
      </c>
      <c r="K178" s="380" t="str">
        <f t="shared" si="23"/>
        <v/>
      </c>
      <c r="L178" s="380" t="str">
        <f t="shared" si="24"/>
        <v/>
      </c>
      <c r="M178" s="380" t="str">
        <f t="shared" si="25"/>
        <v/>
      </c>
      <c r="N178" s="380" t="str">
        <f t="shared" si="26"/>
        <v/>
      </c>
    </row>
    <row r="179" spans="1:14">
      <c r="A179" s="141">
        <v>170</v>
      </c>
      <c r="B179" s="142"/>
      <c r="C179" s="202"/>
      <c r="D179" s="142"/>
      <c r="E179" s="144"/>
      <c r="F179" s="16" t="str">
        <f t="shared" si="20"/>
        <v/>
      </c>
      <c r="I179" s="380" t="str">
        <f t="shared" si="21"/>
        <v/>
      </c>
      <c r="J179" s="380" t="str">
        <f t="shared" si="22"/>
        <v/>
      </c>
      <c r="K179" s="380" t="str">
        <f t="shared" si="23"/>
        <v/>
      </c>
      <c r="L179" s="380" t="str">
        <f t="shared" si="24"/>
        <v/>
      </c>
      <c r="M179" s="380" t="str">
        <f t="shared" si="25"/>
        <v/>
      </c>
      <c r="N179" s="380" t="str">
        <f t="shared" si="26"/>
        <v/>
      </c>
    </row>
    <row r="180" spans="1:14">
      <c r="A180" s="141">
        <v>171</v>
      </c>
      <c r="B180" s="142"/>
      <c r="C180" s="202"/>
      <c r="D180" s="142"/>
      <c r="E180" s="144"/>
      <c r="F180" s="16" t="str">
        <f t="shared" si="20"/>
        <v/>
      </c>
      <c r="I180" s="380" t="str">
        <f t="shared" si="21"/>
        <v/>
      </c>
      <c r="J180" s="380" t="str">
        <f t="shared" si="22"/>
        <v/>
      </c>
      <c r="K180" s="380" t="str">
        <f t="shared" si="23"/>
        <v/>
      </c>
      <c r="L180" s="380" t="str">
        <f t="shared" si="24"/>
        <v/>
      </c>
      <c r="M180" s="380" t="str">
        <f t="shared" si="25"/>
        <v/>
      </c>
      <c r="N180" s="380" t="str">
        <f t="shared" si="26"/>
        <v/>
      </c>
    </row>
    <row r="181" spans="1:14">
      <c r="A181" s="141">
        <v>172</v>
      </c>
      <c r="B181" s="142"/>
      <c r="C181" s="202"/>
      <c r="D181" s="142"/>
      <c r="E181" s="144"/>
      <c r="F181" s="16" t="str">
        <f t="shared" si="20"/>
        <v/>
      </c>
      <c r="I181" s="380" t="str">
        <f t="shared" si="21"/>
        <v/>
      </c>
      <c r="J181" s="380" t="str">
        <f t="shared" si="22"/>
        <v/>
      </c>
      <c r="K181" s="380" t="str">
        <f t="shared" si="23"/>
        <v/>
      </c>
      <c r="L181" s="380" t="str">
        <f t="shared" si="24"/>
        <v/>
      </c>
      <c r="M181" s="380" t="str">
        <f t="shared" si="25"/>
        <v/>
      </c>
      <c r="N181" s="380" t="str">
        <f t="shared" si="26"/>
        <v/>
      </c>
    </row>
    <row r="182" spans="1:14">
      <c r="A182" s="141">
        <v>173</v>
      </c>
      <c r="B182" s="142"/>
      <c r="C182" s="202"/>
      <c r="D182" s="142"/>
      <c r="E182" s="144"/>
      <c r="F182" s="16" t="str">
        <f t="shared" si="20"/>
        <v/>
      </c>
      <c r="I182" s="380" t="str">
        <f t="shared" si="21"/>
        <v/>
      </c>
      <c r="J182" s="380" t="str">
        <f t="shared" si="22"/>
        <v/>
      </c>
      <c r="K182" s="380" t="str">
        <f t="shared" si="23"/>
        <v/>
      </c>
      <c r="L182" s="380" t="str">
        <f t="shared" si="24"/>
        <v/>
      </c>
      <c r="M182" s="380" t="str">
        <f t="shared" si="25"/>
        <v/>
      </c>
      <c r="N182" s="380" t="str">
        <f t="shared" si="26"/>
        <v/>
      </c>
    </row>
    <row r="183" spans="1:14">
      <c r="A183" s="141">
        <v>174</v>
      </c>
      <c r="B183" s="142"/>
      <c r="C183" s="202"/>
      <c r="D183" s="142"/>
      <c r="E183" s="144"/>
      <c r="F183" s="16" t="str">
        <f t="shared" si="20"/>
        <v/>
      </c>
      <c r="I183" s="380" t="str">
        <f t="shared" si="21"/>
        <v/>
      </c>
      <c r="J183" s="380" t="str">
        <f t="shared" si="22"/>
        <v/>
      </c>
      <c r="K183" s="380" t="str">
        <f t="shared" si="23"/>
        <v/>
      </c>
      <c r="L183" s="380" t="str">
        <f t="shared" si="24"/>
        <v/>
      </c>
      <c r="M183" s="380" t="str">
        <f t="shared" si="25"/>
        <v/>
      </c>
      <c r="N183" s="380" t="str">
        <f t="shared" si="26"/>
        <v/>
      </c>
    </row>
    <row r="184" spans="1:14">
      <c r="A184" s="141">
        <v>175</v>
      </c>
      <c r="B184" s="142"/>
      <c r="C184" s="202"/>
      <c r="D184" s="142"/>
      <c r="E184" s="144"/>
      <c r="F184" s="16" t="str">
        <f t="shared" si="20"/>
        <v/>
      </c>
      <c r="I184" s="380" t="str">
        <f t="shared" si="21"/>
        <v/>
      </c>
      <c r="J184" s="380" t="str">
        <f t="shared" si="22"/>
        <v/>
      </c>
      <c r="K184" s="380" t="str">
        <f t="shared" si="23"/>
        <v/>
      </c>
      <c r="L184" s="380" t="str">
        <f t="shared" si="24"/>
        <v/>
      </c>
      <c r="M184" s="380" t="str">
        <f t="shared" si="25"/>
        <v/>
      </c>
      <c r="N184" s="380" t="str">
        <f t="shared" si="26"/>
        <v/>
      </c>
    </row>
    <row r="185" spans="1:14">
      <c r="A185" s="141">
        <v>176</v>
      </c>
      <c r="B185" s="142"/>
      <c r="C185" s="202"/>
      <c r="D185" s="142"/>
      <c r="E185" s="144"/>
      <c r="F185" s="16" t="str">
        <f t="shared" si="20"/>
        <v/>
      </c>
      <c r="I185" s="380" t="str">
        <f t="shared" si="21"/>
        <v/>
      </c>
      <c r="J185" s="380" t="str">
        <f t="shared" si="22"/>
        <v/>
      </c>
      <c r="K185" s="380" t="str">
        <f t="shared" si="23"/>
        <v/>
      </c>
      <c r="L185" s="380" t="str">
        <f t="shared" si="24"/>
        <v/>
      </c>
      <c r="M185" s="380" t="str">
        <f t="shared" si="25"/>
        <v/>
      </c>
      <c r="N185" s="380" t="str">
        <f t="shared" si="26"/>
        <v/>
      </c>
    </row>
    <row r="186" spans="1:14">
      <c r="A186" s="141">
        <v>177</v>
      </c>
      <c r="B186" s="142"/>
      <c r="C186" s="202"/>
      <c r="D186" s="142"/>
      <c r="E186" s="144"/>
      <c r="F186" s="16" t="str">
        <f t="shared" si="20"/>
        <v/>
      </c>
      <c r="I186" s="380" t="str">
        <f t="shared" si="21"/>
        <v/>
      </c>
      <c r="J186" s="380" t="str">
        <f t="shared" si="22"/>
        <v/>
      </c>
      <c r="K186" s="380" t="str">
        <f t="shared" si="23"/>
        <v/>
      </c>
      <c r="L186" s="380" t="str">
        <f t="shared" si="24"/>
        <v/>
      </c>
      <c r="M186" s="380" t="str">
        <f t="shared" si="25"/>
        <v/>
      </c>
      <c r="N186" s="380" t="str">
        <f t="shared" si="26"/>
        <v/>
      </c>
    </row>
    <row r="187" spans="1:14">
      <c r="A187" s="141">
        <v>178</v>
      </c>
      <c r="B187" s="142"/>
      <c r="C187" s="202"/>
      <c r="D187" s="142"/>
      <c r="E187" s="144"/>
      <c r="F187" s="16" t="str">
        <f t="shared" si="20"/>
        <v/>
      </c>
      <c r="I187" s="380" t="str">
        <f t="shared" si="21"/>
        <v/>
      </c>
      <c r="J187" s="380" t="str">
        <f t="shared" si="22"/>
        <v/>
      </c>
      <c r="K187" s="380" t="str">
        <f t="shared" si="23"/>
        <v/>
      </c>
      <c r="L187" s="380" t="str">
        <f t="shared" si="24"/>
        <v/>
      </c>
      <c r="M187" s="380" t="str">
        <f t="shared" si="25"/>
        <v/>
      </c>
      <c r="N187" s="380" t="str">
        <f t="shared" si="26"/>
        <v/>
      </c>
    </row>
    <row r="188" spans="1:14">
      <c r="A188" s="141">
        <v>179</v>
      </c>
      <c r="B188" s="142"/>
      <c r="C188" s="202"/>
      <c r="D188" s="142"/>
      <c r="E188" s="144"/>
      <c r="F188" s="16" t="str">
        <f t="shared" si="20"/>
        <v/>
      </c>
      <c r="I188" s="380" t="str">
        <f t="shared" si="21"/>
        <v/>
      </c>
      <c r="J188" s="380" t="str">
        <f t="shared" si="22"/>
        <v/>
      </c>
      <c r="K188" s="380" t="str">
        <f t="shared" si="23"/>
        <v/>
      </c>
      <c r="L188" s="380" t="str">
        <f t="shared" si="24"/>
        <v/>
      </c>
      <c r="M188" s="380" t="str">
        <f t="shared" si="25"/>
        <v/>
      </c>
      <c r="N188" s="380" t="str">
        <f t="shared" si="26"/>
        <v/>
      </c>
    </row>
    <row r="189" spans="1:14">
      <c r="A189" s="141">
        <v>180</v>
      </c>
      <c r="B189" s="142"/>
      <c r="C189" s="202"/>
      <c r="D189" s="142"/>
      <c r="E189" s="144"/>
      <c r="F189" s="16" t="str">
        <f t="shared" si="20"/>
        <v/>
      </c>
      <c r="I189" s="380" t="str">
        <f t="shared" si="21"/>
        <v/>
      </c>
      <c r="J189" s="380" t="str">
        <f t="shared" si="22"/>
        <v/>
      </c>
      <c r="K189" s="380" t="str">
        <f t="shared" si="23"/>
        <v/>
      </c>
      <c r="L189" s="380" t="str">
        <f t="shared" si="24"/>
        <v/>
      </c>
      <c r="M189" s="380" t="str">
        <f t="shared" si="25"/>
        <v/>
      </c>
      <c r="N189" s="380" t="str">
        <f t="shared" si="26"/>
        <v/>
      </c>
    </row>
    <row r="190" spans="1:14">
      <c r="A190" s="141">
        <v>181</v>
      </c>
      <c r="B190" s="142"/>
      <c r="C190" s="202"/>
      <c r="D190" s="142"/>
      <c r="E190" s="144"/>
      <c r="F190" s="16" t="str">
        <f t="shared" si="20"/>
        <v/>
      </c>
      <c r="I190" s="380" t="str">
        <f t="shared" si="21"/>
        <v/>
      </c>
      <c r="J190" s="380" t="str">
        <f t="shared" si="22"/>
        <v/>
      </c>
      <c r="K190" s="380" t="str">
        <f t="shared" si="23"/>
        <v/>
      </c>
      <c r="L190" s="380" t="str">
        <f t="shared" si="24"/>
        <v/>
      </c>
      <c r="M190" s="380" t="str">
        <f t="shared" si="25"/>
        <v/>
      </c>
      <c r="N190" s="380" t="str">
        <f t="shared" si="26"/>
        <v/>
      </c>
    </row>
    <row r="191" spans="1:14">
      <c r="A191" s="141">
        <v>182</v>
      </c>
      <c r="B191" s="142"/>
      <c r="C191" s="202"/>
      <c r="D191" s="142"/>
      <c r="E191" s="144"/>
      <c r="F191" s="16" t="str">
        <f t="shared" si="20"/>
        <v/>
      </c>
      <c r="I191" s="380" t="str">
        <f t="shared" si="21"/>
        <v/>
      </c>
      <c r="J191" s="380" t="str">
        <f t="shared" si="22"/>
        <v/>
      </c>
      <c r="K191" s="380" t="str">
        <f t="shared" si="23"/>
        <v/>
      </c>
      <c r="L191" s="380" t="str">
        <f t="shared" si="24"/>
        <v/>
      </c>
      <c r="M191" s="380" t="str">
        <f t="shared" si="25"/>
        <v/>
      </c>
      <c r="N191" s="380" t="str">
        <f t="shared" si="26"/>
        <v/>
      </c>
    </row>
    <row r="192" spans="1:14">
      <c r="A192" s="141">
        <v>183</v>
      </c>
      <c r="B192" s="142"/>
      <c r="C192" s="202"/>
      <c r="D192" s="142"/>
      <c r="E192" s="144"/>
      <c r="F192" s="16" t="str">
        <f t="shared" si="20"/>
        <v/>
      </c>
      <c r="I192" s="380" t="str">
        <f t="shared" si="21"/>
        <v/>
      </c>
      <c r="J192" s="380" t="str">
        <f t="shared" si="22"/>
        <v/>
      </c>
      <c r="K192" s="380" t="str">
        <f t="shared" si="23"/>
        <v/>
      </c>
      <c r="L192" s="380" t="str">
        <f t="shared" si="24"/>
        <v/>
      </c>
      <c r="M192" s="380" t="str">
        <f t="shared" si="25"/>
        <v/>
      </c>
      <c r="N192" s="380" t="str">
        <f t="shared" si="26"/>
        <v/>
      </c>
    </row>
    <row r="193" spans="1:14">
      <c r="A193" s="141">
        <v>184</v>
      </c>
      <c r="B193" s="142"/>
      <c r="C193" s="202"/>
      <c r="D193" s="142"/>
      <c r="E193" s="144"/>
      <c r="F193" s="16" t="str">
        <f t="shared" si="20"/>
        <v/>
      </c>
      <c r="I193" s="380" t="str">
        <f t="shared" si="21"/>
        <v/>
      </c>
      <c r="J193" s="380" t="str">
        <f t="shared" si="22"/>
        <v/>
      </c>
      <c r="K193" s="380" t="str">
        <f t="shared" si="23"/>
        <v/>
      </c>
      <c r="L193" s="380" t="str">
        <f t="shared" si="24"/>
        <v/>
      </c>
      <c r="M193" s="380" t="str">
        <f t="shared" si="25"/>
        <v/>
      </c>
      <c r="N193" s="380" t="str">
        <f t="shared" si="26"/>
        <v/>
      </c>
    </row>
    <row r="194" spans="1:14">
      <c r="A194" s="141">
        <v>185</v>
      </c>
      <c r="B194" s="142"/>
      <c r="C194" s="202"/>
      <c r="D194" s="142"/>
      <c r="E194" s="144"/>
      <c r="F194" s="16" t="str">
        <f t="shared" si="20"/>
        <v/>
      </c>
      <c r="I194" s="380" t="str">
        <f t="shared" si="21"/>
        <v/>
      </c>
      <c r="J194" s="380" t="str">
        <f t="shared" si="22"/>
        <v/>
      </c>
      <c r="K194" s="380" t="str">
        <f t="shared" si="23"/>
        <v/>
      </c>
      <c r="L194" s="380" t="str">
        <f t="shared" si="24"/>
        <v/>
      </c>
      <c r="M194" s="380" t="str">
        <f t="shared" si="25"/>
        <v/>
      </c>
      <c r="N194" s="380" t="str">
        <f t="shared" si="26"/>
        <v/>
      </c>
    </row>
    <row r="195" spans="1:14">
      <c r="A195" s="141">
        <v>186</v>
      </c>
      <c r="B195" s="142"/>
      <c r="C195" s="202"/>
      <c r="D195" s="142"/>
      <c r="E195" s="144"/>
      <c r="F195" s="16" t="str">
        <f t="shared" si="20"/>
        <v/>
      </c>
      <c r="I195" s="380" t="str">
        <f t="shared" si="21"/>
        <v/>
      </c>
      <c r="J195" s="380" t="str">
        <f t="shared" si="22"/>
        <v/>
      </c>
      <c r="K195" s="380" t="str">
        <f t="shared" si="23"/>
        <v/>
      </c>
      <c r="L195" s="380" t="str">
        <f t="shared" si="24"/>
        <v/>
      </c>
      <c r="M195" s="380" t="str">
        <f t="shared" si="25"/>
        <v/>
      </c>
      <c r="N195" s="380" t="str">
        <f t="shared" si="26"/>
        <v/>
      </c>
    </row>
    <row r="196" spans="1:14">
      <c r="A196" s="141">
        <v>187</v>
      </c>
      <c r="B196" s="142"/>
      <c r="C196" s="202"/>
      <c r="D196" s="142"/>
      <c r="E196" s="144"/>
      <c r="F196" s="16" t="str">
        <f t="shared" si="20"/>
        <v/>
      </c>
      <c r="I196" s="380" t="str">
        <f t="shared" si="21"/>
        <v/>
      </c>
      <c r="J196" s="380" t="str">
        <f t="shared" si="22"/>
        <v/>
      </c>
      <c r="K196" s="380" t="str">
        <f t="shared" si="23"/>
        <v/>
      </c>
      <c r="L196" s="380" t="str">
        <f t="shared" si="24"/>
        <v/>
      </c>
      <c r="M196" s="380" t="str">
        <f t="shared" si="25"/>
        <v/>
      </c>
      <c r="N196" s="380" t="str">
        <f t="shared" si="26"/>
        <v/>
      </c>
    </row>
    <row r="197" spans="1:14">
      <c r="A197" s="141">
        <v>188</v>
      </c>
      <c r="B197" s="142"/>
      <c r="C197" s="202"/>
      <c r="D197" s="142"/>
      <c r="E197" s="144"/>
      <c r="F197" s="16" t="str">
        <f t="shared" si="20"/>
        <v/>
      </c>
      <c r="I197" s="380" t="str">
        <f t="shared" si="21"/>
        <v/>
      </c>
      <c r="J197" s="380" t="str">
        <f t="shared" si="22"/>
        <v/>
      </c>
      <c r="K197" s="380" t="str">
        <f t="shared" si="23"/>
        <v/>
      </c>
      <c r="L197" s="380" t="str">
        <f t="shared" si="24"/>
        <v/>
      </c>
      <c r="M197" s="380" t="str">
        <f t="shared" si="25"/>
        <v/>
      </c>
      <c r="N197" s="380" t="str">
        <f t="shared" si="26"/>
        <v/>
      </c>
    </row>
    <row r="198" spans="1:14">
      <c r="A198" s="141">
        <v>189</v>
      </c>
      <c r="B198" s="142"/>
      <c r="C198" s="202"/>
      <c r="D198" s="142"/>
      <c r="E198" s="144"/>
      <c r="F198" s="16" t="str">
        <f t="shared" si="20"/>
        <v/>
      </c>
      <c r="I198" s="380" t="str">
        <f t="shared" si="21"/>
        <v/>
      </c>
      <c r="J198" s="380" t="str">
        <f t="shared" si="22"/>
        <v/>
      </c>
      <c r="K198" s="380" t="str">
        <f t="shared" si="23"/>
        <v/>
      </c>
      <c r="L198" s="380" t="str">
        <f t="shared" si="24"/>
        <v/>
      </c>
      <c r="M198" s="380" t="str">
        <f t="shared" si="25"/>
        <v/>
      </c>
      <c r="N198" s="380" t="str">
        <f t="shared" si="26"/>
        <v/>
      </c>
    </row>
    <row r="199" spans="1:14">
      <c r="A199" s="141">
        <v>190</v>
      </c>
      <c r="B199" s="142"/>
      <c r="C199" s="202"/>
      <c r="D199" s="142"/>
      <c r="E199" s="144"/>
      <c r="F199" s="16" t="str">
        <f t="shared" si="20"/>
        <v/>
      </c>
      <c r="I199" s="380" t="str">
        <f t="shared" si="21"/>
        <v/>
      </c>
      <c r="J199" s="380" t="str">
        <f t="shared" si="22"/>
        <v/>
      </c>
      <c r="K199" s="380" t="str">
        <f t="shared" si="23"/>
        <v/>
      </c>
      <c r="L199" s="380" t="str">
        <f t="shared" si="24"/>
        <v/>
      </c>
      <c r="M199" s="380" t="str">
        <f t="shared" si="25"/>
        <v/>
      </c>
      <c r="N199" s="380" t="str">
        <f t="shared" si="26"/>
        <v/>
      </c>
    </row>
    <row r="200" spans="1:14">
      <c r="A200" s="141">
        <v>191</v>
      </c>
      <c r="B200" s="142"/>
      <c r="C200" s="202"/>
      <c r="D200" s="142"/>
      <c r="E200" s="144"/>
      <c r="F200" s="16" t="str">
        <f t="shared" si="20"/>
        <v/>
      </c>
      <c r="I200" s="380" t="str">
        <f t="shared" si="21"/>
        <v/>
      </c>
      <c r="J200" s="380" t="str">
        <f t="shared" si="22"/>
        <v/>
      </c>
      <c r="K200" s="380" t="str">
        <f t="shared" si="23"/>
        <v/>
      </c>
      <c r="L200" s="380" t="str">
        <f t="shared" si="24"/>
        <v/>
      </c>
      <c r="M200" s="380" t="str">
        <f t="shared" si="25"/>
        <v/>
      </c>
      <c r="N200" s="380" t="str">
        <f t="shared" si="26"/>
        <v/>
      </c>
    </row>
    <row r="201" spans="1:14">
      <c r="A201" s="141">
        <v>192</v>
      </c>
      <c r="B201" s="142"/>
      <c r="C201" s="202"/>
      <c r="D201" s="142"/>
      <c r="E201" s="144"/>
      <c r="F201" s="16" t="str">
        <f t="shared" si="20"/>
        <v/>
      </c>
      <c r="I201" s="380" t="str">
        <f t="shared" si="21"/>
        <v/>
      </c>
      <c r="J201" s="380" t="str">
        <f t="shared" si="22"/>
        <v/>
      </c>
      <c r="K201" s="380" t="str">
        <f t="shared" si="23"/>
        <v/>
      </c>
      <c r="L201" s="380" t="str">
        <f t="shared" si="24"/>
        <v/>
      </c>
      <c r="M201" s="380" t="str">
        <f t="shared" si="25"/>
        <v/>
      </c>
      <c r="N201" s="380" t="str">
        <f t="shared" si="26"/>
        <v/>
      </c>
    </row>
    <row r="202" spans="1:14">
      <c r="A202" s="141">
        <v>193</v>
      </c>
      <c r="B202" s="142"/>
      <c r="C202" s="202"/>
      <c r="D202" s="142"/>
      <c r="E202" s="144"/>
      <c r="F202" s="16" t="str">
        <f t="shared" ref="F202:F259" si="27">IF(OR($B202="",$C202="",,,$E202&lt;an_initial,$E202&gt;an_final,),"",HLOOKUP(D202,ii9punctaje,2,FALSE) * C202)</f>
        <v/>
      </c>
      <c r="I202" s="380" t="str">
        <f t="shared" ref="I202:I259" si="28">IF(OR($B202="",$C202="",,,$E202&lt;an_initial,$E202&gt;an_final,),"",HLOOKUP(D202,ii9punctaje,2,FALSE)*C202*COUNTIF(D202,$I$7))</f>
        <v/>
      </c>
      <c r="J202" s="380" t="str">
        <f t="shared" ref="J202:J259" si="29">IF(OR($B202="",$C202="",,,$E202&lt;an_initial,$E202&gt;an_final,),"",HLOOKUP(D202,ii9punctaje,2,FALSE)*C202*COUNTIF(D202,$J$7))</f>
        <v/>
      </c>
      <c r="K202" s="380" t="str">
        <f t="shared" ref="K202:K259" si="30">IF(OR($B202="",$C202="",,,$E202&lt;an_initial,$E202&gt;an_final,),"",HLOOKUP(D202,ii9punctaje,2,FALSE)*C202*COUNTIF(D202,$K$7))</f>
        <v/>
      </c>
      <c r="L202" s="380" t="str">
        <f t="shared" ref="L202:L259" si="31">IF(OR($B202="",$C202="",,,$E202&lt;an_initial,$E202&gt;an_final,),"",HLOOKUP(D202,ii9punctaje,2,FALSE)*C202*COUNTIF(D202,$L$7))</f>
        <v/>
      </c>
      <c r="M202" s="380" t="str">
        <f t="shared" ref="M202:M259" si="32">IF(OR($B202="",$C202="",,,$E202&lt;an_initial,$E202&gt;an_final,),"",HLOOKUP(D202,ii9punctaje,2,FALSE)*C202*COUNTIF(D202,$M$7))</f>
        <v/>
      </c>
      <c r="N202" s="380" t="str">
        <f t="shared" ref="N202:N259" si="33">IF(OR($B202="",$C202="",,,$E202&lt;an_initial,$E202&gt;an_final,),"",HLOOKUP(D202,ii9punctaje,2,FALSE)*C202*COUNTIF(D202,$N$7))</f>
        <v/>
      </c>
    </row>
    <row r="203" spans="1:14">
      <c r="A203" s="141">
        <v>194</v>
      </c>
      <c r="B203" s="142"/>
      <c r="C203" s="202"/>
      <c r="D203" s="142"/>
      <c r="E203" s="144"/>
      <c r="F203" s="16" t="str">
        <f t="shared" si="27"/>
        <v/>
      </c>
      <c r="I203" s="380" t="str">
        <f t="shared" si="28"/>
        <v/>
      </c>
      <c r="J203" s="380" t="str">
        <f t="shared" si="29"/>
        <v/>
      </c>
      <c r="K203" s="380" t="str">
        <f t="shared" si="30"/>
        <v/>
      </c>
      <c r="L203" s="380" t="str">
        <f t="shared" si="31"/>
        <v/>
      </c>
      <c r="M203" s="380" t="str">
        <f t="shared" si="32"/>
        <v/>
      </c>
      <c r="N203" s="380" t="str">
        <f t="shared" si="33"/>
        <v/>
      </c>
    </row>
    <row r="204" spans="1:14">
      <c r="A204" s="141">
        <v>195</v>
      </c>
      <c r="B204" s="142"/>
      <c r="C204" s="202"/>
      <c r="D204" s="142"/>
      <c r="E204" s="144"/>
      <c r="F204" s="16" t="str">
        <f t="shared" si="27"/>
        <v/>
      </c>
      <c r="I204" s="380" t="str">
        <f t="shared" si="28"/>
        <v/>
      </c>
      <c r="J204" s="380" t="str">
        <f t="shared" si="29"/>
        <v/>
      </c>
      <c r="K204" s="380" t="str">
        <f t="shared" si="30"/>
        <v/>
      </c>
      <c r="L204" s="380" t="str">
        <f t="shared" si="31"/>
        <v/>
      </c>
      <c r="M204" s="380" t="str">
        <f t="shared" si="32"/>
        <v/>
      </c>
      <c r="N204" s="380" t="str">
        <f t="shared" si="33"/>
        <v/>
      </c>
    </row>
    <row r="205" spans="1:14">
      <c r="A205" s="141">
        <v>196</v>
      </c>
      <c r="B205" s="142"/>
      <c r="C205" s="202"/>
      <c r="D205" s="142"/>
      <c r="E205" s="144"/>
      <c r="F205" s="16" t="str">
        <f t="shared" si="27"/>
        <v/>
      </c>
      <c r="I205" s="380" t="str">
        <f t="shared" si="28"/>
        <v/>
      </c>
      <c r="J205" s="380" t="str">
        <f t="shared" si="29"/>
        <v/>
      </c>
      <c r="K205" s="380" t="str">
        <f t="shared" si="30"/>
        <v/>
      </c>
      <c r="L205" s="380" t="str">
        <f t="shared" si="31"/>
        <v/>
      </c>
      <c r="M205" s="380" t="str">
        <f t="shared" si="32"/>
        <v/>
      </c>
      <c r="N205" s="380" t="str">
        <f t="shared" si="33"/>
        <v/>
      </c>
    </row>
    <row r="206" spans="1:14">
      <c r="A206" s="141">
        <v>197</v>
      </c>
      <c r="B206" s="142"/>
      <c r="C206" s="202"/>
      <c r="D206" s="142"/>
      <c r="E206" s="144"/>
      <c r="F206" s="16" t="str">
        <f t="shared" si="27"/>
        <v/>
      </c>
      <c r="I206" s="380" t="str">
        <f t="shared" si="28"/>
        <v/>
      </c>
      <c r="J206" s="380" t="str">
        <f t="shared" si="29"/>
        <v/>
      </c>
      <c r="K206" s="380" t="str">
        <f t="shared" si="30"/>
        <v/>
      </c>
      <c r="L206" s="380" t="str">
        <f t="shared" si="31"/>
        <v/>
      </c>
      <c r="M206" s="380" t="str">
        <f t="shared" si="32"/>
        <v/>
      </c>
      <c r="N206" s="380" t="str">
        <f t="shared" si="33"/>
        <v/>
      </c>
    </row>
    <row r="207" spans="1:14">
      <c r="A207" s="141">
        <v>198</v>
      </c>
      <c r="B207" s="142"/>
      <c r="C207" s="202"/>
      <c r="D207" s="142"/>
      <c r="E207" s="144"/>
      <c r="F207" s="16" t="str">
        <f t="shared" si="27"/>
        <v/>
      </c>
      <c r="I207" s="380" t="str">
        <f t="shared" si="28"/>
        <v/>
      </c>
      <c r="J207" s="380" t="str">
        <f t="shared" si="29"/>
        <v/>
      </c>
      <c r="K207" s="380" t="str">
        <f t="shared" si="30"/>
        <v/>
      </c>
      <c r="L207" s="380" t="str">
        <f t="shared" si="31"/>
        <v/>
      </c>
      <c r="M207" s="380" t="str">
        <f t="shared" si="32"/>
        <v/>
      </c>
      <c r="N207" s="380" t="str">
        <f t="shared" si="33"/>
        <v/>
      </c>
    </row>
    <row r="208" spans="1:14">
      <c r="A208" s="141">
        <v>199</v>
      </c>
      <c r="B208" s="142"/>
      <c r="C208" s="202"/>
      <c r="D208" s="142"/>
      <c r="E208" s="144"/>
      <c r="F208" s="16" t="str">
        <f t="shared" si="27"/>
        <v/>
      </c>
      <c r="I208" s="380" t="str">
        <f t="shared" si="28"/>
        <v/>
      </c>
      <c r="J208" s="380" t="str">
        <f t="shared" si="29"/>
        <v/>
      </c>
      <c r="K208" s="380" t="str">
        <f t="shared" si="30"/>
        <v/>
      </c>
      <c r="L208" s="380" t="str">
        <f t="shared" si="31"/>
        <v/>
      </c>
      <c r="M208" s="380" t="str">
        <f t="shared" si="32"/>
        <v/>
      </c>
      <c r="N208" s="380" t="str">
        <f t="shared" si="33"/>
        <v/>
      </c>
    </row>
    <row r="209" spans="1:14">
      <c r="A209" s="141">
        <v>200</v>
      </c>
      <c r="B209" s="142"/>
      <c r="C209" s="202"/>
      <c r="D209" s="142"/>
      <c r="E209" s="144"/>
      <c r="F209" s="16" t="str">
        <f t="shared" si="27"/>
        <v/>
      </c>
      <c r="I209" s="380" t="str">
        <f t="shared" si="28"/>
        <v/>
      </c>
      <c r="J209" s="380" t="str">
        <f t="shared" si="29"/>
        <v/>
      </c>
      <c r="K209" s="380" t="str">
        <f t="shared" si="30"/>
        <v/>
      </c>
      <c r="L209" s="380" t="str">
        <f t="shared" si="31"/>
        <v/>
      </c>
      <c r="M209" s="380" t="str">
        <f t="shared" si="32"/>
        <v/>
      </c>
      <c r="N209" s="380" t="str">
        <f t="shared" si="33"/>
        <v/>
      </c>
    </row>
    <row r="210" spans="1:14">
      <c r="A210" s="141">
        <v>201</v>
      </c>
      <c r="B210" s="142"/>
      <c r="C210" s="202"/>
      <c r="D210" s="142"/>
      <c r="E210" s="144"/>
      <c r="F210" s="16" t="str">
        <f t="shared" si="27"/>
        <v/>
      </c>
      <c r="I210" s="380" t="str">
        <f t="shared" si="28"/>
        <v/>
      </c>
      <c r="J210" s="380" t="str">
        <f t="shared" si="29"/>
        <v/>
      </c>
      <c r="K210" s="380" t="str">
        <f t="shared" si="30"/>
        <v/>
      </c>
      <c r="L210" s="380" t="str">
        <f t="shared" si="31"/>
        <v/>
      </c>
      <c r="M210" s="380" t="str">
        <f t="shared" si="32"/>
        <v/>
      </c>
      <c r="N210" s="380" t="str">
        <f t="shared" si="33"/>
        <v/>
      </c>
    </row>
    <row r="211" spans="1:14">
      <c r="A211" s="141">
        <v>202</v>
      </c>
      <c r="B211" s="142"/>
      <c r="C211" s="202"/>
      <c r="D211" s="142"/>
      <c r="E211" s="144"/>
      <c r="F211" s="16" t="str">
        <f t="shared" si="27"/>
        <v/>
      </c>
      <c r="I211" s="380" t="str">
        <f t="shared" si="28"/>
        <v/>
      </c>
      <c r="J211" s="380" t="str">
        <f t="shared" si="29"/>
        <v/>
      </c>
      <c r="K211" s="380" t="str">
        <f t="shared" si="30"/>
        <v/>
      </c>
      <c r="L211" s="380" t="str">
        <f t="shared" si="31"/>
        <v/>
      </c>
      <c r="M211" s="380" t="str">
        <f t="shared" si="32"/>
        <v/>
      </c>
      <c r="N211" s="380" t="str">
        <f t="shared" si="33"/>
        <v/>
      </c>
    </row>
    <row r="212" spans="1:14">
      <c r="A212" s="141">
        <v>203</v>
      </c>
      <c r="B212" s="142"/>
      <c r="C212" s="202"/>
      <c r="D212" s="142"/>
      <c r="E212" s="144"/>
      <c r="F212" s="16" t="str">
        <f t="shared" si="27"/>
        <v/>
      </c>
      <c r="I212" s="380" t="str">
        <f t="shared" si="28"/>
        <v/>
      </c>
      <c r="J212" s="380" t="str">
        <f t="shared" si="29"/>
        <v/>
      </c>
      <c r="K212" s="380" t="str">
        <f t="shared" si="30"/>
        <v/>
      </c>
      <c r="L212" s="380" t="str">
        <f t="shared" si="31"/>
        <v/>
      </c>
      <c r="M212" s="380" t="str">
        <f t="shared" si="32"/>
        <v/>
      </c>
      <c r="N212" s="380" t="str">
        <f t="shared" si="33"/>
        <v/>
      </c>
    </row>
    <row r="213" spans="1:14">
      <c r="A213" s="141">
        <v>204</v>
      </c>
      <c r="B213" s="142"/>
      <c r="C213" s="202"/>
      <c r="D213" s="142"/>
      <c r="E213" s="144"/>
      <c r="F213" s="16" t="str">
        <f t="shared" si="27"/>
        <v/>
      </c>
      <c r="I213" s="380" t="str">
        <f t="shared" si="28"/>
        <v/>
      </c>
      <c r="J213" s="380" t="str">
        <f t="shared" si="29"/>
        <v/>
      </c>
      <c r="K213" s="380" t="str">
        <f t="shared" si="30"/>
        <v/>
      </c>
      <c r="L213" s="380" t="str">
        <f t="shared" si="31"/>
        <v/>
      </c>
      <c r="M213" s="380" t="str">
        <f t="shared" si="32"/>
        <v/>
      </c>
      <c r="N213" s="380" t="str">
        <f t="shared" si="33"/>
        <v/>
      </c>
    </row>
    <row r="214" spans="1:14">
      <c r="A214" s="141">
        <v>205</v>
      </c>
      <c r="B214" s="142"/>
      <c r="C214" s="202"/>
      <c r="D214" s="142"/>
      <c r="E214" s="144"/>
      <c r="F214" s="16" t="str">
        <f t="shared" si="27"/>
        <v/>
      </c>
      <c r="I214" s="380" t="str">
        <f t="shared" si="28"/>
        <v/>
      </c>
      <c r="J214" s="380" t="str">
        <f t="shared" si="29"/>
        <v/>
      </c>
      <c r="K214" s="380" t="str">
        <f t="shared" si="30"/>
        <v/>
      </c>
      <c r="L214" s="380" t="str">
        <f t="shared" si="31"/>
        <v/>
      </c>
      <c r="M214" s="380" t="str">
        <f t="shared" si="32"/>
        <v/>
      </c>
      <c r="N214" s="380" t="str">
        <f t="shared" si="33"/>
        <v/>
      </c>
    </row>
    <row r="215" spans="1:14">
      <c r="A215" s="141">
        <v>206</v>
      </c>
      <c r="B215" s="142"/>
      <c r="C215" s="202"/>
      <c r="D215" s="142"/>
      <c r="E215" s="144"/>
      <c r="F215" s="16" t="str">
        <f t="shared" si="27"/>
        <v/>
      </c>
      <c r="I215" s="380" t="str">
        <f t="shared" si="28"/>
        <v/>
      </c>
      <c r="J215" s="380" t="str">
        <f t="shared" si="29"/>
        <v/>
      </c>
      <c r="K215" s="380" t="str">
        <f t="shared" si="30"/>
        <v/>
      </c>
      <c r="L215" s="380" t="str">
        <f t="shared" si="31"/>
        <v/>
      </c>
      <c r="M215" s="380" t="str">
        <f t="shared" si="32"/>
        <v/>
      </c>
      <c r="N215" s="380" t="str">
        <f t="shared" si="33"/>
        <v/>
      </c>
    </row>
    <row r="216" spans="1:14">
      <c r="A216" s="141">
        <v>207</v>
      </c>
      <c r="B216" s="142"/>
      <c r="C216" s="202"/>
      <c r="D216" s="142"/>
      <c r="E216" s="144"/>
      <c r="F216" s="16" t="str">
        <f t="shared" si="27"/>
        <v/>
      </c>
      <c r="I216" s="380" t="str">
        <f t="shared" si="28"/>
        <v/>
      </c>
      <c r="J216" s="380" t="str">
        <f t="shared" si="29"/>
        <v/>
      </c>
      <c r="K216" s="380" t="str">
        <f t="shared" si="30"/>
        <v/>
      </c>
      <c r="L216" s="380" t="str">
        <f t="shared" si="31"/>
        <v/>
      </c>
      <c r="M216" s="380" t="str">
        <f t="shared" si="32"/>
        <v/>
      </c>
      <c r="N216" s="380" t="str">
        <f t="shared" si="33"/>
        <v/>
      </c>
    </row>
    <row r="217" spans="1:14">
      <c r="A217" s="141">
        <v>208</v>
      </c>
      <c r="B217" s="142"/>
      <c r="C217" s="202"/>
      <c r="D217" s="142"/>
      <c r="E217" s="144"/>
      <c r="F217" s="16" t="str">
        <f t="shared" si="27"/>
        <v/>
      </c>
      <c r="I217" s="380" t="str">
        <f t="shared" si="28"/>
        <v/>
      </c>
      <c r="J217" s="380" t="str">
        <f t="shared" si="29"/>
        <v/>
      </c>
      <c r="K217" s="380" t="str">
        <f t="shared" si="30"/>
        <v/>
      </c>
      <c r="L217" s="380" t="str">
        <f t="shared" si="31"/>
        <v/>
      </c>
      <c r="M217" s="380" t="str">
        <f t="shared" si="32"/>
        <v/>
      </c>
      <c r="N217" s="380" t="str">
        <f t="shared" si="33"/>
        <v/>
      </c>
    </row>
    <row r="218" spans="1:14">
      <c r="A218" s="141">
        <v>209</v>
      </c>
      <c r="B218" s="142"/>
      <c r="C218" s="202"/>
      <c r="D218" s="142"/>
      <c r="E218" s="144"/>
      <c r="F218" s="16" t="str">
        <f t="shared" si="27"/>
        <v/>
      </c>
      <c r="I218" s="380" t="str">
        <f t="shared" si="28"/>
        <v/>
      </c>
      <c r="J218" s="380" t="str">
        <f t="shared" si="29"/>
        <v/>
      </c>
      <c r="K218" s="380" t="str">
        <f t="shared" si="30"/>
        <v/>
      </c>
      <c r="L218" s="380" t="str">
        <f t="shared" si="31"/>
        <v/>
      </c>
      <c r="M218" s="380" t="str">
        <f t="shared" si="32"/>
        <v/>
      </c>
      <c r="N218" s="380" t="str">
        <f t="shared" si="33"/>
        <v/>
      </c>
    </row>
    <row r="219" spans="1:14">
      <c r="A219" s="141">
        <v>210</v>
      </c>
      <c r="B219" s="142"/>
      <c r="C219" s="202"/>
      <c r="D219" s="142"/>
      <c r="E219" s="144"/>
      <c r="F219" s="16" t="str">
        <f t="shared" si="27"/>
        <v/>
      </c>
      <c r="I219" s="380" t="str">
        <f t="shared" si="28"/>
        <v/>
      </c>
      <c r="J219" s="380" t="str">
        <f t="shared" si="29"/>
        <v/>
      </c>
      <c r="K219" s="380" t="str">
        <f t="shared" si="30"/>
        <v/>
      </c>
      <c r="L219" s="380" t="str">
        <f t="shared" si="31"/>
        <v/>
      </c>
      <c r="M219" s="380" t="str">
        <f t="shared" si="32"/>
        <v/>
      </c>
      <c r="N219" s="380" t="str">
        <f t="shared" si="33"/>
        <v/>
      </c>
    </row>
    <row r="220" spans="1:14">
      <c r="A220" s="141">
        <v>211</v>
      </c>
      <c r="B220" s="142"/>
      <c r="C220" s="202"/>
      <c r="D220" s="142"/>
      <c r="E220" s="144"/>
      <c r="F220" s="16" t="str">
        <f t="shared" si="27"/>
        <v/>
      </c>
      <c r="I220" s="380" t="str">
        <f t="shared" si="28"/>
        <v/>
      </c>
      <c r="J220" s="380" t="str">
        <f t="shared" si="29"/>
        <v/>
      </c>
      <c r="K220" s="380" t="str">
        <f t="shared" si="30"/>
        <v/>
      </c>
      <c r="L220" s="380" t="str">
        <f t="shared" si="31"/>
        <v/>
      </c>
      <c r="M220" s="380" t="str">
        <f t="shared" si="32"/>
        <v/>
      </c>
      <c r="N220" s="380" t="str">
        <f t="shared" si="33"/>
        <v/>
      </c>
    </row>
    <row r="221" spans="1:14">
      <c r="A221" s="141">
        <v>212</v>
      </c>
      <c r="B221" s="142"/>
      <c r="C221" s="202"/>
      <c r="D221" s="142"/>
      <c r="E221" s="144"/>
      <c r="F221" s="16" t="str">
        <f t="shared" si="27"/>
        <v/>
      </c>
      <c r="I221" s="380" t="str">
        <f t="shared" si="28"/>
        <v/>
      </c>
      <c r="J221" s="380" t="str">
        <f t="shared" si="29"/>
        <v/>
      </c>
      <c r="K221" s="380" t="str">
        <f t="shared" si="30"/>
        <v/>
      </c>
      <c r="L221" s="380" t="str">
        <f t="shared" si="31"/>
        <v/>
      </c>
      <c r="M221" s="380" t="str">
        <f t="shared" si="32"/>
        <v/>
      </c>
      <c r="N221" s="380" t="str">
        <f t="shared" si="33"/>
        <v/>
      </c>
    </row>
    <row r="222" spans="1:14">
      <c r="A222" s="141">
        <v>213</v>
      </c>
      <c r="B222" s="142"/>
      <c r="C222" s="202"/>
      <c r="D222" s="142"/>
      <c r="E222" s="144"/>
      <c r="F222" s="16" t="str">
        <f t="shared" si="27"/>
        <v/>
      </c>
      <c r="I222" s="380" t="str">
        <f t="shared" si="28"/>
        <v/>
      </c>
      <c r="J222" s="380" t="str">
        <f t="shared" si="29"/>
        <v/>
      </c>
      <c r="K222" s="380" t="str">
        <f t="shared" si="30"/>
        <v/>
      </c>
      <c r="L222" s="380" t="str">
        <f t="shared" si="31"/>
        <v/>
      </c>
      <c r="M222" s="380" t="str">
        <f t="shared" si="32"/>
        <v/>
      </c>
      <c r="N222" s="380" t="str">
        <f t="shared" si="33"/>
        <v/>
      </c>
    </row>
    <row r="223" spans="1:14">
      <c r="A223" s="141">
        <v>214</v>
      </c>
      <c r="B223" s="142"/>
      <c r="C223" s="202"/>
      <c r="D223" s="142"/>
      <c r="E223" s="144"/>
      <c r="F223" s="16" t="str">
        <f t="shared" si="27"/>
        <v/>
      </c>
      <c r="I223" s="380" t="str">
        <f t="shared" si="28"/>
        <v/>
      </c>
      <c r="J223" s="380" t="str">
        <f t="shared" si="29"/>
        <v/>
      </c>
      <c r="K223" s="380" t="str">
        <f t="shared" si="30"/>
        <v/>
      </c>
      <c r="L223" s="380" t="str">
        <f t="shared" si="31"/>
        <v/>
      </c>
      <c r="M223" s="380" t="str">
        <f t="shared" si="32"/>
        <v/>
      </c>
      <c r="N223" s="380" t="str">
        <f t="shared" si="33"/>
        <v/>
      </c>
    </row>
    <row r="224" spans="1:14">
      <c r="A224" s="141">
        <v>215</v>
      </c>
      <c r="B224" s="142"/>
      <c r="C224" s="202"/>
      <c r="D224" s="142"/>
      <c r="E224" s="144"/>
      <c r="F224" s="16" t="str">
        <f t="shared" si="27"/>
        <v/>
      </c>
      <c r="I224" s="380" t="str">
        <f t="shared" si="28"/>
        <v/>
      </c>
      <c r="J224" s="380" t="str">
        <f t="shared" si="29"/>
        <v/>
      </c>
      <c r="K224" s="380" t="str">
        <f t="shared" si="30"/>
        <v/>
      </c>
      <c r="L224" s="380" t="str">
        <f t="shared" si="31"/>
        <v/>
      </c>
      <c r="M224" s="380" t="str">
        <f t="shared" si="32"/>
        <v/>
      </c>
      <c r="N224" s="380" t="str">
        <f t="shared" si="33"/>
        <v/>
      </c>
    </row>
    <row r="225" spans="1:14">
      <c r="A225" s="141">
        <v>216</v>
      </c>
      <c r="B225" s="142"/>
      <c r="C225" s="202"/>
      <c r="D225" s="142"/>
      <c r="E225" s="144"/>
      <c r="F225" s="16" t="str">
        <f t="shared" si="27"/>
        <v/>
      </c>
      <c r="I225" s="380" t="str">
        <f t="shared" si="28"/>
        <v/>
      </c>
      <c r="J225" s="380" t="str">
        <f t="shared" si="29"/>
        <v/>
      </c>
      <c r="K225" s="380" t="str">
        <f t="shared" si="30"/>
        <v/>
      </c>
      <c r="L225" s="380" t="str">
        <f t="shared" si="31"/>
        <v/>
      </c>
      <c r="M225" s="380" t="str">
        <f t="shared" si="32"/>
        <v/>
      </c>
      <c r="N225" s="380" t="str">
        <f t="shared" si="33"/>
        <v/>
      </c>
    </row>
    <row r="226" spans="1:14">
      <c r="A226" s="141">
        <v>217</v>
      </c>
      <c r="B226" s="142"/>
      <c r="C226" s="202"/>
      <c r="D226" s="142"/>
      <c r="E226" s="144"/>
      <c r="F226" s="16" t="str">
        <f t="shared" si="27"/>
        <v/>
      </c>
      <c r="I226" s="380" t="str">
        <f t="shared" si="28"/>
        <v/>
      </c>
      <c r="J226" s="380" t="str">
        <f t="shared" si="29"/>
        <v/>
      </c>
      <c r="K226" s="380" t="str">
        <f t="shared" si="30"/>
        <v/>
      </c>
      <c r="L226" s="380" t="str">
        <f t="shared" si="31"/>
        <v/>
      </c>
      <c r="M226" s="380" t="str">
        <f t="shared" si="32"/>
        <v/>
      </c>
      <c r="N226" s="380" t="str">
        <f t="shared" si="33"/>
        <v/>
      </c>
    </row>
    <row r="227" spans="1:14">
      <c r="A227" s="141">
        <v>218</v>
      </c>
      <c r="B227" s="142"/>
      <c r="C227" s="202"/>
      <c r="D227" s="142"/>
      <c r="E227" s="144"/>
      <c r="F227" s="16" t="str">
        <f t="shared" si="27"/>
        <v/>
      </c>
      <c r="I227" s="380" t="str">
        <f t="shared" si="28"/>
        <v/>
      </c>
      <c r="J227" s="380" t="str">
        <f t="shared" si="29"/>
        <v/>
      </c>
      <c r="K227" s="380" t="str">
        <f t="shared" si="30"/>
        <v/>
      </c>
      <c r="L227" s="380" t="str">
        <f t="shared" si="31"/>
        <v/>
      </c>
      <c r="M227" s="380" t="str">
        <f t="shared" si="32"/>
        <v/>
      </c>
      <c r="N227" s="380" t="str">
        <f t="shared" si="33"/>
        <v/>
      </c>
    </row>
    <row r="228" spans="1:14">
      <c r="A228" s="141">
        <v>219</v>
      </c>
      <c r="B228" s="142"/>
      <c r="C228" s="202"/>
      <c r="D228" s="142"/>
      <c r="E228" s="144"/>
      <c r="F228" s="16" t="str">
        <f t="shared" si="27"/>
        <v/>
      </c>
      <c r="I228" s="380" t="str">
        <f t="shared" si="28"/>
        <v/>
      </c>
      <c r="J228" s="380" t="str">
        <f t="shared" si="29"/>
        <v/>
      </c>
      <c r="K228" s="380" t="str">
        <f t="shared" si="30"/>
        <v/>
      </c>
      <c r="L228" s="380" t="str">
        <f t="shared" si="31"/>
        <v/>
      </c>
      <c r="M228" s="380" t="str">
        <f t="shared" si="32"/>
        <v/>
      </c>
      <c r="N228" s="380" t="str">
        <f t="shared" si="33"/>
        <v/>
      </c>
    </row>
    <row r="229" spans="1:14">
      <c r="A229" s="141">
        <v>220</v>
      </c>
      <c r="B229" s="142"/>
      <c r="C229" s="202"/>
      <c r="D229" s="142"/>
      <c r="E229" s="144"/>
      <c r="F229" s="16" t="str">
        <f t="shared" si="27"/>
        <v/>
      </c>
      <c r="I229" s="380" t="str">
        <f t="shared" si="28"/>
        <v/>
      </c>
      <c r="J229" s="380" t="str">
        <f t="shared" si="29"/>
        <v/>
      </c>
      <c r="K229" s="380" t="str">
        <f t="shared" si="30"/>
        <v/>
      </c>
      <c r="L229" s="380" t="str">
        <f t="shared" si="31"/>
        <v/>
      </c>
      <c r="M229" s="380" t="str">
        <f t="shared" si="32"/>
        <v/>
      </c>
      <c r="N229" s="380" t="str">
        <f t="shared" si="33"/>
        <v/>
      </c>
    </row>
    <row r="230" spans="1:14">
      <c r="A230" s="141">
        <v>221</v>
      </c>
      <c r="B230" s="142"/>
      <c r="C230" s="202"/>
      <c r="D230" s="142"/>
      <c r="E230" s="144"/>
      <c r="F230" s="16" t="str">
        <f t="shared" si="27"/>
        <v/>
      </c>
      <c r="I230" s="380" t="str">
        <f t="shared" si="28"/>
        <v/>
      </c>
      <c r="J230" s="380" t="str">
        <f t="shared" si="29"/>
        <v/>
      </c>
      <c r="K230" s="380" t="str">
        <f t="shared" si="30"/>
        <v/>
      </c>
      <c r="L230" s="380" t="str">
        <f t="shared" si="31"/>
        <v/>
      </c>
      <c r="M230" s="380" t="str">
        <f t="shared" si="32"/>
        <v/>
      </c>
      <c r="N230" s="380" t="str">
        <f t="shared" si="33"/>
        <v/>
      </c>
    </row>
    <row r="231" spans="1:14">
      <c r="A231" s="141">
        <v>222</v>
      </c>
      <c r="B231" s="142"/>
      <c r="C231" s="202"/>
      <c r="D231" s="142"/>
      <c r="E231" s="144"/>
      <c r="F231" s="16" t="str">
        <f t="shared" si="27"/>
        <v/>
      </c>
      <c r="I231" s="380" t="str">
        <f t="shared" si="28"/>
        <v/>
      </c>
      <c r="J231" s="380" t="str">
        <f t="shared" si="29"/>
        <v/>
      </c>
      <c r="K231" s="380" t="str">
        <f t="shared" si="30"/>
        <v/>
      </c>
      <c r="L231" s="380" t="str">
        <f t="shared" si="31"/>
        <v/>
      </c>
      <c r="M231" s="380" t="str">
        <f t="shared" si="32"/>
        <v/>
      </c>
      <c r="N231" s="380" t="str">
        <f t="shared" si="33"/>
        <v/>
      </c>
    </row>
    <row r="232" spans="1:14">
      <c r="A232" s="141">
        <v>223</v>
      </c>
      <c r="B232" s="142"/>
      <c r="C232" s="202"/>
      <c r="D232" s="142"/>
      <c r="E232" s="144"/>
      <c r="F232" s="16" t="str">
        <f t="shared" si="27"/>
        <v/>
      </c>
      <c r="I232" s="380" t="str">
        <f t="shared" si="28"/>
        <v/>
      </c>
      <c r="J232" s="380" t="str">
        <f t="shared" si="29"/>
        <v/>
      </c>
      <c r="K232" s="380" t="str">
        <f t="shared" si="30"/>
        <v/>
      </c>
      <c r="L232" s="380" t="str">
        <f t="shared" si="31"/>
        <v/>
      </c>
      <c r="M232" s="380" t="str">
        <f t="shared" si="32"/>
        <v/>
      </c>
      <c r="N232" s="380" t="str">
        <f t="shared" si="33"/>
        <v/>
      </c>
    </row>
    <row r="233" spans="1:14">
      <c r="A233" s="141">
        <v>224</v>
      </c>
      <c r="B233" s="142"/>
      <c r="C233" s="202"/>
      <c r="D233" s="142"/>
      <c r="E233" s="144"/>
      <c r="F233" s="16" t="str">
        <f t="shared" si="27"/>
        <v/>
      </c>
      <c r="I233" s="380" t="str">
        <f t="shared" si="28"/>
        <v/>
      </c>
      <c r="J233" s="380" t="str">
        <f t="shared" si="29"/>
        <v/>
      </c>
      <c r="K233" s="380" t="str">
        <f t="shared" si="30"/>
        <v/>
      </c>
      <c r="L233" s="380" t="str">
        <f t="shared" si="31"/>
        <v/>
      </c>
      <c r="M233" s="380" t="str">
        <f t="shared" si="32"/>
        <v/>
      </c>
      <c r="N233" s="380" t="str">
        <f t="shared" si="33"/>
        <v/>
      </c>
    </row>
    <row r="234" spans="1:14">
      <c r="A234" s="141">
        <v>225</v>
      </c>
      <c r="B234" s="142"/>
      <c r="C234" s="202"/>
      <c r="D234" s="142"/>
      <c r="E234" s="144"/>
      <c r="F234" s="16" t="str">
        <f t="shared" si="27"/>
        <v/>
      </c>
      <c r="I234" s="380" t="str">
        <f t="shared" si="28"/>
        <v/>
      </c>
      <c r="J234" s="380" t="str">
        <f t="shared" si="29"/>
        <v/>
      </c>
      <c r="K234" s="380" t="str">
        <f t="shared" si="30"/>
        <v/>
      </c>
      <c r="L234" s="380" t="str">
        <f t="shared" si="31"/>
        <v/>
      </c>
      <c r="M234" s="380" t="str">
        <f t="shared" si="32"/>
        <v/>
      </c>
      <c r="N234" s="380" t="str">
        <f t="shared" si="33"/>
        <v/>
      </c>
    </row>
    <row r="235" spans="1:14">
      <c r="A235" s="141">
        <v>226</v>
      </c>
      <c r="B235" s="142"/>
      <c r="C235" s="202"/>
      <c r="D235" s="142"/>
      <c r="E235" s="144"/>
      <c r="F235" s="16" t="str">
        <f t="shared" si="27"/>
        <v/>
      </c>
      <c r="I235" s="380" t="str">
        <f t="shared" si="28"/>
        <v/>
      </c>
      <c r="J235" s="380" t="str">
        <f t="shared" si="29"/>
        <v/>
      </c>
      <c r="K235" s="380" t="str">
        <f t="shared" si="30"/>
        <v/>
      </c>
      <c r="L235" s="380" t="str">
        <f t="shared" si="31"/>
        <v/>
      </c>
      <c r="M235" s="380" t="str">
        <f t="shared" si="32"/>
        <v/>
      </c>
      <c r="N235" s="380" t="str">
        <f t="shared" si="33"/>
        <v/>
      </c>
    </row>
    <row r="236" spans="1:14">
      <c r="A236" s="141">
        <v>227</v>
      </c>
      <c r="B236" s="142"/>
      <c r="C236" s="202"/>
      <c r="D236" s="142"/>
      <c r="E236" s="144"/>
      <c r="F236" s="16" t="str">
        <f t="shared" si="27"/>
        <v/>
      </c>
      <c r="I236" s="380" t="str">
        <f t="shared" si="28"/>
        <v/>
      </c>
      <c r="J236" s="380" t="str">
        <f t="shared" si="29"/>
        <v/>
      </c>
      <c r="K236" s="380" t="str">
        <f t="shared" si="30"/>
        <v/>
      </c>
      <c r="L236" s="380" t="str">
        <f t="shared" si="31"/>
        <v/>
      </c>
      <c r="M236" s="380" t="str">
        <f t="shared" si="32"/>
        <v/>
      </c>
      <c r="N236" s="380" t="str">
        <f t="shared" si="33"/>
        <v/>
      </c>
    </row>
    <row r="237" spans="1:14">
      <c r="A237" s="141">
        <v>228</v>
      </c>
      <c r="B237" s="142"/>
      <c r="C237" s="202"/>
      <c r="D237" s="142"/>
      <c r="E237" s="144"/>
      <c r="F237" s="16" t="str">
        <f t="shared" si="27"/>
        <v/>
      </c>
      <c r="I237" s="380" t="str">
        <f t="shared" si="28"/>
        <v/>
      </c>
      <c r="J237" s="380" t="str">
        <f t="shared" si="29"/>
        <v/>
      </c>
      <c r="K237" s="380" t="str">
        <f t="shared" si="30"/>
        <v/>
      </c>
      <c r="L237" s="380" t="str">
        <f t="shared" si="31"/>
        <v/>
      </c>
      <c r="M237" s="380" t="str">
        <f t="shared" si="32"/>
        <v/>
      </c>
      <c r="N237" s="380" t="str">
        <f t="shared" si="33"/>
        <v/>
      </c>
    </row>
    <row r="238" spans="1:14">
      <c r="A238" s="141">
        <v>229</v>
      </c>
      <c r="B238" s="142"/>
      <c r="C238" s="202"/>
      <c r="D238" s="142"/>
      <c r="E238" s="144"/>
      <c r="F238" s="16" t="str">
        <f t="shared" si="27"/>
        <v/>
      </c>
      <c r="I238" s="380" t="str">
        <f t="shared" si="28"/>
        <v/>
      </c>
      <c r="J238" s="380" t="str">
        <f t="shared" si="29"/>
        <v/>
      </c>
      <c r="K238" s="380" t="str">
        <f t="shared" si="30"/>
        <v/>
      </c>
      <c r="L238" s="380" t="str">
        <f t="shared" si="31"/>
        <v/>
      </c>
      <c r="M238" s="380" t="str">
        <f t="shared" si="32"/>
        <v/>
      </c>
      <c r="N238" s="380" t="str">
        <f t="shared" si="33"/>
        <v/>
      </c>
    </row>
    <row r="239" spans="1:14">
      <c r="A239" s="141">
        <v>230</v>
      </c>
      <c r="B239" s="142"/>
      <c r="C239" s="202"/>
      <c r="D239" s="142"/>
      <c r="E239" s="144"/>
      <c r="F239" s="16" t="str">
        <f t="shared" si="27"/>
        <v/>
      </c>
      <c r="I239" s="380" t="str">
        <f t="shared" si="28"/>
        <v/>
      </c>
      <c r="J239" s="380" t="str">
        <f t="shared" si="29"/>
        <v/>
      </c>
      <c r="K239" s="380" t="str">
        <f t="shared" si="30"/>
        <v/>
      </c>
      <c r="L239" s="380" t="str">
        <f t="shared" si="31"/>
        <v/>
      </c>
      <c r="M239" s="380" t="str">
        <f t="shared" si="32"/>
        <v/>
      </c>
      <c r="N239" s="380" t="str">
        <f t="shared" si="33"/>
        <v/>
      </c>
    </row>
    <row r="240" spans="1:14">
      <c r="A240" s="141">
        <v>231</v>
      </c>
      <c r="B240" s="142"/>
      <c r="C240" s="202"/>
      <c r="D240" s="142"/>
      <c r="E240" s="144"/>
      <c r="F240" s="16" t="str">
        <f t="shared" si="27"/>
        <v/>
      </c>
      <c r="I240" s="380" t="str">
        <f t="shared" si="28"/>
        <v/>
      </c>
      <c r="J240" s="380" t="str">
        <f t="shared" si="29"/>
        <v/>
      </c>
      <c r="K240" s="380" t="str">
        <f t="shared" si="30"/>
        <v/>
      </c>
      <c r="L240" s="380" t="str">
        <f t="shared" si="31"/>
        <v/>
      </c>
      <c r="M240" s="380" t="str">
        <f t="shared" si="32"/>
        <v/>
      </c>
      <c r="N240" s="380" t="str">
        <f t="shared" si="33"/>
        <v/>
      </c>
    </row>
    <row r="241" spans="1:14">
      <c r="A241" s="141">
        <v>232</v>
      </c>
      <c r="B241" s="142"/>
      <c r="C241" s="202"/>
      <c r="D241" s="142"/>
      <c r="E241" s="144"/>
      <c r="F241" s="16" t="str">
        <f t="shared" si="27"/>
        <v/>
      </c>
      <c r="I241" s="380" t="str">
        <f t="shared" si="28"/>
        <v/>
      </c>
      <c r="J241" s="380" t="str">
        <f t="shared" si="29"/>
        <v/>
      </c>
      <c r="K241" s="380" t="str">
        <f t="shared" si="30"/>
        <v/>
      </c>
      <c r="L241" s="380" t="str">
        <f t="shared" si="31"/>
        <v/>
      </c>
      <c r="M241" s="380" t="str">
        <f t="shared" si="32"/>
        <v/>
      </c>
      <c r="N241" s="380" t="str">
        <f t="shared" si="33"/>
        <v/>
      </c>
    </row>
    <row r="242" spans="1:14">
      <c r="A242" s="141">
        <v>233</v>
      </c>
      <c r="B242" s="142"/>
      <c r="C242" s="202"/>
      <c r="D242" s="142"/>
      <c r="E242" s="144"/>
      <c r="F242" s="16" t="str">
        <f t="shared" si="27"/>
        <v/>
      </c>
      <c r="I242" s="380" t="str">
        <f t="shared" si="28"/>
        <v/>
      </c>
      <c r="J242" s="380" t="str">
        <f t="shared" si="29"/>
        <v/>
      </c>
      <c r="K242" s="380" t="str">
        <f t="shared" si="30"/>
        <v/>
      </c>
      <c r="L242" s="380" t="str">
        <f t="shared" si="31"/>
        <v/>
      </c>
      <c r="M242" s="380" t="str">
        <f t="shared" si="32"/>
        <v/>
      </c>
      <c r="N242" s="380" t="str">
        <f t="shared" si="33"/>
        <v/>
      </c>
    </row>
    <row r="243" spans="1:14">
      <c r="A243" s="141">
        <v>234</v>
      </c>
      <c r="B243" s="142"/>
      <c r="C243" s="202"/>
      <c r="D243" s="142"/>
      <c r="E243" s="144"/>
      <c r="F243" s="16" t="str">
        <f t="shared" si="27"/>
        <v/>
      </c>
      <c r="I243" s="380" t="str">
        <f t="shared" si="28"/>
        <v/>
      </c>
      <c r="J243" s="380" t="str">
        <f t="shared" si="29"/>
        <v/>
      </c>
      <c r="K243" s="380" t="str">
        <f t="shared" si="30"/>
        <v/>
      </c>
      <c r="L243" s="380" t="str">
        <f t="shared" si="31"/>
        <v/>
      </c>
      <c r="M243" s="380" t="str">
        <f t="shared" si="32"/>
        <v/>
      </c>
      <c r="N243" s="380" t="str">
        <f t="shared" si="33"/>
        <v/>
      </c>
    </row>
    <row r="244" spans="1:14">
      <c r="A244" s="141">
        <v>235</v>
      </c>
      <c r="B244" s="142"/>
      <c r="C244" s="202"/>
      <c r="D244" s="142"/>
      <c r="E244" s="144"/>
      <c r="F244" s="16" t="str">
        <f t="shared" si="27"/>
        <v/>
      </c>
      <c r="I244" s="380" t="str">
        <f t="shared" si="28"/>
        <v/>
      </c>
      <c r="J244" s="380" t="str">
        <f t="shared" si="29"/>
        <v/>
      </c>
      <c r="K244" s="380" t="str">
        <f t="shared" si="30"/>
        <v/>
      </c>
      <c r="L244" s="380" t="str">
        <f t="shared" si="31"/>
        <v/>
      </c>
      <c r="M244" s="380" t="str">
        <f t="shared" si="32"/>
        <v/>
      </c>
      <c r="N244" s="380" t="str">
        <f t="shared" si="33"/>
        <v/>
      </c>
    </row>
    <row r="245" spans="1:14">
      <c r="A245" s="141">
        <v>236</v>
      </c>
      <c r="B245" s="142"/>
      <c r="C245" s="202"/>
      <c r="D245" s="142"/>
      <c r="E245" s="144"/>
      <c r="F245" s="16" t="str">
        <f t="shared" si="27"/>
        <v/>
      </c>
      <c r="I245" s="380" t="str">
        <f t="shared" si="28"/>
        <v/>
      </c>
      <c r="J245" s="380" t="str">
        <f t="shared" si="29"/>
        <v/>
      </c>
      <c r="K245" s="380" t="str">
        <f t="shared" si="30"/>
        <v/>
      </c>
      <c r="L245" s="380" t="str">
        <f t="shared" si="31"/>
        <v/>
      </c>
      <c r="M245" s="380" t="str">
        <f t="shared" si="32"/>
        <v/>
      </c>
      <c r="N245" s="380" t="str">
        <f t="shared" si="33"/>
        <v/>
      </c>
    </row>
    <row r="246" spans="1:14">
      <c r="A246" s="141">
        <v>237</v>
      </c>
      <c r="B246" s="142"/>
      <c r="C246" s="202"/>
      <c r="D246" s="142"/>
      <c r="E246" s="144"/>
      <c r="F246" s="16" t="str">
        <f t="shared" si="27"/>
        <v/>
      </c>
      <c r="I246" s="380" t="str">
        <f t="shared" si="28"/>
        <v/>
      </c>
      <c r="J246" s="380" t="str">
        <f t="shared" si="29"/>
        <v/>
      </c>
      <c r="K246" s="380" t="str">
        <f t="shared" si="30"/>
        <v/>
      </c>
      <c r="L246" s="380" t="str">
        <f t="shared" si="31"/>
        <v/>
      </c>
      <c r="M246" s="380" t="str">
        <f t="shared" si="32"/>
        <v/>
      </c>
      <c r="N246" s="380" t="str">
        <f t="shared" si="33"/>
        <v/>
      </c>
    </row>
    <row r="247" spans="1:14">
      <c r="A247" s="141">
        <v>238</v>
      </c>
      <c r="B247" s="142"/>
      <c r="C247" s="202"/>
      <c r="D247" s="142"/>
      <c r="E247" s="144"/>
      <c r="F247" s="16" t="str">
        <f t="shared" si="27"/>
        <v/>
      </c>
      <c r="I247" s="380" t="str">
        <f t="shared" si="28"/>
        <v/>
      </c>
      <c r="J247" s="380" t="str">
        <f t="shared" si="29"/>
        <v/>
      </c>
      <c r="K247" s="380" t="str">
        <f t="shared" si="30"/>
        <v/>
      </c>
      <c r="L247" s="380" t="str">
        <f t="shared" si="31"/>
        <v/>
      </c>
      <c r="M247" s="380" t="str">
        <f t="shared" si="32"/>
        <v/>
      </c>
      <c r="N247" s="380" t="str">
        <f t="shared" si="33"/>
        <v/>
      </c>
    </row>
    <row r="248" spans="1:14">
      <c r="A248" s="141">
        <v>239</v>
      </c>
      <c r="B248" s="142"/>
      <c r="C248" s="202"/>
      <c r="D248" s="142"/>
      <c r="E248" s="144"/>
      <c r="F248" s="16" t="str">
        <f t="shared" si="27"/>
        <v/>
      </c>
      <c r="I248" s="380" t="str">
        <f t="shared" si="28"/>
        <v/>
      </c>
      <c r="J248" s="380" t="str">
        <f t="shared" si="29"/>
        <v/>
      </c>
      <c r="K248" s="380" t="str">
        <f t="shared" si="30"/>
        <v/>
      </c>
      <c r="L248" s="380" t="str">
        <f t="shared" si="31"/>
        <v/>
      </c>
      <c r="M248" s="380" t="str">
        <f t="shared" si="32"/>
        <v/>
      </c>
      <c r="N248" s="380" t="str">
        <f t="shared" si="33"/>
        <v/>
      </c>
    </row>
    <row r="249" spans="1:14">
      <c r="A249" s="141">
        <v>240</v>
      </c>
      <c r="B249" s="142"/>
      <c r="C249" s="202"/>
      <c r="D249" s="142"/>
      <c r="E249" s="144"/>
      <c r="F249" s="16" t="str">
        <f t="shared" si="27"/>
        <v/>
      </c>
      <c r="I249" s="380" t="str">
        <f t="shared" si="28"/>
        <v/>
      </c>
      <c r="J249" s="380" t="str">
        <f t="shared" si="29"/>
        <v/>
      </c>
      <c r="K249" s="380" t="str">
        <f t="shared" si="30"/>
        <v/>
      </c>
      <c r="L249" s="380" t="str">
        <f t="shared" si="31"/>
        <v/>
      </c>
      <c r="M249" s="380" t="str">
        <f t="shared" si="32"/>
        <v/>
      </c>
      <c r="N249" s="380" t="str">
        <f t="shared" si="33"/>
        <v/>
      </c>
    </row>
    <row r="250" spans="1:14">
      <c r="A250" s="141">
        <v>241</v>
      </c>
      <c r="B250" s="142"/>
      <c r="C250" s="202"/>
      <c r="D250" s="142"/>
      <c r="E250" s="144"/>
      <c r="F250" s="16" t="str">
        <f t="shared" si="27"/>
        <v/>
      </c>
      <c r="I250" s="380" t="str">
        <f t="shared" si="28"/>
        <v/>
      </c>
      <c r="J250" s="380" t="str">
        <f t="shared" si="29"/>
        <v/>
      </c>
      <c r="K250" s="380" t="str">
        <f t="shared" si="30"/>
        <v/>
      </c>
      <c r="L250" s="380" t="str">
        <f t="shared" si="31"/>
        <v/>
      </c>
      <c r="M250" s="380" t="str">
        <f t="shared" si="32"/>
        <v/>
      </c>
      <c r="N250" s="380" t="str">
        <f t="shared" si="33"/>
        <v/>
      </c>
    </row>
    <row r="251" spans="1:14">
      <c r="A251" s="141">
        <v>242</v>
      </c>
      <c r="B251" s="142"/>
      <c r="C251" s="202"/>
      <c r="D251" s="142"/>
      <c r="E251" s="144"/>
      <c r="F251" s="16" t="str">
        <f t="shared" si="27"/>
        <v/>
      </c>
      <c r="I251" s="380" t="str">
        <f t="shared" si="28"/>
        <v/>
      </c>
      <c r="J251" s="380" t="str">
        <f t="shared" si="29"/>
        <v/>
      </c>
      <c r="K251" s="380" t="str">
        <f t="shared" si="30"/>
        <v/>
      </c>
      <c r="L251" s="380" t="str">
        <f t="shared" si="31"/>
        <v/>
      </c>
      <c r="M251" s="380" t="str">
        <f t="shared" si="32"/>
        <v/>
      </c>
      <c r="N251" s="380" t="str">
        <f t="shared" si="33"/>
        <v/>
      </c>
    </row>
    <row r="252" spans="1:14">
      <c r="A252" s="141">
        <v>243</v>
      </c>
      <c r="B252" s="142"/>
      <c r="C252" s="202"/>
      <c r="D252" s="142"/>
      <c r="E252" s="144"/>
      <c r="F252" s="16" t="str">
        <f t="shared" si="27"/>
        <v/>
      </c>
      <c r="I252" s="380" t="str">
        <f t="shared" si="28"/>
        <v/>
      </c>
      <c r="J252" s="380" t="str">
        <f t="shared" si="29"/>
        <v/>
      </c>
      <c r="K252" s="380" t="str">
        <f t="shared" si="30"/>
        <v/>
      </c>
      <c r="L252" s="380" t="str">
        <f t="shared" si="31"/>
        <v/>
      </c>
      <c r="M252" s="380" t="str">
        <f t="shared" si="32"/>
        <v/>
      </c>
      <c r="N252" s="380" t="str">
        <f t="shared" si="33"/>
        <v/>
      </c>
    </row>
    <row r="253" spans="1:14">
      <c r="A253" s="141">
        <v>244</v>
      </c>
      <c r="B253" s="142"/>
      <c r="C253" s="202"/>
      <c r="D253" s="142"/>
      <c r="E253" s="144"/>
      <c r="F253" s="16" t="str">
        <f t="shared" si="27"/>
        <v/>
      </c>
      <c r="I253" s="380" t="str">
        <f t="shared" si="28"/>
        <v/>
      </c>
      <c r="J253" s="380" t="str">
        <f t="shared" si="29"/>
        <v/>
      </c>
      <c r="K253" s="380" t="str">
        <f t="shared" si="30"/>
        <v/>
      </c>
      <c r="L253" s="380" t="str">
        <f t="shared" si="31"/>
        <v/>
      </c>
      <c r="M253" s="380" t="str">
        <f t="shared" si="32"/>
        <v/>
      </c>
      <c r="N253" s="380" t="str">
        <f t="shared" si="33"/>
        <v/>
      </c>
    </row>
    <row r="254" spans="1:14">
      <c r="A254" s="141">
        <v>245</v>
      </c>
      <c r="B254" s="142"/>
      <c r="C254" s="202"/>
      <c r="D254" s="142"/>
      <c r="E254" s="144"/>
      <c r="F254" s="16" t="str">
        <f t="shared" si="27"/>
        <v/>
      </c>
      <c r="I254" s="380" t="str">
        <f t="shared" si="28"/>
        <v/>
      </c>
      <c r="J254" s="380" t="str">
        <f t="shared" si="29"/>
        <v/>
      </c>
      <c r="K254" s="380" t="str">
        <f t="shared" si="30"/>
        <v/>
      </c>
      <c r="L254" s="380" t="str">
        <f t="shared" si="31"/>
        <v/>
      </c>
      <c r="M254" s="380" t="str">
        <f t="shared" si="32"/>
        <v/>
      </c>
      <c r="N254" s="380" t="str">
        <f t="shared" si="33"/>
        <v/>
      </c>
    </row>
    <row r="255" spans="1:14">
      <c r="A255" s="141">
        <v>246</v>
      </c>
      <c r="B255" s="142"/>
      <c r="C255" s="202"/>
      <c r="D255" s="142"/>
      <c r="E255" s="144"/>
      <c r="F255" s="16" t="str">
        <f t="shared" si="27"/>
        <v/>
      </c>
      <c r="I255" s="380" t="str">
        <f t="shared" si="28"/>
        <v/>
      </c>
      <c r="J255" s="380" t="str">
        <f t="shared" si="29"/>
        <v/>
      </c>
      <c r="K255" s="380" t="str">
        <f t="shared" si="30"/>
        <v/>
      </c>
      <c r="L255" s="380" t="str">
        <f t="shared" si="31"/>
        <v/>
      </c>
      <c r="M255" s="380" t="str">
        <f t="shared" si="32"/>
        <v/>
      </c>
      <c r="N255" s="380" t="str">
        <f t="shared" si="33"/>
        <v/>
      </c>
    </row>
    <row r="256" spans="1:14">
      <c r="A256" s="141">
        <v>247</v>
      </c>
      <c r="B256" s="142"/>
      <c r="C256" s="202"/>
      <c r="D256" s="142"/>
      <c r="E256" s="144"/>
      <c r="F256" s="16" t="str">
        <f t="shared" si="27"/>
        <v/>
      </c>
      <c r="I256" s="380" t="str">
        <f t="shared" si="28"/>
        <v/>
      </c>
      <c r="J256" s="380" t="str">
        <f t="shared" si="29"/>
        <v/>
      </c>
      <c r="K256" s="380" t="str">
        <f t="shared" si="30"/>
        <v/>
      </c>
      <c r="L256" s="380" t="str">
        <f t="shared" si="31"/>
        <v/>
      </c>
      <c r="M256" s="380" t="str">
        <f t="shared" si="32"/>
        <v/>
      </c>
      <c r="N256" s="380" t="str">
        <f t="shared" si="33"/>
        <v/>
      </c>
    </row>
    <row r="257" spans="1:14">
      <c r="A257" s="141">
        <v>248</v>
      </c>
      <c r="B257" s="142"/>
      <c r="C257" s="202"/>
      <c r="D257" s="142"/>
      <c r="E257" s="144"/>
      <c r="F257" s="16" t="str">
        <f t="shared" si="27"/>
        <v/>
      </c>
      <c r="I257" s="380" t="str">
        <f t="shared" si="28"/>
        <v/>
      </c>
      <c r="J257" s="380" t="str">
        <f t="shared" si="29"/>
        <v/>
      </c>
      <c r="K257" s="380" t="str">
        <f t="shared" si="30"/>
        <v/>
      </c>
      <c r="L257" s="380" t="str">
        <f t="shared" si="31"/>
        <v/>
      </c>
      <c r="M257" s="380" t="str">
        <f t="shared" si="32"/>
        <v/>
      </c>
      <c r="N257" s="380" t="str">
        <f t="shared" si="33"/>
        <v/>
      </c>
    </row>
    <row r="258" spans="1:14">
      <c r="A258" s="141">
        <v>249</v>
      </c>
      <c r="B258" s="142"/>
      <c r="C258" s="202"/>
      <c r="D258" s="142"/>
      <c r="E258" s="144"/>
      <c r="F258" s="16" t="str">
        <f t="shared" si="27"/>
        <v/>
      </c>
      <c r="I258" s="380" t="str">
        <f t="shared" si="28"/>
        <v/>
      </c>
      <c r="J258" s="380" t="str">
        <f t="shared" si="29"/>
        <v/>
      </c>
      <c r="K258" s="380" t="str">
        <f t="shared" si="30"/>
        <v/>
      </c>
      <c r="L258" s="380" t="str">
        <f t="shared" si="31"/>
        <v/>
      </c>
      <c r="M258" s="380" t="str">
        <f t="shared" si="32"/>
        <v/>
      </c>
      <c r="N258" s="380" t="str">
        <f t="shared" si="33"/>
        <v/>
      </c>
    </row>
    <row r="259" spans="1:14">
      <c r="A259" s="141">
        <v>250</v>
      </c>
      <c r="B259" s="142"/>
      <c r="C259" s="202"/>
      <c r="D259" s="142"/>
      <c r="E259" s="144"/>
      <c r="F259" s="16" t="str">
        <f t="shared" si="27"/>
        <v/>
      </c>
      <c r="I259" s="380" t="str">
        <f t="shared" si="28"/>
        <v/>
      </c>
      <c r="J259" s="380" t="str">
        <f t="shared" si="29"/>
        <v/>
      </c>
      <c r="K259" s="380" t="str">
        <f t="shared" si="30"/>
        <v/>
      </c>
      <c r="L259" s="380" t="str">
        <f t="shared" si="31"/>
        <v/>
      </c>
      <c r="M259" s="380" t="str">
        <f t="shared" si="32"/>
        <v/>
      </c>
      <c r="N259" s="380"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C10" sqref="C10"/>
    </sheetView>
  </sheetViews>
  <sheetFormatPr defaultColWidth="9.109375" defaultRowHeight="15.6"/>
  <cols>
    <col min="1" max="1" width="5.6640625" style="58" customWidth="1"/>
    <col min="2" max="2" width="53.33203125" style="62" customWidth="1"/>
    <col min="3" max="3" width="62.33203125" style="62" customWidth="1"/>
    <col min="4" max="4" width="10.6640625" style="67" customWidth="1"/>
    <col min="5" max="5" width="17.6640625" style="62" customWidth="1"/>
    <col min="6" max="6" width="9.109375" style="69" hidden="1" customWidth="1"/>
    <col min="7" max="7" width="9.109375" style="62" hidden="1" customWidth="1"/>
    <col min="8" max="10" width="32.6640625" style="62" hidden="1" customWidth="1"/>
    <col min="11" max="17" width="9.109375" style="62" customWidth="1"/>
    <col min="18" max="16384" width="9.109375" style="62"/>
  </cols>
  <sheetData>
    <row r="1" spans="1:10" s="58" customFormat="1">
      <c r="A1" s="57" t="s">
        <v>481</v>
      </c>
      <c r="D1" s="59"/>
      <c r="E1" s="61"/>
      <c r="F1" s="287"/>
      <c r="H1" s="61"/>
      <c r="I1" s="61"/>
      <c r="J1" s="61"/>
    </row>
    <row r="2" spans="1:10" s="58" customFormat="1">
      <c r="A2" s="344" t="str">
        <f>IF(ISBLANK(facultate), IF(ISBLANK(departament),"","Departament " &amp; departament), "Facultatea " &amp; facultate)</f>
        <v>Facultatea Construcții</v>
      </c>
      <c r="D2" s="59"/>
      <c r="E2" s="61"/>
      <c r="F2" s="287"/>
      <c r="H2" s="61"/>
      <c r="I2" s="61"/>
      <c r="J2" s="61"/>
    </row>
    <row r="3" spans="1:10" s="58" customFormat="1">
      <c r="A3" s="344" t="str">
        <f>IF(ISBLANK(departament),"","Departamentul " &amp; departament)</f>
        <v>Departamentul Căi de Comunicație Terestre, Fundații și Cadastru</v>
      </c>
      <c r="D3" s="59"/>
      <c r="E3" s="61"/>
      <c r="F3" s="287"/>
      <c r="H3" s="61"/>
      <c r="I3" s="61"/>
      <c r="J3" s="61"/>
    </row>
    <row r="4" spans="1:10">
      <c r="A4" s="531" t="s">
        <v>901</v>
      </c>
      <c r="B4" s="531"/>
      <c r="C4" s="531"/>
      <c r="D4" s="531"/>
      <c r="E4" s="531"/>
      <c r="F4" s="289"/>
    </row>
    <row r="5" spans="1:10">
      <c r="A5" s="531" t="s">
        <v>1001</v>
      </c>
      <c r="B5" s="531"/>
      <c r="C5" s="531"/>
      <c r="D5" s="531"/>
      <c r="E5" s="531"/>
    </row>
    <row r="6" spans="1:10" ht="13.5" customHeight="1">
      <c r="D6" s="62"/>
      <c r="E6" s="345" t="str">
        <f>CONCATENATE(functie," ",nume_candidat)</f>
        <v>Șef de lucrări Halbac-Cotoara-Zamfir Rares</v>
      </c>
      <c r="H6" s="345"/>
      <c r="I6" s="345"/>
      <c r="J6" s="345"/>
    </row>
    <row r="7" spans="1:10" ht="18.75" customHeight="1">
      <c r="A7" s="528" t="s">
        <v>336</v>
      </c>
      <c r="B7" s="528" t="s">
        <v>1039</v>
      </c>
      <c r="C7" s="528" t="s">
        <v>812</v>
      </c>
      <c r="D7" s="534" t="s">
        <v>2</v>
      </c>
      <c r="E7" s="589" t="s">
        <v>542</v>
      </c>
      <c r="F7" s="535" t="s">
        <v>539</v>
      </c>
      <c r="G7" s="536" t="s">
        <v>549</v>
      </c>
      <c r="H7" s="600" t="s">
        <v>1226</v>
      </c>
      <c r="I7" s="602" t="s">
        <v>1227</v>
      </c>
      <c r="J7" s="602" t="s">
        <v>1228</v>
      </c>
    </row>
    <row r="8" spans="1:10" ht="46.5" customHeight="1">
      <c r="A8" s="528"/>
      <c r="B8" s="528"/>
      <c r="C8" s="528"/>
      <c r="D8" s="534"/>
      <c r="E8" s="590"/>
      <c r="F8" s="535"/>
      <c r="G8" s="536"/>
      <c r="H8" s="601"/>
      <c r="I8" s="601"/>
      <c r="J8" s="601"/>
    </row>
    <row r="9" spans="1:10">
      <c r="A9" s="86"/>
      <c r="B9" s="63"/>
      <c r="C9" s="63"/>
      <c r="D9" s="28"/>
      <c r="E9" s="146">
        <f>SUMIF(E10:E1010,"&gt;0")</f>
        <v>0</v>
      </c>
      <c r="F9" s="296"/>
      <c r="H9" s="146">
        <f>E9-I9-J9</f>
        <v>0</v>
      </c>
      <c r="I9" s="146">
        <f>SUMIF(I10:I1108,"&gt;0")</f>
        <v>0</v>
      </c>
      <c r="J9" s="146">
        <f>SUMIF(J10:J1108,"&gt;0")</f>
        <v>0</v>
      </c>
    </row>
    <row r="10" spans="1:10">
      <c r="A10" s="35">
        <v>1</v>
      </c>
      <c r="B10" s="7"/>
      <c r="C10" s="7"/>
      <c r="D10" s="218"/>
      <c r="E10" s="16" t="str">
        <f t="shared" ref="E10:E73" si="0">IF(OR($B10="",,,,$D10&lt;an_initial,$D10&gt;an_final,),"",HLOOKUP(C10,ii10punctaje,2,FALSE) )</f>
        <v/>
      </c>
      <c r="F10" s="347" t="b">
        <f t="shared" ref="F10:F73" si="1">IF(nume_candidat="",FALSE,ISNUMBER(SEARCH(nume_candidat,$B10)))</f>
        <v>0</v>
      </c>
      <c r="G10" s="348">
        <f t="shared" ref="G10:G73" si="2">LEN(B10)-LEN(SUBSTITUTE(B10,",",""))+1</f>
        <v>1</v>
      </c>
      <c r="H10" s="380"/>
      <c r="I10" s="380" t="str">
        <f t="shared" ref="I10:I73" si="3">IF(OR($B10="",,,,$D10&lt;an_initial,$D10&gt;an_final,),"",HLOOKUP(C10,ii10punctaje,2,FALSE)*COUNTIF(C10,$I$7))</f>
        <v/>
      </c>
      <c r="J10" s="380" t="str">
        <f t="shared" ref="J10:J73" si="4">IF(OR($B10="",,,,$D10&lt;an_initial,$D10&gt;an_final,),"",HLOOKUP(C10,ii10punctaje,2,FALSE)*COUNTIF(C10,$J$7))</f>
        <v/>
      </c>
    </row>
    <row r="11" spans="1:10">
      <c r="A11" s="35">
        <v>2</v>
      </c>
      <c r="B11" s="7"/>
      <c r="C11" s="7"/>
      <c r="D11" s="218"/>
      <c r="E11" s="16" t="str">
        <f t="shared" si="0"/>
        <v/>
      </c>
      <c r="F11" s="347" t="b">
        <f t="shared" si="1"/>
        <v>0</v>
      </c>
      <c r="G11" s="348">
        <f t="shared" si="2"/>
        <v>1</v>
      </c>
      <c r="H11" s="380"/>
      <c r="I11" s="380" t="str">
        <f t="shared" si="3"/>
        <v/>
      </c>
      <c r="J11" s="380" t="str">
        <f t="shared" si="4"/>
        <v/>
      </c>
    </row>
    <row r="12" spans="1:10">
      <c r="A12" s="35">
        <v>3</v>
      </c>
      <c r="B12" s="7"/>
      <c r="C12" s="7"/>
      <c r="D12" s="218"/>
      <c r="E12" s="16" t="str">
        <f t="shared" si="0"/>
        <v/>
      </c>
      <c r="F12" s="347" t="b">
        <f t="shared" si="1"/>
        <v>0</v>
      </c>
      <c r="G12" s="348">
        <f t="shared" si="2"/>
        <v>1</v>
      </c>
      <c r="H12" s="380"/>
      <c r="I12" s="380" t="str">
        <f t="shared" si="3"/>
        <v/>
      </c>
      <c r="J12" s="380" t="str">
        <f t="shared" si="4"/>
        <v/>
      </c>
    </row>
    <row r="13" spans="1:10">
      <c r="A13" s="35">
        <v>4</v>
      </c>
      <c r="B13" s="6"/>
      <c r="C13" s="6"/>
      <c r="D13" s="214"/>
      <c r="E13" s="16" t="str">
        <f t="shared" si="0"/>
        <v/>
      </c>
      <c r="F13" s="347" t="b">
        <f t="shared" si="1"/>
        <v>0</v>
      </c>
      <c r="G13" s="348">
        <f t="shared" si="2"/>
        <v>1</v>
      </c>
      <c r="H13" s="380"/>
      <c r="I13" s="380" t="str">
        <f t="shared" si="3"/>
        <v/>
      </c>
      <c r="J13" s="380" t="str">
        <f t="shared" si="4"/>
        <v/>
      </c>
    </row>
    <row r="14" spans="1:10">
      <c r="A14" s="35">
        <v>5</v>
      </c>
      <c r="B14" s="6"/>
      <c r="C14" s="6"/>
      <c r="D14" s="214"/>
      <c r="E14" s="16" t="str">
        <f t="shared" si="0"/>
        <v/>
      </c>
      <c r="F14" s="347" t="b">
        <f t="shared" si="1"/>
        <v>0</v>
      </c>
      <c r="G14" s="348">
        <f t="shared" si="2"/>
        <v>1</v>
      </c>
      <c r="H14" s="380"/>
      <c r="I14" s="380" t="str">
        <f t="shared" si="3"/>
        <v/>
      </c>
      <c r="J14" s="380" t="str">
        <f t="shared" si="4"/>
        <v/>
      </c>
    </row>
    <row r="15" spans="1:10">
      <c r="A15" s="35">
        <v>6</v>
      </c>
      <c r="B15" s="6"/>
      <c r="C15" s="6"/>
      <c r="D15" s="214"/>
      <c r="E15" s="16" t="str">
        <f t="shared" si="0"/>
        <v/>
      </c>
      <c r="F15" s="347" t="b">
        <f t="shared" si="1"/>
        <v>0</v>
      </c>
      <c r="G15" s="348">
        <f t="shared" si="2"/>
        <v>1</v>
      </c>
      <c r="H15" s="380"/>
      <c r="I15" s="380" t="str">
        <f t="shared" si="3"/>
        <v/>
      </c>
      <c r="J15" s="380" t="str">
        <f t="shared" si="4"/>
        <v/>
      </c>
    </row>
    <row r="16" spans="1:10">
      <c r="A16" s="35">
        <v>7</v>
      </c>
      <c r="B16" s="6"/>
      <c r="C16" s="6"/>
      <c r="D16" s="214"/>
      <c r="E16" s="16" t="str">
        <f t="shared" si="0"/>
        <v/>
      </c>
      <c r="F16" s="347" t="b">
        <f t="shared" si="1"/>
        <v>0</v>
      </c>
      <c r="G16" s="348">
        <f t="shared" si="2"/>
        <v>1</v>
      </c>
      <c r="H16" s="380"/>
      <c r="I16" s="380" t="str">
        <f t="shared" si="3"/>
        <v/>
      </c>
      <c r="J16" s="380" t="str">
        <f t="shared" si="4"/>
        <v/>
      </c>
    </row>
    <row r="17" spans="1:10">
      <c r="A17" s="35">
        <v>8</v>
      </c>
      <c r="B17" s="6"/>
      <c r="C17" s="6"/>
      <c r="D17" s="214"/>
      <c r="E17" s="16" t="str">
        <f t="shared" si="0"/>
        <v/>
      </c>
      <c r="F17" s="347" t="b">
        <f t="shared" si="1"/>
        <v>0</v>
      </c>
      <c r="G17" s="348">
        <f t="shared" si="2"/>
        <v>1</v>
      </c>
      <c r="H17" s="380"/>
      <c r="I17" s="380" t="str">
        <f t="shared" si="3"/>
        <v/>
      </c>
      <c r="J17" s="380" t="str">
        <f t="shared" si="4"/>
        <v/>
      </c>
    </row>
    <row r="18" spans="1:10">
      <c r="A18" s="35">
        <v>9</v>
      </c>
      <c r="B18" s="6"/>
      <c r="C18" s="6"/>
      <c r="D18" s="214"/>
      <c r="E18" s="16" t="str">
        <f t="shared" si="0"/>
        <v/>
      </c>
      <c r="F18" s="347" t="b">
        <f t="shared" si="1"/>
        <v>0</v>
      </c>
      <c r="G18" s="348">
        <f t="shared" si="2"/>
        <v>1</v>
      </c>
      <c r="H18" s="380"/>
      <c r="I18" s="380" t="str">
        <f t="shared" si="3"/>
        <v/>
      </c>
      <c r="J18" s="380" t="str">
        <f t="shared" si="4"/>
        <v/>
      </c>
    </row>
    <row r="19" spans="1:10">
      <c r="A19" s="35">
        <v>10</v>
      </c>
      <c r="B19" s="6"/>
      <c r="C19" s="6"/>
      <c r="D19" s="214"/>
      <c r="E19" s="16" t="str">
        <f t="shared" si="0"/>
        <v/>
      </c>
      <c r="F19" s="347" t="b">
        <f t="shared" si="1"/>
        <v>0</v>
      </c>
      <c r="G19" s="348">
        <f t="shared" si="2"/>
        <v>1</v>
      </c>
      <c r="H19" s="380"/>
      <c r="I19" s="380" t="str">
        <f t="shared" si="3"/>
        <v/>
      </c>
      <c r="J19" s="380" t="str">
        <f t="shared" si="4"/>
        <v/>
      </c>
    </row>
    <row r="20" spans="1:10">
      <c r="A20" s="35">
        <v>11</v>
      </c>
      <c r="B20" s="6"/>
      <c r="C20" s="6"/>
      <c r="D20" s="214"/>
      <c r="E20" s="16" t="str">
        <f t="shared" si="0"/>
        <v/>
      </c>
      <c r="F20" s="347" t="b">
        <f t="shared" si="1"/>
        <v>0</v>
      </c>
      <c r="G20" s="348">
        <f t="shared" si="2"/>
        <v>1</v>
      </c>
      <c r="H20" s="380"/>
      <c r="I20" s="380" t="str">
        <f t="shared" si="3"/>
        <v/>
      </c>
      <c r="J20" s="380" t="str">
        <f t="shared" si="4"/>
        <v/>
      </c>
    </row>
    <row r="21" spans="1:10">
      <c r="A21" s="35">
        <v>12</v>
      </c>
      <c r="B21" s="6"/>
      <c r="C21" s="6"/>
      <c r="D21" s="214"/>
      <c r="E21" s="16" t="str">
        <f t="shared" si="0"/>
        <v/>
      </c>
      <c r="F21" s="347" t="b">
        <f t="shared" si="1"/>
        <v>0</v>
      </c>
      <c r="G21" s="348">
        <f t="shared" si="2"/>
        <v>1</v>
      </c>
      <c r="H21" s="380"/>
      <c r="I21" s="380" t="str">
        <f t="shared" si="3"/>
        <v/>
      </c>
      <c r="J21" s="380" t="str">
        <f t="shared" si="4"/>
        <v/>
      </c>
    </row>
    <row r="22" spans="1:10">
      <c r="A22" s="35">
        <v>13</v>
      </c>
      <c r="B22" s="6"/>
      <c r="C22" s="6"/>
      <c r="D22" s="214"/>
      <c r="E22" s="16" t="str">
        <f t="shared" si="0"/>
        <v/>
      </c>
      <c r="F22" s="347" t="b">
        <f t="shared" si="1"/>
        <v>0</v>
      </c>
      <c r="G22" s="348">
        <f t="shared" si="2"/>
        <v>1</v>
      </c>
      <c r="H22" s="380"/>
      <c r="I22" s="380" t="str">
        <f t="shared" si="3"/>
        <v/>
      </c>
      <c r="J22" s="380" t="str">
        <f t="shared" si="4"/>
        <v/>
      </c>
    </row>
    <row r="23" spans="1:10">
      <c r="A23" s="35">
        <v>14</v>
      </c>
      <c r="B23" s="6"/>
      <c r="C23" s="6"/>
      <c r="D23" s="214"/>
      <c r="E23" s="16" t="str">
        <f t="shared" si="0"/>
        <v/>
      </c>
      <c r="F23" s="347" t="b">
        <f t="shared" si="1"/>
        <v>0</v>
      </c>
      <c r="G23" s="348">
        <f t="shared" si="2"/>
        <v>1</v>
      </c>
      <c r="H23" s="380"/>
      <c r="I23" s="380" t="str">
        <f t="shared" si="3"/>
        <v/>
      </c>
      <c r="J23" s="380" t="str">
        <f t="shared" si="4"/>
        <v/>
      </c>
    </row>
    <row r="24" spans="1:10">
      <c r="A24" s="35">
        <v>15</v>
      </c>
      <c r="B24" s="6"/>
      <c r="C24" s="6"/>
      <c r="D24" s="214"/>
      <c r="E24" s="16" t="str">
        <f t="shared" si="0"/>
        <v/>
      </c>
      <c r="F24" s="347" t="b">
        <f t="shared" si="1"/>
        <v>0</v>
      </c>
      <c r="G24" s="348">
        <f t="shared" si="2"/>
        <v>1</v>
      </c>
      <c r="H24" s="380"/>
      <c r="I24" s="380" t="str">
        <f t="shared" si="3"/>
        <v/>
      </c>
      <c r="J24" s="380" t="str">
        <f t="shared" si="4"/>
        <v/>
      </c>
    </row>
    <row r="25" spans="1:10">
      <c r="A25" s="35">
        <v>16</v>
      </c>
      <c r="B25" s="6"/>
      <c r="C25" s="6"/>
      <c r="D25" s="214"/>
      <c r="E25" s="16" t="str">
        <f t="shared" si="0"/>
        <v/>
      </c>
      <c r="F25" s="347" t="b">
        <f t="shared" si="1"/>
        <v>0</v>
      </c>
      <c r="G25" s="348">
        <f t="shared" si="2"/>
        <v>1</v>
      </c>
      <c r="H25" s="380"/>
      <c r="I25" s="380" t="str">
        <f t="shared" si="3"/>
        <v/>
      </c>
      <c r="J25" s="380" t="str">
        <f t="shared" si="4"/>
        <v/>
      </c>
    </row>
    <row r="26" spans="1:10">
      <c r="A26" s="35">
        <v>17</v>
      </c>
      <c r="B26" s="6"/>
      <c r="C26" s="6"/>
      <c r="D26" s="214"/>
      <c r="E26" s="16" t="str">
        <f t="shared" si="0"/>
        <v/>
      </c>
      <c r="F26" s="347" t="b">
        <f t="shared" si="1"/>
        <v>0</v>
      </c>
      <c r="G26" s="348">
        <f t="shared" si="2"/>
        <v>1</v>
      </c>
      <c r="H26" s="380"/>
      <c r="I26" s="380" t="str">
        <f t="shared" si="3"/>
        <v/>
      </c>
      <c r="J26" s="380" t="str">
        <f t="shared" si="4"/>
        <v/>
      </c>
    </row>
    <row r="27" spans="1:10">
      <c r="A27" s="35">
        <v>18</v>
      </c>
      <c r="B27" s="6"/>
      <c r="C27" s="6"/>
      <c r="D27" s="214"/>
      <c r="E27" s="16" t="str">
        <f t="shared" si="0"/>
        <v/>
      </c>
      <c r="F27" s="347" t="b">
        <f t="shared" si="1"/>
        <v>0</v>
      </c>
      <c r="G27" s="348">
        <f t="shared" si="2"/>
        <v>1</v>
      </c>
      <c r="H27" s="380"/>
      <c r="I27" s="380" t="str">
        <f t="shared" si="3"/>
        <v/>
      </c>
      <c r="J27" s="380" t="str">
        <f t="shared" si="4"/>
        <v/>
      </c>
    </row>
    <row r="28" spans="1:10">
      <c r="A28" s="35">
        <v>19</v>
      </c>
      <c r="B28" s="6"/>
      <c r="C28" s="6"/>
      <c r="D28" s="214"/>
      <c r="E28" s="16" t="str">
        <f t="shared" si="0"/>
        <v/>
      </c>
      <c r="F28" s="347" t="b">
        <f t="shared" si="1"/>
        <v>0</v>
      </c>
      <c r="G28" s="348">
        <f t="shared" si="2"/>
        <v>1</v>
      </c>
      <c r="H28" s="380"/>
      <c r="I28" s="380" t="str">
        <f t="shared" si="3"/>
        <v/>
      </c>
      <c r="J28" s="380" t="str">
        <f t="shared" si="4"/>
        <v/>
      </c>
    </row>
    <row r="29" spans="1:10">
      <c r="A29" s="35">
        <v>20</v>
      </c>
      <c r="B29" s="6"/>
      <c r="C29" s="6"/>
      <c r="D29" s="214"/>
      <c r="E29" s="16" t="str">
        <f t="shared" si="0"/>
        <v/>
      </c>
      <c r="F29" s="347" t="b">
        <f t="shared" si="1"/>
        <v>0</v>
      </c>
      <c r="G29" s="348">
        <f t="shared" si="2"/>
        <v>1</v>
      </c>
      <c r="H29" s="380"/>
      <c r="I29" s="380" t="str">
        <f t="shared" si="3"/>
        <v/>
      </c>
      <c r="J29" s="380" t="str">
        <f t="shared" si="4"/>
        <v/>
      </c>
    </row>
    <row r="30" spans="1:10">
      <c r="A30" s="35">
        <v>21</v>
      </c>
      <c r="B30" s="6"/>
      <c r="C30" s="6"/>
      <c r="D30" s="214"/>
      <c r="E30" s="16" t="str">
        <f t="shared" si="0"/>
        <v/>
      </c>
      <c r="F30" s="347" t="b">
        <f t="shared" si="1"/>
        <v>0</v>
      </c>
      <c r="G30" s="348">
        <f t="shared" si="2"/>
        <v>1</v>
      </c>
      <c r="H30" s="380"/>
      <c r="I30" s="380" t="str">
        <f t="shared" si="3"/>
        <v/>
      </c>
      <c r="J30" s="380" t="str">
        <f t="shared" si="4"/>
        <v/>
      </c>
    </row>
    <row r="31" spans="1:10">
      <c r="A31" s="35">
        <v>22</v>
      </c>
      <c r="B31" s="6"/>
      <c r="C31" s="6"/>
      <c r="D31" s="214"/>
      <c r="E31" s="16" t="str">
        <f t="shared" si="0"/>
        <v/>
      </c>
      <c r="F31" s="347" t="b">
        <f t="shared" si="1"/>
        <v>0</v>
      </c>
      <c r="G31" s="348">
        <f t="shared" si="2"/>
        <v>1</v>
      </c>
      <c r="H31" s="380"/>
      <c r="I31" s="380" t="str">
        <f t="shared" si="3"/>
        <v/>
      </c>
      <c r="J31" s="380" t="str">
        <f t="shared" si="4"/>
        <v/>
      </c>
    </row>
    <row r="32" spans="1:10">
      <c r="A32" s="35">
        <v>23</v>
      </c>
      <c r="B32" s="6"/>
      <c r="C32" s="6"/>
      <c r="D32" s="214"/>
      <c r="E32" s="16" t="str">
        <f t="shared" si="0"/>
        <v/>
      </c>
      <c r="F32" s="347" t="b">
        <f t="shared" si="1"/>
        <v>0</v>
      </c>
      <c r="G32" s="348">
        <f t="shared" si="2"/>
        <v>1</v>
      </c>
      <c r="H32" s="380"/>
      <c r="I32" s="380" t="str">
        <f t="shared" si="3"/>
        <v/>
      </c>
      <c r="J32" s="380" t="str">
        <f t="shared" si="4"/>
        <v/>
      </c>
    </row>
    <row r="33" spans="1:10">
      <c r="A33" s="35">
        <v>24</v>
      </c>
      <c r="B33" s="6"/>
      <c r="C33" s="6"/>
      <c r="D33" s="214"/>
      <c r="E33" s="16" t="str">
        <f t="shared" si="0"/>
        <v/>
      </c>
      <c r="F33" s="347" t="b">
        <f t="shared" si="1"/>
        <v>0</v>
      </c>
      <c r="G33" s="348">
        <f t="shared" si="2"/>
        <v>1</v>
      </c>
      <c r="H33" s="380"/>
      <c r="I33" s="380" t="str">
        <f t="shared" si="3"/>
        <v/>
      </c>
      <c r="J33" s="380" t="str">
        <f t="shared" si="4"/>
        <v/>
      </c>
    </row>
    <row r="34" spans="1:10">
      <c r="A34" s="35">
        <v>25</v>
      </c>
      <c r="B34" s="6"/>
      <c r="C34" s="6"/>
      <c r="D34" s="214"/>
      <c r="E34" s="16" t="str">
        <f t="shared" si="0"/>
        <v/>
      </c>
      <c r="F34" s="347" t="b">
        <f t="shared" si="1"/>
        <v>0</v>
      </c>
      <c r="G34" s="348">
        <f t="shared" si="2"/>
        <v>1</v>
      </c>
      <c r="H34" s="380"/>
      <c r="I34" s="380" t="str">
        <f t="shared" si="3"/>
        <v/>
      </c>
      <c r="J34" s="380" t="str">
        <f t="shared" si="4"/>
        <v/>
      </c>
    </row>
    <row r="35" spans="1:10">
      <c r="A35" s="35">
        <v>26</v>
      </c>
      <c r="B35" s="6"/>
      <c r="C35" s="6"/>
      <c r="D35" s="214"/>
      <c r="E35" s="16" t="str">
        <f t="shared" si="0"/>
        <v/>
      </c>
      <c r="F35" s="347" t="b">
        <f t="shared" si="1"/>
        <v>0</v>
      </c>
      <c r="G35" s="348">
        <f t="shared" si="2"/>
        <v>1</v>
      </c>
      <c r="H35" s="380"/>
      <c r="I35" s="380" t="str">
        <f t="shared" si="3"/>
        <v/>
      </c>
      <c r="J35" s="380" t="str">
        <f t="shared" si="4"/>
        <v/>
      </c>
    </row>
    <row r="36" spans="1:10">
      <c r="A36" s="35">
        <v>27</v>
      </c>
      <c r="B36" s="6"/>
      <c r="C36" s="6"/>
      <c r="D36" s="214"/>
      <c r="E36" s="16" t="str">
        <f t="shared" si="0"/>
        <v/>
      </c>
      <c r="F36" s="347" t="b">
        <f t="shared" si="1"/>
        <v>0</v>
      </c>
      <c r="G36" s="348">
        <f t="shared" si="2"/>
        <v>1</v>
      </c>
      <c r="H36" s="380"/>
      <c r="I36" s="380" t="str">
        <f t="shared" si="3"/>
        <v/>
      </c>
      <c r="J36" s="380" t="str">
        <f t="shared" si="4"/>
        <v/>
      </c>
    </row>
    <row r="37" spans="1:10">
      <c r="A37" s="35">
        <v>28</v>
      </c>
      <c r="B37" s="6"/>
      <c r="C37" s="6"/>
      <c r="D37" s="214"/>
      <c r="E37" s="16" t="str">
        <f t="shared" si="0"/>
        <v/>
      </c>
      <c r="F37" s="347" t="b">
        <f t="shared" si="1"/>
        <v>0</v>
      </c>
      <c r="G37" s="348">
        <f t="shared" si="2"/>
        <v>1</v>
      </c>
      <c r="H37" s="380"/>
      <c r="I37" s="380" t="str">
        <f t="shared" si="3"/>
        <v/>
      </c>
      <c r="J37" s="380" t="str">
        <f t="shared" si="4"/>
        <v/>
      </c>
    </row>
    <row r="38" spans="1:10">
      <c r="A38" s="35">
        <v>29</v>
      </c>
      <c r="B38" s="6"/>
      <c r="C38" s="6"/>
      <c r="D38" s="214"/>
      <c r="E38" s="16" t="str">
        <f t="shared" si="0"/>
        <v/>
      </c>
      <c r="F38" s="347" t="b">
        <f t="shared" si="1"/>
        <v>0</v>
      </c>
      <c r="G38" s="348">
        <f t="shared" si="2"/>
        <v>1</v>
      </c>
      <c r="H38" s="380"/>
      <c r="I38" s="380" t="str">
        <f t="shared" si="3"/>
        <v/>
      </c>
      <c r="J38" s="380" t="str">
        <f t="shared" si="4"/>
        <v/>
      </c>
    </row>
    <row r="39" spans="1:10">
      <c r="A39" s="35">
        <v>30</v>
      </c>
      <c r="B39" s="6"/>
      <c r="C39" s="6"/>
      <c r="D39" s="214"/>
      <c r="E39" s="16" t="str">
        <f t="shared" si="0"/>
        <v/>
      </c>
      <c r="F39" s="347" t="b">
        <f t="shared" si="1"/>
        <v>0</v>
      </c>
      <c r="G39" s="348">
        <f t="shared" si="2"/>
        <v>1</v>
      </c>
      <c r="H39" s="380"/>
      <c r="I39" s="380" t="str">
        <f t="shared" si="3"/>
        <v/>
      </c>
      <c r="J39" s="380" t="str">
        <f t="shared" si="4"/>
        <v/>
      </c>
    </row>
    <row r="40" spans="1:10">
      <c r="A40" s="35">
        <v>31</v>
      </c>
      <c r="B40" s="6"/>
      <c r="C40" s="6"/>
      <c r="D40" s="214"/>
      <c r="E40" s="16" t="str">
        <f t="shared" si="0"/>
        <v/>
      </c>
      <c r="F40" s="347" t="b">
        <f t="shared" si="1"/>
        <v>0</v>
      </c>
      <c r="G40" s="348">
        <f t="shared" si="2"/>
        <v>1</v>
      </c>
      <c r="H40" s="380"/>
      <c r="I40" s="380" t="str">
        <f t="shared" si="3"/>
        <v/>
      </c>
      <c r="J40" s="380" t="str">
        <f t="shared" si="4"/>
        <v/>
      </c>
    </row>
    <row r="41" spans="1:10">
      <c r="A41" s="35">
        <v>32</v>
      </c>
      <c r="B41" s="6"/>
      <c r="C41" s="6"/>
      <c r="D41" s="214"/>
      <c r="E41" s="16" t="str">
        <f t="shared" si="0"/>
        <v/>
      </c>
      <c r="F41" s="347" t="b">
        <f t="shared" si="1"/>
        <v>0</v>
      </c>
      <c r="G41" s="348">
        <f t="shared" si="2"/>
        <v>1</v>
      </c>
      <c r="H41" s="380"/>
      <c r="I41" s="380" t="str">
        <f t="shared" si="3"/>
        <v/>
      </c>
      <c r="J41" s="380" t="str">
        <f t="shared" si="4"/>
        <v/>
      </c>
    </row>
    <row r="42" spans="1:10">
      <c r="A42" s="35">
        <v>33</v>
      </c>
      <c r="B42" s="6"/>
      <c r="C42" s="6"/>
      <c r="D42" s="214"/>
      <c r="E42" s="16" t="str">
        <f t="shared" si="0"/>
        <v/>
      </c>
      <c r="F42" s="347" t="b">
        <f t="shared" si="1"/>
        <v>0</v>
      </c>
      <c r="G42" s="348">
        <f t="shared" si="2"/>
        <v>1</v>
      </c>
      <c r="H42" s="380"/>
      <c r="I42" s="380" t="str">
        <f t="shared" si="3"/>
        <v/>
      </c>
      <c r="J42" s="380" t="str">
        <f t="shared" si="4"/>
        <v/>
      </c>
    </row>
    <row r="43" spans="1:10">
      <c r="A43" s="35">
        <v>34</v>
      </c>
      <c r="B43" s="6"/>
      <c r="C43" s="6"/>
      <c r="D43" s="214"/>
      <c r="E43" s="16" t="str">
        <f t="shared" si="0"/>
        <v/>
      </c>
      <c r="F43" s="347" t="b">
        <f t="shared" si="1"/>
        <v>0</v>
      </c>
      <c r="G43" s="348">
        <f t="shared" si="2"/>
        <v>1</v>
      </c>
      <c r="H43" s="380"/>
      <c r="I43" s="380" t="str">
        <f t="shared" si="3"/>
        <v/>
      </c>
      <c r="J43" s="380" t="str">
        <f t="shared" si="4"/>
        <v/>
      </c>
    </row>
    <row r="44" spans="1:10">
      <c r="A44" s="35">
        <v>35</v>
      </c>
      <c r="B44" s="6"/>
      <c r="C44" s="6"/>
      <c r="D44" s="214"/>
      <c r="E44" s="16" t="str">
        <f t="shared" si="0"/>
        <v/>
      </c>
      <c r="F44" s="347" t="b">
        <f t="shared" si="1"/>
        <v>0</v>
      </c>
      <c r="G44" s="348">
        <f t="shared" si="2"/>
        <v>1</v>
      </c>
      <c r="H44" s="380"/>
      <c r="I44" s="380" t="str">
        <f t="shared" si="3"/>
        <v/>
      </c>
      <c r="J44" s="380" t="str">
        <f t="shared" si="4"/>
        <v/>
      </c>
    </row>
    <row r="45" spans="1:10">
      <c r="A45" s="35">
        <v>36</v>
      </c>
      <c r="B45" s="6"/>
      <c r="C45" s="6"/>
      <c r="D45" s="214"/>
      <c r="E45" s="16" t="str">
        <f t="shared" si="0"/>
        <v/>
      </c>
      <c r="F45" s="347" t="b">
        <f t="shared" si="1"/>
        <v>0</v>
      </c>
      <c r="G45" s="348">
        <f t="shared" si="2"/>
        <v>1</v>
      </c>
      <c r="H45" s="380"/>
      <c r="I45" s="380" t="str">
        <f t="shared" si="3"/>
        <v/>
      </c>
      <c r="J45" s="380" t="str">
        <f t="shared" si="4"/>
        <v/>
      </c>
    </row>
    <row r="46" spans="1:10">
      <c r="A46" s="35">
        <v>37</v>
      </c>
      <c r="B46" s="6"/>
      <c r="C46" s="6"/>
      <c r="D46" s="214"/>
      <c r="E46" s="16" t="str">
        <f t="shared" si="0"/>
        <v/>
      </c>
      <c r="F46" s="347" t="b">
        <f t="shared" si="1"/>
        <v>0</v>
      </c>
      <c r="G46" s="348">
        <f t="shared" si="2"/>
        <v>1</v>
      </c>
      <c r="H46" s="380"/>
      <c r="I46" s="380" t="str">
        <f t="shared" si="3"/>
        <v/>
      </c>
      <c r="J46" s="380" t="str">
        <f t="shared" si="4"/>
        <v/>
      </c>
    </row>
    <row r="47" spans="1:10">
      <c r="A47" s="35">
        <v>38</v>
      </c>
      <c r="B47" s="6"/>
      <c r="C47" s="6"/>
      <c r="D47" s="214"/>
      <c r="E47" s="16" t="str">
        <f t="shared" si="0"/>
        <v/>
      </c>
      <c r="F47" s="347" t="b">
        <f t="shared" si="1"/>
        <v>0</v>
      </c>
      <c r="G47" s="348">
        <f t="shared" si="2"/>
        <v>1</v>
      </c>
      <c r="H47" s="380"/>
      <c r="I47" s="380" t="str">
        <f t="shared" si="3"/>
        <v/>
      </c>
      <c r="J47" s="380" t="str">
        <f t="shared" si="4"/>
        <v/>
      </c>
    </row>
    <row r="48" spans="1:10">
      <c r="A48" s="35">
        <v>39</v>
      </c>
      <c r="B48" s="6"/>
      <c r="C48" s="6"/>
      <c r="D48" s="214"/>
      <c r="E48" s="16" t="str">
        <f t="shared" si="0"/>
        <v/>
      </c>
      <c r="F48" s="347" t="b">
        <f t="shared" si="1"/>
        <v>0</v>
      </c>
      <c r="G48" s="348">
        <f t="shared" si="2"/>
        <v>1</v>
      </c>
      <c r="H48" s="380"/>
      <c r="I48" s="380" t="str">
        <f t="shared" si="3"/>
        <v/>
      </c>
      <c r="J48" s="380" t="str">
        <f t="shared" si="4"/>
        <v/>
      </c>
    </row>
    <row r="49" spans="1:10">
      <c r="A49" s="35">
        <v>40</v>
      </c>
      <c r="B49" s="6"/>
      <c r="C49" s="6"/>
      <c r="D49" s="214"/>
      <c r="E49" s="16" t="str">
        <f t="shared" si="0"/>
        <v/>
      </c>
      <c r="F49" s="347" t="b">
        <f t="shared" si="1"/>
        <v>0</v>
      </c>
      <c r="G49" s="348">
        <f t="shared" si="2"/>
        <v>1</v>
      </c>
      <c r="H49" s="380"/>
      <c r="I49" s="380" t="str">
        <f t="shared" si="3"/>
        <v/>
      </c>
      <c r="J49" s="380" t="str">
        <f t="shared" si="4"/>
        <v/>
      </c>
    </row>
    <row r="50" spans="1:10">
      <c r="A50" s="35">
        <v>41</v>
      </c>
      <c r="B50" s="6"/>
      <c r="C50" s="6"/>
      <c r="D50" s="214"/>
      <c r="E50" s="16" t="str">
        <f t="shared" si="0"/>
        <v/>
      </c>
      <c r="F50" s="347" t="b">
        <f t="shared" si="1"/>
        <v>0</v>
      </c>
      <c r="G50" s="348">
        <f t="shared" si="2"/>
        <v>1</v>
      </c>
      <c r="H50" s="380"/>
      <c r="I50" s="380" t="str">
        <f t="shared" si="3"/>
        <v/>
      </c>
      <c r="J50" s="380" t="str">
        <f t="shared" si="4"/>
        <v/>
      </c>
    </row>
    <row r="51" spans="1:10">
      <c r="A51" s="35">
        <v>42</v>
      </c>
      <c r="B51" s="6"/>
      <c r="C51" s="6"/>
      <c r="D51" s="214"/>
      <c r="E51" s="16" t="str">
        <f t="shared" si="0"/>
        <v/>
      </c>
      <c r="F51" s="347" t="b">
        <f t="shared" si="1"/>
        <v>0</v>
      </c>
      <c r="G51" s="348">
        <f t="shared" si="2"/>
        <v>1</v>
      </c>
      <c r="H51" s="380"/>
      <c r="I51" s="380" t="str">
        <f t="shared" si="3"/>
        <v/>
      </c>
      <c r="J51" s="380" t="str">
        <f t="shared" si="4"/>
        <v/>
      </c>
    </row>
    <row r="52" spans="1:10">
      <c r="A52" s="35">
        <v>43</v>
      </c>
      <c r="B52" s="6"/>
      <c r="C52" s="6"/>
      <c r="D52" s="214"/>
      <c r="E52" s="16" t="str">
        <f t="shared" si="0"/>
        <v/>
      </c>
      <c r="F52" s="347" t="b">
        <f t="shared" si="1"/>
        <v>0</v>
      </c>
      <c r="G52" s="348">
        <f t="shared" si="2"/>
        <v>1</v>
      </c>
      <c r="H52" s="380"/>
      <c r="I52" s="380" t="str">
        <f t="shared" si="3"/>
        <v/>
      </c>
      <c r="J52" s="380" t="str">
        <f t="shared" si="4"/>
        <v/>
      </c>
    </row>
    <row r="53" spans="1:10">
      <c r="A53" s="35">
        <v>44</v>
      </c>
      <c r="B53" s="6"/>
      <c r="C53" s="6"/>
      <c r="D53" s="214"/>
      <c r="E53" s="16" t="str">
        <f t="shared" si="0"/>
        <v/>
      </c>
      <c r="F53" s="347" t="b">
        <f t="shared" si="1"/>
        <v>0</v>
      </c>
      <c r="G53" s="348">
        <f t="shared" si="2"/>
        <v>1</v>
      </c>
      <c r="H53" s="380"/>
      <c r="I53" s="380" t="str">
        <f t="shared" si="3"/>
        <v/>
      </c>
      <c r="J53" s="380" t="str">
        <f t="shared" si="4"/>
        <v/>
      </c>
    </row>
    <row r="54" spans="1:10">
      <c r="A54" s="35">
        <v>45</v>
      </c>
      <c r="B54" s="6"/>
      <c r="C54" s="6"/>
      <c r="D54" s="214"/>
      <c r="E54" s="16" t="str">
        <f t="shared" si="0"/>
        <v/>
      </c>
      <c r="F54" s="347" t="b">
        <f t="shared" si="1"/>
        <v>0</v>
      </c>
      <c r="G54" s="348">
        <f t="shared" si="2"/>
        <v>1</v>
      </c>
      <c r="H54" s="380"/>
      <c r="I54" s="380" t="str">
        <f t="shared" si="3"/>
        <v/>
      </c>
      <c r="J54" s="380" t="str">
        <f t="shared" si="4"/>
        <v/>
      </c>
    </row>
    <row r="55" spans="1:10">
      <c r="A55" s="35">
        <v>46</v>
      </c>
      <c r="B55" s="6"/>
      <c r="C55" s="6"/>
      <c r="D55" s="214"/>
      <c r="E55" s="16" t="str">
        <f t="shared" si="0"/>
        <v/>
      </c>
      <c r="F55" s="347" t="b">
        <f t="shared" si="1"/>
        <v>0</v>
      </c>
      <c r="G55" s="348">
        <f t="shared" si="2"/>
        <v>1</v>
      </c>
      <c r="H55" s="380"/>
      <c r="I55" s="380" t="str">
        <f t="shared" si="3"/>
        <v/>
      </c>
      <c r="J55" s="380" t="str">
        <f t="shared" si="4"/>
        <v/>
      </c>
    </row>
    <row r="56" spans="1:10">
      <c r="A56" s="35">
        <v>47</v>
      </c>
      <c r="B56" s="6"/>
      <c r="C56" s="6"/>
      <c r="D56" s="214"/>
      <c r="E56" s="16" t="str">
        <f t="shared" si="0"/>
        <v/>
      </c>
      <c r="F56" s="347" t="b">
        <f t="shared" si="1"/>
        <v>0</v>
      </c>
      <c r="G56" s="348">
        <f t="shared" si="2"/>
        <v>1</v>
      </c>
      <c r="H56" s="380"/>
      <c r="I56" s="380" t="str">
        <f t="shared" si="3"/>
        <v/>
      </c>
      <c r="J56" s="380" t="str">
        <f t="shared" si="4"/>
        <v/>
      </c>
    </row>
    <row r="57" spans="1:10">
      <c r="A57" s="35">
        <v>48</v>
      </c>
      <c r="B57" s="6"/>
      <c r="C57" s="6"/>
      <c r="D57" s="214"/>
      <c r="E57" s="16" t="str">
        <f t="shared" si="0"/>
        <v/>
      </c>
      <c r="F57" s="347" t="b">
        <f t="shared" si="1"/>
        <v>0</v>
      </c>
      <c r="G57" s="348">
        <f t="shared" si="2"/>
        <v>1</v>
      </c>
      <c r="H57" s="380"/>
      <c r="I57" s="380" t="str">
        <f t="shared" si="3"/>
        <v/>
      </c>
      <c r="J57" s="380" t="str">
        <f t="shared" si="4"/>
        <v/>
      </c>
    </row>
    <row r="58" spans="1:10">
      <c r="A58" s="35">
        <v>49</v>
      </c>
      <c r="B58" s="6"/>
      <c r="C58" s="6"/>
      <c r="D58" s="214"/>
      <c r="E58" s="16" t="str">
        <f t="shared" si="0"/>
        <v/>
      </c>
      <c r="F58" s="347" t="b">
        <f t="shared" si="1"/>
        <v>0</v>
      </c>
      <c r="G58" s="348">
        <f t="shared" si="2"/>
        <v>1</v>
      </c>
      <c r="H58" s="380"/>
      <c r="I58" s="380" t="str">
        <f t="shared" si="3"/>
        <v/>
      </c>
      <c r="J58" s="380" t="str">
        <f t="shared" si="4"/>
        <v/>
      </c>
    </row>
    <row r="59" spans="1:10">
      <c r="A59" s="35">
        <v>50</v>
      </c>
      <c r="B59" s="6"/>
      <c r="C59" s="6"/>
      <c r="D59" s="214"/>
      <c r="E59" s="16" t="str">
        <f t="shared" si="0"/>
        <v/>
      </c>
      <c r="F59" s="347" t="b">
        <f t="shared" si="1"/>
        <v>0</v>
      </c>
      <c r="G59" s="348">
        <f t="shared" si="2"/>
        <v>1</v>
      </c>
      <c r="H59" s="380"/>
      <c r="I59" s="380" t="str">
        <f t="shared" si="3"/>
        <v/>
      </c>
      <c r="J59" s="380" t="str">
        <f t="shared" si="4"/>
        <v/>
      </c>
    </row>
    <row r="60" spans="1:10">
      <c r="A60" s="35">
        <v>51</v>
      </c>
      <c r="B60" s="6"/>
      <c r="C60" s="6"/>
      <c r="D60" s="214"/>
      <c r="E60" s="16" t="str">
        <f t="shared" si="0"/>
        <v/>
      </c>
      <c r="F60" s="347" t="b">
        <f t="shared" si="1"/>
        <v>0</v>
      </c>
      <c r="G60" s="348">
        <f t="shared" si="2"/>
        <v>1</v>
      </c>
      <c r="H60" s="380"/>
      <c r="I60" s="380" t="str">
        <f t="shared" si="3"/>
        <v/>
      </c>
      <c r="J60" s="380" t="str">
        <f t="shared" si="4"/>
        <v/>
      </c>
    </row>
    <row r="61" spans="1:10">
      <c r="A61" s="35">
        <v>52</v>
      </c>
      <c r="B61" s="6"/>
      <c r="C61" s="6"/>
      <c r="D61" s="214"/>
      <c r="E61" s="16" t="str">
        <f t="shared" si="0"/>
        <v/>
      </c>
      <c r="F61" s="347" t="b">
        <f t="shared" si="1"/>
        <v>0</v>
      </c>
      <c r="G61" s="348">
        <f t="shared" si="2"/>
        <v>1</v>
      </c>
      <c r="H61" s="380"/>
      <c r="I61" s="380" t="str">
        <f t="shared" si="3"/>
        <v/>
      </c>
      <c r="J61" s="380" t="str">
        <f t="shared" si="4"/>
        <v/>
      </c>
    </row>
    <row r="62" spans="1:10">
      <c r="A62" s="35">
        <v>53</v>
      </c>
      <c r="B62" s="6"/>
      <c r="C62" s="6"/>
      <c r="D62" s="214"/>
      <c r="E62" s="16" t="str">
        <f t="shared" si="0"/>
        <v/>
      </c>
      <c r="F62" s="347" t="b">
        <f t="shared" si="1"/>
        <v>0</v>
      </c>
      <c r="G62" s="348">
        <f t="shared" si="2"/>
        <v>1</v>
      </c>
      <c r="H62" s="380"/>
      <c r="I62" s="380" t="str">
        <f t="shared" si="3"/>
        <v/>
      </c>
      <c r="J62" s="380" t="str">
        <f t="shared" si="4"/>
        <v/>
      </c>
    </row>
    <row r="63" spans="1:10">
      <c r="A63" s="35">
        <v>54</v>
      </c>
      <c r="B63" s="6"/>
      <c r="C63" s="6"/>
      <c r="D63" s="214"/>
      <c r="E63" s="16" t="str">
        <f t="shared" si="0"/>
        <v/>
      </c>
      <c r="F63" s="347" t="b">
        <f t="shared" si="1"/>
        <v>0</v>
      </c>
      <c r="G63" s="348">
        <f t="shared" si="2"/>
        <v>1</v>
      </c>
      <c r="H63" s="380"/>
      <c r="I63" s="380" t="str">
        <f t="shared" si="3"/>
        <v/>
      </c>
      <c r="J63" s="380" t="str">
        <f t="shared" si="4"/>
        <v/>
      </c>
    </row>
    <row r="64" spans="1:10">
      <c r="A64" s="35">
        <v>55</v>
      </c>
      <c r="B64" s="6"/>
      <c r="C64" s="6"/>
      <c r="D64" s="214"/>
      <c r="E64" s="16" t="str">
        <f t="shared" si="0"/>
        <v/>
      </c>
      <c r="F64" s="347" t="b">
        <f t="shared" si="1"/>
        <v>0</v>
      </c>
      <c r="G64" s="348">
        <f t="shared" si="2"/>
        <v>1</v>
      </c>
      <c r="H64" s="380"/>
      <c r="I64" s="380" t="str">
        <f t="shared" si="3"/>
        <v/>
      </c>
      <c r="J64" s="380" t="str">
        <f t="shared" si="4"/>
        <v/>
      </c>
    </row>
    <row r="65" spans="1:10">
      <c r="A65" s="35">
        <v>56</v>
      </c>
      <c r="B65" s="6"/>
      <c r="C65" s="6"/>
      <c r="D65" s="214"/>
      <c r="E65" s="16" t="str">
        <f t="shared" si="0"/>
        <v/>
      </c>
      <c r="F65" s="347" t="b">
        <f t="shared" si="1"/>
        <v>0</v>
      </c>
      <c r="G65" s="348">
        <f t="shared" si="2"/>
        <v>1</v>
      </c>
      <c r="H65" s="380"/>
      <c r="I65" s="380" t="str">
        <f t="shared" si="3"/>
        <v/>
      </c>
      <c r="J65" s="380" t="str">
        <f t="shared" si="4"/>
        <v/>
      </c>
    </row>
    <row r="66" spans="1:10">
      <c r="A66" s="35">
        <v>57</v>
      </c>
      <c r="B66" s="6"/>
      <c r="C66" s="6"/>
      <c r="D66" s="214"/>
      <c r="E66" s="16" t="str">
        <f t="shared" si="0"/>
        <v/>
      </c>
      <c r="F66" s="347" t="b">
        <f t="shared" si="1"/>
        <v>0</v>
      </c>
      <c r="G66" s="348">
        <f t="shared" si="2"/>
        <v>1</v>
      </c>
      <c r="H66" s="380"/>
      <c r="I66" s="380" t="str">
        <f t="shared" si="3"/>
        <v/>
      </c>
      <c r="J66" s="380" t="str">
        <f t="shared" si="4"/>
        <v/>
      </c>
    </row>
    <row r="67" spans="1:10">
      <c r="A67" s="35">
        <v>58</v>
      </c>
      <c r="B67" s="6"/>
      <c r="C67" s="6"/>
      <c r="D67" s="214"/>
      <c r="E67" s="16" t="str">
        <f t="shared" si="0"/>
        <v/>
      </c>
      <c r="F67" s="347" t="b">
        <f t="shared" si="1"/>
        <v>0</v>
      </c>
      <c r="G67" s="348">
        <f t="shared" si="2"/>
        <v>1</v>
      </c>
      <c r="H67" s="380"/>
      <c r="I67" s="380" t="str">
        <f t="shared" si="3"/>
        <v/>
      </c>
      <c r="J67" s="380" t="str">
        <f t="shared" si="4"/>
        <v/>
      </c>
    </row>
    <row r="68" spans="1:10">
      <c r="A68" s="35">
        <v>59</v>
      </c>
      <c r="B68" s="6"/>
      <c r="C68" s="6"/>
      <c r="D68" s="214"/>
      <c r="E68" s="16" t="str">
        <f t="shared" si="0"/>
        <v/>
      </c>
      <c r="F68" s="347" t="b">
        <f t="shared" si="1"/>
        <v>0</v>
      </c>
      <c r="G68" s="348">
        <f t="shared" si="2"/>
        <v>1</v>
      </c>
      <c r="H68" s="380"/>
      <c r="I68" s="380" t="str">
        <f t="shared" si="3"/>
        <v/>
      </c>
      <c r="J68" s="380" t="str">
        <f t="shared" si="4"/>
        <v/>
      </c>
    </row>
    <row r="69" spans="1:10">
      <c r="A69" s="35">
        <v>60</v>
      </c>
      <c r="B69" s="6"/>
      <c r="C69" s="6"/>
      <c r="D69" s="214"/>
      <c r="E69" s="16" t="str">
        <f t="shared" si="0"/>
        <v/>
      </c>
      <c r="F69" s="347" t="b">
        <f t="shared" si="1"/>
        <v>0</v>
      </c>
      <c r="G69" s="348">
        <f t="shared" si="2"/>
        <v>1</v>
      </c>
      <c r="H69" s="380"/>
      <c r="I69" s="380" t="str">
        <f t="shared" si="3"/>
        <v/>
      </c>
      <c r="J69" s="380" t="str">
        <f t="shared" si="4"/>
        <v/>
      </c>
    </row>
    <row r="70" spans="1:10">
      <c r="A70" s="35">
        <v>61</v>
      </c>
      <c r="B70" s="6"/>
      <c r="C70" s="6"/>
      <c r="D70" s="214"/>
      <c r="E70" s="16" t="str">
        <f t="shared" si="0"/>
        <v/>
      </c>
      <c r="F70" s="347" t="b">
        <f t="shared" si="1"/>
        <v>0</v>
      </c>
      <c r="G70" s="348">
        <f t="shared" si="2"/>
        <v>1</v>
      </c>
      <c r="H70" s="380"/>
      <c r="I70" s="380" t="str">
        <f t="shared" si="3"/>
        <v/>
      </c>
      <c r="J70" s="380" t="str">
        <f t="shared" si="4"/>
        <v/>
      </c>
    </row>
    <row r="71" spans="1:10">
      <c r="A71" s="35">
        <v>62</v>
      </c>
      <c r="B71" s="6"/>
      <c r="C71" s="6"/>
      <c r="D71" s="214"/>
      <c r="E71" s="16" t="str">
        <f t="shared" si="0"/>
        <v/>
      </c>
      <c r="F71" s="347" t="b">
        <f t="shared" si="1"/>
        <v>0</v>
      </c>
      <c r="G71" s="348">
        <f t="shared" si="2"/>
        <v>1</v>
      </c>
      <c r="H71" s="380"/>
      <c r="I71" s="380" t="str">
        <f t="shared" si="3"/>
        <v/>
      </c>
      <c r="J71" s="380" t="str">
        <f t="shared" si="4"/>
        <v/>
      </c>
    </row>
    <row r="72" spans="1:10">
      <c r="A72" s="35">
        <v>63</v>
      </c>
      <c r="B72" s="6"/>
      <c r="C72" s="6"/>
      <c r="D72" s="214"/>
      <c r="E72" s="16" t="str">
        <f t="shared" si="0"/>
        <v/>
      </c>
      <c r="F72" s="347" t="b">
        <f t="shared" si="1"/>
        <v>0</v>
      </c>
      <c r="G72" s="348">
        <f t="shared" si="2"/>
        <v>1</v>
      </c>
      <c r="H72" s="380"/>
      <c r="I72" s="380" t="str">
        <f t="shared" si="3"/>
        <v/>
      </c>
      <c r="J72" s="380" t="str">
        <f t="shared" si="4"/>
        <v/>
      </c>
    </row>
    <row r="73" spans="1:10">
      <c r="A73" s="35">
        <v>64</v>
      </c>
      <c r="B73" s="6"/>
      <c r="C73" s="6"/>
      <c r="D73" s="214"/>
      <c r="E73" s="16" t="str">
        <f t="shared" si="0"/>
        <v/>
      </c>
      <c r="F73" s="347" t="b">
        <f t="shared" si="1"/>
        <v>0</v>
      </c>
      <c r="G73" s="348">
        <f t="shared" si="2"/>
        <v>1</v>
      </c>
      <c r="H73" s="380"/>
      <c r="I73" s="380" t="str">
        <f t="shared" si="3"/>
        <v/>
      </c>
      <c r="J73" s="380" t="str">
        <f t="shared" si="4"/>
        <v/>
      </c>
    </row>
    <row r="74" spans="1:10">
      <c r="A74" s="35">
        <v>65</v>
      </c>
      <c r="B74" s="6"/>
      <c r="C74" s="6"/>
      <c r="D74" s="214"/>
      <c r="E74" s="16" t="str">
        <f t="shared" ref="E74:E137" si="5">IF(OR($B74="",,,,$D74&lt;an_initial,$D74&gt;an_final,),"",HLOOKUP(C74,ii10punctaje,2,FALSE) )</f>
        <v/>
      </c>
      <c r="F74" s="347" t="b">
        <f t="shared" ref="F74:F108" si="6">IF(nume_candidat="",FALSE,ISNUMBER(SEARCH(nume_candidat,$B74)))</f>
        <v>0</v>
      </c>
      <c r="G74" s="348">
        <f t="shared" ref="G74:G108" si="7">LEN(B74)-LEN(SUBSTITUTE(B74,",",""))+1</f>
        <v>1</v>
      </c>
      <c r="H74" s="380"/>
      <c r="I74" s="380" t="str">
        <f t="shared" ref="I74:I137" si="8">IF(OR($B74="",,,,$D74&lt;an_initial,$D74&gt;an_final,),"",HLOOKUP(C74,ii10punctaje,2,FALSE)*COUNTIF(C74,$I$7))</f>
        <v/>
      </c>
      <c r="J74" s="380" t="str">
        <f t="shared" ref="J74:J137" si="9">IF(OR($B74="",,,,$D74&lt;an_initial,$D74&gt;an_final,),"",HLOOKUP(C74,ii10punctaje,2,FALSE)*COUNTIF(C74,$J$7))</f>
        <v/>
      </c>
    </row>
    <row r="75" spans="1:10">
      <c r="A75" s="35">
        <v>66</v>
      </c>
      <c r="B75" s="6"/>
      <c r="C75" s="6"/>
      <c r="D75" s="214"/>
      <c r="E75" s="16" t="str">
        <f t="shared" si="5"/>
        <v/>
      </c>
      <c r="F75" s="347" t="b">
        <f t="shared" si="6"/>
        <v>0</v>
      </c>
      <c r="G75" s="348">
        <f t="shared" si="7"/>
        <v>1</v>
      </c>
      <c r="H75" s="380"/>
      <c r="I75" s="380" t="str">
        <f t="shared" si="8"/>
        <v/>
      </c>
      <c r="J75" s="380" t="str">
        <f t="shared" si="9"/>
        <v/>
      </c>
    </row>
    <row r="76" spans="1:10">
      <c r="A76" s="35">
        <v>67</v>
      </c>
      <c r="B76" s="6"/>
      <c r="C76" s="6"/>
      <c r="D76" s="214"/>
      <c r="E76" s="16" t="str">
        <f t="shared" si="5"/>
        <v/>
      </c>
      <c r="F76" s="347" t="b">
        <f t="shared" si="6"/>
        <v>0</v>
      </c>
      <c r="G76" s="348">
        <f t="shared" si="7"/>
        <v>1</v>
      </c>
      <c r="H76" s="380"/>
      <c r="I76" s="380" t="str">
        <f t="shared" si="8"/>
        <v/>
      </c>
      <c r="J76" s="380" t="str">
        <f t="shared" si="9"/>
        <v/>
      </c>
    </row>
    <row r="77" spans="1:10">
      <c r="A77" s="35">
        <v>68</v>
      </c>
      <c r="B77" s="6"/>
      <c r="C77" s="6"/>
      <c r="D77" s="214"/>
      <c r="E77" s="16" t="str">
        <f t="shared" si="5"/>
        <v/>
      </c>
      <c r="F77" s="347" t="b">
        <f t="shared" si="6"/>
        <v>0</v>
      </c>
      <c r="G77" s="348">
        <f t="shared" si="7"/>
        <v>1</v>
      </c>
      <c r="H77" s="380"/>
      <c r="I77" s="380" t="str">
        <f t="shared" si="8"/>
        <v/>
      </c>
      <c r="J77" s="380" t="str">
        <f t="shared" si="9"/>
        <v/>
      </c>
    </row>
    <row r="78" spans="1:10">
      <c r="A78" s="35">
        <v>69</v>
      </c>
      <c r="B78" s="6"/>
      <c r="C78" s="6"/>
      <c r="D78" s="214"/>
      <c r="E78" s="16" t="str">
        <f t="shared" si="5"/>
        <v/>
      </c>
      <c r="F78" s="347" t="b">
        <f t="shared" si="6"/>
        <v>0</v>
      </c>
      <c r="G78" s="348">
        <f t="shared" si="7"/>
        <v>1</v>
      </c>
      <c r="H78" s="380"/>
      <c r="I78" s="380" t="str">
        <f t="shared" si="8"/>
        <v/>
      </c>
      <c r="J78" s="380" t="str">
        <f t="shared" si="9"/>
        <v/>
      </c>
    </row>
    <row r="79" spans="1:10">
      <c r="A79" s="35">
        <v>70</v>
      </c>
      <c r="B79" s="6"/>
      <c r="C79" s="6"/>
      <c r="D79" s="214"/>
      <c r="E79" s="16" t="str">
        <f t="shared" si="5"/>
        <v/>
      </c>
      <c r="F79" s="347" t="b">
        <f t="shared" si="6"/>
        <v>0</v>
      </c>
      <c r="G79" s="348">
        <f t="shared" si="7"/>
        <v>1</v>
      </c>
      <c r="H79" s="380"/>
      <c r="I79" s="380" t="str">
        <f t="shared" si="8"/>
        <v/>
      </c>
      <c r="J79" s="380" t="str">
        <f t="shared" si="9"/>
        <v/>
      </c>
    </row>
    <row r="80" spans="1:10">
      <c r="A80" s="35">
        <v>71</v>
      </c>
      <c r="B80" s="6"/>
      <c r="C80" s="6"/>
      <c r="D80" s="214"/>
      <c r="E80" s="16" t="str">
        <f t="shared" si="5"/>
        <v/>
      </c>
      <c r="F80" s="347" t="b">
        <f t="shared" si="6"/>
        <v>0</v>
      </c>
      <c r="G80" s="348">
        <f t="shared" si="7"/>
        <v>1</v>
      </c>
      <c r="H80" s="380"/>
      <c r="I80" s="380" t="str">
        <f t="shared" si="8"/>
        <v/>
      </c>
      <c r="J80" s="380" t="str">
        <f t="shared" si="9"/>
        <v/>
      </c>
    </row>
    <row r="81" spans="1:10">
      <c r="A81" s="35">
        <v>72</v>
      </c>
      <c r="B81" s="6"/>
      <c r="C81" s="6"/>
      <c r="D81" s="214"/>
      <c r="E81" s="16" t="str">
        <f t="shared" si="5"/>
        <v/>
      </c>
      <c r="F81" s="347" t="b">
        <f t="shared" si="6"/>
        <v>0</v>
      </c>
      <c r="G81" s="348">
        <f t="shared" si="7"/>
        <v>1</v>
      </c>
      <c r="H81" s="380"/>
      <c r="I81" s="380" t="str">
        <f t="shared" si="8"/>
        <v/>
      </c>
      <c r="J81" s="380" t="str">
        <f t="shared" si="9"/>
        <v/>
      </c>
    </row>
    <row r="82" spans="1:10">
      <c r="A82" s="35">
        <v>73</v>
      </c>
      <c r="B82" s="6"/>
      <c r="C82" s="6"/>
      <c r="D82" s="214"/>
      <c r="E82" s="16" t="str">
        <f t="shared" si="5"/>
        <v/>
      </c>
      <c r="F82" s="347" t="b">
        <f t="shared" si="6"/>
        <v>0</v>
      </c>
      <c r="G82" s="348">
        <f t="shared" si="7"/>
        <v>1</v>
      </c>
      <c r="H82" s="380"/>
      <c r="I82" s="380" t="str">
        <f t="shared" si="8"/>
        <v/>
      </c>
      <c r="J82" s="380" t="str">
        <f t="shared" si="9"/>
        <v/>
      </c>
    </row>
    <row r="83" spans="1:10">
      <c r="A83" s="35">
        <v>74</v>
      </c>
      <c r="B83" s="6"/>
      <c r="C83" s="6"/>
      <c r="D83" s="214"/>
      <c r="E83" s="16" t="str">
        <f t="shared" si="5"/>
        <v/>
      </c>
      <c r="F83" s="347" t="b">
        <f t="shared" si="6"/>
        <v>0</v>
      </c>
      <c r="G83" s="348">
        <f t="shared" si="7"/>
        <v>1</v>
      </c>
      <c r="H83" s="380"/>
      <c r="I83" s="380" t="str">
        <f t="shared" si="8"/>
        <v/>
      </c>
      <c r="J83" s="380" t="str">
        <f t="shared" si="9"/>
        <v/>
      </c>
    </row>
    <row r="84" spans="1:10">
      <c r="A84" s="35">
        <v>75</v>
      </c>
      <c r="B84" s="6"/>
      <c r="C84" s="6"/>
      <c r="D84" s="214"/>
      <c r="E84" s="16" t="str">
        <f t="shared" si="5"/>
        <v/>
      </c>
      <c r="F84" s="347" t="b">
        <f t="shared" si="6"/>
        <v>0</v>
      </c>
      <c r="G84" s="348">
        <f t="shared" si="7"/>
        <v>1</v>
      </c>
      <c r="H84" s="380"/>
      <c r="I84" s="380" t="str">
        <f t="shared" si="8"/>
        <v/>
      </c>
      <c r="J84" s="380" t="str">
        <f t="shared" si="9"/>
        <v/>
      </c>
    </row>
    <row r="85" spans="1:10">
      <c r="A85" s="35">
        <v>76</v>
      </c>
      <c r="B85" s="6"/>
      <c r="C85" s="6"/>
      <c r="D85" s="214"/>
      <c r="E85" s="16" t="str">
        <f t="shared" si="5"/>
        <v/>
      </c>
      <c r="F85" s="347" t="b">
        <f t="shared" si="6"/>
        <v>0</v>
      </c>
      <c r="G85" s="348">
        <f t="shared" si="7"/>
        <v>1</v>
      </c>
      <c r="H85" s="380"/>
      <c r="I85" s="380" t="str">
        <f t="shared" si="8"/>
        <v/>
      </c>
      <c r="J85" s="380" t="str">
        <f t="shared" si="9"/>
        <v/>
      </c>
    </row>
    <row r="86" spans="1:10">
      <c r="A86" s="35">
        <v>77</v>
      </c>
      <c r="B86" s="6"/>
      <c r="C86" s="6"/>
      <c r="D86" s="214"/>
      <c r="E86" s="16" t="str">
        <f t="shared" si="5"/>
        <v/>
      </c>
      <c r="F86" s="347" t="b">
        <f t="shared" si="6"/>
        <v>0</v>
      </c>
      <c r="G86" s="348">
        <f t="shared" si="7"/>
        <v>1</v>
      </c>
      <c r="H86" s="380"/>
      <c r="I86" s="380" t="str">
        <f t="shared" si="8"/>
        <v/>
      </c>
      <c r="J86" s="380" t="str">
        <f t="shared" si="9"/>
        <v/>
      </c>
    </row>
    <row r="87" spans="1:10">
      <c r="A87" s="35">
        <v>78</v>
      </c>
      <c r="B87" s="6"/>
      <c r="C87" s="6"/>
      <c r="D87" s="214"/>
      <c r="E87" s="16" t="str">
        <f t="shared" si="5"/>
        <v/>
      </c>
      <c r="F87" s="347" t="b">
        <f t="shared" si="6"/>
        <v>0</v>
      </c>
      <c r="G87" s="348">
        <f t="shared" si="7"/>
        <v>1</v>
      </c>
      <c r="H87" s="380"/>
      <c r="I87" s="380" t="str">
        <f t="shared" si="8"/>
        <v/>
      </c>
      <c r="J87" s="380" t="str">
        <f t="shared" si="9"/>
        <v/>
      </c>
    </row>
    <row r="88" spans="1:10">
      <c r="A88" s="35">
        <v>79</v>
      </c>
      <c r="B88" s="6"/>
      <c r="C88" s="6"/>
      <c r="D88" s="214"/>
      <c r="E88" s="16" t="str">
        <f t="shared" si="5"/>
        <v/>
      </c>
      <c r="F88" s="347" t="b">
        <f t="shared" si="6"/>
        <v>0</v>
      </c>
      <c r="G88" s="348">
        <f t="shared" si="7"/>
        <v>1</v>
      </c>
      <c r="H88" s="380"/>
      <c r="I88" s="380" t="str">
        <f t="shared" si="8"/>
        <v/>
      </c>
      <c r="J88" s="380" t="str">
        <f t="shared" si="9"/>
        <v/>
      </c>
    </row>
    <row r="89" spans="1:10">
      <c r="A89" s="35">
        <v>80</v>
      </c>
      <c r="B89" s="6"/>
      <c r="C89" s="6"/>
      <c r="D89" s="214"/>
      <c r="E89" s="16" t="str">
        <f t="shared" si="5"/>
        <v/>
      </c>
      <c r="F89" s="347" t="b">
        <f t="shared" si="6"/>
        <v>0</v>
      </c>
      <c r="G89" s="348">
        <f t="shared" si="7"/>
        <v>1</v>
      </c>
      <c r="H89" s="380"/>
      <c r="I89" s="380" t="str">
        <f t="shared" si="8"/>
        <v/>
      </c>
      <c r="J89" s="380" t="str">
        <f t="shared" si="9"/>
        <v/>
      </c>
    </row>
    <row r="90" spans="1:10">
      <c r="A90" s="35">
        <v>81</v>
      </c>
      <c r="B90" s="6"/>
      <c r="C90" s="6"/>
      <c r="D90" s="214"/>
      <c r="E90" s="16" t="str">
        <f t="shared" si="5"/>
        <v/>
      </c>
      <c r="F90" s="347" t="b">
        <f t="shared" si="6"/>
        <v>0</v>
      </c>
      <c r="G90" s="348">
        <f t="shared" si="7"/>
        <v>1</v>
      </c>
      <c r="H90" s="380"/>
      <c r="I90" s="380" t="str">
        <f t="shared" si="8"/>
        <v/>
      </c>
      <c r="J90" s="380" t="str">
        <f t="shared" si="9"/>
        <v/>
      </c>
    </row>
    <row r="91" spans="1:10">
      <c r="A91" s="35">
        <v>82</v>
      </c>
      <c r="B91" s="6"/>
      <c r="C91" s="6"/>
      <c r="D91" s="214"/>
      <c r="E91" s="16" t="str">
        <f t="shared" si="5"/>
        <v/>
      </c>
      <c r="F91" s="347" t="b">
        <f t="shared" si="6"/>
        <v>0</v>
      </c>
      <c r="G91" s="348">
        <f t="shared" si="7"/>
        <v>1</v>
      </c>
      <c r="H91" s="380"/>
      <c r="I91" s="380" t="str">
        <f t="shared" si="8"/>
        <v/>
      </c>
      <c r="J91" s="380" t="str">
        <f t="shared" si="9"/>
        <v/>
      </c>
    </row>
    <row r="92" spans="1:10">
      <c r="A92" s="35">
        <v>83</v>
      </c>
      <c r="B92" s="6"/>
      <c r="C92" s="6"/>
      <c r="D92" s="214"/>
      <c r="E92" s="16" t="str">
        <f t="shared" si="5"/>
        <v/>
      </c>
      <c r="F92" s="347" t="b">
        <f t="shared" si="6"/>
        <v>0</v>
      </c>
      <c r="G92" s="348">
        <f t="shared" si="7"/>
        <v>1</v>
      </c>
      <c r="H92" s="380"/>
      <c r="I92" s="380" t="str">
        <f t="shared" si="8"/>
        <v/>
      </c>
      <c r="J92" s="380" t="str">
        <f t="shared" si="9"/>
        <v/>
      </c>
    </row>
    <row r="93" spans="1:10">
      <c r="A93" s="35">
        <v>84</v>
      </c>
      <c r="B93" s="6"/>
      <c r="C93" s="6"/>
      <c r="D93" s="214"/>
      <c r="E93" s="16" t="str">
        <f t="shared" si="5"/>
        <v/>
      </c>
      <c r="F93" s="347" t="b">
        <f t="shared" si="6"/>
        <v>0</v>
      </c>
      <c r="G93" s="348">
        <f t="shared" si="7"/>
        <v>1</v>
      </c>
      <c r="H93" s="380"/>
      <c r="I93" s="380" t="str">
        <f t="shared" si="8"/>
        <v/>
      </c>
      <c r="J93" s="380" t="str">
        <f t="shared" si="9"/>
        <v/>
      </c>
    </row>
    <row r="94" spans="1:10">
      <c r="A94" s="35">
        <v>85</v>
      </c>
      <c r="B94" s="6"/>
      <c r="C94" s="6"/>
      <c r="D94" s="214"/>
      <c r="E94" s="16" t="str">
        <f t="shared" si="5"/>
        <v/>
      </c>
      <c r="F94" s="347" t="b">
        <f t="shared" si="6"/>
        <v>0</v>
      </c>
      <c r="G94" s="348">
        <f t="shared" si="7"/>
        <v>1</v>
      </c>
      <c r="H94" s="380"/>
      <c r="I94" s="380" t="str">
        <f t="shared" si="8"/>
        <v/>
      </c>
      <c r="J94" s="380" t="str">
        <f t="shared" si="9"/>
        <v/>
      </c>
    </row>
    <row r="95" spans="1:10">
      <c r="A95" s="35">
        <v>86</v>
      </c>
      <c r="B95" s="6"/>
      <c r="C95" s="6"/>
      <c r="D95" s="214"/>
      <c r="E95" s="16" t="str">
        <f t="shared" si="5"/>
        <v/>
      </c>
      <c r="F95" s="347" t="b">
        <f t="shared" si="6"/>
        <v>0</v>
      </c>
      <c r="G95" s="348">
        <f t="shared" si="7"/>
        <v>1</v>
      </c>
      <c r="H95" s="380"/>
      <c r="I95" s="380" t="str">
        <f t="shared" si="8"/>
        <v/>
      </c>
      <c r="J95" s="380" t="str">
        <f t="shared" si="9"/>
        <v/>
      </c>
    </row>
    <row r="96" spans="1:10">
      <c r="A96" s="35">
        <v>87</v>
      </c>
      <c r="B96" s="6"/>
      <c r="C96" s="6"/>
      <c r="D96" s="214"/>
      <c r="E96" s="16" t="str">
        <f t="shared" si="5"/>
        <v/>
      </c>
      <c r="F96" s="347" t="b">
        <f t="shared" si="6"/>
        <v>0</v>
      </c>
      <c r="G96" s="348">
        <f t="shared" si="7"/>
        <v>1</v>
      </c>
      <c r="H96" s="380"/>
      <c r="I96" s="380" t="str">
        <f t="shared" si="8"/>
        <v/>
      </c>
      <c r="J96" s="380" t="str">
        <f t="shared" si="9"/>
        <v/>
      </c>
    </row>
    <row r="97" spans="1:10">
      <c r="A97" s="35">
        <v>88</v>
      </c>
      <c r="B97" s="6"/>
      <c r="C97" s="6"/>
      <c r="D97" s="214"/>
      <c r="E97" s="16" t="str">
        <f t="shared" si="5"/>
        <v/>
      </c>
      <c r="F97" s="347" t="b">
        <f t="shared" si="6"/>
        <v>0</v>
      </c>
      <c r="G97" s="348">
        <f t="shared" si="7"/>
        <v>1</v>
      </c>
      <c r="H97" s="380"/>
      <c r="I97" s="380" t="str">
        <f t="shared" si="8"/>
        <v/>
      </c>
      <c r="J97" s="380" t="str">
        <f t="shared" si="9"/>
        <v/>
      </c>
    </row>
    <row r="98" spans="1:10">
      <c r="A98" s="35">
        <v>89</v>
      </c>
      <c r="B98" s="6"/>
      <c r="C98" s="6"/>
      <c r="D98" s="214"/>
      <c r="E98" s="16" t="str">
        <f t="shared" si="5"/>
        <v/>
      </c>
      <c r="F98" s="347" t="b">
        <f t="shared" si="6"/>
        <v>0</v>
      </c>
      <c r="G98" s="348">
        <f t="shared" si="7"/>
        <v>1</v>
      </c>
      <c r="H98" s="380"/>
      <c r="I98" s="380" t="str">
        <f t="shared" si="8"/>
        <v/>
      </c>
      <c r="J98" s="380" t="str">
        <f t="shared" si="9"/>
        <v/>
      </c>
    </row>
    <row r="99" spans="1:10">
      <c r="A99" s="35">
        <v>90</v>
      </c>
      <c r="B99" s="6"/>
      <c r="C99" s="6"/>
      <c r="D99" s="214"/>
      <c r="E99" s="16" t="str">
        <f t="shared" si="5"/>
        <v/>
      </c>
      <c r="F99" s="347" t="b">
        <f t="shared" si="6"/>
        <v>0</v>
      </c>
      <c r="G99" s="348">
        <f t="shared" si="7"/>
        <v>1</v>
      </c>
      <c r="H99" s="380"/>
      <c r="I99" s="380" t="str">
        <f t="shared" si="8"/>
        <v/>
      </c>
      <c r="J99" s="380" t="str">
        <f t="shared" si="9"/>
        <v/>
      </c>
    </row>
    <row r="100" spans="1:10">
      <c r="A100" s="35">
        <v>91</v>
      </c>
      <c r="B100" s="6"/>
      <c r="C100" s="6"/>
      <c r="D100" s="214"/>
      <c r="E100" s="16" t="str">
        <f t="shared" si="5"/>
        <v/>
      </c>
      <c r="F100" s="347" t="b">
        <f t="shared" si="6"/>
        <v>0</v>
      </c>
      <c r="G100" s="348">
        <f t="shared" si="7"/>
        <v>1</v>
      </c>
      <c r="H100" s="380"/>
      <c r="I100" s="380" t="str">
        <f t="shared" si="8"/>
        <v/>
      </c>
      <c r="J100" s="380" t="str">
        <f t="shared" si="9"/>
        <v/>
      </c>
    </row>
    <row r="101" spans="1:10">
      <c r="A101" s="35">
        <v>92</v>
      </c>
      <c r="B101" s="6"/>
      <c r="C101" s="6"/>
      <c r="D101" s="214"/>
      <c r="E101" s="16" t="str">
        <f t="shared" si="5"/>
        <v/>
      </c>
      <c r="F101" s="347" t="b">
        <f t="shared" si="6"/>
        <v>0</v>
      </c>
      <c r="G101" s="348">
        <f t="shared" si="7"/>
        <v>1</v>
      </c>
      <c r="H101" s="380"/>
      <c r="I101" s="380" t="str">
        <f t="shared" si="8"/>
        <v/>
      </c>
      <c r="J101" s="380" t="str">
        <f t="shared" si="9"/>
        <v/>
      </c>
    </row>
    <row r="102" spans="1:10">
      <c r="A102" s="35">
        <v>93</v>
      </c>
      <c r="B102" s="6"/>
      <c r="C102" s="6"/>
      <c r="D102" s="214"/>
      <c r="E102" s="16" t="str">
        <f t="shared" si="5"/>
        <v/>
      </c>
      <c r="F102" s="347" t="b">
        <f t="shared" si="6"/>
        <v>0</v>
      </c>
      <c r="G102" s="348">
        <f t="shared" si="7"/>
        <v>1</v>
      </c>
      <c r="H102" s="380"/>
      <c r="I102" s="380" t="str">
        <f t="shared" si="8"/>
        <v/>
      </c>
      <c r="J102" s="380" t="str">
        <f t="shared" si="9"/>
        <v/>
      </c>
    </row>
    <row r="103" spans="1:10">
      <c r="A103" s="35">
        <v>94</v>
      </c>
      <c r="B103" s="6"/>
      <c r="C103" s="6"/>
      <c r="D103" s="214"/>
      <c r="E103" s="16" t="str">
        <f t="shared" si="5"/>
        <v/>
      </c>
      <c r="F103" s="347" t="b">
        <f t="shared" si="6"/>
        <v>0</v>
      </c>
      <c r="G103" s="348">
        <f t="shared" si="7"/>
        <v>1</v>
      </c>
      <c r="H103" s="380"/>
      <c r="I103" s="380" t="str">
        <f t="shared" si="8"/>
        <v/>
      </c>
      <c r="J103" s="380" t="str">
        <f t="shared" si="9"/>
        <v/>
      </c>
    </row>
    <row r="104" spans="1:10">
      <c r="A104" s="35">
        <v>95</v>
      </c>
      <c r="B104" s="6"/>
      <c r="C104" s="6"/>
      <c r="D104" s="214"/>
      <c r="E104" s="16" t="str">
        <f t="shared" si="5"/>
        <v/>
      </c>
      <c r="F104" s="347" t="b">
        <f t="shared" si="6"/>
        <v>0</v>
      </c>
      <c r="G104" s="348">
        <f t="shared" si="7"/>
        <v>1</v>
      </c>
      <c r="H104" s="380"/>
      <c r="I104" s="380" t="str">
        <f t="shared" si="8"/>
        <v/>
      </c>
      <c r="J104" s="380" t="str">
        <f t="shared" si="9"/>
        <v/>
      </c>
    </row>
    <row r="105" spans="1:10">
      <c r="A105" s="35">
        <v>96</v>
      </c>
      <c r="B105" s="6"/>
      <c r="C105" s="6"/>
      <c r="D105" s="214"/>
      <c r="E105" s="16" t="str">
        <f t="shared" si="5"/>
        <v/>
      </c>
      <c r="F105" s="347" t="b">
        <f t="shared" si="6"/>
        <v>0</v>
      </c>
      <c r="G105" s="348">
        <f t="shared" si="7"/>
        <v>1</v>
      </c>
      <c r="H105" s="380"/>
      <c r="I105" s="380" t="str">
        <f t="shared" si="8"/>
        <v/>
      </c>
      <c r="J105" s="380" t="str">
        <f t="shared" si="9"/>
        <v/>
      </c>
    </row>
    <row r="106" spans="1:10">
      <c r="A106" s="35">
        <v>97</v>
      </c>
      <c r="B106" s="6"/>
      <c r="C106" s="6"/>
      <c r="D106" s="214"/>
      <c r="E106" s="16" t="str">
        <f t="shared" si="5"/>
        <v/>
      </c>
      <c r="F106" s="347" t="b">
        <f t="shared" si="6"/>
        <v>0</v>
      </c>
      <c r="G106" s="348">
        <f t="shared" si="7"/>
        <v>1</v>
      </c>
      <c r="H106" s="380"/>
      <c r="I106" s="380" t="str">
        <f t="shared" si="8"/>
        <v/>
      </c>
      <c r="J106" s="380" t="str">
        <f t="shared" si="9"/>
        <v/>
      </c>
    </row>
    <row r="107" spans="1:10">
      <c r="A107" s="35">
        <v>98</v>
      </c>
      <c r="B107" s="6"/>
      <c r="C107" s="6"/>
      <c r="D107" s="214"/>
      <c r="E107" s="16" t="str">
        <f t="shared" si="5"/>
        <v/>
      </c>
      <c r="F107" s="347" t="b">
        <f t="shared" si="6"/>
        <v>0</v>
      </c>
      <c r="G107" s="348">
        <f t="shared" si="7"/>
        <v>1</v>
      </c>
      <c r="H107" s="380"/>
      <c r="I107" s="380" t="str">
        <f t="shared" si="8"/>
        <v/>
      </c>
      <c r="J107" s="380" t="str">
        <f t="shared" si="9"/>
        <v/>
      </c>
    </row>
    <row r="108" spans="1:10">
      <c r="A108" s="141">
        <v>99</v>
      </c>
      <c r="B108" s="6"/>
      <c r="C108" s="6"/>
      <c r="D108" s="214"/>
      <c r="E108" s="16" t="str">
        <f t="shared" si="5"/>
        <v/>
      </c>
      <c r="F108" s="347" t="b">
        <f t="shared" si="6"/>
        <v>0</v>
      </c>
      <c r="G108" s="348">
        <f t="shared" si="7"/>
        <v>1</v>
      </c>
      <c r="H108" s="380"/>
      <c r="I108" s="380" t="str">
        <f t="shared" si="8"/>
        <v/>
      </c>
      <c r="J108" s="380" t="str">
        <f t="shared" si="9"/>
        <v/>
      </c>
    </row>
    <row r="109" spans="1:10">
      <c r="A109" s="141">
        <v>100</v>
      </c>
      <c r="B109" s="142"/>
      <c r="C109" s="142"/>
      <c r="D109" s="144"/>
      <c r="E109" s="16" t="str">
        <f t="shared" si="5"/>
        <v/>
      </c>
      <c r="H109" s="380"/>
      <c r="I109" s="380" t="str">
        <f t="shared" si="8"/>
        <v/>
      </c>
      <c r="J109" s="380" t="str">
        <f t="shared" si="9"/>
        <v/>
      </c>
    </row>
    <row r="110" spans="1:10">
      <c r="A110" s="141">
        <v>101</v>
      </c>
      <c r="B110" s="142"/>
      <c r="C110" s="142"/>
      <c r="D110" s="144"/>
      <c r="E110" s="16" t="str">
        <f t="shared" si="5"/>
        <v/>
      </c>
      <c r="H110" s="380"/>
      <c r="I110" s="380" t="str">
        <f t="shared" si="8"/>
        <v/>
      </c>
      <c r="J110" s="380" t="str">
        <f t="shared" si="9"/>
        <v/>
      </c>
    </row>
    <row r="111" spans="1:10">
      <c r="A111" s="141">
        <v>102</v>
      </c>
      <c r="B111" s="142"/>
      <c r="C111" s="142"/>
      <c r="D111" s="144"/>
      <c r="E111" s="16" t="str">
        <f t="shared" si="5"/>
        <v/>
      </c>
      <c r="H111" s="380"/>
      <c r="I111" s="380" t="str">
        <f t="shared" si="8"/>
        <v/>
      </c>
      <c r="J111" s="380" t="str">
        <f t="shared" si="9"/>
        <v/>
      </c>
    </row>
    <row r="112" spans="1:10">
      <c r="A112" s="141">
        <v>103</v>
      </c>
      <c r="B112" s="142"/>
      <c r="C112" s="142"/>
      <c r="D112" s="144"/>
      <c r="E112" s="16" t="str">
        <f t="shared" si="5"/>
        <v/>
      </c>
      <c r="H112" s="380"/>
      <c r="I112" s="380" t="str">
        <f t="shared" si="8"/>
        <v/>
      </c>
      <c r="J112" s="380" t="str">
        <f t="shared" si="9"/>
        <v/>
      </c>
    </row>
    <row r="113" spans="1:10">
      <c r="A113" s="141">
        <v>104</v>
      </c>
      <c r="B113" s="142"/>
      <c r="C113" s="142"/>
      <c r="D113" s="144"/>
      <c r="E113" s="16" t="str">
        <f t="shared" si="5"/>
        <v/>
      </c>
      <c r="H113" s="380"/>
      <c r="I113" s="380" t="str">
        <f t="shared" si="8"/>
        <v/>
      </c>
      <c r="J113" s="380" t="str">
        <f t="shared" si="9"/>
        <v/>
      </c>
    </row>
    <row r="114" spans="1:10">
      <c r="A114" s="141">
        <v>105</v>
      </c>
      <c r="B114" s="142"/>
      <c r="C114" s="142"/>
      <c r="D114" s="144"/>
      <c r="E114" s="16" t="str">
        <f t="shared" si="5"/>
        <v/>
      </c>
      <c r="H114" s="380"/>
      <c r="I114" s="380" t="str">
        <f t="shared" si="8"/>
        <v/>
      </c>
      <c r="J114" s="380" t="str">
        <f t="shared" si="9"/>
        <v/>
      </c>
    </row>
    <row r="115" spans="1:10">
      <c r="A115" s="141">
        <v>106</v>
      </c>
      <c r="B115" s="142"/>
      <c r="C115" s="142"/>
      <c r="D115" s="144"/>
      <c r="E115" s="16" t="str">
        <f t="shared" si="5"/>
        <v/>
      </c>
      <c r="H115" s="380"/>
      <c r="I115" s="380" t="str">
        <f t="shared" si="8"/>
        <v/>
      </c>
      <c r="J115" s="380" t="str">
        <f t="shared" si="9"/>
        <v/>
      </c>
    </row>
    <row r="116" spans="1:10">
      <c r="A116" s="141">
        <v>107</v>
      </c>
      <c r="B116" s="142"/>
      <c r="C116" s="142"/>
      <c r="D116" s="144"/>
      <c r="E116" s="16" t="str">
        <f t="shared" si="5"/>
        <v/>
      </c>
      <c r="H116" s="380"/>
      <c r="I116" s="380" t="str">
        <f t="shared" si="8"/>
        <v/>
      </c>
      <c r="J116" s="380" t="str">
        <f t="shared" si="9"/>
        <v/>
      </c>
    </row>
    <row r="117" spans="1:10">
      <c r="A117" s="141">
        <v>108</v>
      </c>
      <c r="B117" s="142"/>
      <c r="C117" s="142"/>
      <c r="D117" s="144"/>
      <c r="E117" s="16" t="str">
        <f t="shared" si="5"/>
        <v/>
      </c>
      <c r="H117" s="380"/>
      <c r="I117" s="380" t="str">
        <f t="shared" si="8"/>
        <v/>
      </c>
      <c r="J117" s="380" t="str">
        <f t="shared" si="9"/>
        <v/>
      </c>
    </row>
    <row r="118" spans="1:10">
      <c r="A118" s="141">
        <v>109</v>
      </c>
      <c r="B118" s="142"/>
      <c r="C118" s="142"/>
      <c r="D118" s="144"/>
      <c r="E118" s="16" t="str">
        <f t="shared" si="5"/>
        <v/>
      </c>
      <c r="H118" s="380"/>
      <c r="I118" s="380" t="str">
        <f t="shared" si="8"/>
        <v/>
      </c>
      <c r="J118" s="380" t="str">
        <f t="shared" si="9"/>
        <v/>
      </c>
    </row>
    <row r="119" spans="1:10">
      <c r="A119" s="141">
        <v>110</v>
      </c>
      <c r="B119" s="142"/>
      <c r="C119" s="142"/>
      <c r="D119" s="144"/>
      <c r="E119" s="16" t="str">
        <f t="shared" si="5"/>
        <v/>
      </c>
      <c r="H119" s="380"/>
      <c r="I119" s="380" t="str">
        <f t="shared" si="8"/>
        <v/>
      </c>
      <c r="J119" s="380" t="str">
        <f t="shared" si="9"/>
        <v/>
      </c>
    </row>
    <row r="120" spans="1:10">
      <c r="A120" s="141">
        <v>111</v>
      </c>
      <c r="B120" s="142"/>
      <c r="C120" s="142"/>
      <c r="D120" s="144"/>
      <c r="E120" s="16" t="str">
        <f t="shared" si="5"/>
        <v/>
      </c>
      <c r="H120" s="380"/>
      <c r="I120" s="380" t="str">
        <f t="shared" si="8"/>
        <v/>
      </c>
      <c r="J120" s="380" t="str">
        <f t="shared" si="9"/>
        <v/>
      </c>
    </row>
    <row r="121" spans="1:10">
      <c r="A121" s="141">
        <v>112</v>
      </c>
      <c r="B121" s="142"/>
      <c r="C121" s="142"/>
      <c r="D121" s="144"/>
      <c r="E121" s="16" t="str">
        <f t="shared" si="5"/>
        <v/>
      </c>
      <c r="H121" s="380"/>
      <c r="I121" s="380" t="str">
        <f t="shared" si="8"/>
        <v/>
      </c>
      <c r="J121" s="380" t="str">
        <f t="shared" si="9"/>
        <v/>
      </c>
    </row>
    <row r="122" spans="1:10">
      <c r="A122" s="141">
        <v>113</v>
      </c>
      <c r="B122" s="142"/>
      <c r="C122" s="142"/>
      <c r="D122" s="144"/>
      <c r="E122" s="16" t="str">
        <f t="shared" si="5"/>
        <v/>
      </c>
      <c r="H122" s="380"/>
      <c r="I122" s="380" t="str">
        <f t="shared" si="8"/>
        <v/>
      </c>
      <c r="J122" s="380" t="str">
        <f t="shared" si="9"/>
        <v/>
      </c>
    </row>
    <row r="123" spans="1:10">
      <c r="A123" s="141">
        <v>114</v>
      </c>
      <c r="B123" s="142"/>
      <c r="C123" s="142"/>
      <c r="D123" s="144"/>
      <c r="E123" s="16" t="str">
        <f t="shared" si="5"/>
        <v/>
      </c>
      <c r="H123" s="380"/>
      <c r="I123" s="380" t="str">
        <f t="shared" si="8"/>
        <v/>
      </c>
      <c r="J123" s="380" t="str">
        <f t="shared" si="9"/>
        <v/>
      </c>
    </row>
    <row r="124" spans="1:10">
      <c r="A124" s="141">
        <v>115</v>
      </c>
      <c r="B124" s="142"/>
      <c r="C124" s="142"/>
      <c r="D124" s="144"/>
      <c r="E124" s="16" t="str">
        <f t="shared" si="5"/>
        <v/>
      </c>
      <c r="H124" s="380"/>
      <c r="I124" s="380" t="str">
        <f t="shared" si="8"/>
        <v/>
      </c>
      <c r="J124" s="380" t="str">
        <f t="shared" si="9"/>
        <v/>
      </c>
    </row>
    <row r="125" spans="1:10">
      <c r="A125" s="141">
        <v>116</v>
      </c>
      <c r="B125" s="142"/>
      <c r="C125" s="142"/>
      <c r="D125" s="144"/>
      <c r="E125" s="16" t="str">
        <f t="shared" si="5"/>
        <v/>
      </c>
      <c r="H125" s="380"/>
      <c r="I125" s="380" t="str">
        <f t="shared" si="8"/>
        <v/>
      </c>
      <c r="J125" s="380" t="str">
        <f t="shared" si="9"/>
        <v/>
      </c>
    </row>
    <row r="126" spans="1:10">
      <c r="A126" s="141">
        <v>117</v>
      </c>
      <c r="B126" s="142"/>
      <c r="C126" s="142"/>
      <c r="D126" s="144"/>
      <c r="E126" s="16" t="str">
        <f t="shared" si="5"/>
        <v/>
      </c>
      <c r="H126" s="380"/>
      <c r="I126" s="380" t="str">
        <f t="shared" si="8"/>
        <v/>
      </c>
      <c r="J126" s="380" t="str">
        <f t="shared" si="9"/>
        <v/>
      </c>
    </row>
    <row r="127" spans="1:10">
      <c r="A127" s="141">
        <v>118</v>
      </c>
      <c r="B127" s="142"/>
      <c r="C127" s="142"/>
      <c r="D127" s="144"/>
      <c r="E127" s="16" t="str">
        <f t="shared" si="5"/>
        <v/>
      </c>
      <c r="H127" s="380"/>
      <c r="I127" s="380" t="str">
        <f t="shared" si="8"/>
        <v/>
      </c>
      <c r="J127" s="380" t="str">
        <f t="shared" si="9"/>
        <v/>
      </c>
    </row>
    <row r="128" spans="1:10">
      <c r="A128" s="141">
        <v>119</v>
      </c>
      <c r="B128" s="142"/>
      <c r="C128" s="142"/>
      <c r="D128" s="144"/>
      <c r="E128" s="16" t="str">
        <f t="shared" si="5"/>
        <v/>
      </c>
      <c r="H128" s="380"/>
      <c r="I128" s="380" t="str">
        <f t="shared" si="8"/>
        <v/>
      </c>
      <c r="J128" s="380" t="str">
        <f t="shared" si="9"/>
        <v/>
      </c>
    </row>
    <row r="129" spans="1:10">
      <c r="A129" s="141">
        <v>120</v>
      </c>
      <c r="B129" s="142"/>
      <c r="C129" s="142"/>
      <c r="D129" s="144"/>
      <c r="E129" s="16" t="str">
        <f t="shared" si="5"/>
        <v/>
      </c>
      <c r="H129" s="380"/>
      <c r="I129" s="380" t="str">
        <f t="shared" si="8"/>
        <v/>
      </c>
      <c r="J129" s="380" t="str">
        <f t="shared" si="9"/>
        <v/>
      </c>
    </row>
    <row r="130" spans="1:10">
      <c r="A130" s="141">
        <v>121</v>
      </c>
      <c r="B130" s="142"/>
      <c r="C130" s="142"/>
      <c r="D130" s="144"/>
      <c r="E130" s="16" t="str">
        <f t="shared" si="5"/>
        <v/>
      </c>
      <c r="H130" s="380"/>
      <c r="I130" s="380" t="str">
        <f t="shared" si="8"/>
        <v/>
      </c>
      <c r="J130" s="380" t="str">
        <f t="shared" si="9"/>
        <v/>
      </c>
    </row>
    <row r="131" spans="1:10">
      <c r="A131" s="141">
        <v>122</v>
      </c>
      <c r="B131" s="142"/>
      <c r="C131" s="142"/>
      <c r="D131" s="144"/>
      <c r="E131" s="16" t="str">
        <f t="shared" si="5"/>
        <v/>
      </c>
      <c r="H131" s="380"/>
      <c r="I131" s="380" t="str">
        <f t="shared" si="8"/>
        <v/>
      </c>
      <c r="J131" s="380" t="str">
        <f t="shared" si="9"/>
        <v/>
      </c>
    </row>
    <row r="132" spans="1:10">
      <c r="A132" s="141">
        <v>123</v>
      </c>
      <c r="B132" s="142"/>
      <c r="C132" s="142"/>
      <c r="D132" s="144"/>
      <c r="E132" s="16" t="str">
        <f t="shared" si="5"/>
        <v/>
      </c>
      <c r="H132" s="380"/>
      <c r="I132" s="380" t="str">
        <f t="shared" si="8"/>
        <v/>
      </c>
      <c r="J132" s="380" t="str">
        <f t="shared" si="9"/>
        <v/>
      </c>
    </row>
    <row r="133" spans="1:10">
      <c r="A133" s="141">
        <v>124</v>
      </c>
      <c r="B133" s="142"/>
      <c r="C133" s="142"/>
      <c r="D133" s="144"/>
      <c r="E133" s="16" t="str">
        <f t="shared" si="5"/>
        <v/>
      </c>
      <c r="H133" s="380"/>
      <c r="I133" s="380" t="str">
        <f t="shared" si="8"/>
        <v/>
      </c>
      <c r="J133" s="380" t="str">
        <f t="shared" si="9"/>
        <v/>
      </c>
    </row>
    <row r="134" spans="1:10">
      <c r="A134" s="141">
        <v>125</v>
      </c>
      <c r="B134" s="142"/>
      <c r="C134" s="142"/>
      <c r="D134" s="144"/>
      <c r="E134" s="16" t="str">
        <f t="shared" si="5"/>
        <v/>
      </c>
      <c r="H134" s="380"/>
      <c r="I134" s="380" t="str">
        <f t="shared" si="8"/>
        <v/>
      </c>
      <c r="J134" s="380" t="str">
        <f t="shared" si="9"/>
        <v/>
      </c>
    </row>
    <row r="135" spans="1:10">
      <c r="A135" s="141">
        <v>126</v>
      </c>
      <c r="B135" s="142"/>
      <c r="C135" s="142"/>
      <c r="D135" s="144"/>
      <c r="E135" s="16" t="str">
        <f t="shared" si="5"/>
        <v/>
      </c>
      <c r="H135" s="380"/>
      <c r="I135" s="380" t="str">
        <f t="shared" si="8"/>
        <v/>
      </c>
      <c r="J135" s="380" t="str">
        <f t="shared" si="9"/>
        <v/>
      </c>
    </row>
    <row r="136" spans="1:10">
      <c r="A136" s="141">
        <v>127</v>
      </c>
      <c r="B136" s="142"/>
      <c r="C136" s="142"/>
      <c r="D136" s="144"/>
      <c r="E136" s="16" t="str">
        <f t="shared" si="5"/>
        <v/>
      </c>
      <c r="H136" s="380"/>
      <c r="I136" s="380" t="str">
        <f t="shared" si="8"/>
        <v/>
      </c>
      <c r="J136" s="380" t="str">
        <f t="shared" si="9"/>
        <v/>
      </c>
    </row>
    <row r="137" spans="1:10">
      <c r="A137" s="141">
        <v>128</v>
      </c>
      <c r="B137" s="142"/>
      <c r="C137" s="142"/>
      <c r="D137" s="144"/>
      <c r="E137" s="16" t="str">
        <f t="shared" si="5"/>
        <v/>
      </c>
      <c r="H137" s="380"/>
      <c r="I137" s="380" t="str">
        <f t="shared" si="8"/>
        <v/>
      </c>
      <c r="J137" s="380" t="str">
        <f t="shared" si="9"/>
        <v/>
      </c>
    </row>
    <row r="138" spans="1:10">
      <c r="A138" s="141">
        <v>129</v>
      </c>
      <c r="B138" s="142"/>
      <c r="C138" s="142"/>
      <c r="D138" s="144"/>
      <c r="E138" s="16" t="str">
        <f t="shared" ref="E138:E201" si="10">IF(OR($B138="",,,,$D138&lt;an_initial,$D138&gt;an_final,),"",HLOOKUP(C138,ii10punctaje,2,FALSE) )</f>
        <v/>
      </c>
      <c r="H138" s="380"/>
      <c r="I138" s="380" t="str">
        <f t="shared" ref="I138:I201" si="11">IF(OR($B138="",,,,$D138&lt;an_initial,$D138&gt;an_final,),"",HLOOKUP(C138,ii10punctaje,2,FALSE)*COUNTIF(C138,$I$7))</f>
        <v/>
      </c>
      <c r="J138" s="380" t="str">
        <f t="shared" ref="J138:J201" si="12">IF(OR($B138="",,,,$D138&lt;an_initial,$D138&gt;an_final,),"",HLOOKUP(C138,ii10punctaje,2,FALSE)*COUNTIF(C138,$J$7))</f>
        <v/>
      </c>
    </row>
    <row r="139" spans="1:10">
      <c r="A139" s="141">
        <v>130</v>
      </c>
      <c r="B139" s="142"/>
      <c r="C139" s="142"/>
      <c r="D139" s="144"/>
      <c r="E139" s="16" t="str">
        <f t="shared" si="10"/>
        <v/>
      </c>
      <c r="H139" s="380"/>
      <c r="I139" s="380" t="str">
        <f t="shared" si="11"/>
        <v/>
      </c>
      <c r="J139" s="380" t="str">
        <f t="shared" si="12"/>
        <v/>
      </c>
    </row>
    <row r="140" spans="1:10">
      <c r="A140" s="141">
        <v>131</v>
      </c>
      <c r="B140" s="142"/>
      <c r="C140" s="142"/>
      <c r="D140" s="144"/>
      <c r="E140" s="16" t="str">
        <f t="shared" si="10"/>
        <v/>
      </c>
      <c r="H140" s="380"/>
      <c r="I140" s="380" t="str">
        <f t="shared" si="11"/>
        <v/>
      </c>
      <c r="J140" s="380" t="str">
        <f t="shared" si="12"/>
        <v/>
      </c>
    </row>
    <row r="141" spans="1:10">
      <c r="A141" s="141">
        <v>132</v>
      </c>
      <c r="B141" s="142"/>
      <c r="C141" s="142"/>
      <c r="D141" s="144"/>
      <c r="E141" s="16" t="str">
        <f t="shared" si="10"/>
        <v/>
      </c>
      <c r="H141" s="380"/>
      <c r="I141" s="380" t="str">
        <f t="shared" si="11"/>
        <v/>
      </c>
      <c r="J141" s="380" t="str">
        <f t="shared" si="12"/>
        <v/>
      </c>
    </row>
    <row r="142" spans="1:10">
      <c r="A142" s="141">
        <v>133</v>
      </c>
      <c r="B142" s="142"/>
      <c r="C142" s="142"/>
      <c r="D142" s="144"/>
      <c r="E142" s="16" t="str">
        <f t="shared" si="10"/>
        <v/>
      </c>
      <c r="H142" s="380"/>
      <c r="I142" s="380" t="str">
        <f t="shared" si="11"/>
        <v/>
      </c>
      <c r="J142" s="380" t="str">
        <f t="shared" si="12"/>
        <v/>
      </c>
    </row>
    <row r="143" spans="1:10">
      <c r="A143" s="141">
        <v>134</v>
      </c>
      <c r="B143" s="142"/>
      <c r="C143" s="142"/>
      <c r="D143" s="144"/>
      <c r="E143" s="16" t="str">
        <f t="shared" si="10"/>
        <v/>
      </c>
      <c r="H143" s="380"/>
      <c r="I143" s="380" t="str">
        <f t="shared" si="11"/>
        <v/>
      </c>
      <c r="J143" s="380" t="str">
        <f t="shared" si="12"/>
        <v/>
      </c>
    </row>
    <row r="144" spans="1:10">
      <c r="A144" s="141">
        <v>135</v>
      </c>
      <c r="B144" s="142"/>
      <c r="C144" s="142"/>
      <c r="D144" s="144"/>
      <c r="E144" s="16" t="str">
        <f t="shared" si="10"/>
        <v/>
      </c>
      <c r="H144" s="380"/>
      <c r="I144" s="380" t="str">
        <f t="shared" si="11"/>
        <v/>
      </c>
      <c r="J144" s="380" t="str">
        <f t="shared" si="12"/>
        <v/>
      </c>
    </row>
    <row r="145" spans="1:10">
      <c r="A145" s="141">
        <v>136</v>
      </c>
      <c r="B145" s="142"/>
      <c r="C145" s="142"/>
      <c r="D145" s="144"/>
      <c r="E145" s="16" t="str">
        <f t="shared" si="10"/>
        <v/>
      </c>
      <c r="H145" s="380"/>
      <c r="I145" s="380" t="str">
        <f t="shared" si="11"/>
        <v/>
      </c>
      <c r="J145" s="380" t="str">
        <f t="shared" si="12"/>
        <v/>
      </c>
    </row>
    <row r="146" spans="1:10">
      <c r="A146" s="141">
        <v>137</v>
      </c>
      <c r="B146" s="142"/>
      <c r="C146" s="142"/>
      <c r="D146" s="144"/>
      <c r="E146" s="16" t="str">
        <f t="shared" si="10"/>
        <v/>
      </c>
      <c r="H146" s="380"/>
      <c r="I146" s="380" t="str">
        <f t="shared" si="11"/>
        <v/>
      </c>
      <c r="J146" s="380" t="str">
        <f t="shared" si="12"/>
        <v/>
      </c>
    </row>
    <row r="147" spans="1:10">
      <c r="A147" s="141">
        <v>138</v>
      </c>
      <c r="B147" s="142"/>
      <c r="C147" s="142"/>
      <c r="D147" s="144"/>
      <c r="E147" s="16" t="str">
        <f t="shared" si="10"/>
        <v/>
      </c>
      <c r="H147" s="380"/>
      <c r="I147" s="380" t="str">
        <f t="shared" si="11"/>
        <v/>
      </c>
      <c r="J147" s="380" t="str">
        <f t="shared" si="12"/>
        <v/>
      </c>
    </row>
    <row r="148" spans="1:10">
      <c r="A148" s="141">
        <v>139</v>
      </c>
      <c r="B148" s="142"/>
      <c r="C148" s="142"/>
      <c r="D148" s="144"/>
      <c r="E148" s="16" t="str">
        <f t="shared" si="10"/>
        <v/>
      </c>
      <c r="H148" s="380"/>
      <c r="I148" s="380" t="str">
        <f t="shared" si="11"/>
        <v/>
      </c>
      <c r="J148" s="380" t="str">
        <f t="shared" si="12"/>
        <v/>
      </c>
    </row>
    <row r="149" spans="1:10">
      <c r="A149" s="141">
        <v>140</v>
      </c>
      <c r="B149" s="142"/>
      <c r="C149" s="142"/>
      <c r="D149" s="144"/>
      <c r="E149" s="16" t="str">
        <f t="shared" si="10"/>
        <v/>
      </c>
      <c r="H149" s="380"/>
      <c r="I149" s="380" t="str">
        <f t="shared" si="11"/>
        <v/>
      </c>
      <c r="J149" s="380" t="str">
        <f t="shared" si="12"/>
        <v/>
      </c>
    </row>
    <row r="150" spans="1:10">
      <c r="A150" s="141">
        <v>141</v>
      </c>
      <c r="B150" s="142"/>
      <c r="C150" s="142"/>
      <c r="D150" s="144"/>
      <c r="E150" s="16" t="str">
        <f t="shared" si="10"/>
        <v/>
      </c>
      <c r="H150" s="380"/>
      <c r="I150" s="380" t="str">
        <f t="shared" si="11"/>
        <v/>
      </c>
      <c r="J150" s="380" t="str">
        <f t="shared" si="12"/>
        <v/>
      </c>
    </row>
    <row r="151" spans="1:10">
      <c r="A151" s="141">
        <v>142</v>
      </c>
      <c r="B151" s="142"/>
      <c r="C151" s="142"/>
      <c r="D151" s="144"/>
      <c r="E151" s="16" t="str">
        <f t="shared" si="10"/>
        <v/>
      </c>
      <c r="H151" s="380"/>
      <c r="I151" s="380" t="str">
        <f t="shared" si="11"/>
        <v/>
      </c>
      <c r="J151" s="380" t="str">
        <f t="shared" si="12"/>
        <v/>
      </c>
    </row>
    <row r="152" spans="1:10">
      <c r="A152" s="141">
        <v>143</v>
      </c>
      <c r="B152" s="142"/>
      <c r="C152" s="142"/>
      <c r="D152" s="144"/>
      <c r="E152" s="16" t="str">
        <f t="shared" si="10"/>
        <v/>
      </c>
      <c r="H152" s="380"/>
      <c r="I152" s="380" t="str">
        <f t="shared" si="11"/>
        <v/>
      </c>
      <c r="J152" s="380" t="str">
        <f t="shared" si="12"/>
        <v/>
      </c>
    </row>
    <row r="153" spans="1:10">
      <c r="A153" s="141">
        <v>144</v>
      </c>
      <c r="B153" s="142"/>
      <c r="C153" s="142"/>
      <c r="D153" s="144"/>
      <c r="E153" s="16" t="str">
        <f t="shared" si="10"/>
        <v/>
      </c>
      <c r="H153" s="380"/>
      <c r="I153" s="380" t="str">
        <f t="shared" si="11"/>
        <v/>
      </c>
      <c r="J153" s="380" t="str">
        <f t="shared" si="12"/>
        <v/>
      </c>
    </row>
    <row r="154" spans="1:10">
      <c r="A154" s="141">
        <v>145</v>
      </c>
      <c r="B154" s="142"/>
      <c r="C154" s="142"/>
      <c r="D154" s="144"/>
      <c r="E154" s="16" t="str">
        <f t="shared" si="10"/>
        <v/>
      </c>
      <c r="H154" s="380"/>
      <c r="I154" s="380" t="str">
        <f t="shared" si="11"/>
        <v/>
      </c>
      <c r="J154" s="380" t="str">
        <f t="shared" si="12"/>
        <v/>
      </c>
    </row>
    <row r="155" spans="1:10">
      <c r="A155" s="141">
        <v>146</v>
      </c>
      <c r="B155" s="142"/>
      <c r="C155" s="142"/>
      <c r="D155" s="144"/>
      <c r="E155" s="16" t="str">
        <f t="shared" si="10"/>
        <v/>
      </c>
      <c r="H155" s="380"/>
      <c r="I155" s="380" t="str">
        <f t="shared" si="11"/>
        <v/>
      </c>
      <c r="J155" s="380" t="str">
        <f t="shared" si="12"/>
        <v/>
      </c>
    </row>
    <row r="156" spans="1:10">
      <c r="A156" s="141">
        <v>147</v>
      </c>
      <c r="B156" s="142"/>
      <c r="C156" s="142"/>
      <c r="D156" s="144"/>
      <c r="E156" s="16" t="str">
        <f t="shared" si="10"/>
        <v/>
      </c>
      <c r="H156" s="380"/>
      <c r="I156" s="380" t="str">
        <f t="shared" si="11"/>
        <v/>
      </c>
      <c r="J156" s="380" t="str">
        <f t="shared" si="12"/>
        <v/>
      </c>
    </row>
    <row r="157" spans="1:10">
      <c r="A157" s="141">
        <v>148</v>
      </c>
      <c r="B157" s="142"/>
      <c r="C157" s="142"/>
      <c r="D157" s="144"/>
      <c r="E157" s="16" t="str">
        <f t="shared" si="10"/>
        <v/>
      </c>
      <c r="H157" s="380"/>
      <c r="I157" s="380" t="str">
        <f t="shared" si="11"/>
        <v/>
      </c>
      <c r="J157" s="380" t="str">
        <f t="shared" si="12"/>
        <v/>
      </c>
    </row>
    <row r="158" spans="1:10">
      <c r="A158" s="141">
        <v>149</v>
      </c>
      <c r="B158" s="142"/>
      <c r="C158" s="142"/>
      <c r="D158" s="144"/>
      <c r="E158" s="16" t="str">
        <f t="shared" si="10"/>
        <v/>
      </c>
      <c r="H158" s="380"/>
      <c r="I158" s="380" t="str">
        <f t="shared" si="11"/>
        <v/>
      </c>
      <c r="J158" s="380" t="str">
        <f t="shared" si="12"/>
        <v/>
      </c>
    </row>
    <row r="159" spans="1:10">
      <c r="A159" s="141">
        <v>150</v>
      </c>
      <c r="B159" s="142"/>
      <c r="C159" s="142"/>
      <c r="D159" s="144"/>
      <c r="E159" s="16" t="str">
        <f t="shared" si="10"/>
        <v/>
      </c>
      <c r="H159" s="380"/>
      <c r="I159" s="380" t="str">
        <f t="shared" si="11"/>
        <v/>
      </c>
      <c r="J159" s="380" t="str">
        <f t="shared" si="12"/>
        <v/>
      </c>
    </row>
    <row r="160" spans="1:10">
      <c r="A160" s="141">
        <v>151</v>
      </c>
      <c r="B160" s="142"/>
      <c r="C160" s="142"/>
      <c r="D160" s="144"/>
      <c r="E160" s="16" t="str">
        <f t="shared" si="10"/>
        <v/>
      </c>
      <c r="H160" s="380"/>
      <c r="I160" s="380" t="str">
        <f t="shared" si="11"/>
        <v/>
      </c>
      <c r="J160" s="380" t="str">
        <f t="shared" si="12"/>
        <v/>
      </c>
    </row>
    <row r="161" spans="1:10">
      <c r="A161" s="141">
        <v>152</v>
      </c>
      <c r="B161" s="142"/>
      <c r="C161" s="142"/>
      <c r="D161" s="144"/>
      <c r="E161" s="16" t="str">
        <f t="shared" si="10"/>
        <v/>
      </c>
      <c r="H161" s="380"/>
      <c r="I161" s="380" t="str">
        <f t="shared" si="11"/>
        <v/>
      </c>
      <c r="J161" s="380" t="str">
        <f t="shared" si="12"/>
        <v/>
      </c>
    </row>
    <row r="162" spans="1:10">
      <c r="A162" s="141">
        <v>153</v>
      </c>
      <c r="B162" s="142"/>
      <c r="C162" s="142"/>
      <c r="D162" s="144"/>
      <c r="E162" s="16" t="str">
        <f t="shared" si="10"/>
        <v/>
      </c>
      <c r="H162" s="380"/>
      <c r="I162" s="380" t="str">
        <f t="shared" si="11"/>
        <v/>
      </c>
      <c r="J162" s="380" t="str">
        <f t="shared" si="12"/>
        <v/>
      </c>
    </row>
    <row r="163" spans="1:10">
      <c r="A163" s="141">
        <v>154</v>
      </c>
      <c r="B163" s="142"/>
      <c r="C163" s="142"/>
      <c r="D163" s="144"/>
      <c r="E163" s="16" t="str">
        <f t="shared" si="10"/>
        <v/>
      </c>
      <c r="H163" s="380"/>
      <c r="I163" s="380" t="str">
        <f t="shared" si="11"/>
        <v/>
      </c>
      <c r="J163" s="380" t="str">
        <f t="shared" si="12"/>
        <v/>
      </c>
    </row>
    <row r="164" spans="1:10">
      <c r="A164" s="141">
        <v>155</v>
      </c>
      <c r="B164" s="142"/>
      <c r="C164" s="142"/>
      <c r="D164" s="144"/>
      <c r="E164" s="16" t="str">
        <f t="shared" si="10"/>
        <v/>
      </c>
      <c r="H164" s="380"/>
      <c r="I164" s="380" t="str">
        <f t="shared" si="11"/>
        <v/>
      </c>
      <c r="J164" s="380" t="str">
        <f t="shared" si="12"/>
        <v/>
      </c>
    </row>
    <row r="165" spans="1:10">
      <c r="A165" s="141">
        <v>156</v>
      </c>
      <c r="B165" s="142"/>
      <c r="C165" s="142"/>
      <c r="D165" s="144"/>
      <c r="E165" s="16" t="str">
        <f t="shared" si="10"/>
        <v/>
      </c>
      <c r="H165" s="380"/>
      <c r="I165" s="380" t="str">
        <f t="shared" si="11"/>
        <v/>
      </c>
      <c r="J165" s="380" t="str">
        <f t="shared" si="12"/>
        <v/>
      </c>
    </row>
    <row r="166" spans="1:10">
      <c r="A166" s="141">
        <v>157</v>
      </c>
      <c r="B166" s="142"/>
      <c r="C166" s="142"/>
      <c r="D166" s="144"/>
      <c r="E166" s="16" t="str">
        <f t="shared" si="10"/>
        <v/>
      </c>
      <c r="H166" s="380"/>
      <c r="I166" s="380" t="str">
        <f t="shared" si="11"/>
        <v/>
      </c>
      <c r="J166" s="380" t="str">
        <f t="shared" si="12"/>
        <v/>
      </c>
    </row>
    <row r="167" spans="1:10">
      <c r="A167" s="141">
        <v>158</v>
      </c>
      <c r="B167" s="142"/>
      <c r="C167" s="142"/>
      <c r="D167" s="144"/>
      <c r="E167" s="16" t="str">
        <f t="shared" si="10"/>
        <v/>
      </c>
      <c r="H167" s="380"/>
      <c r="I167" s="380" t="str">
        <f t="shared" si="11"/>
        <v/>
      </c>
      <c r="J167" s="380" t="str">
        <f t="shared" si="12"/>
        <v/>
      </c>
    </row>
    <row r="168" spans="1:10">
      <c r="A168" s="141">
        <v>159</v>
      </c>
      <c r="B168" s="142"/>
      <c r="C168" s="142"/>
      <c r="D168" s="144"/>
      <c r="E168" s="16" t="str">
        <f t="shared" si="10"/>
        <v/>
      </c>
      <c r="H168" s="380"/>
      <c r="I168" s="380" t="str">
        <f t="shared" si="11"/>
        <v/>
      </c>
      <c r="J168" s="380" t="str">
        <f t="shared" si="12"/>
        <v/>
      </c>
    </row>
    <row r="169" spans="1:10">
      <c r="A169" s="141">
        <v>160</v>
      </c>
      <c r="B169" s="142"/>
      <c r="C169" s="142"/>
      <c r="D169" s="144"/>
      <c r="E169" s="16" t="str">
        <f t="shared" si="10"/>
        <v/>
      </c>
      <c r="H169" s="380"/>
      <c r="I169" s="380" t="str">
        <f t="shared" si="11"/>
        <v/>
      </c>
      <c r="J169" s="380" t="str">
        <f t="shared" si="12"/>
        <v/>
      </c>
    </row>
    <row r="170" spans="1:10">
      <c r="A170" s="141">
        <v>161</v>
      </c>
      <c r="B170" s="142"/>
      <c r="C170" s="142"/>
      <c r="D170" s="144"/>
      <c r="E170" s="16" t="str">
        <f t="shared" si="10"/>
        <v/>
      </c>
      <c r="H170" s="380"/>
      <c r="I170" s="380" t="str">
        <f t="shared" si="11"/>
        <v/>
      </c>
      <c r="J170" s="380" t="str">
        <f t="shared" si="12"/>
        <v/>
      </c>
    </row>
    <row r="171" spans="1:10">
      <c r="A171" s="141">
        <v>162</v>
      </c>
      <c r="B171" s="142"/>
      <c r="C171" s="142"/>
      <c r="D171" s="144"/>
      <c r="E171" s="16" t="str">
        <f t="shared" si="10"/>
        <v/>
      </c>
      <c r="H171" s="380"/>
      <c r="I171" s="380" t="str">
        <f t="shared" si="11"/>
        <v/>
      </c>
      <c r="J171" s="380" t="str">
        <f t="shared" si="12"/>
        <v/>
      </c>
    </row>
    <row r="172" spans="1:10">
      <c r="A172" s="141">
        <v>163</v>
      </c>
      <c r="B172" s="142"/>
      <c r="C172" s="142"/>
      <c r="D172" s="144"/>
      <c r="E172" s="16" t="str">
        <f t="shared" si="10"/>
        <v/>
      </c>
      <c r="H172" s="380"/>
      <c r="I172" s="380" t="str">
        <f t="shared" si="11"/>
        <v/>
      </c>
      <c r="J172" s="380" t="str">
        <f t="shared" si="12"/>
        <v/>
      </c>
    </row>
    <row r="173" spans="1:10">
      <c r="A173" s="141">
        <v>164</v>
      </c>
      <c r="B173" s="142"/>
      <c r="C173" s="142"/>
      <c r="D173" s="144"/>
      <c r="E173" s="16" t="str">
        <f t="shared" si="10"/>
        <v/>
      </c>
      <c r="H173" s="380"/>
      <c r="I173" s="380" t="str">
        <f t="shared" si="11"/>
        <v/>
      </c>
      <c r="J173" s="380" t="str">
        <f t="shared" si="12"/>
        <v/>
      </c>
    </row>
    <row r="174" spans="1:10">
      <c r="A174" s="141">
        <v>165</v>
      </c>
      <c r="B174" s="142"/>
      <c r="C174" s="142"/>
      <c r="D174" s="144"/>
      <c r="E174" s="16" t="str">
        <f t="shared" si="10"/>
        <v/>
      </c>
      <c r="H174" s="380"/>
      <c r="I174" s="380" t="str">
        <f t="shared" si="11"/>
        <v/>
      </c>
      <c r="J174" s="380" t="str">
        <f t="shared" si="12"/>
        <v/>
      </c>
    </row>
    <row r="175" spans="1:10">
      <c r="A175" s="141">
        <v>166</v>
      </c>
      <c r="B175" s="142"/>
      <c r="C175" s="142"/>
      <c r="D175" s="144"/>
      <c r="E175" s="16" t="str">
        <f t="shared" si="10"/>
        <v/>
      </c>
      <c r="H175" s="380"/>
      <c r="I175" s="380" t="str">
        <f t="shared" si="11"/>
        <v/>
      </c>
      <c r="J175" s="380" t="str">
        <f t="shared" si="12"/>
        <v/>
      </c>
    </row>
    <row r="176" spans="1:10">
      <c r="A176" s="141">
        <v>167</v>
      </c>
      <c r="B176" s="142"/>
      <c r="C176" s="142"/>
      <c r="D176" s="144"/>
      <c r="E176" s="16" t="str">
        <f t="shared" si="10"/>
        <v/>
      </c>
      <c r="H176" s="380"/>
      <c r="I176" s="380" t="str">
        <f t="shared" si="11"/>
        <v/>
      </c>
      <c r="J176" s="380" t="str">
        <f t="shared" si="12"/>
        <v/>
      </c>
    </row>
    <row r="177" spans="1:10">
      <c r="A177" s="141">
        <v>168</v>
      </c>
      <c r="B177" s="142"/>
      <c r="C177" s="142"/>
      <c r="D177" s="144"/>
      <c r="E177" s="16" t="str">
        <f t="shared" si="10"/>
        <v/>
      </c>
      <c r="H177" s="380"/>
      <c r="I177" s="380" t="str">
        <f t="shared" si="11"/>
        <v/>
      </c>
      <c r="J177" s="380" t="str">
        <f t="shared" si="12"/>
        <v/>
      </c>
    </row>
    <row r="178" spans="1:10">
      <c r="A178" s="141">
        <v>169</v>
      </c>
      <c r="B178" s="142"/>
      <c r="C178" s="142"/>
      <c r="D178" s="144"/>
      <c r="E178" s="16" t="str">
        <f t="shared" si="10"/>
        <v/>
      </c>
      <c r="H178" s="380"/>
      <c r="I178" s="380" t="str">
        <f t="shared" si="11"/>
        <v/>
      </c>
      <c r="J178" s="380" t="str">
        <f t="shared" si="12"/>
        <v/>
      </c>
    </row>
    <row r="179" spans="1:10">
      <c r="A179" s="141">
        <v>170</v>
      </c>
      <c r="B179" s="142"/>
      <c r="C179" s="142"/>
      <c r="D179" s="144"/>
      <c r="E179" s="16" t="str">
        <f t="shared" si="10"/>
        <v/>
      </c>
      <c r="H179" s="380"/>
      <c r="I179" s="380" t="str">
        <f t="shared" si="11"/>
        <v/>
      </c>
      <c r="J179" s="380" t="str">
        <f t="shared" si="12"/>
        <v/>
      </c>
    </row>
    <row r="180" spans="1:10">
      <c r="A180" s="141">
        <v>171</v>
      </c>
      <c r="B180" s="142"/>
      <c r="C180" s="142"/>
      <c r="D180" s="144"/>
      <c r="E180" s="16" t="str">
        <f t="shared" si="10"/>
        <v/>
      </c>
      <c r="H180" s="380"/>
      <c r="I180" s="380" t="str">
        <f t="shared" si="11"/>
        <v/>
      </c>
      <c r="J180" s="380" t="str">
        <f t="shared" si="12"/>
        <v/>
      </c>
    </row>
    <row r="181" spans="1:10">
      <c r="A181" s="141">
        <v>172</v>
      </c>
      <c r="B181" s="142"/>
      <c r="C181" s="142"/>
      <c r="D181" s="144"/>
      <c r="E181" s="16" t="str">
        <f t="shared" si="10"/>
        <v/>
      </c>
      <c r="H181" s="380"/>
      <c r="I181" s="380" t="str">
        <f t="shared" si="11"/>
        <v/>
      </c>
      <c r="J181" s="380" t="str">
        <f t="shared" si="12"/>
        <v/>
      </c>
    </row>
    <row r="182" spans="1:10">
      <c r="A182" s="141">
        <v>173</v>
      </c>
      <c r="B182" s="142"/>
      <c r="C182" s="142"/>
      <c r="D182" s="144"/>
      <c r="E182" s="16" t="str">
        <f t="shared" si="10"/>
        <v/>
      </c>
      <c r="H182" s="380"/>
      <c r="I182" s="380" t="str">
        <f t="shared" si="11"/>
        <v/>
      </c>
      <c r="J182" s="380" t="str">
        <f t="shared" si="12"/>
        <v/>
      </c>
    </row>
    <row r="183" spans="1:10">
      <c r="A183" s="141">
        <v>174</v>
      </c>
      <c r="B183" s="142"/>
      <c r="C183" s="142"/>
      <c r="D183" s="144"/>
      <c r="E183" s="16" t="str">
        <f t="shared" si="10"/>
        <v/>
      </c>
      <c r="H183" s="380"/>
      <c r="I183" s="380" t="str">
        <f t="shared" si="11"/>
        <v/>
      </c>
      <c r="J183" s="380" t="str">
        <f t="shared" si="12"/>
        <v/>
      </c>
    </row>
    <row r="184" spans="1:10">
      <c r="A184" s="141">
        <v>175</v>
      </c>
      <c r="B184" s="142"/>
      <c r="C184" s="142"/>
      <c r="D184" s="144"/>
      <c r="E184" s="16" t="str">
        <f t="shared" si="10"/>
        <v/>
      </c>
      <c r="H184" s="380"/>
      <c r="I184" s="380" t="str">
        <f t="shared" si="11"/>
        <v/>
      </c>
      <c r="J184" s="380" t="str">
        <f t="shared" si="12"/>
        <v/>
      </c>
    </row>
    <row r="185" spans="1:10">
      <c r="A185" s="141">
        <v>176</v>
      </c>
      <c r="B185" s="142"/>
      <c r="C185" s="142"/>
      <c r="D185" s="144"/>
      <c r="E185" s="16" t="str">
        <f t="shared" si="10"/>
        <v/>
      </c>
      <c r="H185" s="380"/>
      <c r="I185" s="380" t="str">
        <f t="shared" si="11"/>
        <v/>
      </c>
      <c r="J185" s="380" t="str">
        <f t="shared" si="12"/>
        <v/>
      </c>
    </row>
    <row r="186" spans="1:10">
      <c r="A186" s="141">
        <v>177</v>
      </c>
      <c r="B186" s="142"/>
      <c r="C186" s="142"/>
      <c r="D186" s="144"/>
      <c r="E186" s="16" t="str">
        <f t="shared" si="10"/>
        <v/>
      </c>
      <c r="H186" s="380"/>
      <c r="I186" s="380" t="str">
        <f t="shared" si="11"/>
        <v/>
      </c>
      <c r="J186" s="380" t="str">
        <f t="shared" si="12"/>
        <v/>
      </c>
    </row>
    <row r="187" spans="1:10">
      <c r="A187" s="141">
        <v>178</v>
      </c>
      <c r="B187" s="142"/>
      <c r="C187" s="142"/>
      <c r="D187" s="144"/>
      <c r="E187" s="16" t="str">
        <f t="shared" si="10"/>
        <v/>
      </c>
      <c r="H187" s="380"/>
      <c r="I187" s="380" t="str">
        <f t="shared" si="11"/>
        <v/>
      </c>
      <c r="J187" s="380" t="str">
        <f t="shared" si="12"/>
        <v/>
      </c>
    </row>
    <row r="188" spans="1:10">
      <c r="A188" s="141">
        <v>179</v>
      </c>
      <c r="B188" s="142"/>
      <c r="C188" s="142"/>
      <c r="D188" s="144"/>
      <c r="E188" s="16" t="str">
        <f t="shared" si="10"/>
        <v/>
      </c>
      <c r="H188" s="380"/>
      <c r="I188" s="380" t="str">
        <f t="shared" si="11"/>
        <v/>
      </c>
      <c r="J188" s="380" t="str">
        <f t="shared" si="12"/>
        <v/>
      </c>
    </row>
    <row r="189" spans="1:10">
      <c r="A189" s="141">
        <v>180</v>
      </c>
      <c r="B189" s="142"/>
      <c r="C189" s="142"/>
      <c r="D189" s="144"/>
      <c r="E189" s="16" t="str">
        <f t="shared" si="10"/>
        <v/>
      </c>
      <c r="H189" s="380"/>
      <c r="I189" s="380" t="str">
        <f t="shared" si="11"/>
        <v/>
      </c>
      <c r="J189" s="380" t="str">
        <f t="shared" si="12"/>
        <v/>
      </c>
    </row>
    <row r="190" spans="1:10">
      <c r="A190" s="141">
        <v>181</v>
      </c>
      <c r="B190" s="142"/>
      <c r="C190" s="142"/>
      <c r="D190" s="144"/>
      <c r="E190" s="16" t="str">
        <f t="shared" si="10"/>
        <v/>
      </c>
      <c r="H190" s="380"/>
      <c r="I190" s="380" t="str">
        <f t="shared" si="11"/>
        <v/>
      </c>
      <c r="J190" s="380" t="str">
        <f t="shared" si="12"/>
        <v/>
      </c>
    </row>
    <row r="191" spans="1:10">
      <c r="A191" s="141">
        <v>182</v>
      </c>
      <c r="B191" s="142"/>
      <c r="C191" s="142"/>
      <c r="D191" s="144"/>
      <c r="E191" s="16" t="str">
        <f t="shared" si="10"/>
        <v/>
      </c>
      <c r="H191" s="380"/>
      <c r="I191" s="380" t="str">
        <f t="shared" si="11"/>
        <v/>
      </c>
      <c r="J191" s="380" t="str">
        <f t="shared" si="12"/>
        <v/>
      </c>
    </row>
    <row r="192" spans="1:10">
      <c r="A192" s="141">
        <v>183</v>
      </c>
      <c r="B192" s="142"/>
      <c r="C192" s="142"/>
      <c r="D192" s="144"/>
      <c r="E192" s="16" t="str">
        <f t="shared" si="10"/>
        <v/>
      </c>
      <c r="H192" s="380"/>
      <c r="I192" s="380" t="str">
        <f t="shared" si="11"/>
        <v/>
      </c>
      <c r="J192" s="380" t="str">
        <f t="shared" si="12"/>
        <v/>
      </c>
    </row>
    <row r="193" spans="1:10">
      <c r="A193" s="141">
        <v>184</v>
      </c>
      <c r="B193" s="142"/>
      <c r="C193" s="142"/>
      <c r="D193" s="144"/>
      <c r="E193" s="16" t="str">
        <f t="shared" si="10"/>
        <v/>
      </c>
      <c r="H193" s="380"/>
      <c r="I193" s="380" t="str">
        <f t="shared" si="11"/>
        <v/>
      </c>
      <c r="J193" s="380" t="str">
        <f t="shared" si="12"/>
        <v/>
      </c>
    </row>
    <row r="194" spans="1:10">
      <c r="A194" s="141">
        <v>185</v>
      </c>
      <c r="B194" s="142"/>
      <c r="C194" s="142"/>
      <c r="D194" s="144"/>
      <c r="E194" s="16" t="str">
        <f t="shared" si="10"/>
        <v/>
      </c>
      <c r="H194" s="380"/>
      <c r="I194" s="380" t="str">
        <f t="shared" si="11"/>
        <v/>
      </c>
      <c r="J194" s="380" t="str">
        <f t="shared" si="12"/>
        <v/>
      </c>
    </row>
    <row r="195" spans="1:10">
      <c r="A195" s="141">
        <v>186</v>
      </c>
      <c r="B195" s="142"/>
      <c r="C195" s="142"/>
      <c r="D195" s="144"/>
      <c r="E195" s="16" t="str">
        <f t="shared" si="10"/>
        <v/>
      </c>
      <c r="H195" s="380"/>
      <c r="I195" s="380" t="str">
        <f t="shared" si="11"/>
        <v/>
      </c>
      <c r="J195" s="380" t="str">
        <f t="shared" si="12"/>
        <v/>
      </c>
    </row>
    <row r="196" spans="1:10">
      <c r="A196" s="141">
        <v>187</v>
      </c>
      <c r="B196" s="142"/>
      <c r="C196" s="142"/>
      <c r="D196" s="144"/>
      <c r="E196" s="16" t="str">
        <f t="shared" si="10"/>
        <v/>
      </c>
      <c r="H196" s="380"/>
      <c r="I196" s="380" t="str">
        <f t="shared" si="11"/>
        <v/>
      </c>
      <c r="J196" s="380" t="str">
        <f t="shared" si="12"/>
        <v/>
      </c>
    </row>
    <row r="197" spans="1:10">
      <c r="A197" s="141">
        <v>188</v>
      </c>
      <c r="B197" s="142"/>
      <c r="C197" s="142"/>
      <c r="D197" s="144"/>
      <c r="E197" s="16" t="str">
        <f t="shared" si="10"/>
        <v/>
      </c>
      <c r="H197" s="380"/>
      <c r="I197" s="380" t="str">
        <f t="shared" si="11"/>
        <v/>
      </c>
      <c r="J197" s="380" t="str">
        <f t="shared" si="12"/>
        <v/>
      </c>
    </row>
    <row r="198" spans="1:10">
      <c r="A198" s="141">
        <v>189</v>
      </c>
      <c r="B198" s="142"/>
      <c r="C198" s="142"/>
      <c r="D198" s="144"/>
      <c r="E198" s="16" t="str">
        <f t="shared" si="10"/>
        <v/>
      </c>
      <c r="H198" s="380"/>
      <c r="I198" s="380" t="str">
        <f t="shared" si="11"/>
        <v/>
      </c>
      <c r="J198" s="380" t="str">
        <f t="shared" si="12"/>
        <v/>
      </c>
    </row>
    <row r="199" spans="1:10">
      <c r="A199" s="141">
        <v>190</v>
      </c>
      <c r="B199" s="142"/>
      <c r="C199" s="142"/>
      <c r="D199" s="144"/>
      <c r="E199" s="16" t="str">
        <f t="shared" si="10"/>
        <v/>
      </c>
      <c r="H199" s="380"/>
      <c r="I199" s="380" t="str">
        <f t="shared" si="11"/>
        <v/>
      </c>
      <c r="J199" s="380" t="str">
        <f t="shared" si="12"/>
        <v/>
      </c>
    </row>
    <row r="200" spans="1:10">
      <c r="A200" s="141">
        <v>191</v>
      </c>
      <c r="B200" s="142"/>
      <c r="C200" s="142"/>
      <c r="D200" s="144"/>
      <c r="E200" s="16" t="str">
        <f t="shared" si="10"/>
        <v/>
      </c>
      <c r="H200" s="380"/>
      <c r="I200" s="380" t="str">
        <f t="shared" si="11"/>
        <v/>
      </c>
      <c r="J200" s="380" t="str">
        <f t="shared" si="12"/>
        <v/>
      </c>
    </row>
    <row r="201" spans="1:10">
      <c r="A201" s="141">
        <v>192</v>
      </c>
      <c r="B201" s="142"/>
      <c r="C201" s="142"/>
      <c r="D201" s="144"/>
      <c r="E201" s="16" t="str">
        <f t="shared" si="10"/>
        <v/>
      </c>
      <c r="H201" s="380"/>
      <c r="I201" s="380" t="str">
        <f t="shared" si="11"/>
        <v/>
      </c>
      <c r="J201" s="380" t="str">
        <f t="shared" si="12"/>
        <v/>
      </c>
    </row>
    <row r="202" spans="1:10">
      <c r="A202" s="141">
        <v>193</v>
      </c>
      <c r="B202" s="142"/>
      <c r="C202" s="142"/>
      <c r="D202" s="144"/>
      <c r="E202" s="16" t="str">
        <f t="shared" ref="E202:E259" si="13">IF(OR($B202="",,,,$D202&lt;an_initial,$D202&gt;an_final,),"",HLOOKUP(C202,ii10punctaje,2,FALSE) )</f>
        <v/>
      </c>
      <c r="H202" s="380"/>
      <c r="I202" s="380" t="str">
        <f t="shared" ref="I202:I259" si="14">IF(OR($B202="",,,,$D202&lt;an_initial,$D202&gt;an_final,),"",HLOOKUP(C202,ii10punctaje,2,FALSE)*COUNTIF(C202,$I$7))</f>
        <v/>
      </c>
      <c r="J202" s="380" t="str">
        <f t="shared" ref="J202:J259" si="15">IF(OR($B202="",,,,$D202&lt;an_initial,$D202&gt;an_final,),"",HLOOKUP(C202,ii10punctaje,2,FALSE)*COUNTIF(C202,$J$7))</f>
        <v/>
      </c>
    </row>
    <row r="203" spans="1:10">
      <c r="A203" s="141">
        <v>194</v>
      </c>
      <c r="B203" s="142"/>
      <c r="C203" s="142"/>
      <c r="D203" s="144"/>
      <c r="E203" s="16" t="str">
        <f t="shared" si="13"/>
        <v/>
      </c>
      <c r="H203" s="380"/>
      <c r="I203" s="380" t="str">
        <f t="shared" si="14"/>
        <v/>
      </c>
      <c r="J203" s="380" t="str">
        <f t="shared" si="15"/>
        <v/>
      </c>
    </row>
    <row r="204" spans="1:10">
      <c r="A204" s="141">
        <v>195</v>
      </c>
      <c r="B204" s="142"/>
      <c r="C204" s="142"/>
      <c r="D204" s="144"/>
      <c r="E204" s="16" t="str">
        <f t="shared" si="13"/>
        <v/>
      </c>
      <c r="H204" s="380"/>
      <c r="I204" s="380" t="str">
        <f t="shared" si="14"/>
        <v/>
      </c>
      <c r="J204" s="380" t="str">
        <f t="shared" si="15"/>
        <v/>
      </c>
    </row>
    <row r="205" spans="1:10">
      <c r="A205" s="141">
        <v>196</v>
      </c>
      <c r="B205" s="142"/>
      <c r="C205" s="142"/>
      <c r="D205" s="144"/>
      <c r="E205" s="16" t="str">
        <f t="shared" si="13"/>
        <v/>
      </c>
      <c r="H205" s="380"/>
      <c r="I205" s="380" t="str">
        <f t="shared" si="14"/>
        <v/>
      </c>
      <c r="J205" s="380" t="str">
        <f t="shared" si="15"/>
        <v/>
      </c>
    </row>
    <row r="206" spans="1:10">
      <c r="A206" s="141">
        <v>197</v>
      </c>
      <c r="B206" s="142"/>
      <c r="C206" s="142"/>
      <c r="D206" s="144"/>
      <c r="E206" s="16" t="str">
        <f t="shared" si="13"/>
        <v/>
      </c>
      <c r="H206" s="380"/>
      <c r="I206" s="380" t="str">
        <f t="shared" si="14"/>
        <v/>
      </c>
      <c r="J206" s="380" t="str">
        <f t="shared" si="15"/>
        <v/>
      </c>
    </row>
    <row r="207" spans="1:10">
      <c r="A207" s="141">
        <v>198</v>
      </c>
      <c r="B207" s="142"/>
      <c r="C207" s="142"/>
      <c r="D207" s="144"/>
      <c r="E207" s="16" t="str">
        <f t="shared" si="13"/>
        <v/>
      </c>
      <c r="H207" s="380"/>
      <c r="I207" s="380" t="str">
        <f t="shared" si="14"/>
        <v/>
      </c>
      <c r="J207" s="380" t="str">
        <f t="shared" si="15"/>
        <v/>
      </c>
    </row>
    <row r="208" spans="1:10">
      <c r="A208" s="141">
        <v>199</v>
      </c>
      <c r="B208" s="142"/>
      <c r="C208" s="142"/>
      <c r="D208" s="144"/>
      <c r="E208" s="16" t="str">
        <f t="shared" si="13"/>
        <v/>
      </c>
      <c r="H208" s="380"/>
      <c r="I208" s="380" t="str">
        <f t="shared" si="14"/>
        <v/>
      </c>
      <c r="J208" s="380" t="str">
        <f t="shared" si="15"/>
        <v/>
      </c>
    </row>
    <row r="209" spans="1:10">
      <c r="A209" s="141">
        <v>200</v>
      </c>
      <c r="B209" s="142"/>
      <c r="C209" s="142"/>
      <c r="D209" s="144"/>
      <c r="E209" s="16" t="str">
        <f t="shared" si="13"/>
        <v/>
      </c>
      <c r="H209" s="380"/>
      <c r="I209" s="380" t="str">
        <f t="shared" si="14"/>
        <v/>
      </c>
      <c r="J209" s="380" t="str">
        <f t="shared" si="15"/>
        <v/>
      </c>
    </row>
    <row r="210" spans="1:10">
      <c r="A210" s="141">
        <v>201</v>
      </c>
      <c r="B210" s="142"/>
      <c r="C210" s="142"/>
      <c r="D210" s="144"/>
      <c r="E210" s="16" t="str">
        <f t="shared" si="13"/>
        <v/>
      </c>
      <c r="H210" s="380"/>
      <c r="I210" s="380" t="str">
        <f t="shared" si="14"/>
        <v/>
      </c>
      <c r="J210" s="380" t="str">
        <f t="shared" si="15"/>
        <v/>
      </c>
    </row>
    <row r="211" spans="1:10">
      <c r="A211" s="141">
        <v>202</v>
      </c>
      <c r="B211" s="142"/>
      <c r="C211" s="142"/>
      <c r="D211" s="144"/>
      <c r="E211" s="16" t="str">
        <f t="shared" si="13"/>
        <v/>
      </c>
      <c r="H211" s="380"/>
      <c r="I211" s="380" t="str">
        <f t="shared" si="14"/>
        <v/>
      </c>
      <c r="J211" s="380" t="str">
        <f t="shared" si="15"/>
        <v/>
      </c>
    </row>
    <row r="212" spans="1:10">
      <c r="A212" s="141">
        <v>203</v>
      </c>
      <c r="B212" s="142"/>
      <c r="C212" s="142"/>
      <c r="D212" s="144"/>
      <c r="E212" s="16" t="str">
        <f t="shared" si="13"/>
        <v/>
      </c>
      <c r="H212" s="380"/>
      <c r="I212" s="380" t="str">
        <f t="shared" si="14"/>
        <v/>
      </c>
      <c r="J212" s="380" t="str">
        <f t="shared" si="15"/>
        <v/>
      </c>
    </row>
    <row r="213" spans="1:10">
      <c r="A213" s="141">
        <v>204</v>
      </c>
      <c r="B213" s="142"/>
      <c r="C213" s="142"/>
      <c r="D213" s="144"/>
      <c r="E213" s="16" t="str">
        <f t="shared" si="13"/>
        <v/>
      </c>
      <c r="H213" s="380"/>
      <c r="I213" s="380" t="str">
        <f t="shared" si="14"/>
        <v/>
      </c>
      <c r="J213" s="380" t="str">
        <f t="shared" si="15"/>
        <v/>
      </c>
    </row>
    <row r="214" spans="1:10">
      <c r="A214" s="141">
        <v>205</v>
      </c>
      <c r="B214" s="142"/>
      <c r="C214" s="142"/>
      <c r="D214" s="144"/>
      <c r="E214" s="16" t="str">
        <f t="shared" si="13"/>
        <v/>
      </c>
      <c r="H214" s="380"/>
      <c r="I214" s="380" t="str">
        <f t="shared" si="14"/>
        <v/>
      </c>
      <c r="J214" s="380" t="str">
        <f t="shared" si="15"/>
        <v/>
      </c>
    </row>
    <row r="215" spans="1:10">
      <c r="A215" s="141">
        <v>206</v>
      </c>
      <c r="B215" s="142"/>
      <c r="C215" s="142"/>
      <c r="D215" s="144"/>
      <c r="E215" s="16" t="str">
        <f t="shared" si="13"/>
        <v/>
      </c>
      <c r="H215" s="380"/>
      <c r="I215" s="380" t="str">
        <f t="shared" si="14"/>
        <v/>
      </c>
      <c r="J215" s="380" t="str">
        <f t="shared" si="15"/>
        <v/>
      </c>
    </row>
    <row r="216" spans="1:10">
      <c r="A216" s="141">
        <v>207</v>
      </c>
      <c r="B216" s="142"/>
      <c r="C216" s="142"/>
      <c r="D216" s="144"/>
      <c r="E216" s="16" t="str">
        <f t="shared" si="13"/>
        <v/>
      </c>
      <c r="H216" s="380"/>
      <c r="I216" s="380" t="str">
        <f t="shared" si="14"/>
        <v/>
      </c>
      <c r="J216" s="380" t="str">
        <f t="shared" si="15"/>
        <v/>
      </c>
    </row>
    <row r="217" spans="1:10">
      <c r="A217" s="141">
        <v>208</v>
      </c>
      <c r="B217" s="142"/>
      <c r="C217" s="142"/>
      <c r="D217" s="144"/>
      <c r="E217" s="16" t="str">
        <f t="shared" si="13"/>
        <v/>
      </c>
      <c r="H217" s="380"/>
      <c r="I217" s="380" t="str">
        <f t="shared" si="14"/>
        <v/>
      </c>
      <c r="J217" s="380" t="str">
        <f t="shared" si="15"/>
        <v/>
      </c>
    </row>
    <row r="218" spans="1:10">
      <c r="A218" s="141">
        <v>209</v>
      </c>
      <c r="B218" s="142"/>
      <c r="C218" s="142"/>
      <c r="D218" s="144"/>
      <c r="E218" s="16" t="str">
        <f t="shared" si="13"/>
        <v/>
      </c>
      <c r="H218" s="380"/>
      <c r="I218" s="380" t="str">
        <f t="shared" si="14"/>
        <v/>
      </c>
      <c r="J218" s="380" t="str">
        <f t="shared" si="15"/>
        <v/>
      </c>
    </row>
    <row r="219" spans="1:10">
      <c r="A219" s="141">
        <v>210</v>
      </c>
      <c r="B219" s="142"/>
      <c r="C219" s="142"/>
      <c r="D219" s="144"/>
      <c r="E219" s="16" t="str">
        <f t="shared" si="13"/>
        <v/>
      </c>
      <c r="H219" s="380"/>
      <c r="I219" s="380" t="str">
        <f t="shared" si="14"/>
        <v/>
      </c>
      <c r="J219" s="380" t="str">
        <f t="shared" si="15"/>
        <v/>
      </c>
    </row>
    <row r="220" spans="1:10">
      <c r="A220" s="141">
        <v>211</v>
      </c>
      <c r="B220" s="142"/>
      <c r="C220" s="142"/>
      <c r="D220" s="144"/>
      <c r="E220" s="16" t="str">
        <f t="shared" si="13"/>
        <v/>
      </c>
      <c r="H220" s="380"/>
      <c r="I220" s="380" t="str">
        <f t="shared" si="14"/>
        <v/>
      </c>
      <c r="J220" s="380" t="str">
        <f t="shared" si="15"/>
        <v/>
      </c>
    </row>
    <row r="221" spans="1:10">
      <c r="A221" s="141">
        <v>212</v>
      </c>
      <c r="B221" s="142"/>
      <c r="C221" s="142"/>
      <c r="D221" s="144"/>
      <c r="E221" s="16" t="str">
        <f t="shared" si="13"/>
        <v/>
      </c>
      <c r="H221" s="380"/>
      <c r="I221" s="380" t="str">
        <f t="shared" si="14"/>
        <v/>
      </c>
      <c r="J221" s="380" t="str">
        <f t="shared" si="15"/>
        <v/>
      </c>
    </row>
    <row r="222" spans="1:10">
      <c r="A222" s="141">
        <v>213</v>
      </c>
      <c r="B222" s="142"/>
      <c r="C222" s="142"/>
      <c r="D222" s="144"/>
      <c r="E222" s="16" t="str">
        <f t="shared" si="13"/>
        <v/>
      </c>
      <c r="H222" s="380"/>
      <c r="I222" s="380" t="str">
        <f t="shared" si="14"/>
        <v/>
      </c>
      <c r="J222" s="380" t="str">
        <f t="shared" si="15"/>
        <v/>
      </c>
    </row>
    <row r="223" spans="1:10">
      <c r="A223" s="141">
        <v>214</v>
      </c>
      <c r="B223" s="142"/>
      <c r="C223" s="142"/>
      <c r="D223" s="144"/>
      <c r="E223" s="16" t="str">
        <f t="shared" si="13"/>
        <v/>
      </c>
      <c r="H223" s="380"/>
      <c r="I223" s="380" t="str">
        <f t="shared" si="14"/>
        <v/>
      </c>
      <c r="J223" s="380" t="str">
        <f t="shared" si="15"/>
        <v/>
      </c>
    </row>
    <row r="224" spans="1:10">
      <c r="A224" s="141">
        <v>215</v>
      </c>
      <c r="B224" s="142"/>
      <c r="C224" s="142"/>
      <c r="D224" s="144"/>
      <c r="E224" s="16" t="str">
        <f t="shared" si="13"/>
        <v/>
      </c>
      <c r="H224" s="380"/>
      <c r="I224" s="380" t="str">
        <f t="shared" si="14"/>
        <v/>
      </c>
      <c r="J224" s="380" t="str">
        <f t="shared" si="15"/>
        <v/>
      </c>
    </row>
    <row r="225" spans="1:10">
      <c r="A225" s="141">
        <v>216</v>
      </c>
      <c r="B225" s="142"/>
      <c r="C225" s="142"/>
      <c r="D225" s="144"/>
      <c r="E225" s="16" t="str">
        <f t="shared" si="13"/>
        <v/>
      </c>
      <c r="H225" s="380"/>
      <c r="I225" s="380" t="str">
        <f t="shared" si="14"/>
        <v/>
      </c>
      <c r="J225" s="380" t="str">
        <f t="shared" si="15"/>
        <v/>
      </c>
    </row>
    <row r="226" spans="1:10">
      <c r="A226" s="141">
        <v>217</v>
      </c>
      <c r="B226" s="142"/>
      <c r="C226" s="142"/>
      <c r="D226" s="144"/>
      <c r="E226" s="16" t="str">
        <f t="shared" si="13"/>
        <v/>
      </c>
      <c r="H226" s="380"/>
      <c r="I226" s="380" t="str">
        <f t="shared" si="14"/>
        <v/>
      </c>
      <c r="J226" s="380" t="str">
        <f t="shared" si="15"/>
        <v/>
      </c>
    </row>
    <row r="227" spans="1:10">
      <c r="A227" s="141">
        <v>218</v>
      </c>
      <c r="B227" s="142"/>
      <c r="C227" s="142"/>
      <c r="D227" s="144"/>
      <c r="E227" s="16" t="str">
        <f t="shared" si="13"/>
        <v/>
      </c>
      <c r="H227" s="380"/>
      <c r="I227" s="380" t="str">
        <f t="shared" si="14"/>
        <v/>
      </c>
      <c r="J227" s="380" t="str">
        <f t="shared" si="15"/>
        <v/>
      </c>
    </row>
    <row r="228" spans="1:10">
      <c r="A228" s="141">
        <v>219</v>
      </c>
      <c r="B228" s="142"/>
      <c r="C228" s="142"/>
      <c r="D228" s="144"/>
      <c r="E228" s="16" t="str">
        <f t="shared" si="13"/>
        <v/>
      </c>
      <c r="H228" s="380"/>
      <c r="I228" s="380" t="str">
        <f t="shared" si="14"/>
        <v/>
      </c>
      <c r="J228" s="380" t="str">
        <f t="shared" si="15"/>
        <v/>
      </c>
    </row>
    <row r="229" spans="1:10">
      <c r="A229" s="141">
        <v>220</v>
      </c>
      <c r="B229" s="142"/>
      <c r="C229" s="142"/>
      <c r="D229" s="144"/>
      <c r="E229" s="16" t="str">
        <f t="shared" si="13"/>
        <v/>
      </c>
      <c r="H229" s="380"/>
      <c r="I229" s="380" t="str">
        <f t="shared" si="14"/>
        <v/>
      </c>
      <c r="J229" s="380" t="str">
        <f t="shared" si="15"/>
        <v/>
      </c>
    </row>
    <row r="230" spans="1:10">
      <c r="A230" s="141">
        <v>221</v>
      </c>
      <c r="B230" s="142"/>
      <c r="C230" s="142"/>
      <c r="D230" s="144"/>
      <c r="E230" s="16" t="str">
        <f t="shared" si="13"/>
        <v/>
      </c>
      <c r="H230" s="380"/>
      <c r="I230" s="380" t="str">
        <f t="shared" si="14"/>
        <v/>
      </c>
      <c r="J230" s="380" t="str">
        <f t="shared" si="15"/>
        <v/>
      </c>
    </row>
    <row r="231" spans="1:10">
      <c r="A231" s="141">
        <v>222</v>
      </c>
      <c r="B231" s="142"/>
      <c r="C231" s="142"/>
      <c r="D231" s="144"/>
      <c r="E231" s="16" t="str">
        <f t="shared" si="13"/>
        <v/>
      </c>
      <c r="H231" s="380"/>
      <c r="I231" s="380" t="str">
        <f t="shared" si="14"/>
        <v/>
      </c>
      <c r="J231" s="380" t="str">
        <f t="shared" si="15"/>
        <v/>
      </c>
    </row>
    <row r="232" spans="1:10">
      <c r="A232" s="141">
        <v>223</v>
      </c>
      <c r="B232" s="142"/>
      <c r="C232" s="142"/>
      <c r="D232" s="144"/>
      <c r="E232" s="16" t="str">
        <f t="shared" si="13"/>
        <v/>
      </c>
      <c r="H232" s="380"/>
      <c r="I232" s="380" t="str">
        <f t="shared" si="14"/>
        <v/>
      </c>
      <c r="J232" s="380" t="str">
        <f t="shared" si="15"/>
        <v/>
      </c>
    </row>
    <row r="233" spans="1:10">
      <c r="A233" s="141">
        <v>224</v>
      </c>
      <c r="B233" s="142"/>
      <c r="C233" s="142"/>
      <c r="D233" s="144"/>
      <c r="E233" s="16" t="str">
        <f t="shared" si="13"/>
        <v/>
      </c>
      <c r="H233" s="380"/>
      <c r="I233" s="380" t="str">
        <f t="shared" si="14"/>
        <v/>
      </c>
      <c r="J233" s="380" t="str">
        <f t="shared" si="15"/>
        <v/>
      </c>
    </row>
    <row r="234" spans="1:10">
      <c r="A234" s="141">
        <v>225</v>
      </c>
      <c r="B234" s="142"/>
      <c r="C234" s="142"/>
      <c r="D234" s="144"/>
      <c r="E234" s="16" t="str">
        <f t="shared" si="13"/>
        <v/>
      </c>
      <c r="H234" s="380"/>
      <c r="I234" s="380" t="str">
        <f t="shared" si="14"/>
        <v/>
      </c>
      <c r="J234" s="380" t="str">
        <f t="shared" si="15"/>
        <v/>
      </c>
    </row>
    <row r="235" spans="1:10">
      <c r="A235" s="141">
        <v>226</v>
      </c>
      <c r="B235" s="142"/>
      <c r="C235" s="142"/>
      <c r="D235" s="144"/>
      <c r="E235" s="16" t="str">
        <f t="shared" si="13"/>
        <v/>
      </c>
      <c r="H235" s="380"/>
      <c r="I235" s="380" t="str">
        <f t="shared" si="14"/>
        <v/>
      </c>
      <c r="J235" s="380" t="str">
        <f t="shared" si="15"/>
        <v/>
      </c>
    </row>
    <row r="236" spans="1:10">
      <c r="A236" s="141">
        <v>227</v>
      </c>
      <c r="B236" s="142"/>
      <c r="C236" s="142"/>
      <c r="D236" s="144"/>
      <c r="E236" s="16" t="str">
        <f t="shared" si="13"/>
        <v/>
      </c>
      <c r="H236" s="380"/>
      <c r="I236" s="380" t="str">
        <f t="shared" si="14"/>
        <v/>
      </c>
      <c r="J236" s="380" t="str">
        <f t="shared" si="15"/>
        <v/>
      </c>
    </row>
    <row r="237" spans="1:10">
      <c r="A237" s="141">
        <v>228</v>
      </c>
      <c r="B237" s="142"/>
      <c r="C237" s="142"/>
      <c r="D237" s="144"/>
      <c r="E237" s="16" t="str">
        <f t="shared" si="13"/>
        <v/>
      </c>
      <c r="H237" s="380"/>
      <c r="I237" s="380" t="str">
        <f t="shared" si="14"/>
        <v/>
      </c>
      <c r="J237" s="380" t="str">
        <f t="shared" si="15"/>
        <v/>
      </c>
    </row>
    <row r="238" spans="1:10">
      <c r="A238" s="141">
        <v>229</v>
      </c>
      <c r="B238" s="142"/>
      <c r="C238" s="142"/>
      <c r="D238" s="144"/>
      <c r="E238" s="16" t="str">
        <f t="shared" si="13"/>
        <v/>
      </c>
      <c r="H238" s="380"/>
      <c r="I238" s="380" t="str">
        <f t="shared" si="14"/>
        <v/>
      </c>
      <c r="J238" s="380" t="str">
        <f t="shared" si="15"/>
        <v/>
      </c>
    </row>
    <row r="239" spans="1:10">
      <c r="A239" s="141">
        <v>230</v>
      </c>
      <c r="B239" s="142"/>
      <c r="C239" s="142"/>
      <c r="D239" s="144"/>
      <c r="E239" s="16" t="str">
        <f t="shared" si="13"/>
        <v/>
      </c>
      <c r="H239" s="380"/>
      <c r="I239" s="380" t="str">
        <f t="shared" si="14"/>
        <v/>
      </c>
      <c r="J239" s="380" t="str">
        <f t="shared" si="15"/>
        <v/>
      </c>
    </row>
    <row r="240" spans="1:10">
      <c r="A240" s="141">
        <v>231</v>
      </c>
      <c r="B240" s="142"/>
      <c r="C240" s="142"/>
      <c r="D240" s="144"/>
      <c r="E240" s="16" t="str">
        <f t="shared" si="13"/>
        <v/>
      </c>
      <c r="H240" s="380"/>
      <c r="I240" s="380" t="str">
        <f t="shared" si="14"/>
        <v/>
      </c>
      <c r="J240" s="380" t="str">
        <f t="shared" si="15"/>
        <v/>
      </c>
    </row>
    <row r="241" spans="1:10">
      <c r="A241" s="141">
        <v>232</v>
      </c>
      <c r="B241" s="142"/>
      <c r="C241" s="142"/>
      <c r="D241" s="144"/>
      <c r="E241" s="16" t="str">
        <f t="shared" si="13"/>
        <v/>
      </c>
      <c r="H241" s="380"/>
      <c r="I241" s="380" t="str">
        <f t="shared" si="14"/>
        <v/>
      </c>
      <c r="J241" s="380" t="str">
        <f t="shared" si="15"/>
        <v/>
      </c>
    </row>
    <row r="242" spans="1:10">
      <c r="A242" s="141">
        <v>233</v>
      </c>
      <c r="B242" s="142"/>
      <c r="C242" s="142"/>
      <c r="D242" s="144"/>
      <c r="E242" s="16" t="str">
        <f t="shared" si="13"/>
        <v/>
      </c>
      <c r="H242" s="380"/>
      <c r="I242" s="380" t="str">
        <f t="shared" si="14"/>
        <v/>
      </c>
      <c r="J242" s="380" t="str">
        <f t="shared" si="15"/>
        <v/>
      </c>
    </row>
    <row r="243" spans="1:10">
      <c r="A243" s="141">
        <v>234</v>
      </c>
      <c r="B243" s="142"/>
      <c r="C243" s="142"/>
      <c r="D243" s="144"/>
      <c r="E243" s="16" t="str">
        <f t="shared" si="13"/>
        <v/>
      </c>
      <c r="H243" s="380"/>
      <c r="I243" s="380" t="str">
        <f t="shared" si="14"/>
        <v/>
      </c>
      <c r="J243" s="380" t="str">
        <f t="shared" si="15"/>
        <v/>
      </c>
    </row>
    <row r="244" spans="1:10">
      <c r="A244" s="141">
        <v>235</v>
      </c>
      <c r="B244" s="142"/>
      <c r="C244" s="142"/>
      <c r="D244" s="144"/>
      <c r="E244" s="16" t="str">
        <f t="shared" si="13"/>
        <v/>
      </c>
      <c r="H244" s="380"/>
      <c r="I244" s="380" t="str">
        <f t="shared" si="14"/>
        <v/>
      </c>
      <c r="J244" s="380" t="str">
        <f t="shared" si="15"/>
        <v/>
      </c>
    </row>
    <row r="245" spans="1:10">
      <c r="A245" s="141">
        <v>236</v>
      </c>
      <c r="B245" s="142"/>
      <c r="C245" s="142"/>
      <c r="D245" s="144"/>
      <c r="E245" s="16" t="str">
        <f t="shared" si="13"/>
        <v/>
      </c>
      <c r="H245" s="380"/>
      <c r="I245" s="380" t="str">
        <f t="shared" si="14"/>
        <v/>
      </c>
      <c r="J245" s="380" t="str">
        <f t="shared" si="15"/>
        <v/>
      </c>
    </row>
    <row r="246" spans="1:10">
      <c r="A246" s="141">
        <v>237</v>
      </c>
      <c r="B246" s="142"/>
      <c r="C246" s="142"/>
      <c r="D246" s="144"/>
      <c r="E246" s="16" t="str">
        <f t="shared" si="13"/>
        <v/>
      </c>
      <c r="H246" s="380"/>
      <c r="I246" s="380" t="str">
        <f t="shared" si="14"/>
        <v/>
      </c>
      <c r="J246" s="380" t="str">
        <f t="shared" si="15"/>
        <v/>
      </c>
    </row>
    <row r="247" spans="1:10">
      <c r="A247" s="141">
        <v>238</v>
      </c>
      <c r="B247" s="142"/>
      <c r="C247" s="142"/>
      <c r="D247" s="144"/>
      <c r="E247" s="16" t="str">
        <f t="shared" si="13"/>
        <v/>
      </c>
      <c r="H247" s="380"/>
      <c r="I247" s="380" t="str">
        <f t="shared" si="14"/>
        <v/>
      </c>
      <c r="J247" s="380" t="str">
        <f t="shared" si="15"/>
        <v/>
      </c>
    </row>
    <row r="248" spans="1:10">
      <c r="A248" s="141">
        <v>239</v>
      </c>
      <c r="B248" s="142"/>
      <c r="C248" s="142"/>
      <c r="D248" s="144"/>
      <c r="E248" s="16" t="str">
        <f t="shared" si="13"/>
        <v/>
      </c>
      <c r="H248" s="380"/>
      <c r="I248" s="380" t="str">
        <f t="shared" si="14"/>
        <v/>
      </c>
      <c r="J248" s="380" t="str">
        <f t="shared" si="15"/>
        <v/>
      </c>
    </row>
    <row r="249" spans="1:10">
      <c r="A249" s="141">
        <v>240</v>
      </c>
      <c r="B249" s="142"/>
      <c r="C249" s="142"/>
      <c r="D249" s="144"/>
      <c r="E249" s="16" t="str">
        <f t="shared" si="13"/>
        <v/>
      </c>
      <c r="H249" s="380"/>
      <c r="I249" s="380" t="str">
        <f t="shared" si="14"/>
        <v/>
      </c>
      <c r="J249" s="380" t="str">
        <f t="shared" si="15"/>
        <v/>
      </c>
    </row>
    <row r="250" spans="1:10">
      <c r="A250" s="141">
        <v>241</v>
      </c>
      <c r="B250" s="142"/>
      <c r="C250" s="142"/>
      <c r="D250" s="144"/>
      <c r="E250" s="16" t="str">
        <f t="shared" si="13"/>
        <v/>
      </c>
      <c r="H250" s="380"/>
      <c r="I250" s="380" t="str">
        <f t="shared" si="14"/>
        <v/>
      </c>
      <c r="J250" s="380" t="str">
        <f t="shared" si="15"/>
        <v/>
      </c>
    </row>
    <row r="251" spans="1:10">
      <c r="A251" s="141">
        <v>242</v>
      </c>
      <c r="B251" s="142"/>
      <c r="C251" s="142"/>
      <c r="D251" s="144"/>
      <c r="E251" s="16" t="str">
        <f t="shared" si="13"/>
        <v/>
      </c>
      <c r="H251" s="380"/>
      <c r="I251" s="380" t="str">
        <f t="shared" si="14"/>
        <v/>
      </c>
      <c r="J251" s="380" t="str">
        <f t="shared" si="15"/>
        <v/>
      </c>
    </row>
    <row r="252" spans="1:10">
      <c r="A252" s="141">
        <v>243</v>
      </c>
      <c r="B252" s="142"/>
      <c r="C252" s="142"/>
      <c r="D252" s="144"/>
      <c r="E252" s="16" t="str">
        <f t="shared" si="13"/>
        <v/>
      </c>
      <c r="H252" s="380"/>
      <c r="I252" s="380" t="str">
        <f t="shared" si="14"/>
        <v/>
      </c>
      <c r="J252" s="380" t="str">
        <f t="shared" si="15"/>
        <v/>
      </c>
    </row>
    <row r="253" spans="1:10">
      <c r="A253" s="141">
        <v>244</v>
      </c>
      <c r="B253" s="142"/>
      <c r="C253" s="142"/>
      <c r="D253" s="144"/>
      <c r="E253" s="16" t="str">
        <f t="shared" si="13"/>
        <v/>
      </c>
      <c r="H253" s="380"/>
      <c r="I253" s="380" t="str">
        <f t="shared" si="14"/>
        <v/>
      </c>
      <c r="J253" s="380" t="str">
        <f t="shared" si="15"/>
        <v/>
      </c>
    </row>
    <row r="254" spans="1:10">
      <c r="A254" s="141">
        <v>245</v>
      </c>
      <c r="B254" s="142"/>
      <c r="C254" s="142"/>
      <c r="D254" s="144"/>
      <c r="E254" s="16" t="str">
        <f t="shared" si="13"/>
        <v/>
      </c>
      <c r="H254" s="380"/>
      <c r="I254" s="380" t="str">
        <f t="shared" si="14"/>
        <v/>
      </c>
      <c r="J254" s="380" t="str">
        <f t="shared" si="15"/>
        <v/>
      </c>
    </row>
    <row r="255" spans="1:10">
      <c r="A255" s="141">
        <v>246</v>
      </c>
      <c r="B255" s="142"/>
      <c r="C255" s="142"/>
      <c r="D255" s="144"/>
      <c r="E255" s="16" t="str">
        <f t="shared" si="13"/>
        <v/>
      </c>
      <c r="H255" s="380"/>
      <c r="I255" s="380" t="str">
        <f t="shared" si="14"/>
        <v/>
      </c>
      <c r="J255" s="380" t="str">
        <f t="shared" si="15"/>
        <v/>
      </c>
    </row>
    <row r="256" spans="1:10">
      <c r="A256" s="141">
        <v>247</v>
      </c>
      <c r="B256" s="142"/>
      <c r="C256" s="142"/>
      <c r="D256" s="144"/>
      <c r="E256" s="16" t="str">
        <f t="shared" si="13"/>
        <v/>
      </c>
      <c r="H256" s="380"/>
      <c r="I256" s="380" t="str">
        <f t="shared" si="14"/>
        <v/>
      </c>
      <c r="J256" s="380" t="str">
        <f t="shared" si="15"/>
        <v/>
      </c>
    </row>
    <row r="257" spans="1:10">
      <c r="A257" s="141">
        <v>248</v>
      </c>
      <c r="B257" s="142"/>
      <c r="C257" s="142"/>
      <c r="D257" s="144"/>
      <c r="E257" s="16" t="str">
        <f t="shared" si="13"/>
        <v/>
      </c>
      <c r="H257" s="380"/>
      <c r="I257" s="380" t="str">
        <f t="shared" si="14"/>
        <v/>
      </c>
      <c r="J257" s="380" t="str">
        <f t="shared" si="15"/>
        <v/>
      </c>
    </row>
    <row r="258" spans="1:10">
      <c r="A258" s="141">
        <v>249</v>
      </c>
      <c r="B258" s="142"/>
      <c r="C258" s="142"/>
      <c r="D258" s="144"/>
      <c r="E258" s="16" t="str">
        <f t="shared" si="13"/>
        <v/>
      </c>
      <c r="H258" s="380"/>
      <c r="I258" s="380" t="str">
        <f t="shared" si="14"/>
        <v/>
      </c>
      <c r="J258" s="380" t="str">
        <f t="shared" si="15"/>
        <v/>
      </c>
    </row>
    <row r="259" spans="1:10">
      <c r="A259" s="141">
        <v>250</v>
      </c>
      <c r="B259" s="142"/>
      <c r="C259" s="142"/>
      <c r="D259" s="144"/>
      <c r="E259" s="16" t="str">
        <f t="shared" si="13"/>
        <v/>
      </c>
      <c r="H259" s="380"/>
      <c r="I259" s="380" t="str">
        <f t="shared" si="14"/>
        <v/>
      </c>
      <c r="J259" s="380"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s>
  <sheetFormatPr defaultColWidth="9.109375" defaultRowHeight="15.6"/>
  <cols>
    <col min="1" max="1" width="5.6640625" style="58" customWidth="1"/>
    <col min="2" max="2" width="61.33203125" style="62" customWidth="1"/>
    <col min="3" max="3" width="28.6640625" style="62" bestFit="1" customWidth="1"/>
    <col min="4" max="4" width="10.6640625" style="67" customWidth="1"/>
    <col min="5" max="5" width="17.6640625" style="62" customWidth="1"/>
    <col min="6" max="6" width="9.109375" style="69" hidden="1" customWidth="1"/>
    <col min="7" max="7" width="9.109375" style="62" hidden="1" customWidth="1"/>
    <col min="8" max="17" width="9.109375" style="62" customWidth="1"/>
    <col min="18" max="16384" width="9.109375" style="62"/>
  </cols>
  <sheetData>
    <row r="1" spans="1:7" s="58" customFormat="1">
      <c r="A1" s="57" t="s">
        <v>481</v>
      </c>
      <c r="D1" s="59"/>
      <c r="E1" s="61"/>
      <c r="F1" s="287"/>
    </row>
    <row r="2" spans="1:7" s="58" customFormat="1">
      <c r="A2" s="344" t="str">
        <f>IF(ISBLANK(facultate), IF(ISBLANK(departament),"","Departament " &amp; departament), "Facultatea " &amp; facultate)</f>
        <v>Facultatea Construcții</v>
      </c>
      <c r="D2" s="59"/>
      <c r="E2" s="61"/>
      <c r="F2" s="287"/>
    </row>
    <row r="3" spans="1:7" s="58" customFormat="1">
      <c r="A3" s="344" t="str">
        <f>IF(ISBLANK(departament),"","Departamentul " &amp; departament)</f>
        <v>Departamentul Căi de Comunicație Terestre, Fundații și Cadastru</v>
      </c>
      <c r="D3" s="59"/>
      <c r="E3" s="61"/>
      <c r="F3" s="287"/>
    </row>
    <row r="4" spans="1:7">
      <c r="A4" s="531" t="s">
        <v>901</v>
      </c>
      <c r="B4" s="531"/>
      <c r="C4" s="531"/>
      <c r="D4" s="531"/>
      <c r="E4" s="531"/>
      <c r="F4" s="289"/>
    </row>
    <row r="5" spans="1:7">
      <c r="A5" s="531" t="s">
        <v>1002</v>
      </c>
      <c r="B5" s="531"/>
      <c r="C5" s="531"/>
      <c r="D5" s="531"/>
      <c r="E5" s="531"/>
    </row>
    <row r="6" spans="1:7" ht="13.5" customHeight="1">
      <c r="D6" s="62"/>
      <c r="E6" s="345" t="str">
        <f>CONCATENATE(functie," ",nume_candidat)</f>
        <v>Șef de lucrări Halbac-Cotoara-Zamfir Rares</v>
      </c>
    </row>
    <row r="7" spans="1:7" ht="18.75" customHeight="1">
      <c r="A7" s="528" t="s">
        <v>336</v>
      </c>
      <c r="B7" s="528" t="s">
        <v>1039</v>
      </c>
      <c r="C7" s="528" t="s">
        <v>458</v>
      </c>
      <c r="D7" s="534" t="s">
        <v>2</v>
      </c>
      <c r="E7" s="589" t="s">
        <v>542</v>
      </c>
      <c r="F7" s="535" t="s">
        <v>539</v>
      </c>
      <c r="G7" s="536" t="s">
        <v>549</v>
      </c>
    </row>
    <row r="8" spans="1:7" ht="46.5" customHeight="1">
      <c r="A8" s="528"/>
      <c r="B8" s="528"/>
      <c r="C8" s="528"/>
      <c r="D8" s="534"/>
      <c r="E8" s="590"/>
      <c r="F8" s="535"/>
      <c r="G8" s="536"/>
    </row>
    <row r="9" spans="1:7">
      <c r="A9" s="86"/>
      <c r="B9" s="63"/>
      <c r="C9" s="63"/>
      <c r="D9" s="28"/>
      <c r="E9" s="146">
        <f>SUMIF(E10:E1010,"&gt;0")</f>
        <v>0</v>
      </c>
      <c r="F9" s="296"/>
    </row>
    <row r="10" spans="1:7">
      <c r="A10" s="35">
        <v>1</v>
      </c>
      <c r="B10" s="7"/>
      <c r="C10" s="7"/>
      <c r="D10" s="218"/>
      <c r="E10" s="16" t="str">
        <f t="shared" ref="E10:E73" si="0">IF(OR($B10="",,,,$D10&lt;an_initial,$D10&gt;an_final,),"",HLOOKUP(C10,ii11puncte,2,FALSE) )</f>
        <v/>
      </c>
      <c r="F10" s="347" t="b">
        <f t="shared" ref="F10:F73" si="1">IF(nume_candidat="",FALSE,ISNUMBER(SEARCH(nume_candidat,$B10)))</f>
        <v>0</v>
      </c>
      <c r="G10" s="348">
        <f t="shared" ref="G10:G73" si="2">LEN(B10)-LEN(SUBSTITUTE(B10,",",""))+1</f>
        <v>1</v>
      </c>
    </row>
    <row r="11" spans="1:7">
      <c r="A11" s="35">
        <v>2</v>
      </c>
      <c r="B11" s="7"/>
      <c r="C11" s="7"/>
      <c r="D11" s="218"/>
      <c r="E11" s="16" t="str">
        <f t="shared" si="0"/>
        <v/>
      </c>
      <c r="F11" s="347" t="b">
        <f t="shared" si="1"/>
        <v>0</v>
      </c>
      <c r="G11" s="348">
        <f t="shared" si="2"/>
        <v>1</v>
      </c>
    </row>
    <row r="12" spans="1:7">
      <c r="A12" s="35">
        <v>3</v>
      </c>
      <c r="B12" s="7"/>
      <c r="C12" s="7"/>
      <c r="D12" s="218"/>
      <c r="E12" s="16" t="str">
        <f t="shared" si="0"/>
        <v/>
      </c>
      <c r="F12" s="347" t="b">
        <f t="shared" si="1"/>
        <v>0</v>
      </c>
      <c r="G12" s="348">
        <f t="shared" si="2"/>
        <v>1</v>
      </c>
    </row>
    <row r="13" spans="1:7">
      <c r="A13" s="35">
        <v>4</v>
      </c>
      <c r="B13" s="6"/>
      <c r="C13" s="6"/>
      <c r="D13" s="214"/>
      <c r="E13" s="16" t="str">
        <f t="shared" si="0"/>
        <v/>
      </c>
      <c r="F13" s="347" t="b">
        <f t="shared" si="1"/>
        <v>0</v>
      </c>
      <c r="G13" s="348">
        <f t="shared" si="2"/>
        <v>1</v>
      </c>
    </row>
    <row r="14" spans="1:7">
      <c r="A14" s="35">
        <v>5</v>
      </c>
      <c r="B14" s="6"/>
      <c r="C14" s="6"/>
      <c r="D14" s="214"/>
      <c r="E14" s="16" t="str">
        <f t="shared" si="0"/>
        <v/>
      </c>
      <c r="F14" s="347" t="b">
        <f t="shared" si="1"/>
        <v>0</v>
      </c>
      <c r="G14" s="348">
        <f t="shared" si="2"/>
        <v>1</v>
      </c>
    </row>
    <row r="15" spans="1:7">
      <c r="A15" s="35">
        <v>6</v>
      </c>
      <c r="B15" s="6"/>
      <c r="C15" s="6"/>
      <c r="D15" s="214"/>
      <c r="E15" s="16" t="str">
        <f t="shared" si="0"/>
        <v/>
      </c>
      <c r="F15" s="347" t="b">
        <f t="shared" si="1"/>
        <v>0</v>
      </c>
      <c r="G15" s="348">
        <f t="shared" si="2"/>
        <v>1</v>
      </c>
    </row>
    <row r="16" spans="1:7">
      <c r="A16" s="35">
        <v>7</v>
      </c>
      <c r="B16" s="6"/>
      <c r="C16" s="6"/>
      <c r="D16" s="214"/>
      <c r="E16" s="16" t="str">
        <f t="shared" si="0"/>
        <v/>
      </c>
      <c r="F16" s="347" t="b">
        <f t="shared" si="1"/>
        <v>0</v>
      </c>
      <c r="G16" s="348">
        <f t="shared" si="2"/>
        <v>1</v>
      </c>
    </row>
    <row r="17" spans="1:7">
      <c r="A17" s="35">
        <v>8</v>
      </c>
      <c r="B17" s="6"/>
      <c r="C17" s="6"/>
      <c r="D17" s="214"/>
      <c r="E17" s="16" t="str">
        <f t="shared" si="0"/>
        <v/>
      </c>
      <c r="F17" s="347" t="b">
        <f t="shared" si="1"/>
        <v>0</v>
      </c>
      <c r="G17" s="348">
        <f t="shared" si="2"/>
        <v>1</v>
      </c>
    </row>
    <row r="18" spans="1:7">
      <c r="A18" s="35">
        <v>9</v>
      </c>
      <c r="B18" s="6"/>
      <c r="C18" s="6"/>
      <c r="D18" s="214"/>
      <c r="E18" s="16" t="str">
        <f t="shared" si="0"/>
        <v/>
      </c>
      <c r="F18" s="347" t="b">
        <f t="shared" si="1"/>
        <v>0</v>
      </c>
      <c r="G18" s="348">
        <f t="shared" si="2"/>
        <v>1</v>
      </c>
    </row>
    <row r="19" spans="1:7">
      <c r="A19" s="35">
        <v>10</v>
      </c>
      <c r="B19" s="6"/>
      <c r="C19" s="6"/>
      <c r="D19" s="214"/>
      <c r="E19" s="16" t="str">
        <f t="shared" si="0"/>
        <v/>
      </c>
      <c r="F19" s="347" t="b">
        <f t="shared" si="1"/>
        <v>0</v>
      </c>
      <c r="G19" s="348">
        <f t="shared" si="2"/>
        <v>1</v>
      </c>
    </row>
    <row r="20" spans="1:7">
      <c r="A20" s="35">
        <v>11</v>
      </c>
      <c r="B20" s="6"/>
      <c r="C20" s="6"/>
      <c r="D20" s="214"/>
      <c r="E20" s="16" t="str">
        <f t="shared" si="0"/>
        <v/>
      </c>
      <c r="F20" s="347" t="b">
        <f t="shared" si="1"/>
        <v>0</v>
      </c>
      <c r="G20" s="348">
        <f t="shared" si="2"/>
        <v>1</v>
      </c>
    </row>
    <row r="21" spans="1:7">
      <c r="A21" s="35">
        <v>12</v>
      </c>
      <c r="B21" s="6"/>
      <c r="C21" s="6"/>
      <c r="D21" s="214"/>
      <c r="E21" s="16" t="str">
        <f t="shared" si="0"/>
        <v/>
      </c>
      <c r="F21" s="347" t="b">
        <f t="shared" si="1"/>
        <v>0</v>
      </c>
      <c r="G21" s="348">
        <f t="shared" si="2"/>
        <v>1</v>
      </c>
    </row>
    <row r="22" spans="1:7">
      <c r="A22" s="35">
        <v>13</v>
      </c>
      <c r="B22" s="6"/>
      <c r="C22" s="6"/>
      <c r="D22" s="214"/>
      <c r="E22" s="16" t="str">
        <f t="shared" si="0"/>
        <v/>
      </c>
      <c r="F22" s="347" t="b">
        <f t="shared" si="1"/>
        <v>0</v>
      </c>
      <c r="G22" s="348">
        <f t="shared" si="2"/>
        <v>1</v>
      </c>
    </row>
    <row r="23" spans="1:7">
      <c r="A23" s="35">
        <v>14</v>
      </c>
      <c r="B23" s="6"/>
      <c r="C23" s="6"/>
      <c r="D23" s="214"/>
      <c r="E23" s="16" t="str">
        <f t="shared" si="0"/>
        <v/>
      </c>
      <c r="F23" s="347" t="b">
        <f t="shared" si="1"/>
        <v>0</v>
      </c>
      <c r="G23" s="348">
        <f t="shared" si="2"/>
        <v>1</v>
      </c>
    </row>
    <row r="24" spans="1:7">
      <c r="A24" s="35">
        <v>15</v>
      </c>
      <c r="B24" s="6"/>
      <c r="C24" s="6"/>
      <c r="D24" s="214"/>
      <c r="E24" s="16" t="str">
        <f t="shared" si="0"/>
        <v/>
      </c>
      <c r="F24" s="347" t="b">
        <f t="shared" si="1"/>
        <v>0</v>
      </c>
      <c r="G24" s="348">
        <f t="shared" si="2"/>
        <v>1</v>
      </c>
    </row>
    <row r="25" spans="1:7">
      <c r="A25" s="35">
        <v>16</v>
      </c>
      <c r="B25" s="6"/>
      <c r="C25" s="6"/>
      <c r="D25" s="214"/>
      <c r="E25" s="16" t="str">
        <f t="shared" si="0"/>
        <v/>
      </c>
      <c r="F25" s="347" t="b">
        <f t="shared" si="1"/>
        <v>0</v>
      </c>
      <c r="G25" s="348">
        <f t="shared" si="2"/>
        <v>1</v>
      </c>
    </row>
    <row r="26" spans="1:7">
      <c r="A26" s="35">
        <v>17</v>
      </c>
      <c r="B26" s="6"/>
      <c r="C26" s="6"/>
      <c r="D26" s="214"/>
      <c r="E26" s="16" t="str">
        <f t="shared" si="0"/>
        <v/>
      </c>
      <c r="F26" s="347" t="b">
        <f t="shared" si="1"/>
        <v>0</v>
      </c>
      <c r="G26" s="348">
        <f t="shared" si="2"/>
        <v>1</v>
      </c>
    </row>
    <row r="27" spans="1:7">
      <c r="A27" s="35">
        <v>18</v>
      </c>
      <c r="B27" s="6"/>
      <c r="C27" s="6"/>
      <c r="D27" s="214"/>
      <c r="E27" s="16" t="str">
        <f t="shared" si="0"/>
        <v/>
      </c>
      <c r="F27" s="347" t="b">
        <f t="shared" si="1"/>
        <v>0</v>
      </c>
      <c r="G27" s="348">
        <f t="shared" si="2"/>
        <v>1</v>
      </c>
    </row>
    <row r="28" spans="1:7">
      <c r="A28" s="35">
        <v>19</v>
      </c>
      <c r="B28" s="6"/>
      <c r="C28" s="6"/>
      <c r="D28" s="214"/>
      <c r="E28" s="16" t="str">
        <f t="shared" si="0"/>
        <v/>
      </c>
      <c r="F28" s="347" t="b">
        <f t="shared" si="1"/>
        <v>0</v>
      </c>
      <c r="G28" s="348">
        <f t="shared" si="2"/>
        <v>1</v>
      </c>
    </row>
    <row r="29" spans="1:7">
      <c r="A29" s="35">
        <v>20</v>
      </c>
      <c r="B29" s="6"/>
      <c r="C29" s="6"/>
      <c r="D29" s="214"/>
      <c r="E29" s="16" t="str">
        <f t="shared" si="0"/>
        <v/>
      </c>
      <c r="F29" s="347" t="b">
        <f t="shared" si="1"/>
        <v>0</v>
      </c>
      <c r="G29" s="348">
        <f t="shared" si="2"/>
        <v>1</v>
      </c>
    </row>
    <row r="30" spans="1:7">
      <c r="A30" s="35">
        <v>21</v>
      </c>
      <c r="B30" s="6"/>
      <c r="C30" s="6"/>
      <c r="D30" s="214"/>
      <c r="E30" s="16" t="str">
        <f t="shared" si="0"/>
        <v/>
      </c>
      <c r="F30" s="347" t="b">
        <f t="shared" si="1"/>
        <v>0</v>
      </c>
      <c r="G30" s="348">
        <f t="shared" si="2"/>
        <v>1</v>
      </c>
    </row>
    <row r="31" spans="1:7">
      <c r="A31" s="35">
        <v>22</v>
      </c>
      <c r="B31" s="6"/>
      <c r="C31" s="6"/>
      <c r="D31" s="214"/>
      <c r="E31" s="16" t="str">
        <f t="shared" si="0"/>
        <v/>
      </c>
      <c r="F31" s="347" t="b">
        <f t="shared" si="1"/>
        <v>0</v>
      </c>
      <c r="G31" s="348">
        <f t="shared" si="2"/>
        <v>1</v>
      </c>
    </row>
    <row r="32" spans="1:7">
      <c r="A32" s="35">
        <v>23</v>
      </c>
      <c r="B32" s="6"/>
      <c r="C32" s="6"/>
      <c r="D32" s="214"/>
      <c r="E32" s="16" t="str">
        <f t="shared" si="0"/>
        <v/>
      </c>
      <c r="F32" s="347" t="b">
        <f t="shared" si="1"/>
        <v>0</v>
      </c>
      <c r="G32" s="348">
        <f t="shared" si="2"/>
        <v>1</v>
      </c>
    </row>
    <row r="33" spans="1:7">
      <c r="A33" s="35">
        <v>24</v>
      </c>
      <c r="B33" s="6"/>
      <c r="C33" s="6"/>
      <c r="D33" s="214"/>
      <c r="E33" s="16" t="str">
        <f t="shared" si="0"/>
        <v/>
      </c>
      <c r="F33" s="347" t="b">
        <f t="shared" si="1"/>
        <v>0</v>
      </c>
      <c r="G33" s="348">
        <f t="shared" si="2"/>
        <v>1</v>
      </c>
    </row>
    <row r="34" spans="1:7">
      <c r="A34" s="35">
        <v>25</v>
      </c>
      <c r="B34" s="6"/>
      <c r="C34" s="6"/>
      <c r="D34" s="214"/>
      <c r="E34" s="16" t="str">
        <f t="shared" si="0"/>
        <v/>
      </c>
      <c r="F34" s="347" t="b">
        <f t="shared" si="1"/>
        <v>0</v>
      </c>
      <c r="G34" s="348">
        <f t="shared" si="2"/>
        <v>1</v>
      </c>
    </row>
    <row r="35" spans="1:7">
      <c r="A35" s="35">
        <v>26</v>
      </c>
      <c r="B35" s="6"/>
      <c r="C35" s="6"/>
      <c r="D35" s="214"/>
      <c r="E35" s="16" t="str">
        <f t="shared" si="0"/>
        <v/>
      </c>
      <c r="F35" s="347" t="b">
        <f t="shared" si="1"/>
        <v>0</v>
      </c>
      <c r="G35" s="348">
        <f t="shared" si="2"/>
        <v>1</v>
      </c>
    </row>
    <row r="36" spans="1:7">
      <c r="A36" s="35">
        <v>27</v>
      </c>
      <c r="B36" s="6"/>
      <c r="C36" s="6"/>
      <c r="D36" s="214"/>
      <c r="E36" s="16" t="str">
        <f t="shared" si="0"/>
        <v/>
      </c>
      <c r="F36" s="347" t="b">
        <f t="shared" si="1"/>
        <v>0</v>
      </c>
      <c r="G36" s="348">
        <f t="shared" si="2"/>
        <v>1</v>
      </c>
    </row>
    <row r="37" spans="1:7">
      <c r="A37" s="35">
        <v>28</v>
      </c>
      <c r="B37" s="6"/>
      <c r="C37" s="6"/>
      <c r="D37" s="214"/>
      <c r="E37" s="16" t="str">
        <f t="shared" si="0"/>
        <v/>
      </c>
      <c r="F37" s="347" t="b">
        <f t="shared" si="1"/>
        <v>0</v>
      </c>
      <c r="G37" s="348">
        <f t="shared" si="2"/>
        <v>1</v>
      </c>
    </row>
    <row r="38" spans="1:7">
      <c r="A38" s="35">
        <v>29</v>
      </c>
      <c r="B38" s="6"/>
      <c r="C38" s="6"/>
      <c r="D38" s="214"/>
      <c r="E38" s="16" t="str">
        <f t="shared" si="0"/>
        <v/>
      </c>
      <c r="F38" s="347" t="b">
        <f t="shared" si="1"/>
        <v>0</v>
      </c>
      <c r="G38" s="348">
        <f t="shared" si="2"/>
        <v>1</v>
      </c>
    </row>
    <row r="39" spans="1:7">
      <c r="A39" s="35">
        <v>30</v>
      </c>
      <c r="B39" s="6"/>
      <c r="C39" s="6"/>
      <c r="D39" s="214"/>
      <c r="E39" s="16" t="str">
        <f t="shared" si="0"/>
        <v/>
      </c>
      <c r="F39" s="347" t="b">
        <f t="shared" si="1"/>
        <v>0</v>
      </c>
      <c r="G39" s="348">
        <f t="shared" si="2"/>
        <v>1</v>
      </c>
    </row>
    <row r="40" spans="1:7">
      <c r="A40" s="35">
        <v>31</v>
      </c>
      <c r="B40" s="6"/>
      <c r="C40" s="6"/>
      <c r="D40" s="214"/>
      <c r="E40" s="16" t="str">
        <f t="shared" si="0"/>
        <v/>
      </c>
      <c r="F40" s="347" t="b">
        <f t="shared" si="1"/>
        <v>0</v>
      </c>
      <c r="G40" s="348">
        <f t="shared" si="2"/>
        <v>1</v>
      </c>
    </row>
    <row r="41" spans="1:7">
      <c r="A41" s="35">
        <v>32</v>
      </c>
      <c r="B41" s="6"/>
      <c r="C41" s="6"/>
      <c r="D41" s="214"/>
      <c r="E41" s="16" t="str">
        <f t="shared" si="0"/>
        <v/>
      </c>
      <c r="F41" s="347" t="b">
        <f t="shared" si="1"/>
        <v>0</v>
      </c>
      <c r="G41" s="348">
        <f t="shared" si="2"/>
        <v>1</v>
      </c>
    </row>
    <row r="42" spans="1:7">
      <c r="A42" s="35">
        <v>33</v>
      </c>
      <c r="B42" s="6"/>
      <c r="C42" s="6"/>
      <c r="D42" s="214"/>
      <c r="E42" s="16" t="str">
        <f t="shared" si="0"/>
        <v/>
      </c>
      <c r="F42" s="347" t="b">
        <f t="shared" si="1"/>
        <v>0</v>
      </c>
      <c r="G42" s="348">
        <f t="shared" si="2"/>
        <v>1</v>
      </c>
    </row>
    <row r="43" spans="1:7">
      <c r="A43" s="35">
        <v>34</v>
      </c>
      <c r="B43" s="6"/>
      <c r="C43" s="6"/>
      <c r="D43" s="214"/>
      <c r="E43" s="16" t="str">
        <f t="shared" si="0"/>
        <v/>
      </c>
      <c r="F43" s="347" t="b">
        <f t="shared" si="1"/>
        <v>0</v>
      </c>
      <c r="G43" s="348">
        <f t="shared" si="2"/>
        <v>1</v>
      </c>
    </row>
    <row r="44" spans="1:7">
      <c r="A44" s="35">
        <v>35</v>
      </c>
      <c r="B44" s="6"/>
      <c r="C44" s="6"/>
      <c r="D44" s="214"/>
      <c r="E44" s="16" t="str">
        <f t="shared" si="0"/>
        <v/>
      </c>
      <c r="F44" s="347" t="b">
        <f t="shared" si="1"/>
        <v>0</v>
      </c>
      <c r="G44" s="348">
        <f t="shared" si="2"/>
        <v>1</v>
      </c>
    </row>
    <row r="45" spans="1:7">
      <c r="A45" s="35">
        <v>36</v>
      </c>
      <c r="B45" s="6"/>
      <c r="C45" s="6"/>
      <c r="D45" s="214"/>
      <c r="E45" s="16" t="str">
        <f t="shared" si="0"/>
        <v/>
      </c>
      <c r="F45" s="347" t="b">
        <f t="shared" si="1"/>
        <v>0</v>
      </c>
      <c r="G45" s="348">
        <f t="shared" si="2"/>
        <v>1</v>
      </c>
    </row>
    <row r="46" spans="1:7">
      <c r="A46" s="35">
        <v>37</v>
      </c>
      <c r="B46" s="6"/>
      <c r="C46" s="6"/>
      <c r="D46" s="214"/>
      <c r="E46" s="16" t="str">
        <f t="shared" si="0"/>
        <v/>
      </c>
      <c r="F46" s="347" t="b">
        <f t="shared" si="1"/>
        <v>0</v>
      </c>
      <c r="G46" s="348">
        <f t="shared" si="2"/>
        <v>1</v>
      </c>
    </row>
    <row r="47" spans="1:7">
      <c r="A47" s="35">
        <v>38</v>
      </c>
      <c r="B47" s="6"/>
      <c r="C47" s="6"/>
      <c r="D47" s="214"/>
      <c r="E47" s="16" t="str">
        <f t="shared" si="0"/>
        <v/>
      </c>
      <c r="F47" s="347" t="b">
        <f t="shared" si="1"/>
        <v>0</v>
      </c>
      <c r="G47" s="348">
        <f t="shared" si="2"/>
        <v>1</v>
      </c>
    </row>
    <row r="48" spans="1:7">
      <c r="A48" s="35">
        <v>39</v>
      </c>
      <c r="B48" s="6"/>
      <c r="C48" s="6"/>
      <c r="D48" s="214"/>
      <c r="E48" s="16" t="str">
        <f t="shared" si="0"/>
        <v/>
      </c>
      <c r="F48" s="347" t="b">
        <f t="shared" si="1"/>
        <v>0</v>
      </c>
      <c r="G48" s="348">
        <f t="shared" si="2"/>
        <v>1</v>
      </c>
    </row>
    <row r="49" spans="1:7">
      <c r="A49" s="35">
        <v>40</v>
      </c>
      <c r="B49" s="6"/>
      <c r="C49" s="6"/>
      <c r="D49" s="214"/>
      <c r="E49" s="16" t="str">
        <f t="shared" si="0"/>
        <v/>
      </c>
      <c r="F49" s="347" t="b">
        <f t="shared" si="1"/>
        <v>0</v>
      </c>
      <c r="G49" s="348">
        <f t="shared" si="2"/>
        <v>1</v>
      </c>
    </row>
    <row r="50" spans="1:7">
      <c r="A50" s="35">
        <v>41</v>
      </c>
      <c r="B50" s="6"/>
      <c r="C50" s="6"/>
      <c r="D50" s="214"/>
      <c r="E50" s="16" t="str">
        <f t="shared" si="0"/>
        <v/>
      </c>
      <c r="F50" s="347" t="b">
        <f t="shared" si="1"/>
        <v>0</v>
      </c>
      <c r="G50" s="348">
        <f t="shared" si="2"/>
        <v>1</v>
      </c>
    </row>
    <row r="51" spans="1:7">
      <c r="A51" s="35">
        <v>42</v>
      </c>
      <c r="B51" s="6"/>
      <c r="C51" s="6"/>
      <c r="D51" s="214"/>
      <c r="E51" s="16" t="str">
        <f t="shared" si="0"/>
        <v/>
      </c>
      <c r="F51" s="347" t="b">
        <f t="shared" si="1"/>
        <v>0</v>
      </c>
      <c r="G51" s="348">
        <f t="shared" si="2"/>
        <v>1</v>
      </c>
    </row>
    <row r="52" spans="1:7">
      <c r="A52" s="35">
        <v>43</v>
      </c>
      <c r="B52" s="6"/>
      <c r="C52" s="6"/>
      <c r="D52" s="214"/>
      <c r="E52" s="16" t="str">
        <f t="shared" si="0"/>
        <v/>
      </c>
      <c r="F52" s="347" t="b">
        <f t="shared" si="1"/>
        <v>0</v>
      </c>
      <c r="G52" s="348">
        <f t="shared" si="2"/>
        <v>1</v>
      </c>
    </row>
    <row r="53" spans="1:7">
      <c r="A53" s="35">
        <v>44</v>
      </c>
      <c r="B53" s="6"/>
      <c r="C53" s="6"/>
      <c r="D53" s="214"/>
      <c r="E53" s="16" t="str">
        <f t="shared" si="0"/>
        <v/>
      </c>
      <c r="F53" s="347" t="b">
        <f t="shared" si="1"/>
        <v>0</v>
      </c>
      <c r="G53" s="348">
        <f t="shared" si="2"/>
        <v>1</v>
      </c>
    </row>
    <row r="54" spans="1:7">
      <c r="A54" s="35">
        <v>45</v>
      </c>
      <c r="B54" s="6"/>
      <c r="C54" s="6"/>
      <c r="D54" s="214"/>
      <c r="E54" s="16" t="str">
        <f t="shared" si="0"/>
        <v/>
      </c>
      <c r="F54" s="347" t="b">
        <f t="shared" si="1"/>
        <v>0</v>
      </c>
      <c r="G54" s="348">
        <f t="shared" si="2"/>
        <v>1</v>
      </c>
    </row>
    <row r="55" spans="1:7">
      <c r="A55" s="35">
        <v>46</v>
      </c>
      <c r="B55" s="6"/>
      <c r="C55" s="6"/>
      <c r="D55" s="214"/>
      <c r="E55" s="16" t="str">
        <f t="shared" si="0"/>
        <v/>
      </c>
      <c r="F55" s="347" t="b">
        <f t="shared" si="1"/>
        <v>0</v>
      </c>
      <c r="G55" s="348">
        <f t="shared" si="2"/>
        <v>1</v>
      </c>
    </row>
    <row r="56" spans="1:7">
      <c r="A56" s="35">
        <v>47</v>
      </c>
      <c r="B56" s="6"/>
      <c r="C56" s="6"/>
      <c r="D56" s="214"/>
      <c r="E56" s="16" t="str">
        <f t="shared" si="0"/>
        <v/>
      </c>
      <c r="F56" s="347" t="b">
        <f t="shared" si="1"/>
        <v>0</v>
      </c>
      <c r="G56" s="348">
        <f t="shared" si="2"/>
        <v>1</v>
      </c>
    </row>
    <row r="57" spans="1:7">
      <c r="A57" s="35">
        <v>48</v>
      </c>
      <c r="B57" s="6"/>
      <c r="C57" s="6"/>
      <c r="D57" s="214"/>
      <c r="E57" s="16" t="str">
        <f t="shared" si="0"/>
        <v/>
      </c>
      <c r="F57" s="347" t="b">
        <f t="shared" si="1"/>
        <v>0</v>
      </c>
      <c r="G57" s="348">
        <f t="shared" si="2"/>
        <v>1</v>
      </c>
    </row>
    <row r="58" spans="1:7">
      <c r="A58" s="35">
        <v>49</v>
      </c>
      <c r="B58" s="6"/>
      <c r="C58" s="6"/>
      <c r="D58" s="214"/>
      <c r="E58" s="16" t="str">
        <f t="shared" si="0"/>
        <v/>
      </c>
      <c r="F58" s="347" t="b">
        <f t="shared" si="1"/>
        <v>0</v>
      </c>
      <c r="G58" s="348">
        <f t="shared" si="2"/>
        <v>1</v>
      </c>
    </row>
    <row r="59" spans="1:7">
      <c r="A59" s="35">
        <v>50</v>
      </c>
      <c r="B59" s="6"/>
      <c r="C59" s="6"/>
      <c r="D59" s="214"/>
      <c r="E59" s="16" t="str">
        <f t="shared" si="0"/>
        <v/>
      </c>
      <c r="F59" s="347" t="b">
        <f t="shared" si="1"/>
        <v>0</v>
      </c>
      <c r="G59" s="348">
        <f t="shared" si="2"/>
        <v>1</v>
      </c>
    </row>
    <row r="60" spans="1:7">
      <c r="A60" s="35">
        <v>51</v>
      </c>
      <c r="B60" s="6"/>
      <c r="C60" s="6"/>
      <c r="D60" s="214"/>
      <c r="E60" s="16" t="str">
        <f t="shared" si="0"/>
        <v/>
      </c>
      <c r="F60" s="347" t="b">
        <f t="shared" si="1"/>
        <v>0</v>
      </c>
      <c r="G60" s="348">
        <f t="shared" si="2"/>
        <v>1</v>
      </c>
    </row>
    <row r="61" spans="1:7">
      <c r="A61" s="35">
        <v>52</v>
      </c>
      <c r="B61" s="6"/>
      <c r="C61" s="6"/>
      <c r="D61" s="214"/>
      <c r="E61" s="16" t="str">
        <f t="shared" si="0"/>
        <v/>
      </c>
      <c r="F61" s="347" t="b">
        <f t="shared" si="1"/>
        <v>0</v>
      </c>
      <c r="G61" s="348">
        <f t="shared" si="2"/>
        <v>1</v>
      </c>
    </row>
    <row r="62" spans="1:7">
      <c r="A62" s="35">
        <v>53</v>
      </c>
      <c r="B62" s="6"/>
      <c r="C62" s="6"/>
      <c r="D62" s="214"/>
      <c r="E62" s="16" t="str">
        <f t="shared" si="0"/>
        <v/>
      </c>
      <c r="F62" s="347" t="b">
        <f t="shared" si="1"/>
        <v>0</v>
      </c>
      <c r="G62" s="348">
        <f t="shared" si="2"/>
        <v>1</v>
      </c>
    </row>
    <row r="63" spans="1:7">
      <c r="A63" s="35">
        <v>54</v>
      </c>
      <c r="B63" s="6"/>
      <c r="C63" s="6"/>
      <c r="D63" s="214"/>
      <c r="E63" s="16" t="str">
        <f t="shared" si="0"/>
        <v/>
      </c>
      <c r="F63" s="347" t="b">
        <f t="shared" si="1"/>
        <v>0</v>
      </c>
      <c r="G63" s="348">
        <f t="shared" si="2"/>
        <v>1</v>
      </c>
    </row>
    <row r="64" spans="1:7">
      <c r="A64" s="35">
        <v>55</v>
      </c>
      <c r="B64" s="6"/>
      <c r="C64" s="6"/>
      <c r="D64" s="214"/>
      <c r="E64" s="16" t="str">
        <f t="shared" si="0"/>
        <v/>
      </c>
      <c r="F64" s="347" t="b">
        <f t="shared" si="1"/>
        <v>0</v>
      </c>
      <c r="G64" s="348">
        <f t="shared" si="2"/>
        <v>1</v>
      </c>
    </row>
    <row r="65" spans="1:7">
      <c r="A65" s="35">
        <v>56</v>
      </c>
      <c r="B65" s="6"/>
      <c r="C65" s="6"/>
      <c r="D65" s="214"/>
      <c r="E65" s="16" t="str">
        <f t="shared" si="0"/>
        <v/>
      </c>
      <c r="F65" s="347" t="b">
        <f t="shared" si="1"/>
        <v>0</v>
      </c>
      <c r="G65" s="348">
        <f t="shared" si="2"/>
        <v>1</v>
      </c>
    </row>
    <row r="66" spans="1:7">
      <c r="A66" s="35">
        <v>57</v>
      </c>
      <c r="B66" s="6"/>
      <c r="C66" s="6"/>
      <c r="D66" s="214"/>
      <c r="E66" s="16" t="str">
        <f t="shared" si="0"/>
        <v/>
      </c>
      <c r="F66" s="347" t="b">
        <f t="shared" si="1"/>
        <v>0</v>
      </c>
      <c r="G66" s="348">
        <f t="shared" si="2"/>
        <v>1</v>
      </c>
    </row>
    <row r="67" spans="1:7">
      <c r="A67" s="35">
        <v>58</v>
      </c>
      <c r="B67" s="6"/>
      <c r="C67" s="6"/>
      <c r="D67" s="214"/>
      <c r="E67" s="16" t="str">
        <f t="shared" si="0"/>
        <v/>
      </c>
      <c r="F67" s="347" t="b">
        <f t="shared" si="1"/>
        <v>0</v>
      </c>
      <c r="G67" s="348">
        <f t="shared" si="2"/>
        <v>1</v>
      </c>
    </row>
    <row r="68" spans="1:7">
      <c r="A68" s="35">
        <v>59</v>
      </c>
      <c r="B68" s="6"/>
      <c r="C68" s="6"/>
      <c r="D68" s="214"/>
      <c r="E68" s="16" t="str">
        <f t="shared" si="0"/>
        <v/>
      </c>
      <c r="F68" s="347" t="b">
        <f t="shared" si="1"/>
        <v>0</v>
      </c>
      <c r="G68" s="348">
        <f t="shared" si="2"/>
        <v>1</v>
      </c>
    </row>
    <row r="69" spans="1:7">
      <c r="A69" s="35">
        <v>60</v>
      </c>
      <c r="B69" s="6"/>
      <c r="C69" s="6"/>
      <c r="D69" s="214"/>
      <c r="E69" s="16" t="str">
        <f t="shared" si="0"/>
        <v/>
      </c>
      <c r="F69" s="347" t="b">
        <f t="shared" si="1"/>
        <v>0</v>
      </c>
      <c r="G69" s="348">
        <f t="shared" si="2"/>
        <v>1</v>
      </c>
    </row>
    <row r="70" spans="1:7">
      <c r="A70" s="35">
        <v>61</v>
      </c>
      <c r="B70" s="6"/>
      <c r="C70" s="6"/>
      <c r="D70" s="214"/>
      <c r="E70" s="16" t="str">
        <f t="shared" si="0"/>
        <v/>
      </c>
      <c r="F70" s="347" t="b">
        <f t="shared" si="1"/>
        <v>0</v>
      </c>
      <c r="G70" s="348">
        <f t="shared" si="2"/>
        <v>1</v>
      </c>
    </row>
    <row r="71" spans="1:7">
      <c r="A71" s="35">
        <v>62</v>
      </c>
      <c r="B71" s="6"/>
      <c r="C71" s="6"/>
      <c r="D71" s="214"/>
      <c r="E71" s="16" t="str">
        <f t="shared" si="0"/>
        <v/>
      </c>
      <c r="F71" s="347" t="b">
        <f t="shared" si="1"/>
        <v>0</v>
      </c>
      <c r="G71" s="348">
        <f t="shared" si="2"/>
        <v>1</v>
      </c>
    </row>
    <row r="72" spans="1:7">
      <c r="A72" s="35">
        <v>63</v>
      </c>
      <c r="B72" s="6"/>
      <c r="C72" s="6"/>
      <c r="D72" s="214"/>
      <c r="E72" s="16" t="str">
        <f t="shared" si="0"/>
        <v/>
      </c>
      <c r="F72" s="347" t="b">
        <f t="shared" si="1"/>
        <v>0</v>
      </c>
      <c r="G72" s="348">
        <f t="shared" si="2"/>
        <v>1</v>
      </c>
    </row>
    <row r="73" spans="1:7">
      <c r="A73" s="35">
        <v>64</v>
      </c>
      <c r="B73" s="6"/>
      <c r="C73" s="6"/>
      <c r="D73" s="214"/>
      <c r="E73" s="16" t="str">
        <f t="shared" si="0"/>
        <v/>
      </c>
      <c r="F73" s="347" t="b">
        <f t="shared" si="1"/>
        <v>0</v>
      </c>
      <c r="G73" s="348">
        <f t="shared" si="2"/>
        <v>1</v>
      </c>
    </row>
    <row r="74" spans="1:7">
      <c r="A74" s="35">
        <v>65</v>
      </c>
      <c r="B74" s="6"/>
      <c r="C74" s="6"/>
      <c r="D74" s="214"/>
      <c r="E74" s="16" t="str">
        <f t="shared" ref="E74:E137" si="3">IF(OR($B74="",,,,$D74&lt;an_initial,$D74&gt;an_final,),"",HLOOKUP(C74,ii11puncte,2,FALSE) )</f>
        <v/>
      </c>
      <c r="F74" s="347" t="b">
        <f t="shared" ref="F74:F108" si="4">IF(nume_candidat="",FALSE,ISNUMBER(SEARCH(nume_candidat,$B74)))</f>
        <v>0</v>
      </c>
      <c r="G74" s="348">
        <f t="shared" ref="G74:G108" si="5">LEN(B74)-LEN(SUBSTITUTE(B74,",",""))+1</f>
        <v>1</v>
      </c>
    </row>
    <row r="75" spans="1:7">
      <c r="A75" s="35">
        <v>66</v>
      </c>
      <c r="B75" s="6"/>
      <c r="C75" s="6"/>
      <c r="D75" s="214"/>
      <c r="E75" s="16" t="str">
        <f t="shared" si="3"/>
        <v/>
      </c>
      <c r="F75" s="347" t="b">
        <f t="shared" si="4"/>
        <v>0</v>
      </c>
      <c r="G75" s="348">
        <f t="shared" si="5"/>
        <v>1</v>
      </c>
    </row>
    <row r="76" spans="1:7">
      <c r="A76" s="35">
        <v>67</v>
      </c>
      <c r="B76" s="6"/>
      <c r="C76" s="6"/>
      <c r="D76" s="214"/>
      <c r="E76" s="16" t="str">
        <f t="shared" si="3"/>
        <v/>
      </c>
      <c r="F76" s="347" t="b">
        <f t="shared" si="4"/>
        <v>0</v>
      </c>
      <c r="G76" s="348">
        <f t="shared" si="5"/>
        <v>1</v>
      </c>
    </row>
    <row r="77" spans="1:7">
      <c r="A77" s="35">
        <v>68</v>
      </c>
      <c r="B77" s="6"/>
      <c r="C77" s="6"/>
      <c r="D77" s="214"/>
      <c r="E77" s="16" t="str">
        <f t="shared" si="3"/>
        <v/>
      </c>
      <c r="F77" s="347" t="b">
        <f t="shared" si="4"/>
        <v>0</v>
      </c>
      <c r="G77" s="348">
        <f t="shared" si="5"/>
        <v>1</v>
      </c>
    </row>
    <row r="78" spans="1:7">
      <c r="A78" s="35">
        <v>69</v>
      </c>
      <c r="B78" s="6"/>
      <c r="C78" s="6"/>
      <c r="D78" s="214"/>
      <c r="E78" s="16" t="str">
        <f t="shared" si="3"/>
        <v/>
      </c>
      <c r="F78" s="347" t="b">
        <f t="shared" si="4"/>
        <v>0</v>
      </c>
      <c r="G78" s="348">
        <f t="shared" si="5"/>
        <v>1</v>
      </c>
    </row>
    <row r="79" spans="1:7">
      <c r="A79" s="35">
        <v>70</v>
      </c>
      <c r="B79" s="6"/>
      <c r="C79" s="6"/>
      <c r="D79" s="214"/>
      <c r="E79" s="16" t="str">
        <f t="shared" si="3"/>
        <v/>
      </c>
      <c r="F79" s="347" t="b">
        <f t="shared" si="4"/>
        <v>0</v>
      </c>
      <c r="G79" s="348">
        <f t="shared" si="5"/>
        <v>1</v>
      </c>
    </row>
    <row r="80" spans="1:7">
      <c r="A80" s="35">
        <v>71</v>
      </c>
      <c r="B80" s="6"/>
      <c r="C80" s="6"/>
      <c r="D80" s="214"/>
      <c r="E80" s="16" t="str">
        <f t="shared" si="3"/>
        <v/>
      </c>
      <c r="F80" s="347" t="b">
        <f t="shared" si="4"/>
        <v>0</v>
      </c>
      <c r="G80" s="348">
        <f t="shared" si="5"/>
        <v>1</v>
      </c>
    </row>
    <row r="81" spans="1:7">
      <c r="A81" s="35">
        <v>72</v>
      </c>
      <c r="B81" s="6"/>
      <c r="C81" s="6"/>
      <c r="D81" s="214"/>
      <c r="E81" s="16" t="str">
        <f t="shared" si="3"/>
        <v/>
      </c>
      <c r="F81" s="347" t="b">
        <f t="shared" si="4"/>
        <v>0</v>
      </c>
      <c r="G81" s="348">
        <f t="shared" si="5"/>
        <v>1</v>
      </c>
    </row>
    <row r="82" spans="1:7">
      <c r="A82" s="35">
        <v>73</v>
      </c>
      <c r="B82" s="6"/>
      <c r="C82" s="6"/>
      <c r="D82" s="214"/>
      <c r="E82" s="16" t="str">
        <f t="shared" si="3"/>
        <v/>
      </c>
      <c r="F82" s="347" t="b">
        <f t="shared" si="4"/>
        <v>0</v>
      </c>
      <c r="G82" s="348">
        <f t="shared" si="5"/>
        <v>1</v>
      </c>
    </row>
    <row r="83" spans="1:7">
      <c r="A83" s="35">
        <v>74</v>
      </c>
      <c r="B83" s="6"/>
      <c r="C83" s="6"/>
      <c r="D83" s="214"/>
      <c r="E83" s="16" t="str">
        <f t="shared" si="3"/>
        <v/>
      </c>
      <c r="F83" s="347" t="b">
        <f t="shared" si="4"/>
        <v>0</v>
      </c>
      <c r="G83" s="348">
        <f t="shared" si="5"/>
        <v>1</v>
      </c>
    </row>
    <row r="84" spans="1:7">
      <c r="A84" s="35">
        <v>75</v>
      </c>
      <c r="B84" s="6"/>
      <c r="C84" s="6"/>
      <c r="D84" s="214"/>
      <c r="E84" s="16" t="str">
        <f t="shared" si="3"/>
        <v/>
      </c>
      <c r="F84" s="347" t="b">
        <f t="shared" si="4"/>
        <v>0</v>
      </c>
      <c r="G84" s="348">
        <f t="shared" si="5"/>
        <v>1</v>
      </c>
    </row>
    <row r="85" spans="1:7">
      <c r="A85" s="35">
        <v>76</v>
      </c>
      <c r="B85" s="6"/>
      <c r="C85" s="6"/>
      <c r="D85" s="214"/>
      <c r="E85" s="16" t="str">
        <f t="shared" si="3"/>
        <v/>
      </c>
      <c r="F85" s="347" t="b">
        <f t="shared" si="4"/>
        <v>0</v>
      </c>
      <c r="G85" s="348">
        <f t="shared" si="5"/>
        <v>1</v>
      </c>
    </row>
    <row r="86" spans="1:7">
      <c r="A86" s="35">
        <v>77</v>
      </c>
      <c r="B86" s="6"/>
      <c r="C86" s="6"/>
      <c r="D86" s="214"/>
      <c r="E86" s="16" t="str">
        <f t="shared" si="3"/>
        <v/>
      </c>
      <c r="F86" s="347" t="b">
        <f t="shared" si="4"/>
        <v>0</v>
      </c>
      <c r="G86" s="348">
        <f t="shared" si="5"/>
        <v>1</v>
      </c>
    </row>
    <row r="87" spans="1:7">
      <c r="A87" s="35">
        <v>78</v>
      </c>
      <c r="B87" s="6"/>
      <c r="C87" s="6"/>
      <c r="D87" s="214"/>
      <c r="E87" s="16" t="str">
        <f t="shared" si="3"/>
        <v/>
      </c>
      <c r="F87" s="347" t="b">
        <f t="shared" si="4"/>
        <v>0</v>
      </c>
      <c r="G87" s="348">
        <f t="shared" si="5"/>
        <v>1</v>
      </c>
    </row>
    <row r="88" spans="1:7">
      <c r="A88" s="35">
        <v>79</v>
      </c>
      <c r="B88" s="6"/>
      <c r="C88" s="6"/>
      <c r="D88" s="214"/>
      <c r="E88" s="16" t="str">
        <f t="shared" si="3"/>
        <v/>
      </c>
      <c r="F88" s="347" t="b">
        <f t="shared" si="4"/>
        <v>0</v>
      </c>
      <c r="G88" s="348">
        <f t="shared" si="5"/>
        <v>1</v>
      </c>
    </row>
    <row r="89" spans="1:7">
      <c r="A89" s="35">
        <v>80</v>
      </c>
      <c r="B89" s="6"/>
      <c r="C89" s="6"/>
      <c r="D89" s="214"/>
      <c r="E89" s="16" t="str">
        <f t="shared" si="3"/>
        <v/>
      </c>
      <c r="F89" s="347" t="b">
        <f t="shared" si="4"/>
        <v>0</v>
      </c>
      <c r="G89" s="348">
        <f t="shared" si="5"/>
        <v>1</v>
      </c>
    </row>
    <row r="90" spans="1:7">
      <c r="A90" s="35">
        <v>81</v>
      </c>
      <c r="B90" s="6"/>
      <c r="C90" s="6"/>
      <c r="D90" s="214"/>
      <c r="E90" s="16" t="str">
        <f t="shared" si="3"/>
        <v/>
      </c>
      <c r="F90" s="347" t="b">
        <f t="shared" si="4"/>
        <v>0</v>
      </c>
      <c r="G90" s="348">
        <f t="shared" si="5"/>
        <v>1</v>
      </c>
    </row>
    <row r="91" spans="1:7">
      <c r="A91" s="35">
        <v>82</v>
      </c>
      <c r="B91" s="6"/>
      <c r="C91" s="6"/>
      <c r="D91" s="214"/>
      <c r="E91" s="16" t="str">
        <f t="shared" si="3"/>
        <v/>
      </c>
      <c r="F91" s="347" t="b">
        <f t="shared" si="4"/>
        <v>0</v>
      </c>
      <c r="G91" s="348">
        <f t="shared" si="5"/>
        <v>1</v>
      </c>
    </row>
    <row r="92" spans="1:7">
      <c r="A92" s="35">
        <v>83</v>
      </c>
      <c r="B92" s="6"/>
      <c r="C92" s="6"/>
      <c r="D92" s="214"/>
      <c r="E92" s="16" t="str">
        <f t="shared" si="3"/>
        <v/>
      </c>
      <c r="F92" s="347" t="b">
        <f t="shared" si="4"/>
        <v>0</v>
      </c>
      <c r="G92" s="348">
        <f t="shared" si="5"/>
        <v>1</v>
      </c>
    </row>
    <row r="93" spans="1:7">
      <c r="A93" s="35">
        <v>84</v>
      </c>
      <c r="B93" s="6"/>
      <c r="C93" s="6"/>
      <c r="D93" s="214"/>
      <c r="E93" s="16" t="str">
        <f t="shared" si="3"/>
        <v/>
      </c>
      <c r="F93" s="347" t="b">
        <f t="shared" si="4"/>
        <v>0</v>
      </c>
      <c r="G93" s="348">
        <f t="shared" si="5"/>
        <v>1</v>
      </c>
    </row>
    <row r="94" spans="1:7">
      <c r="A94" s="35">
        <v>85</v>
      </c>
      <c r="B94" s="6"/>
      <c r="C94" s="6"/>
      <c r="D94" s="214"/>
      <c r="E94" s="16" t="str">
        <f t="shared" si="3"/>
        <v/>
      </c>
      <c r="F94" s="347" t="b">
        <f t="shared" si="4"/>
        <v>0</v>
      </c>
      <c r="G94" s="348">
        <f t="shared" si="5"/>
        <v>1</v>
      </c>
    </row>
    <row r="95" spans="1:7">
      <c r="A95" s="35">
        <v>86</v>
      </c>
      <c r="B95" s="6"/>
      <c r="C95" s="6"/>
      <c r="D95" s="214"/>
      <c r="E95" s="16" t="str">
        <f t="shared" si="3"/>
        <v/>
      </c>
      <c r="F95" s="347" t="b">
        <f t="shared" si="4"/>
        <v>0</v>
      </c>
      <c r="G95" s="348">
        <f t="shared" si="5"/>
        <v>1</v>
      </c>
    </row>
    <row r="96" spans="1:7">
      <c r="A96" s="35">
        <v>87</v>
      </c>
      <c r="B96" s="6"/>
      <c r="C96" s="6"/>
      <c r="D96" s="214"/>
      <c r="E96" s="16" t="str">
        <f t="shared" si="3"/>
        <v/>
      </c>
      <c r="F96" s="347" t="b">
        <f t="shared" si="4"/>
        <v>0</v>
      </c>
      <c r="G96" s="348">
        <f t="shared" si="5"/>
        <v>1</v>
      </c>
    </row>
    <row r="97" spans="1:7">
      <c r="A97" s="35">
        <v>88</v>
      </c>
      <c r="B97" s="6"/>
      <c r="C97" s="6"/>
      <c r="D97" s="214"/>
      <c r="E97" s="16" t="str">
        <f t="shared" si="3"/>
        <v/>
      </c>
      <c r="F97" s="347" t="b">
        <f t="shared" si="4"/>
        <v>0</v>
      </c>
      <c r="G97" s="348">
        <f t="shared" si="5"/>
        <v>1</v>
      </c>
    </row>
    <row r="98" spans="1:7">
      <c r="A98" s="35">
        <v>89</v>
      </c>
      <c r="B98" s="6"/>
      <c r="C98" s="6"/>
      <c r="D98" s="214"/>
      <c r="E98" s="16" t="str">
        <f t="shared" si="3"/>
        <v/>
      </c>
      <c r="F98" s="347" t="b">
        <f t="shared" si="4"/>
        <v>0</v>
      </c>
      <c r="G98" s="348">
        <f t="shared" si="5"/>
        <v>1</v>
      </c>
    </row>
    <row r="99" spans="1:7">
      <c r="A99" s="35">
        <v>90</v>
      </c>
      <c r="B99" s="6"/>
      <c r="C99" s="6"/>
      <c r="D99" s="214"/>
      <c r="E99" s="16" t="str">
        <f t="shared" si="3"/>
        <v/>
      </c>
      <c r="F99" s="347" t="b">
        <f t="shared" si="4"/>
        <v>0</v>
      </c>
      <c r="G99" s="348">
        <f t="shared" si="5"/>
        <v>1</v>
      </c>
    </row>
    <row r="100" spans="1:7">
      <c r="A100" s="35">
        <v>91</v>
      </c>
      <c r="B100" s="6"/>
      <c r="C100" s="6"/>
      <c r="D100" s="214"/>
      <c r="E100" s="16" t="str">
        <f t="shared" si="3"/>
        <v/>
      </c>
      <c r="F100" s="347" t="b">
        <f t="shared" si="4"/>
        <v>0</v>
      </c>
      <c r="G100" s="348">
        <f t="shared" si="5"/>
        <v>1</v>
      </c>
    </row>
    <row r="101" spans="1:7">
      <c r="A101" s="35">
        <v>92</v>
      </c>
      <c r="B101" s="6"/>
      <c r="C101" s="6"/>
      <c r="D101" s="214"/>
      <c r="E101" s="16" t="str">
        <f t="shared" si="3"/>
        <v/>
      </c>
      <c r="F101" s="347" t="b">
        <f t="shared" si="4"/>
        <v>0</v>
      </c>
      <c r="G101" s="348">
        <f t="shared" si="5"/>
        <v>1</v>
      </c>
    </row>
    <row r="102" spans="1:7">
      <c r="A102" s="35">
        <v>93</v>
      </c>
      <c r="B102" s="6"/>
      <c r="C102" s="6"/>
      <c r="D102" s="214"/>
      <c r="E102" s="16" t="str">
        <f t="shared" si="3"/>
        <v/>
      </c>
      <c r="F102" s="347" t="b">
        <f t="shared" si="4"/>
        <v>0</v>
      </c>
      <c r="G102" s="348">
        <f t="shared" si="5"/>
        <v>1</v>
      </c>
    </row>
    <row r="103" spans="1:7">
      <c r="A103" s="35">
        <v>94</v>
      </c>
      <c r="B103" s="6"/>
      <c r="C103" s="6"/>
      <c r="D103" s="214"/>
      <c r="E103" s="16" t="str">
        <f t="shared" si="3"/>
        <v/>
      </c>
      <c r="F103" s="347" t="b">
        <f t="shared" si="4"/>
        <v>0</v>
      </c>
      <c r="G103" s="348">
        <f t="shared" si="5"/>
        <v>1</v>
      </c>
    </row>
    <row r="104" spans="1:7">
      <c r="A104" s="35">
        <v>95</v>
      </c>
      <c r="B104" s="6"/>
      <c r="C104" s="6"/>
      <c r="D104" s="214"/>
      <c r="E104" s="16" t="str">
        <f t="shared" si="3"/>
        <v/>
      </c>
      <c r="F104" s="347" t="b">
        <f t="shared" si="4"/>
        <v>0</v>
      </c>
      <c r="G104" s="348">
        <f t="shared" si="5"/>
        <v>1</v>
      </c>
    </row>
    <row r="105" spans="1:7">
      <c r="A105" s="35">
        <v>96</v>
      </c>
      <c r="B105" s="6"/>
      <c r="C105" s="6"/>
      <c r="D105" s="214"/>
      <c r="E105" s="16" t="str">
        <f t="shared" si="3"/>
        <v/>
      </c>
      <c r="F105" s="347" t="b">
        <f t="shared" si="4"/>
        <v>0</v>
      </c>
      <c r="G105" s="348">
        <f t="shared" si="5"/>
        <v>1</v>
      </c>
    </row>
    <row r="106" spans="1:7">
      <c r="A106" s="35">
        <v>97</v>
      </c>
      <c r="B106" s="6"/>
      <c r="C106" s="6"/>
      <c r="D106" s="214"/>
      <c r="E106" s="16" t="str">
        <f t="shared" si="3"/>
        <v/>
      </c>
      <c r="F106" s="347" t="b">
        <f t="shared" si="4"/>
        <v>0</v>
      </c>
      <c r="G106" s="348">
        <f t="shared" si="5"/>
        <v>1</v>
      </c>
    </row>
    <row r="107" spans="1:7">
      <c r="A107" s="35">
        <v>98</v>
      </c>
      <c r="B107" s="6"/>
      <c r="C107" s="6"/>
      <c r="D107" s="214"/>
      <c r="E107" s="16" t="str">
        <f t="shared" si="3"/>
        <v/>
      </c>
      <c r="F107" s="347" t="b">
        <f t="shared" si="4"/>
        <v>0</v>
      </c>
      <c r="G107" s="348">
        <f t="shared" si="5"/>
        <v>1</v>
      </c>
    </row>
    <row r="108" spans="1:7">
      <c r="A108" s="141">
        <v>99</v>
      </c>
      <c r="B108" s="6"/>
      <c r="C108" s="6"/>
      <c r="D108" s="214"/>
      <c r="E108" s="16" t="str">
        <f t="shared" si="3"/>
        <v/>
      </c>
      <c r="F108" s="347" t="b">
        <f t="shared" si="4"/>
        <v>0</v>
      </c>
      <c r="G108" s="348">
        <f t="shared" si="5"/>
        <v>1</v>
      </c>
    </row>
    <row r="109" spans="1:7">
      <c r="A109" s="141">
        <v>100</v>
      </c>
      <c r="B109" s="142"/>
      <c r="C109" s="142"/>
      <c r="D109" s="144"/>
      <c r="E109" s="16" t="str">
        <f t="shared" si="3"/>
        <v/>
      </c>
    </row>
    <row r="110" spans="1:7">
      <c r="A110" s="141">
        <v>101</v>
      </c>
      <c r="B110" s="142"/>
      <c r="C110" s="142"/>
      <c r="D110" s="144"/>
      <c r="E110" s="16" t="str">
        <f t="shared" si="3"/>
        <v/>
      </c>
    </row>
    <row r="111" spans="1:7">
      <c r="A111" s="141">
        <v>102</v>
      </c>
      <c r="B111" s="142"/>
      <c r="C111" s="142"/>
      <c r="D111" s="144"/>
      <c r="E111" s="16" t="str">
        <f t="shared" si="3"/>
        <v/>
      </c>
    </row>
    <row r="112" spans="1:7">
      <c r="A112" s="141">
        <v>103</v>
      </c>
      <c r="B112" s="142"/>
      <c r="C112" s="142"/>
      <c r="D112" s="144"/>
      <c r="E112" s="16" t="str">
        <f t="shared" si="3"/>
        <v/>
      </c>
    </row>
    <row r="113" spans="1:5">
      <c r="A113" s="141">
        <v>104</v>
      </c>
      <c r="B113" s="142"/>
      <c r="C113" s="142"/>
      <c r="D113" s="144"/>
      <c r="E113" s="16" t="str">
        <f t="shared" si="3"/>
        <v/>
      </c>
    </row>
    <row r="114" spans="1:5">
      <c r="A114" s="141">
        <v>105</v>
      </c>
      <c r="B114" s="142"/>
      <c r="C114" s="142"/>
      <c r="D114" s="144"/>
      <c r="E114" s="16" t="str">
        <f t="shared" si="3"/>
        <v/>
      </c>
    </row>
    <row r="115" spans="1:5">
      <c r="A115" s="141">
        <v>106</v>
      </c>
      <c r="B115" s="142"/>
      <c r="C115" s="142"/>
      <c r="D115" s="144"/>
      <c r="E115" s="16" t="str">
        <f t="shared" si="3"/>
        <v/>
      </c>
    </row>
    <row r="116" spans="1:5">
      <c r="A116" s="141">
        <v>107</v>
      </c>
      <c r="B116" s="142"/>
      <c r="C116" s="142"/>
      <c r="D116" s="144"/>
      <c r="E116" s="16" t="str">
        <f t="shared" si="3"/>
        <v/>
      </c>
    </row>
    <row r="117" spans="1:5">
      <c r="A117" s="141">
        <v>108</v>
      </c>
      <c r="B117" s="142"/>
      <c r="C117" s="142"/>
      <c r="D117" s="144"/>
      <c r="E117" s="16" t="str">
        <f t="shared" si="3"/>
        <v/>
      </c>
    </row>
    <row r="118" spans="1:5">
      <c r="A118" s="141">
        <v>109</v>
      </c>
      <c r="B118" s="142"/>
      <c r="C118" s="142"/>
      <c r="D118" s="144"/>
      <c r="E118" s="16" t="str">
        <f t="shared" si="3"/>
        <v/>
      </c>
    </row>
    <row r="119" spans="1:5">
      <c r="A119" s="141">
        <v>110</v>
      </c>
      <c r="B119" s="142"/>
      <c r="C119" s="142"/>
      <c r="D119" s="144"/>
      <c r="E119" s="16" t="str">
        <f t="shared" si="3"/>
        <v/>
      </c>
    </row>
    <row r="120" spans="1:5">
      <c r="A120" s="141">
        <v>111</v>
      </c>
      <c r="B120" s="142"/>
      <c r="C120" s="142"/>
      <c r="D120" s="144"/>
      <c r="E120" s="16" t="str">
        <f t="shared" si="3"/>
        <v/>
      </c>
    </row>
    <row r="121" spans="1:5">
      <c r="A121" s="141">
        <v>112</v>
      </c>
      <c r="B121" s="142"/>
      <c r="C121" s="142"/>
      <c r="D121" s="144"/>
      <c r="E121" s="16" t="str">
        <f t="shared" si="3"/>
        <v/>
      </c>
    </row>
    <row r="122" spans="1:5">
      <c r="A122" s="141">
        <v>113</v>
      </c>
      <c r="B122" s="142"/>
      <c r="C122" s="142"/>
      <c r="D122" s="144"/>
      <c r="E122" s="16" t="str">
        <f t="shared" si="3"/>
        <v/>
      </c>
    </row>
    <row r="123" spans="1:5">
      <c r="A123" s="141">
        <v>114</v>
      </c>
      <c r="B123" s="142"/>
      <c r="C123" s="142"/>
      <c r="D123" s="144"/>
      <c r="E123" s="16" t="str">
        <f t="shared" si="3"/>
        <v/>
      </c>
    </row>
    <row r="124" spans="1:5">
      <c r="A124" s="141">
        <v>115</v>
      </c>
      <c r="B124" s="142"/>
      <c r="C124" s="142"/>
      <c r="D124" s="144"/>
      <c r="E124" s="16" t="str">
        <f t="shared" si="3"/>
        <v/>
      </c>
    </row>
    <row r="125" spans="1:5">
      <c r="A125" s="141">
        <v>116</v>
      </c>
      <c r="B125" s="142"/>
      <c r="C125" s="142"/>
      <c r="D125" s="144"/>
      <c r="E125" s="16" t="str">
        <f t="shared" si="3"/>
        <v/>
      </c>
    </row>
    <row r="126" spans="1:5">
      <c r="A126" s="141">
        <v>117</v>
      </c>
      <c r="B126" s="142"/>
      <c r="C126" s="142"/>
      <c r="D126" s="144"/>
      <c r="E126" s="16" t="str">
        <f t="shared" si="3"/>
        <v/>
      </c>
    </row>
    <row r="127" spans="1:5">
      <c r="A127" s="141">
        <v>118</v>
      </c>
      <c r="B127" s="142"/>
      <c r="C127" s="142"/>
      <c r="D127" s="144"/>
      <c r="E127" s="16" t="str">
        <f t="shared" si="3"/>
        <v/>
      </c>
    </row>
    <row r="128" spans="1:5">
      <c r="A128" s="141">
        <v>119</v>
      </c>
      <c r="B128" s="142"/>
      <c r="C128" s="142"/>
      <c r="D128" s="144"/>
      <c r="E128" s="16" t="str">
        <f t="shared" si="3"/>
        <v/>
      </c>
    </row>
    <row r="129" spans="1:5">
      <c r="A129" s="141">
        <v>120</v>
      </c>
      <c r="B129" s="142"/>
      <c r="C129" s="142"/>
      <c r="D129" s="144"/>
      <c r="E129" s="16" t="str">
        <f t="shared" si="3"/>
        <v/>
      </c>
    </row>
    <row r="130" spans="1:5">
      <c r="A130" s="141">
        <v>121</v>
      </c>
      <c r="B130" s="142"/>
      <c r="C130" s="142"/>
      <c r="D130" s="144"/>
      <c r="E130" s="16" t="str">
        <f t="shared" si="3"/>
        <v/>
      </c>
    </row>
    <row r="131" spans="1:5">
      <c r="A131" s="141">
        <v>122</v>
      </c>
      <c r="B131" s="142"/>
      <c r="C131" s="142"/>
      <c r="D131" s="144"/>
      <c r="E131" s="16" t="str">
        <f t="shared" si="3"/>
        <v/>
      </c>
    </row>
    <row r="132" spans="1:5">
      <c r="A132" s="141">
        <v>123</v>
      </c>
      <c r="B132" s="142"/>
      <c r="C132" s="142"/>
      <c r="D132" s="144"/>
      <c r="E132" s="16" t="str">
        <f t="shared" si="3"/>
        <v/>
      </c>
    </row>
    <row r="133" spans="1:5">
      <c r="A133" s="141">
        <v>124</v>
      </c>
      <c r="B133" s="142"/>
      <c r="C133" s="142"/>
      <c r="D133" s="144"/>
      <c r="E133" s="16" t="str">
        <f t="shared" si="3"/>
        <v/>
      </c>
    </row>
    <row r="134" spans="1:5">
      <c r="A134" s="141">
        <v>125</v>
      </c>
      <c r="B134" s="142"/>
      <c r="C134" s="142"/>
      <c r="D134" s="144"/>
      <c r="E134" s="16" t="str">
        <f t="shared" si="3"/>
        <v/>
      </c>
    </row>
    <row r="135" spans="1:5">
      <c r="A135" s="141">
        <v>126</v>
      </c>
      <c r="B135" s="142"/>
      <c r="C135" s="142"/>
      <c r="D135" s="144"/>
      <c r="E135" s="16" t="str">
        <f t="shared" si="3"/>
        <v/>
      </c>
    </row>
    <row r="136" spans="1:5">
      <c r="A136" s="141">
        <v>127</v>
      </c>
      <c r="B136" s="142"/>
      <c r="C136" s="142"/>
      <c r="D136" s="144"/>
      <c r="E136" s="16" t="str">
        <f t="shared" si="3"/>
        <v/>
      </c>
    </row>
    <row r="137" spans="1:5">
      <c r="A137" s="141">
        <v>128</v>
      </c>
      <c r="B137" s="142"/>
      <c r="C137" s="142"/>
      <c r="D137" s="144"/>
      <c r="E137" s="16" t="str">
        <f t="shared" si="3"/>
        <v/>
      </c>
    </row>
    <row r="138" spans="1:5">
      <c r="A138" s="141">
        <v>129</v>
      </c>
      <c r="B138" s="142"/>
      <c r="C138" s="142"/>
      <c r="D138" s="144"/>
      <c r="E138" s="16" t="str">
        <f t="shared" ref="E138:E201" si="6">IF(OR($B138="",,,,$D138&lt;an_initial,$D138&gt;an_final,),"",HLOOKUP(C138,ii11puncte,2,FALSE) )</f>
        <v/>
      </c>
    </row>
    <row r="139" spans="1:5">
      <c r="A139" s="141">
        <v>130</v>
      </c>
      <c r="B139" s="142"/>
      <c r="C139" s="142"/>
      <c r="D139" s="144"/>
      <c r="E139" s="16" t="str">
        <f t="shared" si="6"/>
        <v/>
      </c>
    </row>
    <row r="140" spans="1:5">
      <c r="A140" s="141">
        <v>131</v>
      </c>
      <c r="B140" s="142"/>
      <c r="C140" s="142"/>
      <c r="D140" s="144"/>
      <c r="E140" s="16" t="str">
        <f t="shared" si="6"/>
        <v/>
      </c>
    </row>
    <row r="141" spans="1:5">
      <c r="A141" s="141">
        <v>132</v>
      </c>
      <c r="B141" s="142"/>
      <c r="C141" s="142"/>
      <c r="D141" s="144"/>
      <c r="E141" s="16" t="str">
        <f t="shared" si="6"/>
        <v/>
      </c>
    </row>
    <row r="142" spans="1:5">
      <c r="A142" s="141">
        <v>133</v>
      </c>
      <c r="B142" s="142"/>
      <c r="C142" s="142"/>
      <c r="D142" s="144"/>
      <c r="E142" s="16" t="str">
        <f t="shared" si="6"/>
        <v/>
      </c>
    </row>
    <row r="143" spans="1:5">
      <c r="A143" s="141">
        <v>134</v>
      </c>
      <c r="B143" s="142"/>
      <c r="C143" s="142"/>
      <c r="D143" s="144"/>
      <c r="E143" s="16" t="str">
        <f t="shared" si="6"/>
        <v/>
      </c>
    </row>
    <row r="144" spans="1:5">
      <c r="A144" s="141">
        <v>135</v>
      </c>
      <c r="B144" s="142"/>
      <c r="C144" s="142"/>
      <c r="D144" s="144"/>
      <c r="E144" s="16" t="str">
        <f t="shared" si="6"/>
        <v/>
      </c>
    </row>
    <row r="145" spans="1:5">
      <c r="A145" s="141">
        <v>136</v>
      </c>
      <c r="B145" s="142"/>
      <c r="C145" s="142"/>
      <c r="D145" s="144"/>
      <c r="E145" s="16" t="str">
        <f t="shared" si="6"/>
        <v/>
      </c>
    </row>
    <row r="146" spans="1:5">
      <c r="A146" s="141">
        <v>137</v>
      </c>
      <c r="B146" s="142"/>
      <c r="C146" s="142"/>
      <c r="D146" s="144"/>
      <c r="E146" s="16" t="str">
        <f t="shared" si="6"/>
        <v/>
      </c>
    </row>
    <row r="147" spans="1:5">
      <c r="A147" s="141">
        <v>138</v>
      </c>
      <c r="B147" s="142"/>
      <c r="C147" s="142"/>
      <c r="D147" s="144"/>
      <c r="E147" s="16" t="str">
        <f t="shared" si="6"/>
        <v/>
      </c>
    </row>
    <row r="148" spans="1:5">
      <c r="A148" s="141">
        <v>139</v>
      </c>
      <c r="B148" s="142"/>
      <c r="C148" s="142"/>
      <c r="D148" s="144"/>
      <c r="E148" s="16" t="str">
        <f t="shared" si="6"/>
        <v/>
      </c>
    </row>
    <row r="149" spans="1:5">
      <c r="A149" s="141">
        <v>140</v>
      </c>
      <c r="B149" s="142"/>
      <c r="C149" s="142"/>
      <c r="D149" s="144"/>
      <c r="E149" s="16" t="str">
        <f t="shared" si="6"/>
        <v/>
      </c>
    </row>
    <row r="150" spans="1:5">
      <c r="A150" s="141">
        <v>141</v>
      </c>
      <c r="B150" s="142"/>
      <c r="C150" s="142"/>
      <c r="D150" s="144"/>
      <c r="E150" s="16" t="str">
        <f t="shared" si="6"/>
        <v/>
      </c>
    </row>
    <row r="151" spans="1:5">
      <c r="A151" s="141">
        <v>142</v>
      </c>
      <c r="B151" s="142"/>
      <c r="C151" s="142"/>
      <c r="D151" s="144"/>
      <c r="E151" s="16" t="str">
        <f t="shared" si="6"/>
        <v/>
      </c>
    </row>
    <row r="152" spans="1:5">
      <c r="A152" s="141">
        <v>143</v>
      </c>
      <c r="B152" s="142"/>
      <c r="C152" s="142"/>
      <c r="D152" s="144"/>
      <c r="E152" s="16" t="str">
        <f t="shared" si="6"/>
        <v/>
      </c>
    </row>
    <row r="153" spans="1:5">
      <c r="A153" s="141">
        <v>144</v>
      </c>
      <c r="B153" s="142"/>
      <c r="C153" s="142"/>
      <c r="D153" s="144"/>
      <c r="E153" s="16" t="str">
        <f t="shared" si="6"/>
        <v/>
      </c>
    </row>
    <row r="154" spans="1:5">
      <c r="A154" s="141">
        <v>145</v>
      </c>
      <c r="B154" s="142"/>
      <c r="C154" s="142"/>
      <c r="D154" s="144"/>
      <c r="E154" s="16" t="str">
        <f t="shared" si="6"/>
        <v/>
      </c>
    </row>
    <row r="155" spans="1:5">
      <c r="A155" s="141">
        <v>146</v>
      </c>
      <c r="B155" s="142"/>
      <c r="C155" s="142"/>
      <c r="D155" s="144"/>
      <c r="E155" s="16" t="str">
        <f t="shared" si="6"/>
        <v/>
      </c>
    </row>
    <row r="156" spans="1:5">
      <c r="A156" s="141">
        <v>147</v>
      </c>
      <c r="B156" s="142"/>
      <c r="C156" s="142"/>
      <c r="D156" s="144"/>
      <c r="E156" s="16" t="str">
        <f t="shared" si="6"/>
        <v/>
      </c>
    </row>
    <row r="157" spans="1:5">
      <c r="A157" s="141">
        <v>148</v>
      </c>
      <c r="B157" s="142"/>
      <c r="C157" s="142"/>
      <c r="D157" s="144"/>
      <c r="E157" s="16" t="str">
        <f t="shared" si="6"/>
        <v/>
      </c>
    </row>
    <row r="158" spans="1:5">
      <c r="A158" s="141">
        <v>149</v>
      </c>
      <c r="B158" s="142"/>
      <c r="C158" s="142"/>
      <c r="D158" s="144"/>
      <c r="E158" s="16" t="str">
        <f t="shared" si="6"/>
        <v/>
      </c>
    </row>
    <row r="159" spans="1:5">
      <c r="A159" s="141">
        <v>150</v>
      </c>
      <c r="B159" s="142"/>
      <c r="C159" s="142"/>
      <c r="D159" s="144"/>
      <c r="E159" s="16" t="str">
        <f t="shared" si="6"/>
        <v/>
      </c>
    </row>
    <row r="160" spans="1:5">
      <c r="A160" s="141">
        <v>151</v>
      </c>
      <c r="B160" s="142"/>
      <c r="C160" s="142"/>
      <c r="D160" s="144"/>
      <c r="E160" s="16" t="str">
        <f t="shared" si="6"/>
        <v/>
      </c>
    </row>
    <row r="161" spans="1:5">
      <c r="A161" s="141">
        <v>152</v>
      </c>
      <c r="B161" s="142"/>
      <c r="C161" s="142"/>
      <c r="D161" s="144"/>
      <c r="E161" s="16" t="str">
        <f t="shared" si="6"/>
        <v/>
      </c>
    </row>
    <row r="162" spans="1:5">
      <c r="A162" s="141">
        <v>153</v>
      </c>
      <c r="B162" s="142"/>
      <c r="C162" s="142"/>
      <c r="D162" s="144"/>
      <c r="E162" s="16" t="str">
        <f t="shared" si="6"/>
        <v/>
      </c>
    </row>
    <row r="163" spans="1:5">
      <c r="A163" s="141">
        <v>154</v>
      </c>
      <c r="B163" s="142"/>
      <c r="C163" s="142"/>
      <c r="D163" s="144"/>
      <c r="E163" s="16" t="str">
        <f t="shared" si="6"/>
        <v/>
      </c>
    </row>
    <row r="164" spans="1:5">
      <c r="A164" s="141">
        <v>155</v>
      </c>
      <c r="B164" s="142"/>
      <c r="C164" s="142"/>
      <c r="D164" s="144"/>
      <c r="E164" s="16" t="str">
        <f t="shared" si="6"/>
        <v/>
      </c>
    </row>
    <row r="165" spans="1:5">
      <c r="A165" s="141">
        <v>156</v>
      </c>
      <c r="B165" s="142"/>
      <c r="C165" s="142"/>
      <c r="D165" s="144"/>
      <c r="E165" s="16" t="str">
        <f t="shared" si="6"/>
        <v/>
      </c>
    </row>
    <row r="166" spans="1:5">
      <c r="A166" s="141">
        <v>157</v>
      </c>
      <c r="B166" s="142"/>
      <c r="C166" s="142"/>
      <c r="D166" s="144"/>
      <c r="E166" s="16" t="str">
        <f t="shared" si="6"/>
        <v/>
      </c>
    </row>
    <row r="167" spans="1:5">
      <c r="A167" s="141">
        <v>158</v>
      </c>
      <c r="B167" s="142"/>
      <c r="C167" s="142"/>
      <c r="D167" s="144"/>
      <c r="E167" s="16" t="str">
        <f t="shared" si="6"/>
        <v/>
      </c>
    </row>
    <row r="168" spans="1:5">
      <c r="A168" s="141">
        <v>159</v>
      </c>
      <c r="B168" s="142"/>
      <c r="C168" s="142"/>
      <c r="D168" s="144"/>
      <c r="E168" s="16" t="str">
        <f t="shared" si="6"/>
        <v/>
      </c>
    </row>
    <row r="169" spans="1:5">
      <c r="A169" s="141">
        <v>160</v>
      </c>
      <c r="B169" s="142"/>
      <c r="C169" s="142"/>
      <c r="D169" s="144"/>
      <c r="E169" s="16" t="str">
        <f t="shared" si="6"/>
        <v/>
      </c>
    </row>
    <row r="170" spans="1:5">
      <c r="A170" s="141">
        <v>161</v>
      </c>
      <c r="B170" s="142"/>
      <c r="C170" s="142"/>
      <c r="D170" s="144"/>
      <c r="E170" s="16" t="str">
        <f t="shared" si="6"/>
        <v/>
      </c>
    </row>
    <row r="171" spans="1:5">
      <c r="A171" s="141">
        <v>162</v>
      </c>
      <c r="B171" s="142"/>
      <c r="C171" s="142"/>
      <c r="D171" s="144"/>
      <c r="E171" s="16" t="str">
        <f t="shared" si="6"/>
        <v/>
      </c>
    </row>
    <row r="172" spans="1:5">
      <c r="A172" s="141">
        <v>163</v>
      </c>
      <c r="B172" s="142"/>
      <c r="C172" s="142"/>
      <c r="D172" s="144"/>
      <c r="E172" s="16" t="str">
        <f t="shared" si="6"/>
        <v/>
      </c>
    </row>
    <row r="173" spans="1:5">
      <c r="A173" s="141">
        <v>164</v>
      </c>
      <c r="B173" s="142"/>
      <c r="C173" s="142"/>
      <c r="D173" s="144"/>
      <c r="E173" s="16" t="str">
        <f t="shared" si="6"/>
        <v/>
      </c>
    </row>
    <row r="174" spans="1:5">
      <c r="A174" s="141">
        <v>165</v>
      </c>
      <c r="B174" s="142"/>
      <c r="C174" s="142"/>
      <c r="D174" s="144"/>
      <c r="E174" s="16" t="str">
        <f t="shared" si="6"/>
        <v/>
      </c>
    </row>
    <row r="175" spans="1:5">
      <c r="A175" s="141">
        <v>166</v>
      </c>
      <c r="B175" s="142"/>
      <c r="C175" s="142"/>
      <c r="D175" s="144"/>
      <c r="E175" s="16" t="str">
        <f t="shared" si="6"/>
        <v/>
      </c>
    </row>
    <row r="176" spans="1:5">
      <c r="A176" s="141">
        <v>167</v>
      </c>
      <c r="B176" s="142"/>
      <c r="C176" s="142"/>
      <c r="D176" s="144"/>
      <c r="E176" s="16" t="str">
        <f t="shared" si="6"/>
        <v/>
      </c>
    </row>
    <row r="177" spans="1:5">
      <c r="A177" s="141">
        <v>168</v>
      </c>
      <c r="B177" s="142"/>
      <c r="C177" s="142"/>
      <c r="D177" s="144"/>
      <c r="E177" s="16" t="str">
        <f t="shared" si="6"/>
        <v/>
      </c>
    </row>
    <row r="178" spans="1:5">
      <c r="A178" s="141">
        <v>169</v>
      </c>
      <c r="B178" s="142"/>
      <c r="C178" s="142"/>
      <c r="D178" s="144"/>
      <c r="E178" s="16" t="str">
        <f t="shared" si="6"/>
        <v/>
      </c>
    </row>
    <row r="179" spans="1:5">
      <c r="A179" s="141">
        <v>170</v>
      </c>
      <c r="B179" s="142"/>
      <c r="C179" s="142"/>
      <c r="D179" s="144"/>
      <c r="E179" s="16" t="str">
        <f t="shared" si="6"/>
        <v/>
      </c>
    </row>
    <row r="180" spans="1:5">
      <c r="A180" s="141">
        <v>171</v>
      </c>
      <c r="B180" s="142"/>
      <c r="C180" s="142"/>
      <c r="D180" s="144"/>
      <c r="E180" s="16" t="str">
        <f t="shared" si="6"/>
        <v/>
      </c>
    </row>
    <row r="181" spans="1:5">
      <c r="A181" s="141">
        <v>172</v>
      </c>
      <c r="B181" s="142"/>
      <c r="C181" s="142"/>
      <c r="D181" s="144"/>
      <c r="E181" s="16" t="str">
        <f t="shared" si="6"/>
        <v/>
      </c>
    </row>
    <row r="182" spans="1:5">
      <c r="A182" s="141">
        <v>173</v>
      </c>
      <c r="B182" s="142"/>
      <c r="C182" s="142"/>
      <c r="D182" s="144"/>
      <c r="E182" s="16" t="str">
        <f t="shared" si="6"/>
        <v/>
      </c>
    </row>
    <row r="183" spans="1:5">
      <c r="A183" s="141">
        <v>174</v>
      </c>
      <c r="B183" s="142"/>
      <c r="C183" s="142"/>
      <c r="D183" s="144"/>
      <c r="E183" s="16" t="str">
        <f t="shared" si="6"/>
        <v/>
      </c>
    </row>
    <row r="184" spans="1:5">
      <c r="A184" s="141">
        <v>175</v>
      </c>
      <c r="B184" s="142"/>
      <c r="C184" s="142"/>
      <c r="D184" s="144"/>
      <c r="E184" s="16" t="str">
        <f t="shared" si="6"/>
        <v/>
      </c>
    </row>
    <row r="185" spans="1:5">
      <c r="A185" s="141">
        <v>176</v>
      </c>
      <c r="B185" s="142"/>
      <c r="C185" s="142"/>
      <c r="D185" s="144"/>
      <c r="E185" s="16" t="str">
        <f t="shared" si="6"/>
        <v/>
      </c>
    </row>
    <row r="186" spans="1:5">
      <c r="A186" s="141">
        <v>177</v>
      </c>
      <c r="B186" s="142"/>
      <c r="C186" s="142"/>
      <c r="D186" s="144"/>
      <c r="E186" s="16" t="str">
        <f t="shared" si="6"/>
        <v/>
      </c>
    </row>
    <row r="187" spans="1:5">
      <c r="A187" s="141">
        <v>178</v>
      </c>
      <c r="B187" s="142"/>
      <c r="C187" s="142"/>
      <c r="D187" s="144"/>
      <c r="E187" s="16" t="str">
        <f t="shared" si="6"/>
        <v/>
      </c>
    </row>
    <row r="188" spans="1:5">
      <c r="A188" s="141">
        <v>179</v>
      </c>
      <c r="B188" s="142"/>
      <c r="C188" s="142"/>
      <c r="D188" s="144"/>
      <c r="E188" s="16" t="str">
        <f t="shared" si="6"/>
        <v/>
      </c>
    </row>
    <row r="189" spans="1:5">
      <c r="A189" s="141">
        <v>180</v>
      </c>
      <c r="B189" s="142"/>
      <c r="C189" s="142"/>
      <c r="D189" s="144"/>
      <c r="E189" s="16" t="str">
        <f t="shared" si="6"/>
        <v/>
      </c>
    </row>
    <row r="190" spans="1:5">
      <c r="A190" s="141">
        <v>181</v>
      </c>
      <c r="B190" s="142"/>
      <c r="C190" s="142"/>
      <c r="D190" s="144"/>
      <c r="E190" s="16" t="str">
        <f t="shared" si="6"/>
        <v/>
      </c>
    </row>
    <row r="191" spans="1:5">
      <c r="A191" s="141">
        <v>182</v>
      </c>
      <c r="B191" s="142"/>
      <c r="C191" s="142"/>
      <c r="D191" s="144"/>
      <c r="E191" s="16" t="str">
        <f t="shared" si="6"/>
        <v/>
      </c>
    </row>
    <row r="192" spans="1:5">
      <c r="A192" s="141">
        <v>183</v>
      </c>
      <c r="B192" s="142"/>
      <c r="C192" s="142"/>
      <c r="D192" s="144"/>
      <c r="E192" s="16" t="str">
        <f t="shared" si="6"/>
        <v/>
      </c>
    </row>
    <row r="193" spans="1:5">
      <c r="A193" s="141">
        <v>184</v>
      </c>
      <c r="B193" s="142"/>
      <c r="C193" s="142"/>
      <c r="D193" s="144"/>
      <c r="E193" s="16" t="str">
        <f t="shared" si="6"/>
        <v/>
      </c>
    </row>
    <row r="194" spans="1:5">
      <c r="A194" s="141">
        <v>185</v>
      </c>
      <c r="B194" s="142"/>
      <c r="C194" s="142"/>
      <c r="D194" s="144"/>
      <c r="E194" s="16" t="str">
        <f t="shared" si="6"/>
        <v/>
      </c>
    </row>
    <row r="195" spans="1:5">
      <c r="A195" s="141">
        <v>186</v>
      </c>
      <c r="B195" s="142"/>
      <c r="C195" s="142"/>
      <c r="D195" s="144"/>
      <c r="E195" s="16" t="str">
        <f t="shared" si="6"/>
        <v/>
      </c>
    </row>
    <row r="196" spans="1:5">
      <c r="A196" s="141">
        <v>187</v>
      </c>
      <c r="B196" s="142"/>
      <c r="C196" s="142"/>
      <c r="D196" s="144"/>
      <c r="E196" s="16" t="str">
        <f t="shared" si="6"/>
        <v/>
      </c>
    </row>
    <row r="197" spans="1:5">
      <c r="A197" s="141">
        <v>188</v>
      </c>
      <c r="B197" s="142"/>
      <c r="C197" s="142"/>
      <c r="D197" s="144"/>
      <c r="E197" s="16" t="str">
        <f t="shared" si="6"/>
        <v/>
      </c>
    </row>
    <row r="198" spans="1:5">
      <c r="A198" s="141">
        <v>189</v>
      </c>
      <c r="B198" s="142"/>
      <c r="C198" s="142"/>
      <c r="D198" s="144"/>
      <c r="E198" s="16" t="str">
        <f t="shared" si="6"/>
        <v/>
      </c>
    </row>
    <row r="199" spans="1:5">
      <c r="A199" s="141">
        <v>190</v>
      </c>
      <c r="B199" s="142"/>
      <c r="C199" s="142"/>
      <c r="D199" s="144"/>
      <c r="E199" s="16" t="str">
        <f t="shared" si="6"/>
        <v/>
      </c>
    </row>
    <row r="200" spans="1:5">
      <c r="A200" s="141">
        <v>191</v>
      </c>
      <c r="B200" s="142"/>
      <c r="C200" s="142"/>
      <c r="D200" s="144"/>
      <c r="E200" s="16" t="str">
        <f t="shared" si="6"/>
        <v/>
      </c>
    </row>
    <row r="201" spans="1:5">
      <c r="A201" s="141">
        <v>192</v>
      </c>
      <c r="B201" s="142"/>
      <c r="C201" s="142"/>
      <c r="D201" s="144"/>
      <c r="E201" s="16" t="str">
        <f t="shared" si="6"/>
        <v/>
      </c>
    </row>
    <row r="202" spans="1:5">
      <c r="A202" s="141">
        <v>193</v>
      </c>
      <c r="B202" s="142"/>
      <c r="C202" s="142"/>
      <c r="D202" s="144"/>
      <c r="E202" s="16" t="str">
        <f t="shared" ref="E202:E259" si="7">IF(OR($B202="",,,,$D202&lt;an_initial,$D202&gt;an_final,),"",HLOOKUP(C202,ii11puncte,2,FALSE) )</f>
        <v/>
      </c>
    </row>
    <row r="203" spans="1:5">
      <c r="A203" s="141">
        <v>194</v>
      </c>
      <c r="B203" s="142"/>
      <c r="C203" s="142"/>
      <c r="D203" s="144"/>
      <c r="E203" s="16" t="str">
        <f t="shared" si="7"/>
        <v/>
      </c>
    </row>
    <row r="204" spans="1:5">
      <c r="A204" s="141">
        <v>195</v>
      </c>
      <c r="B204" s="142"/>
      <c r="C204" s="142"/>
      <c r="D204" s="144"/>
      <c r="E204" s="16" t="str">
        <f t="shared" si="7"/>
        <v/>
      </c>
    </row>
    <row r="205" spans="1:5">
      <c r="A205" s="141">
        <v>196</v>
      </c>
      <c r="B205" s="142"/>
      <c r="C205" s="142"/>
      <c r="D205" s="144"/>
      <c r="E205" s="16" t="str">
        <f t="shared" si="7"/>
        <v/>
      </c>
    </row>
    <row r="206" spans="1:5">
      <c r="A206" s="141">
        <v>197</v>
      </c>
      <c r="B206" s="142"/>
      <c r="C206" s="142"/>
      <c r="D206" s="144"/>
      <c r="E206" s="16" t="str">
        <f t="shared" si="7"/>
        <v/>
      </c>
    </row>
    <row r="207" spans="1:5">
      <c r="A207" s="141">
        <v>198</v>
      </c>
      <c r="B207" s="142"/>
      <c r="C207" s="142"/>
      <c r="D207" s="144"/>
      <c r="E207" s="16" t="str">
        <f t="shared" si="7"/>
        <v/>
      </c>
    </row>
    <row r="208" spans="1:5">
      <c r="A208" s="141">
        <v>199</v>
      </c>
      <c r="B208" s="142"/>
      <c r="C208" s="142"/>
      <c r="D208" s="144"/>
      <c r="E208" s="16" t="str">
        <f t="shared" si="7"/>
        <v/>
      </c>
    </row>
    <row r="209" spans="1:5">
      <c r="A209" s="141">
        <v>200</v>
      </c>
      <c r="B209" s="142"/>
      <c r="C209" s="142"/>
      <c r="D209" s="144"/>
      <c r="E209" s="16" t="str">
        <f t="shared" si="7"/>
        <v/>
      </c>
    </row>
    <row r="210" spans="1:5">
      <c r="A210" s="141">
        <v>201</v>
      </c>
      <c r="B210" s="142"/>
      <c r="C210" s="142"/>
      <c r="D210" s="144"/>
      <c r="E210" s="16" t="str">
        <f t="shared" si="7"/>
        <v/>
      </c>
    </row>
    <row r="211" spans="1:5">
      <c r="A211" s="141">
        <v>202</v>
      </c>
      <c r="B211" s="142"/>
      <c r="C211" s="142"/>
      <c r="D211" s="144"/>
      <c r="E211" s="16" t="str">
        <f t="shared" si="7"/>
        <v/>
      </c>
    </row>
    <row r="212" spans="1:5">
      <c r="A212" s="141">
        <v>203</v>
      </c>
      <c r="B212" s="142"/>
      <c r="C212" s="142"/>
      <c r="D212" s="144"/>
      <c r="E212" s="16" t="str">
        <f t="shared" si="7"/>
        <v/>
      </c>
    </row>
    <row r="213" spans="1:5">
      <c r="A213" s="141">
        <v>204</v>
      </c>
      <c r="B213" s="142"/>
      <c r="C213" s="142"/>
      <c r="D213" s="144"/>
      <c r="E213" s="16" t="str">
        <f t="shared" si="7"/>
        <v/>
      </c>
    </row>
    <row r="214" spans="1:5">
      <c r="A214" s="141">
        <v>205</v>
      </c>
      <c r="B214" s="142"/>
      <c r="C214" s="142"/>
      <c r="D214" s="144"/>
      <c r="E214" s="16" t="str">
        <f t="shared" si="7"/>
        <v/>
      </c>
    </row>
    <row r="215" spans="1:5">
      <c r="A215" s="141">
        <v>206</v>
      </c>
      <c r="B215" s="142"/>
      <c r="C215" s="142"/>
      <c r="D215" s="144"/>
      <c r="E215" s="16" t="str">
        <f t="shared" si="7"/>
        <v/>
      </c>
    </row>
    <row r="216" spans="1:5">
      <c r="A216" s="141">
        <v>207</v>
      </c>
      <c r="B216" s="142"/>
      <c r="C216" s="142"/>
      <c r="D216" s="144"/>
      <c r="E216" s="16" t="str">
        <f t="shared" si="7"/>
        <v/>
      </c>
    </row>
    <row r="217" spans="1:5">
      <c r="A217" s="141">
        <v>208</v>
      </c>
      <c r="B217" s="142"/>
      <c r="C217" s="142"/>
      <c r="D217" s="144"/>
      <c r="E217" s="16" t="str">
        <f t="shared" si="7"/>
        <v/>
      </c>
    </row>
    <row r="218" spans="1:5">
      <c r="A218" s="141">
        <v>209</v>
      </c>
      <c r="B218" s="142"/>
      <c r="C218" s="142"/>
      <c r="D218" s="144"/>
      <c r="E218" s="16" t="str">
        <f t="shared" si="7"/>
        <v/>
      </c>
    </row>
    <row r="219" spans="1:5">
      <c r="A219" s="141">
        <v>210</v>
      </c>
      <c r="B219" s="142"/>
      <c r="C219" s="142"/>
      <c r="D219" s="144"/>
      <c r="E219" s="16" t="str">
        <f t="shared" si="7"/>
        <v/>
      </c>
    </row>
    <row r="220" spans="1:5">
      <c r="A220" s="141">
        <v>211</v>
      </c>
      <c r="B220" s="142"/>
      <c r="C220" s="142"/>
      <c r="D220" s="144"/>
      <c r="E220" s="16" t="str">
        <f t="shared" si="7"/>
        <v/>
      </c>
    </row>
    <row r="221" spans="1:5">
      <c r="A221" s="141">
        <v>212</v>
      </c>
      <c r="B221" s="142"/>
      <c r="C221" s="142"/>
      <c r="D221" s="144"/>
      <c r="E221" s="16" t="str">
        <f t="shared" si="7"/>
        <v/>
      </c>
    </row>
    <row r="222" spans="1:5">
      <c r="A222" s="141">
        <v>213</v>
      </c>
      <c r="B222" s="142"/>
      <c r="C222" s="142"/>
      <c r="D222" s="144"/>
      <c r="E222" s="16" t="str">
        <f t="shared" si="7"/>
        <v/>
      </c>
    </row>
    <row r="223" spans="1:5">
      <c r="A223" s="141">
        <v>214</v>
      </c>
      <c r="B223" s="142"/>
      <c r="C223" s="142"/>
      <c r="D223" s="144"/>
      <c r="E223" s="16" t="str">
        <f t="shared" si="7"/>
        <v/>
      </c>
    </row>
    <row r="224" spans="1:5">
      <c r="A224" s="141">
        <v>215</v>
      </c>
      <c r="B224" s="142"/>
      <c r="C224" s="142"/>
      <c r="D224" s="144"/>
      <c r="E224" s="16" t="str">
        <f t="shared" si="7"/>
        <v/>
      </c>
    </row>
    <row r="225" spans="1:5">
      <c r="A225" s="141">
        <v>216</v>
      </c>
      <c r="B225" s="142"/>
      <c r="C225" s="142"/>
      <c r="D225" s="144"/>
      <c r="E225" s="16" t="str">
        <f t="shared" si="7"/>
        <v/>
      </c>
    </row>
    <row r="226" spans="1:5">
      <c r="A226" s="141">
        <v>217</v>
      </c>
      <c r="B226" s="142"/>
      <c r="C226" s="142"/>
      <c r="D226" s="144"/>
      <c r="E226" s="16" t="str">
        <f t="shared" si="7"/>
        <v/>
      </c>
    </row>
    <row r="227" spans="1:5">
      <c r="A227" s="141">
        <v>218</v>
      </c>
      <c r="B227" s="142"/>
      <c r="C227" s="142"/>
      <c r="D227" s="144"/>
      <c r="E227" s="16" t="str">
        <f t="shared" si="7"/>
        <v/>
      </c>
    </row>
    <row r="228" spans="1:5">
      <c r="A228" s="141">
        <v>219</v>
      </c>
      <c r="B228" s="142"/>
      <c r="C228" s="142"/>
      <c r="D228" s="144"/>
      <c r="E228" s="16" t="str">
        <f t="shared" si="7"/>
        <v/>
      </c>
    </row>
    <row r="229" spans="1:5">
      <c r="A229" s="141">
        <v>220</v>
      </c>
      <c r="B229" s="142"/>
      <c r="C229" s="142"/>
      <c r="D229" s="144"/>
      <c r="E229" s="16" t="str">
        <f t="shared" si="7"/>
        <v/>
      </c>
    </row>
    <row r="230" spans="1:5">
      <c r="A230" s="141">
        <v>221</v>
      </c>
      <c r="B230" s="142"/>
      <c r="C230" s="142"/>
      <c r="D230" s="144"/>
      <c r="E230" s="16" t="str">
        <f t="shared" si="7"/>
        <v/>
      </c>
    </row>
    <row r="231" spans="1:5">
      <c r="A231" s="141">
        <v>222</v>
      </c>
      <c r="B231" s="142"/>
      <c r="C231" s="142"/>
      <c r="D231" s="144"/>
      <c r="E231" s="16" t="str">
        <f t="shared" si="7"/>
        <v/>
      </c>
    </row>
    <row r="232" spans="1:5">
      <c r="A232" s="141">
        <v>223</v>
      </c>
      <c r="B232" s="142"/>
      <c r="C232" s="142"/>
      <c r="D232" s="144"/>
      <c r="E232" s="16" t="str">
        <f t="shared" si="7"/>
        <v/>
      </c>
    </row>
    <row r="233" spans="1:5">
      <c r="A233" s="141">
        <v>224</v>
      </c>
      <c r="B233" s="142"/>
      <c r="C233" s="142"/>
      <c r="D233" s="144"/>
      <c r="E233" s="16" t="str">
        <f t="shared" si="7"/>
        <v/>
      </c>
    </row>
    <row r="234" spans="1:5">
      <c r="A234" s="141">
        <v>225</v>
      </c>
      <c r="B234" s="142"/>
      <c r="C234" s="142"/>
      <c r="D234" s="144"/>
      <c r="E234" s="16" t="str">
        <f t="shared" si="7"/>
        <v/>
      </c>
    </row>
    <row r="235" spans="1:5">
      <c r="A235" s="141">
        <v>226</v>
      </c>
      <c r="B235" s="142"/>
      <c r="C235" s="142"/>
      <c r="D235" s="144"/>
      <c r="E235" s="16" t="str">
        <f t="shared" si="7"/>
        <v/>
      </c>
    </row>
    <row r="236" spans="1:5">
      <c r="A236" s="141">
        <v>227</v>
      </c>
      <c r="B236" s="142"/>
      <c r="C236" s="142"/>
      <c r="D236" s="144"/>
      <c r="E236" s="16" t="str">
        <f t="shared" si="7"/>
        <v/>
      </c>
    </row>
    <row r="237" spans="1:5">
      <c r="A237" s="141">
        <v>228</v>
      </c>
      <c r="B237" s="142"/>
      <c r="C237" s="142"/>
      <c r="D237" s="144"/>
      <c r="E237" s="16" t="str">
        <f t="shared" si="7"/>
        <v/>
      </c>
    </row>
    <row r="238" spans="1:5">
      <c r="A238" s="141">
        <v>229</v>
      </c>
      <c r="B238" s="142"/>
      <c r="C238" s="142"/>
      <c r="D238" s="144"/>
      <c r="E238" s="16" t="str">
        <f t="shared" si="7"/>
        <v/>
      </c>
    </row>
    <row r="239" spans="1:5">
      <c r="A239" s="141">
        <v>230</v>
      </c>
      <c r="B239" s="142"/>
      <c r="C239" s="142"/>
      <c r="D239" s="144"/>
      <c r="E239" s="16" t="str">
        <f t="shared" si="7"/>
        <v/>
      </c>
    </row>
    <row r="240" spans="1:5">
      <c r="A240" s="141">
        <v>231</v>
      </c>
      <c r="B240" s="142"/>
      <c r="C240" s="142"/>
      <c r="D240" s="144"/>
      <c r="E240" s="16" t="str">
        <f t="shared" si="7"/>
        <v/>
      </c>
    </row>
    <row r="241" spans="1:5">
      <c r="A241" s="141">
        <v>232</v>
      </c>
      <c r="B241" s="142"/>
      <c r="C241" s="142"/>
      <c r="D241" s="144"/>
      <c r="E241" s="16" t="str">
        <f t="shared" si="7"/>
        <v/>
      </c>
    </row>
    <row r="242" spans="1:5">
      <c r="A242" s="141">
        <v>233</v>
      </c>
      <c r="B242" s="142"/>
      <c r="C242" s="142"/>
      <c r="D242" s="144"/>
      <c r="E242" s="16" t="str">
        <f t="shared" si="7"/>
        <v/>
      </c>
    </row>
    <row r="243" spans="1:5">
      <c r="A243" s="141">
        <v>234</v>
      </c>
      <c r="B243" s="142"/>
      <c r="C243" s="142"/>
      <c r="D243" s="144"/>
      <c r="E243" s="16" t="str">
        <f t="shared" si="7"/>
        <v/>
      </c>
    </row>
    <row r="244" spans="1:5">
      <c r="A244" s="141">
        <v>235</v>
      </c>
      <c r="B244" s="142"/>
      <c r="C244" s="142"/>
      <c r="D244" s="144"/>
      <c r="E244" s="16" t="str">
        <f t="shared" si="7"/>
        <v/>
      </c>
    </row>
    <row r="245" spans="1:5">
      <c r="A245" s="141">
        <v>236</v>
      </c>
      <c r="B245" s="142"/>
      <c r="C245" s="142"/>
      <c r="D245" s="144"/>
      <c r="E245" s="16" t="str">
        <f t="shared" si="7"/>
        <v/>
      </c>
    </row>
    <row r="246" spans="1:5">
      <c r="A246" s="141">
        <v>237</v>
      </c>
      <c r="B246" s="142"/>
      <c r="C246" s="142"/>
      <c r="D246" s="144"/>
      <c r="E246" s="16" t="str">
        <f t="shared" si="7"/>
        <v/>
      </c>
    </row>
    <row r="247" spans="1:5">
      <c r="A247" s="141">
        <v>238</v>
      </c>
      <c r="B247" s="142"/>
      <c r="C247" s="142"/>
      <c r="D247" s="144"/>
      <c r="E247" s="16" t="str">
        <f t="shared" si="7"/>
        <v/>
      </c>
    </row>
    <row r="248" spans="1:5">
      <c r="A248" s="141">
        <v>239</v>
      </c>
      <c r="B248" s="142"/>
      <c r="C248" s="142"/>
      <c r="D248" s="144"/>
      <c r="E248" s="16" t="str">
        <f t="shared" si="7"/>
        <v/>
      </c>
    </row>
    <row r="249" spans="1:5">
      <c r="A249" s="141">
        <v>240</v>
      </c>
      <c r="B249" s="142"/>
      <c r="C249" s="142"/>
      <c r="D249" s="144"/>
      <c r="E249" s="16" t="str">
        <f t="shared" si="7"/>
        <v/>
      </c>
    </row>
    <row r="250" spans="1:5">
      <c r="A250" s="141">
        <v>241</v>
      </c>
      <c r="B250" s="142"/>
      <c r="C250" s="142"/>
      <c r="D250" s="144"/>
      <c r="E250" s="16" t="str">
        <f t="shared" si="7"/>
        <v/>
      </c>
    </row>
    <row r="251" spans="1:5">
      <c r="A251" s="141">
        <v>242</v>
      </c>
      <c r="B251" s="142"/>
      <c r="C251" s="142"/>
      <c r="D251" s="144"/>
      <c r="E251" s="16" t="str">
        <f t="shared" si="7"/>
        <v/>
      </c>
    </row>
    <row r="252" spans="1:5">
      <c r="A252" s="141">
        <v>243</v>
      </c>
      <c r="B252" s="142"/>
      <c r="C252" s="142"/>
      <c r="D252" s="144"/>
      <c r="E252" s="16" t="str">
        <f t="shared" si="7"/>
        <v/>
      </c>
    </row>
    <row r="253" spans="1:5">
      <c r="A253" s="141">
        <v>244</v>
      </c>
      <c r="B253" s="142"/>
      <c r="C253" s="142"/>
      <c r="D253" s="144"/>
      <c r="E253" s="16" t="str">
        <f t="shared" si="7"/>
        <v/>
      </c>
    </row>
    <row r="254" spans="1:5">
      <c r="A254" s="141">
        <v>245</v>
      </c>
      <c r="B254" s="142"/>
      <c r="C254" s="142"/>
      <c r="D254" s="144"/>
      <c r="E254" s="16" t="str">
        <f t="shared" si="7"/>
        <v/>
      </c>
    </row>
    <row r="255" spans="1:5">
      <c r="A255" s="141">
        <v>246</v>
      </c>
      <c r="B255" s="142"/>
      <c r="C255" s="142"/>
      <c r="D255" s="144"/>
      <c r="E255" s="16" t="str">
        <f t="shared" si="7"/>
        <v/>
      </c>
    </row>
    <row r="256" spans="1:5">
      <c r="A256" s="141">
        <v>247</v>
      </c>
      <c r="B256" s="142"/>
      <c r="C256" s="142"/>
      <c r="D256" s="144"/>
      <c r="E256" s="16" t="str">
        <f t="shared" si="7"/>
        <v/>
      </c>
    </row>
    <row r="257" spans="1:5">
      <c r="A257" s="141">
        <v>248</v>
      </c>
      <c r="B257" s="142"/>
      <c r="C257" s="142"/>
      <c r="D257" s="144"/>
      <c r="E257" s="16" t="str">
        <f t="shared" si="7"/>
        <v/>
      </c>
    </row>
    <row r="258" spans="1:5">
      <c r="A258" s="141">
        <v>249</v>
      </c>
      <c r="B258" s="142"/>
      <c r="C258" s="142"/>
      <c r="D258" s="144"/>
      <c r="E258" s="16" t="str">
        <f t="shared" si="7"/>
        <v/>
      </c>
    </row>
    <row r="259" spans="1:5">
      <c r="A259" s="141">
        <v>250</v>
      </c>
      <c r="B259" s="142"/>
      <c r="C259" s="142"/>
      <c r="D259" s="144"/>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B10" sqref="B10:D12"/>
    </sheetView>
  </sheetViews>
  <sheetFormatPr defaultColWidth="9.109375" defaultRowHeight="15.6"/>
  <cols>
    <col min="1" max="1" width="5.6640625" style="58" customWidth="1"/>
    <col min="2" max="2" width="66.6640625" style="62" customWidth="1"/>
    <col min="3" max="3" width="15" style="62" bestFit="1" customWidth="1"/>
    <col min="4" max="4" width="10.6640625" style="67" customWidth="1"/>
    <col min="5" max="5" width="17.6640625" style="62" customWidth="1"/>
    <col min="6" max="6" width="9.109375" style="69" hidden="1" customWidth="1"/>
    <col min="7" max="7" width="9.109375" style="62" hidden="1" customWidth="1"/>
    <col min="8" max="9" width="17.6640625" style="62" hidden="1" customWidth="1"/>
    <col min="10" max="17" width="9.109375" style="62" customWidth="1"/>
    <col min="18" max="16384" width="9.109375" style="62"/>
  </cols>
  <sheetData>
    <row r="1" spans="1:9" s="58" customFormat="1">
      <c r="A1" s="57" t="s">
        <v>481</v>
      </c>
      <c r="D1" s="59"/>
      <c r="E1" s="61"/>
      <c r="F1" s="287"/>
      <c r="H1" s="61"/>
      <c r="I1" s="61"/>
    </row>
    <row r="2" spans="1:9" s="58" customFormat="1">
      <c r="A2" s="344" t="str">
        <f>IF(ISBLANK(facultate), IF(ISBLANK(departament),"","Departament " &amp; departament), "Facultatea " &amp; facultate)</f>
        <v>Facultatea Construcții</v>
      </c>
      <c r="D2" s="59"/>
      <c r="E2" s="61"/>
      <c r="F2" s="287"/>
      <c r="H2" s="61"/>
      <c r="I2" s="61"/>
    </row>
    <row r="3" spans="1:9" s="58" customFormat="1">
      <c r="A3" s="344" t="str">
        <f>IF(ISBLANK(departament),"","Departamentul " &amp; departament)</f>
        <v>Departamentul Căi de Comunicație Terestre, Fundații și Cadastru</v>
      </c>
      <c r="D3" s="59"/>
      <c r="E3" s="61"/>
      <c r="F3" s="287"/>
      <c r="H3" s="61"/>
      <c r="I3" s="61"/>
    </row>
    <row r="4" spans="1:9">
      <c r="A4" s="531" t="s">
        <v>901</v>
      </c>
      <c r="B4" s="531"/>
      <c r="C4" s="531"/>
      <c r="D4" s="531"/>
      <c r="E4" s="531"/>
      <c r="F4" s="289"/>
    </row>
    <row r="5" spans="1:9">
      <c r="A5" s="531" t="s">
        <v>1005</v>
      </c>
      <c r="B5" s="531"/>
      <c r="C5" s="531"/>
      <c r="D5" s="531"/>
      <c r="E5" s="531"/>
    </row>
    <row r="6" spans="1:9" ht="13.5" customHeight="1">
      <c r="D6" s="62"/>
      <c r="E6" s="345" t="str">
        <f>CONCATENATE(functie," ",nume_candidat)</f>
        <v>Șef de lucrări Halbac-Cotoara-Zamfir Rares</v>
      </c>
      <c r="H6" s="345" t="str">
        <f>CONCATENATE(functie," ",nume_candidat)</f>
        <v>Șef de lucrări Halbac-Cotoara-Zamfir Rares</v>
      </c>
      <c r="I6" s="345" t="str">
        <f>CONCATENATE(functie," ",nume_candidat)</f>
        <v>Șef de lucrări Halbac-Cotoara-Zamfir Rares</v>
      </c>
    </row>
    <row r="7" spans="1:9" ht="18.75" customHeight="1">
      <c r="A7" s="528" t="s">
        <v>336</v>
      </c>
      <c r="B7" s="528" t="s">
        <v>1053</v>
      </c>
      <c r="C7" s="528" t="s">
        <v>458</v>
      </c>
      <c r="D7" s="534" t="s">
        <v>2</v>
      </c>
      <c r="E7" s="589" t="s">
        <v>542</v>
      </c>
      <c r="F7" s="535" t="s">
        <v>539</v>
      </c>
      <c r="G7" s="536" t="s">
        <v>549</v>
      </c>
      <c r="H7" s="589" t="s">
        <v>1008</v>
      </c>
      <c r="I7" s="589" t="s">
        <v>1007</v>
      </c>
    </row>
    <row r="8" spans="1:9" ht="46.5" customHeight="1">
      <c r="A8" s="528"/>
      <c r="B8" s="528"/>
      <c r="C8" s="528"/>
      <c r="D8" s="534"/>
      <c r="E8" s="590"/>
      <c r="F8" s="535"/>
      <c r="G8" s="536"/>
      <c r="H8" s="590"/>
      <c r="I8" s="590"/>
    </row>
    <row r="9" spans="1:9">
      <c r="A9" s="86"/>
      <c r="B9" s="63"/>
      <c r="C9" s="63"/>
      <c r="D9" s="28"/>
      <c r="E9" s="146">
        <f>SUMIF(E10:E1010,"&gt;0")</f>
        <v>0</v>
      </c>
      <c r="F9" s="296"/>
      <c r="H9" s="146">
        <f>SUMIF(H10:H1108,"&gt;0")</f>
        <v>0</v>
      </c>
      <c r="I9" s="146">
        <f>SUMIF(I10:I1108,"&gt;0")</f>
        <v>0</v>
      </c>
    </row>
    <row r="10" spans="1:9">
      <c r="A10" s="35">
        <v>1</v>
      </c>
      <c r="B10" s="7"/>
      <c r="C10" s="7"/>
      <c r="D10" s="218"/>
      <c r="E10" s="16" t="str">
        <f t="shared" ref="E10:E73" si="0">IF(OR($B10="",,,,$D10&lt;an_initial,$D10&gt;an_final,),"",HLOOKUP(C10,ii120punctaje,2,FALSE) )</f>
        <v/>
      </c>
      <c r="F10" s="347" t="b">
        <f t="shared" ref="F10:F73" si="1">IF(nume_candidat="",FALSE,ISNUMBER(SEARCH(nume_candidat,$B10)))</f>
        <v>0</v>
      </c>
      <c r="G10" s="348">
        <f t="shared" ref="G10:G73" si="2">LEN(B10)-LEN(SUBSTITUTE(B10,",",""))+1</f>
        <v>1</v>
      </c>
      <c r="H10" s="380" t="str">
        <f t="shared" ref="H10:H73" si="3">IF(OR($B10="",,,,$D10&lt;an_initial,$D10&gt;an_final,),"",HLOOKUP(C10,ii120punctaje,2,FALSE)*COUNTIF(C10,"Naționale"))</f>
        <v/>
      </c>
      <c r="I10" s="380" t="str">
        <f t="shared" ref="I10:I73" si="4">IF(OR($B10="",,,,$D10&lt;an_initial,$D10&gt;an_final,),"",HLOOKUP(C10,ii120punctaje,2,FALSE)*COUNTIF(C10,"Internaționale"))</f>
        <v/>
      </c>
    </row>
    <row r="11" spans="1:9">
      <c r="A11" s="35">
        <v>2</v>
      </c>
      <c r="B11" s="378"/>
      <c r="C11" s="7"/>
      <c r="D11" s="218"/>
      <c r="E11" s="16" t="str">
        <f t="shared" si="0"/>
        <v/>
      </c>
      <c r="F11" s="347" t="b">
        <f t="shared" si="1"/>
        <v>0</v>
      </c>
      <c r="G11" s="348">
        <f t="shared" si="2"/>
        <v>1</v>
      </c>
      <c r="H11" s="380" t="str">
        <f t="shared" si="3"/>
        <v/>
      </c>
      <c r="I11" s="380" t="str">
        <f t="shared" si="4"/>
        <v/>
      </c>
    </row>
    <row r="12" spans="1:9">
      <c r="A12" s="35">
        <v>3</v>
      </c>
      <c r="B12" s="7"/>
      <c r="C12" s="7"/>
      <c r="D12" s="218"/>
      <c r="E12" s="16" t="str">
        <f t="shared" si="0"/>
        <v/>
      </c>
      <c r="F12" s="347" t="b">
        <f t="shared" si="1"/>
        <v>0</v>
      </c>
      <c r="G12" s="348">
        <f t="shared" si="2"/>
        <v>1</v>
      </c>
      <c r="H12" s="380" t="str">
        <f t="shared" si="3"/>
        <v/>
      </c>
      <c r="I12" s="380" t="str">
        <f t="shared" si="4"/>
        <v/>
      </c>
    </row>
    <row r="13" spans="1:9">
      <c r="A13" s="35">
        <v>4</v>
      </c>
      <c r="B13" s="6"/>
      <c r="C13" s="6"/>
      <c r="D13" s="214"/>
      <c r="E13" s="16" t="str">
        <f t="shared" si="0"/>
        <v/>
      </c>
      <c r="F13" s="347" t="b">
        <f t="shared" si="1"/>
        <v>0</v>
      </c>
      <c r="G13" s="348">
        <f t="shared" si="2"/>
        <v>1</v>
      </c>
      <c r="H13" s="380" t="str">
        <f t="shared" si="3"/>
        <v/>
      </c>
      <c r="I13" s="380" t="str">
        <f t="shared" si="4"/>
        <v/>
      </c>
    </row>
    <row r="14" spans="1:9">
      <c r="A14" s="35">
        <v>5</v>
      </c>
      <c r="B14" s="6"/>
      <c r="C14" s="6"/>
      <c r="D14" s="214"/>
      <c r="E14" s="16" t="str">
        <f t="shared" si="0"/>
        <v/>
      </c>
      <c r="F14" s="347" t="b">
        <f t="shared" si="1"/>
        <v>0</v>
      </c>
      <c r="G14" s="348">
        <f t="shared" si="2"/>
        <v>1</v>
      </c>
      <c r="H14" s="380" t="str">
        <f t="shared" si="3"/>
        <v/>
      </c>
      <c r="I14" s="380" t="str">
        <f t="shared" si="4"/>
        <v/>
      </c>
    </row>
    <row r="15" spans="1:9">
      <c r="A15" s="35">
        <v>6</v>
      </c>
      <c r="B15" s="6"/>
      <c r="C15" s="6"/>
      <c r="D15" s="214"/>
      <c r="E15" s="16" t="str">
        <f t="shared" si="0"/>
        <v/>
      </c>
      <c r="F15" s="347" t="b">
        <f t="shared" si="1"/>
        <v>0</v>
      </c>
      <c r="G15" s="348">
        <f t="shared" si="2"/>
        <v>1</v>
      </c>
      <c r="H15" s="380" t="str">
        <f t="shared" si="3"/>
        <v/>
      </c>
      <c r="I15" s="380" t="str">
        <f t="shared" si="4"/>
        <v/>
      </c>
    </row>
    <row r="16" spans="1:9">
      <c r="A16" s="35">
        <v>7</v>
      </c>
      <c r="B16" s="6"/>
      <c r="C16" s="6"/>
      <c r="D16" s="214"/>
      <c r="E16" s="16" t="str">
        <f t="shared" si="0"/>
        <v/>
      </c>
      <c r="F16" s="347" t="b">
        <f t="shared" si="1"/>
        <v>0</v>
      </c>
      <c r="G16" s="348">
        <f t="shared" si="2"/>
        <v>1</v>
      </c>
      <c r="H16" s="380" t="str">
        <f t="shared" si="3"/>
        <v/>
      </c>
      <c r="I16" s="380" t="str">
        <f t="shared" si="4"/>
        <v/>
      </c>
    </row>
    <row r="17" spans="1:9">
      <c r="A17" s="35">
        <v>8</v>
      </c>
      <c r="B17" s="6"/>
      <c r="C17" s="6"/>
      <c r="D17" s="214"/>
      <c r="E17" s="16" t="str">
        <f t="shared" si="0"/>
        <v/>
      </c>
      <c r="F17" s="347" t="b">
        <f t="shared" si="1"/>
        <v>0</v>
      </c>
      <c r="G17" s="348">
        <f t="shared" si="2"/>
        <v>1</v>
      </c>
      <c r="H17" s="380" t="str">
        <f t="shared" si="3"/>
        <v/>
      </c>
      <c r="I17" s="380" t="str">
        <f t="shared" si="4"/>
        <v/>
      </c>
    </row>
    <row r="18" spans="1:9">
      <c r="A18" s="35">
        <v>9</v>
      </c>
      <c r="B18" s="6"/>
      <c r="C18" s="6"/>
      <c r="D18" s="214"/>
      <c r="E18" s="16" t="str">
        <f t="shared" si="0"/>
        <v/>
      </c>
      <c r="F18" s="347" t="b">
        <f t="shared" si="1"/>
        <v>0</v>
      </c>
      <c r="G18" s="348">
        <f t="shared" si="2"/>
        <v>1</v>
      </c>
      <c r="H18" s="380" t="str">
        <f t="shared" si="3"/>
        <v/>
      </c>
      <c r="I18" s="380" t="str">
        <f t="shared" si="4"/>
        <v/>
      </c>
    </row>
    <row r="19" spans="1:9">
      <c r="A19" s="35">
        <v>10</v>
      </c>
      <c r="B19" s="6"/>
      <c r="C19" s="6"/>
      <c r="D19" s="214"/>
      <c r="E19" s="16" t="str">
        <f t="shared" si="0"/>
        <v/>
      </c>
      <c r="F19" s="347" t="b">
        <f t="shared" si="1"/>
        <v>0</v>
      </c>
      <c r="G19" s="348">
        <f t="shared" si="2"/>
        <v>1</v>
      </c>
      <c r="H19" s="380" t="str">
        <f t="shared" si="3"/>
        <v/>
      </c>
      <c r="I19" s="380" t="str">
        <f t="shared" si="4"/>
        <v/>
      </c>
    </row>
    <row r="20" spans="1:9">
      <c r="A20" s="35">
        <v>11</v>
      </c>
      <c r="B20" s="6"/>
      <c r="C20" s="6"/>
      <c r="D20" s="214"/>
      <c r="E20" s="16" t="str">
        <f t="shared" si="0"/>
        <v/>
      </c>
      <c r="F20" s="347" t="b">
        <f t="shared" si="1"/>
        <v>0</v>
      </c>
      <c r="G20" s="348">
        <f t="shared" si="2"/>
        <v>1</v>
      </c>
      <c r="H20" s="380" t="str">
        <f t="shared" si="3"/>
        <v/>
      </c>
      <c r="I20" s="380" t="str">
        <f t="shared" si="4"/>
        <v/>
      </c>
    </row>
    <row r="21" spans="1:9">
      <c r="A21" s="35">
        <v>12</v>
      </c>
      <c r="B21" s="6"/>
      <c r="C21" s="6"/>
      <c r="D21" s="214"/>
      <c r="E21" s="16" t="str">
        <f t="shared" si="0"/>
        <v/>
      </c>
      <c r="F21" s="347" t="b">
        <f t="shared" si="1"/>
        <v>0</v>
      </c>
      <c r="G21" s="348">
        <f t="shared" si="2"/>
        <v>1</v>
      </c>
      <c r="H21" s="380" t="str">
        <f t="shared" si="3"/>
        <v/>
      </c>
      <c r="I21" s="380" t="str">
        <f t="shared" si="4"/>
        <v/>
      </c>
    </row>
    <row r="22" spans="1:9">
      <c r="A22" s="35">
        <v>13</v>
      </c>
      <c r="B22" s="6"/>
      <c r="C22" s="6"/>
      <c r="D22" s="214"/>
      <c r="E22" s="16" t="str">
        <f t="shared" si="0"/>
        <v/>
      </c>
      <c r="F22" s="347" t="b">
        <f t="shared" si="1"/>
        <v>0</v>
      </c>
      <c r="G22" s="348">
        <f t="shared" si="2"/>
        <v>1</v>
      </c>
      <c r="H22" s="380" t="str">
        <f t="shared" si="3"/>
        <v/>
      </c>
      <c r="I22" s="380" t="str">
        <f t="shared" si="4"/>
        <v/>
      </c>
    </row>
    <row r="23" spans="1:9">
      <c r="A23" s="35">
        <v>14</v>
      </c>
      <c r="B23" s="6"/>
      <c r="C23" s="6"/>
      <c r="D23" s="214"/>
      <c r="E23" s="16" t="str">
        <f t="shared" si="0"/>
        <v/>
      </c>
      <c r="F23" s="347" t="b">
        <f t="shared" si="1"/>
        <v>0</v>
      </c>
      <c r="G23" s="348">
        <f t="shared" si="2"/>
        <v>1</v>
      </c>
      <c r="H23" s="380" t="str">
        <f t="shared" si="3"/>
        <v/>
      </c>
      <c r="I23" s="380" t="str">
        <f t="shared" si="4"/>
        <v/>
      </c>
    </row>
    <row r="24" spans="1:9">
      <c r="A24" s="35">
        <v>15</v>
      </c>
      <c r="B24" s="6"/>
      <c r="C24" s="6"/>
      <c r="D24" s="214"/>
      <c r="E24" s="16" t="str">
        <f t="shared" si="0"/>
        <v/>
      </c>
      <c r="F24" s="347" t="b">
        <f t="shared" si="1"/>
        <v>0</v>
      </c>
      <c r="G24" s="348">
        <f t="shared" si="2"/>
        <v>1</v>
      </c>
      <c r="H24" s="380" t="str">
        <f t="shared" si="3"/>
        <v/>
      </c>
      <c r="I24" s="380" t="str">
        <f t="shared" si="4"/>
        <v/>
      </c>
    </row>
    <row r="25" spans="1:9">
      <c r="A25" s="35">
        <v>16</v>
      </c>
      <c r="B25" s="6"/>
      <c r="C25" s="6"/>
      <c r="D25" s="214"/>
      <c r="E25" s="16" t="str">
        <f t="shared" si="0"/>
        <v/>
      </c>
      <c r="F25" s="347" t="b">
        <f t="shared" si="1"/>
        <v>0</v>
      </c>
      <c r="G25" s="348">
        <f t="shared" si="2"/>
        <v>1</v>
      </c>
      <c r="H25" s="380" t="str">
        <f t="shared" si="3"/>
        <v/>
      </c>
      <c r="I25" s="380" t="str">
        <f t="shared" si="4"/>
        <v/>
      </c>
    </row>
    <row r="26" spans="1:9">
      <c r="A26" s="35">
        <v>17</v>
      </c>
      <c r="B26" s="6"/>
      <c r="C26" s="6"/>
      <c r="D26" s="214"/>
      <c r="E26" s="16" t="str">
        <f t="shared" si="0"/>
        <v/>
      </c>
      <c r="F26" s="347" t="b">
        <f t="shared" si="1"/>
        <v>0</v>
      </c>
      <c r="G26" s="348">
        <f t="shared" si="2"/>
        <v>1</v>
      </c>
      <c r="H26" s="380" t="str">
        <f t="shared" si="3"/>
        <v/>
      </c>
      <c r="I26" s="380" t="str">
        <f t="shared" si="4"/>
        <v/>
      </c>
    </row>
    <row r="27" spans="1:9">
      <c r="A27" s="35">
        <v>18</v>
      </c>
      <c r="B27" s="6"/>
      <c r="C27" s="6"/>
      <c r="D27" s="214"/>
      <c r="E27" s="16" t="str">
        <f t="shared" si="0"/>
        <v/>
      </c>
      <c r="F27" s="347" t="b">
        <f t="shared" si="1"/>
        <v>0</v>
      </c>
      <c r="G27" s="348">
        <f t="shared" si="2"/>
        <v>1</v>
      </c>
      <c r="H27" s="380" t="str">
        <f t="shared" si="3"/>
        <v/>
      </c>
      <c r="I27" s="380" t="str">
        <f t="shared" si="4"/>
        <v/>
      </c>
    </row>
    <row r="28" spans="1:9">
      <c r="A28" s="35">
        <v>19</v>
      </c>
      <c r="B28" s="6"/>
      <c r="C28" s="6"/>
      <c r="D28" s="214"/>
      <c r="E28" s="16" t="str">
        <f t="shared" si="0"/>
        <v/>
      </c>
      <c r="F28" s="347" t="b">
        <f t="shared" si="1"/>
        <v>0</v>
      </c>
      <c r="G28" s="348">
        <f t="shared" si="2"/>
        <v>1</v>
      </c>
      <c r="H28" s="380" t="str">
        <f t="shared" si="3"/>
        <v/>
      </c>
      <c r="I28" s="380" t="str">
        <f t="shared" si="4"/>
        <v/>
      </c>
    </row>
    <row r="29" spans="1:9">
      <c r="A29" s="35">
        <v>20</v>
      </c>
      <c r="B29" s="6"/>
      <c r="C29" s="6"/>
      <c r="D29" s="214"/>
      <c r="E29" s="16" t="str">
        <f t="shared" si="0"/>
        <v/>
      </c>
      <c r="F29" s="347" t="b">
        <f t="shared" si="1"/>
        <v>0</v>
      </c>
      <c r="G29" s="348">
        <f t="shared" si="2"/>
        <v>1</v>
      </c>
      <c r="H29" s="380" t="str">
        <f t="shared" si="3"/>
        <v/>
      </c>
      <c r="I29" s="380" t="str">
        <f t="shared" si="4"/>
        <v/>
      </c>
    </row>
    <row r="30" spans="1:9">
      <c r="A30" s="35">
        <v>21</v>
      </c>
      <c r="B30" s="6"/>
      <c r="C30" s="6"/>
      <c r="D30" s="214"/>
      <c r="E30" s="16" t="str">
        <f t="shared" si="0"/>
        <v/>
      </c>
      <c r="F30" s="347" t="b">
        <f t="shared" si="1"/>
        <v>0</v>
      </c>
      <c r="G30" s="348">
        <f t="shared" si="2"/>
        <v>1</v>
      </c>
      <c r="H30" s="380" t="str">
        <f t="shared" si="3"/>
        <v/>
      </c>
      <c r="I30" s="380" t="str">
        <f t="shared" si="4"/>
        <v/>
      </c>
    </row>
    <row r="31" spans="1:9">
      <c r="A31" s="35">
        <v>22</v>
      </c>
      <c r="B31" s="6"/>
      <c r="C31" s="6"/>
      <c r="D31" s="214"/>
      <c r="E31" s="16" t="str">
        <f t="shared" si="0"/>
        <v/>
      </c>
      <c r="F31" s="347" t="b">
        <f t="shared" si="1"/>
        <v>0</v>
      </c>
      <c r="G31" s="348">
        <f t="shared" si="2"/>
        <v>1</v>
      </c>
      <c r="H31" s="380" t="str">
        <f t="shared" si="3"/>
        <v/>
      </c>
      <c r="I31" s="380" t="str">
        <f t="shared" si="4"/>
        <v/>
      </c>
    </row>
    <row r="32" spans="1:9">
      <c r="A32" s="35">
        <v>23</v>
      </c>
      <c r="B32" s="6"/>
      <c r="C32" s="6"/>
      <c r="D32" s="214"/>
      <c r="E32" s="16" t="str">
        <f t="shared" si="0"/>
        <v/>
      </c>
      <c r="F32" s="347" t="b">
        <f t="shared" si="1"/>
        <v>0</v>
      </c>
      <c r="G32" s="348">
        <f t="shared" si="2"/>
        <v>1</v>
      </c>
      <c r="H32" s="380" t="str">
        <f t="shared" si="3"/>
        <v/>
      </c>
      <c r="I32" s="380" t="str">
        <f t="shared" si="4"/>
        <v/>
      </c>
    </row>
    <row r="33" spans="1:9">
      <c r="A33" s="35">
        <v>24</v>
      </c>
      <c r="B33" s="6"/>
      <c r="C33" s="6"/>
      <c r="D33" s="214"/>
      <c r="E33" s="16" t="str">
        <f t="shared" si="0"/>
        <v/>
      </c>
      <c r="F33" s="347" t="b">
        <f t="shared" si="1"/>
        <v>0</v>
      </c>
      <c r="G33" s="348">
        <f t="shared" si="2"/>
        <v>1</v>
      </c>
      <c r="H33" s="380" t="str">
        <f t="shared" si="3"/>
        <v/>
      </c>
      <c r="I33" s="380" t="str">
        <f t="shared" si="4"/>
        <v/>
      </c>
    </row>
    <row r="34" spans="1:9">
      <c r="A34" s="35">
        <v>25</v>
      </c>
      <c r="B34" s="6"/>
      <c r="C34" s="6"/>
      <c r="D34" s="214"/>
      <c r="E34" s="16" t="str">
        <f t="shared" si="0"/>
        <v/>
      </c>
      <c r="F34" s="347" t="b">
        <f t="shared" si="1"/>
        <v>0</v>
      </c>
      <c r="G34" s="348">
        <f t="shared" si="2"/>
        <v>1</v>
      </c>
      <c r="H34" s="380" t="str">
        <f t="shared" si="3"/>
        <v/>
      </c>
      <c r="I34" s="380" t="str">
        <f t="shared" si="4"/>
        <v/>
      </c>
    </row>
    <row r="35" spans="1:9">
      <c r="A35" s="35">
        <v>26</v>
      </c>
      <c r="B35" s="6"/>
      <c r="C35" s="6"/>
      <c r="D35" s="214"/>
      <c r="E35" s="16" t="str">
        <f t="shared" si="0"/>
        <v/>
      </c>
      <c r="F35" s="347" t="b">
        <f t="shared" si="1"/>
        <v>0</v>
      </c>
      <c r="G35" s="348">
        <f t="shared" si="2"/>
        <v>1</v>
      </c>
      <c r="H35" s="380" t="str">
        <f t="shared" si="3"/>
        <v/>
      </c>
      <c r="I35" s="380" t="str">
        <f t="shared" si="4"/>
        <v/>
      </c>
    </row>
    <row r="36" spans="1:9">
      <c r="A36" s="35">
        <v>27</v>
      </c>
      <c r="B36" s="6"/>
      <c r="C36" s="6"/>
      <c r="D36" s="214"/>
      <c r="E36" s="16" t="str">
        <f t="shared" si="0"/>
        <v/>
      </c>
      <c r="F36" s="347" t="b">
        <f t="shared" si="1"/>
        <v>0</v>
      </c>
      <c r="G36" s="348">
        <f t="shared" si="2"/>
        <v>1</v>
      </c>
      <c r="H36" s="380" t="str">
        <f t="shared" si="3"/>
        <v/>
      </c>
      <c r="I36" s="380" t="str">
        <f t="shared" si="4"/>
        <v/>
      </c>
    </row>
    <row r="37" spans="1:9">
      <c r="A37" s="35">
        <v>28</v>
      </c>
      <c r="B37" s="6"/>
      <c r="C37" s="6"/>
      <c r="D37" s="214"/>
      <c r="E37" s="16" t="str">
        <f t="shared" si="0"/>
        <v/>
      </c>
      <c r="F37" s="347" t="b">
        <f t="shared" si="1"/>
        <v>0</v>
      </c>
      <c r="G37" s="348">
        <f t="shared" si="2"/>
        <v>1</v>
      </c>
      <c r="H37" s="380" t="str">
        <f t="shared" si="3"/>
        <v/>
      </c>
      <c r="I37" s="380" t="str">
        <f t="shared" si="4"/>
        <v/>
      </c>
    </row>
    <row r="38" spans="1:9">
      <c r="A38" s="35">
        <v>29</v>
      </c>
      <c r="B38" s="6"/>
      <c r="C38" s="6"/>
      <c r="D38" s="214"/>
      <c r="E38" s="16" t="str">
        <f t="shared" si="0"/>
        <v/>
      </c>
      <c r="F38" s="347" t="b">
        <f t="shared" si="1"/>
        <v>0</v>
      </c>
      <c r="G38" s="348">
        <f t="shared" si="2"/>
        <v>1</v>
      </c>
      <c r="H38" s="380" t="str">
        <f t="shared" si="3"/>
        <v/>
      </c>
      <c r="I38" s="380" t="str">
        <f t="shared" si="4"/>
        <v/>
      </c>
    </row>
    <row r="39" spans="1:9">
      <c r="A39" s="35">
        <v>30</v>
      </c>
      <c r="B39" s="6"/>
      <c r="C39" s="6"/>
      <c r="D39" s="214"/>
      <c r="E39" s="16" t="str">
        <f t="shared" si="0"/>
        <v/>
      </c>
      <c r="F39" s="347" t="b">
        <f t="shared" si="1"/>
        <v>0</v>
      </c>
      <c r="G39" s="348">
        <f t="shared" si="2"/>
        <v>1</v>
      </c>
      <c r="H39" s="380" t="str">
        <f t="shared" si="3"/>
        <v/>
      </c>
      <c r="I39" s="380" t="str">
        <f t="shared" si="4"/>
        <v/>
      </c>
    </row>
    <row r="40" spans="1:9">
      <c r="A40" s="35">
        <v>31</v>
      </c>
      <c r="B40" s="6"/>
      <c r="C40" s="6"/>
      <c r="D40" s="214"/>
      <c r="E40" s="16" t="str">
        <f t="shared" si="0"/>
        <v/>
      </c>
      <c r="F40" s="347" t="b">
        <f t="shared" si="1"/>
        <v>0</v>
      </c>
      <c r="G40" s="348">
        <f t="shared" si="2"/>
        <v>1</v>
      </c>
      <c r="H40" s="380" t="str">
        <f t="shared" si="3"/>
        <v/>
      </c>
      <c r="I40" s="380" t="str">
        <f t="shared" si="4"/>
        <v/>
      </c>
    </row>
    <row r="41" spans="1:9">
      <c r="A41" s="35">
        <v>32</v>
      </c>
      <c r="B41" s="6"/>
      <c r="C41" s="6"/>
      <c r="D41" s="214"/>
      <c r="E41" s="16" t="str">
        <f t="shared" si="0"/>
        <v/>
      </c>
      <c r="F41" s="347" t="b">
        <f t="shared" si="1"/>
        <v>0</v>
      </c>
      <c r="G41" s="348">
        <f t="shared" si="2"/>
        <v>1</v>
      </c>
      <c r="H41" s="380" t="str">
        <f t="shared" si="3"/>
        <v/>
      </c>
      <c r="I41" s="380" t="str">
        <f t="shared" si="4"/>
        <v/>
      </c>
    </row>
    <row r="42" spans="1:9">
      <c r="A42" s="35">
        <v>33</v>
      </c>
      <c r="B42" s="6"/>
      <c r="C42" s="6"/>
      <c r="D42" s="214"/>
      <c r="E42" s="16" t="str">
        <f t="shared" si="0"/>
        <v/>
      </c>
      <c r="F42" s="347" t="b">
        <f t="shared" si="1"/>
        <v>0</v>
      </c>
      <c r="G42" s="348">
        <f t="shared" si="2"/>
        <v>1</v>
      </c>
      <c r="H42" s="380" t="str">
        <f t="shared" si="3"/>
        <v/>
      </c>
      <c r="I42" s="380" t="str">
        <f t="shared" si="4"/>
        <v/>
      </c>
    </row>
    <row r="43" spans="1:9">
      <c r="A43" s="35">
        <v>34</v>
      </c>
      <c r="B43" s="6"/>
      <c r="C43" s="6"/>
      <c r="D43" s="214"/>
      <c r="E43" s="16" t="str">
        <f t="shared" si="0"/>
        <v/>
      </c>
      <c r="F43" s="347" t="b">
        <f t="shared" si="1"/>
        <v>0</v>
      </c>
      <c r="G43" s="348">
        <f t="shared" si="2"/>
        <v>1</v>
      </c>
      <c r="H43" s="380" t="str">
        <f t="shared" si="3"/>
        <v/>
      </c>
      <c r="I43" s="380" t="str">
        <f t="shared" si="4"/>
        <v/>
      </c>
    </row>
    <row r="44" spans="1:9">
      <c r="A44" s="35">
        <v>35</v>
      </c>
      <c r="B44" s="6"/>
      <c r="C44" s="6"/>
      <c r="D44" s="214"/>
      <c r="E44" s="16" t="str">
        <f t="shared" si="0"/>
        <v/>
      </c>
      <c r="F44" s="347" t="b">
        <f t="shared" si="1"/>
        <v>0</v>
      </c>
      <c r="G44" s="348">
        <f t="shared" si="2"/>
        <v>1</v>
      </c>
      <c r="H44" s="380" t="str">
        <f t="shared" si="3"/>
        <v/>
      </c>
      <c r="I44" s="380" t="str">
        <f t="shared" si="4"/>
        <v/>
      </c>
    </row>
    <row r="45" spans="1:9">
      <c r="A45" s="35">
        <v>36</v>
      </c>
      <c r="B45" s="6"/>
      <c r="C45" s="6"/>
      <c r="D45" s="214"/>
      <c r="E45" s="16" t="str">
        <f t="shared" si="0"/>
        <v/>
      </c>
      <c r="F45" s="347" t="b">
        <f t="shared" si="1"/>
        <v>0</v>
      </c>
      <c r="G45" s="348">
        <f t="shared" si="2"/>
        <v>1</v>
      </c>
      <c r="H45" s="380" t="str">
        <f t="shared" si="3"/>
        <v/>
      </c>
      <c r="I45" s="380" t="str">
        <f t="shared" si="4"/>
        <v/>
      </c>
    </row>
    <row r="46" spans="1:9">
      <c r="A46" s="35">
        <v>37</v>
      </c>
      <c r="B46" s="6"/>
      <c r="C46" s="6"/>
      <c r="D46" s="214"/>
      <c r="E46" s="16" t="str">
        <f t="shared" si="0"/>
        <v/>
      </c>
      <c r="F46" s="347" t="b">
        <f t="shared" si="1"/>
        <v>0</v>
      </c>
      <c r="G46" s="348">
        <f t="shared" si="2"/>
        <v>1</v>
      </c>
      <c r="H46" s="380" t="str">
        <f t="shared" si="3"/>
        <v/>
      </c>
      <c r="I46" s="380" t="str">
        <f t="shared" si="4"/>
        <v/>
      </c>
    </row>
    <row r="47" spans="1:9">
      <c r="A47" s="35">
        <v>38</v>
      </c>
      <c r="B47" s="6"/>
      <c r="C47" s="6"/>
      <c r="D47" s="214"/>
      <c r="E47" s="16" t="str">
        <f t="shared" si="0"/>
        <v/>
      </c>
      <c r="F47" s="347" t="b">
        <f t="shared" si="1"/>
        <v>0</v>
      </c>
      <c r="G47" s="348">
        <f t="shared" si="2"/>
        <v>1</v>
      </c>
      <c r="H47" s="380" t="str">
        <f t="shared" si="3"/>
        <v/>
      </c>
      <c r="I47" s="380" t="str">
        <f t="shared" si="4"/>
        <v/>
      </c>
    </row>
    <row r="48" spans="1:9">
      <c r="A48" s="35">
        <v>39</v>
      </c>
      <c r="B48" s="6"/>
      <c r="C48" s="6"/>
      <c r="D48" s="214"/>
      <c r="E48" s="16" t="str">
        <f t="shared" si="0"/>
        <v/>
      </c>
      <c r="F48" s="347" t="b">
        <f t="shared" si="1"/>
        <v>0</v>
      </c>
      <c r="G48" s="348">
        <f t="shared" si="2"/>
        <v>1</v>
      </c>
      <c r="H48" s="380" t="str">
        <f t="shared" si="3"/>
        <v/>
      </c>
      <c r="I48" s="380" t="str">
        <f t="shared" si="4"/>
        <v/>
      </c>
    </row>
    <row r="49" spans="1:9">
      <c r="A49" s="35">
        <v>40</v>
      </c>
      <c r="B49" s="6"/>
      <c r="C49" s="6"/>
      <c r="D49" s="214"/>
      <c r="E49" s="16" t="str">
        <f t="shared" si="0"/>
        <v/>
      </c>
      <c r="F49" s="347" t="b">
        <f t="shared" si="1"/>
        <v>0</v>
      </c>
      <c r="G49" s="348">
        <f t="shared" si="2"/>
        <v>1</v>
      </c>
      <c r="H49" s="380" t="str">
        <f t="shared" si="3"/>
        <v/>
      </c>
      <c r="I49" s="380" t="str">
        <f t="shared" si="4"/>
        <v/>
      </c>
    </row>
    <row r="50" spans="1:9">
      <c r="A50" s="35">
        <v>41</v>
      </c>
      <c r="B50" s="6"/>
      <c r="C50" s="6"/>
      <c r="D50" s="214"/>
      <c r="E50" s="16" t="str">
        <f t="shared" si="0"/>
        <v/>
      </c>
      <c r="F50" s="347" t="b">
        <f t="shared" si="1"/>
        <v>0</v>
      </c>
      <c r="G50" s="348">
        <f t="shared" si="2"/>
        <v>1</v>
      </c>
      <c r="H50" s="380" t="str">
        <f t="shared" si="3"/>
        <v/>
      </c>
      <c r="I50" s="380" t="str">
        <f t="shared" si="4"/>
        <v/>
      </c>
    </row>
    <row r="51" spans="1:9">
      <c r="A51" s="35">
        <v>42</v>
      </c>
      <c r="B51" s="6"/>
      <c r="C51" s="6"/>
      <c r="D51" s="214"/>
      <c r="E51" s="16" t="str">
        <f t="shared" si="0"/>
        <v/>
      </c>
      <c r="F51" s="347" t="b">
        <f t="shared" si="1"/>
        <v>0</v>
      </c>
      <c r="G51" s="348">
        <f t="shared" si="2"/>
        <v>1</v>
      </c>
      <c r="H51" s="380" t="str">
        <f t="shared" si="3"/>
        <v/>
      </c>
      <c r="I51" s="380" t="str">
        <f t="shared" si="4"/>
        <v/>
      </c>
    </row>
    <row r="52" spans="1:9">
      <c r="A52" s="35">
        <v>43</v>
      </c>
      <c r="B52" s="6"/>
      <c r="C52" s="6"/>
      <c r="D52" s="214"/>
      <c r="E52" s="16" t="str">
        <f t="shared" si="0"/>
        <v/>
      </c>
      <c r="F52" s="347" t="b">
        <f t="shared" si="1"/>
        <v>0</v>
      </c>
      <c r="G52" s="348">
        <f t="shared" si="2"/>
        <v>1</v>
      </c>
      <c r="H52" s="380" t="str">
        <f t="shared" si="3"/>
        <v/>
      </c>
      <c r="I52" s="380" t="str">
        <f t="shared" si="4"/>
        <v/>
      </c>
    </row>
    <row r="53" spans="1:9">
      <c r="A53" s="35">
        <v>44</v>
      </c>
      <c r="B53" s="6"/>
      <c r="C53" s="6"/>
      <c r="D53" s="214"/>
      <c r="E53" s="16" t="str">
        <f t="shared" si="0"/>
        <v/>
      </c>
      <c r="F53" s="347" t="b">
        <f t="shared" si="1"/>
        <v>0</v>
      </c>
      <c r="G53" s="348">
        <f t="shared" si="2"/>
        <v>1</v>
      </c>
      <c r="H53" s="380" t="str">
        <f t="shared" si="3"/>
        <v/>
      </c>
      <c r="I53" s="380" t="str">
        <f t="shared" si="4"/>
        <v/>
      </c>
    </row>
    <row r="54" spans="1:9">
      <c r="A54" s="35">
        <v>45</v>
      </c>
      <c r="B54" s="6"/>
      <c r="C54" s="6"/>
      <c r="D54" s="214"/>
      <c r="E54" s="16" t="str">
        <f t="shared" si="0"/>
        <v/>
      </c>
      <c r="F54" s="347" t="b">
        <f t="shared" si="1"/>
        <v>0</v>
      </c>
      <c r="G54" s="348">
        <f t="shared" si="2"/>
        <v>1</v>
      </c>
      <c r="H54" s="380" t="str">
        <f t="shared" si="3"/>
        <v/>
      </c>
      <c r="I54" s="380" t="str">
        <f t="shared" si="4"/>
        <v/>
      </c>
    </row>
    <row r="55" spans="1:9">
      <c r="A55" s="35">
        <v>46</v>
      </c>
      <c r="B55" s="6"/>
      <c r="C55" s="6"/>
      <c r="D55" s="214"/>
      <c r="E55" s="16" t="str">
        <f t="shared" si="0"/>
        <v/>
      </c>
      <c r="F55" s="347" t="b">
        <f t="shared" si="1"/>
        <v>0</v>
      </c>
      <c r="G55" s="348">
        <f t="shared" si="2"/>
        <v>1</v>
      </c>
      <c r="H55" s="380" t="str">
        <f t="shared" si="3"/>
        <v/>
      </c>
      <c r="I55" s="380" t="str">
        <f t="shared" si="4"/>
        <v/>
      </c>
    </row>
    <row r="56" spans="1:9">
      <c r="A56" s="35">
        <v>47</v>
      </c>
      <c r="B56" s="6"/>
      <c r="C56" s="6"/>
      <c r="D56" s="214"/>
      <c r="E56" s="16" t="str">
        <f t="shared" si="0"/>
        <v/>
      </c>
      <c r="F56" s="347" t="b">
        <f t="shared" si="1"/>
        <v>0</v>
      </c>
      <c r="G56" s="348">
        <f t="shared" si="2"/>
        <v>1</v>
      </c>
      <c r="H56" s="380" t="str">
        <f t="shared" si="3"/>
        <v/>
      </c>
      <c r="I56" s="380" t="str">
        <f t="shared" si="4"/>
        <v/>
      </c>
    </row>
    <row r="57" spans="1:9">
      <c r="A57" s="35">
        <v>48</v>
      </c>
      <c r="B57" s="6"/>
      <c r="C57" s="6"/>
      <c r="D57" s="214"/>
      <c r="E57" s="16" t="str">
        <f t="shared" si="0"/>
        <v/>
      </c>
      <c r="F57" s="347" t="b">
        <f t="shared" si="1"/>
        <v>0</v>
      </c>
      <c r="G57" s="348">
        <f t="shared" si="2"/>
        <v>1</v>
      </c>
      <c r="H57" s="380" t="str">
        <f t="shared" si="3"/>
        <v/>
      </c>
      <c r="I57" s="380" t="str">
        <f t="shared" si="4"/>
        <v/>
      </c>
    </row>
    <row r="58" spans="1:9">
      <c r="A58" s="35">
        <v>49</v>
      </c>
      <c r="B58" s="6"/>
      <c r="C58" s="6"/>
      <c r="D58" s="214"/>
      <c r="E58" s="16" t="str">
        <f t="shared" si="0"/>
        <v/>
      </c>
      <c r="F58" s="347" t="b">
        <f t="shared" si="1"/>
        <v>0</v>
      </c>
      <c r="G58" s="348">
        <f t="shared" si="2"/>
        <v>1</v>
      </c>
      <c r="H58" s="380" t="str">
        <f t="shared" si="3"/>
        <v/>
      </c>
      <c r="I58" s="380" t="str">
        <f t="shared" si="4"/>
        <v/>
      </c>
    </row>
    <row r="59" spans="1:9">
      <c r="A59" s="35">
        <v>50</v>
      </c>
      <c r="B59" s="6"/>
      <c r="C59" s="6"/>
      <c r="D59" s="214"/>
      <c r="E59" s="16" t="str">
        <f t="shared" si="0"/>
        <v/>
      </c>
      <c r="F59" s="347" t="b">
        <f t="shared" si="1"/>
        <v>0</v>
      </c>
      <c r="G59" s="348">
        <f t="shared" si="2"/>
        <v>1</v>
      </c>
      <c r="H59" s="380" t="str">
        <f t="shared" si="3"/>
        <v/>
      </c>
      <c r="I59" s="380" t="str">
        <f t="shared" si="4"/>
        <v/>
      </c>
    </row>
    <row r="60" spans="1:9">
      <c r="A60" s="35">
        <v>51</v>
      </c>
      <c r="B60" s="6"/>
      <c r="C60" s="6"/>
      <c r="D60" s="214"/>
      <c r="E60" s="16" t="str">
        <f t="shared" si="0"/>
        <v/>
      </c>
      <c r="F60" s="347" t="b">
        <f t="shared" si="1"/>
        <v>0</v>
      </c>
      <c r="G60" s="348">
        <f t="shared" si="2"/>
        <v>1</v>
      </c>
      <c r="H60" s="380" t="str">
        <f t="shared" si="3"/>
        <v/>
      </c>
      <c r="I60" s="380" t="str">
        <f t="shared" si="4"/>
        <v/>
      </c>
    </row>
    <row r="61" spans="1:9">
      <c r="A61" s="35">
        <v>52</v>
      </c>
      <c r="B61" s="6"/>
      <c r="C61" s="6"/>
      <c r="D61" s="214"/>
      <c r="E61" s="16" t="str">
        <f t="shared" si="0"/>
        <v/>
      </c>
      <c r="F61" s="347" t="b">
        <f t="shared" si="1"/>
        <v>0</v>
      </c>
      <c r="G61" s="348">
        <f t="shared" si="2"/>
        <v>1</v>
      </c>
      <c r="H61" s="380" t="str">
        <f t="shared" si="3"/>
        <v/>
      </c>
      <c r="I61" s="380" t="str">
        <f t="shared" si="4"/>
        <v/>
      </c>
    </row>
    <row r="62" spans="1:9">
      <c r="A62" s="35">
        <v>53</v>
      </c>
      <c r="B62" s="6"/>
      <c r="C62" s="6"/>
      <c r="D62" s="214"/>
      <c r="E62" s="16" t="str">
        <f t="shared" si="0"/>
        <v/>
      </c>
      <c r="F62" s="347" t="b">
        <f t="shared" si="1"/>
        <v>0</v>
      </c>
      <c r="G62" s="348">
        <f t="shared" si="2"/>
        <v>1</v>
      </c>
      <c r="H62" s="380" t="str">
        <f t="shared" si="3"/>
        <v/>
      </c>
      <c r="I62" s="380" t="str">
        <f t="shared" si="4"/>
        <v/>
      </c>
    </row>
    <row r="63" spans="1:9">
      <c r="A63" s="35">
        <v>54</v>
      </c>
      <c r="B63" s="6"/>
      <c r="C63" s="6"/>
      <c r="D63" s="214"/>
      <c r="E63" s="16" t="str">
        <f t="shared" si="0"/>
        <v/>
      </c>
      <c r="F63" s="347" t="b">
        <f t="shared" si="1"/>
        <v>0</v>
      </c>
      <c r="G63" s="348">
        <f t="shared" si="2"/>
        <v>1</v>
      </c>
      <c r="H63" s="380" t="str">
        <f t="shared" si="3"/>
        <v/>
      </c>
      <c r="I63" s="380" t="str">
        <f t="shared" si="4"/>
        <v/>
      </c>
    </row>
    <row r="64" spans="1:9">
      <c r="A64" s="35">
        <v>55</v>
      </c>
      <c r="B64" s="6"/>
      <c r="C64" s="6"/>
      <c r="D64" s="214"/>
      <c r="E64" s="16" t="str">
        <f t="shared" si="0"/>
        <v/>
      </c>
      <c r="F64" s="347" t="b">
        <f t="shared" si="1"/>
        <v>0</v>
      </c>
      <c r="G64" s="348">
        <f t="shared" si="2"/>
        <v>1</v>
      </c>
      <c r="H64" s="380" t="str">
        <f t="shared" si="3"/>
        <v/>
      </c>
      <c r="I64" s="380" t="str">
        <f t="shared" si="4"/>
        <v/>
      </c>
    </row>
    <row r="65" spans="1:9">
      <c r="A65" s="35">
        <v>56</v>
      </c>
      <c r="B65" s="6"/>
      <c r="C65" s="6"/>
      <c r="D65" s="214"/>
      <c r="E65" s="16" t="str">
        <f t="shared" si="0"/>
        <v/>
      </c>
      <c r="F65" s="347" t="b">
        <f t="shared" si="1"/>
        <v>0</v>
      </c>
      <c r="G65" s="348">
        <f t="shared" si="2"/>
        <v>1</v>
      </c>
      <c r="H65" s="380" t="str">
        <f t="shared" si="3"/>
        <v/>
      </c>
      <c r="I65" s="380" t="str">
        <f t="shared" si="4"/>
        <v/>
      </c>
    </row>
    <row r="66" spans="1:9">
      <c r="A66" s="35">
        <v>57</v>
      </c>
      <c r="B66" s="6"/>
      <c r="C66" s="6"/>
      <c r="D66" s="214"/>
      <c r="E66" s="16" t="str">
        <f t="shared" si="0"/>
        <v/>
      </c>
      <c r="F66" s="347" t="b">
        <f t="shared" si="1"/>
        <v>0</v>
      </c>
      <c r="G66" s="348">
        <f t="shared" si="2"/>
        <v>1</v>
      </c>
      <c r="H66" s="380" t="str">
        <f t="shared" si="3"/>
        <v/>
      </c>
      <c r="I66" s="380" t="str">
        <f t="shared" si="4"/>
        <v/>
      </c>
    </row>
    <row r="67" spans="1:9">
      <c r="A67" s="35">
        <v>58</v>
      </c>
      <c r="B67" s="6"/>
      <c r="C67" s="6"/>
      <c r="D67" s="214"/>
      <c r="E67" s="16" t="str">
        <f t="shared" si="0"/>
        <v/>
      </c>
      <c r="F67" s="347" t="b">
        <f t="shared" si="1"/>
        <v>0</v>
      </c>
      <c r="G67" s="348">
        <f t="shared" si="2"/>
        <v>1</v>
      </c>
      <c r="H67" s="380" t="str">
        <f t="shared" si="3"/>
        <v/>
      </c>
      <c r="I67" s="380" t="str">
        <f t="shared" si="4"/>
        <v/>
      </c>
    </row>
    <row r="68" spans="1:9">
      <c r="A68" s="35">
        <v>59</v>
      </c>
      <c r="B68" s="6"/>
      <c r="C68" s="6"/>
      <c r="D68" s="214"/>
      <c r="E68" s="16" t="str">
        <f t="shared" si="0"/>
        <v/>
      </c>
      <c r="F68" s="347" t="b">
        <f t="shared" si="1"/>
        <v>0</v>
      </c>
      <c r="G68" s="348">
        <f t="shared" si="2"/>
        <v>1</v>
      </c>
      <c r="H68" s="380" t="str">
        <f t="shared" si="3"/>
        <v/>
      </c>
      <c r="I68" s="380" t="str">
        <f t="shared" si="4"/>
        <v/>
      </c>
    </row>
    <row r="69" spans="1:9">
      <c r="A69" s="35">
        <v>60</v>
      </c>
      <c r="B69" s="6"/>
      <c r="C69" s="6"/>
      <c r="D69" s="214"/>
      <c r="E69" s="16" t="str">
        <f t="shared" si="0"/>
        <v/>
      </c>
      <c r="F69" s="347" t="b">
        <f t="shared" si="1"/>
        <v>0</v>
      </c>
      <c r="G69" s="348">
        <f t="shared" si="2"/>
        <v>1</v>
      </c>
      <c r="H69" s="380" t="str">
        <f t="shared" si="3"/>
        <v/>
      </c>
      <c r="I69" s="380" t="str">
        <f t="shared" si="4"/>
        <v/>
      </c>
    </row>
    <row r="70" spans="1:9">
      <c r="A70" s="35">
        <v>61</v>
      </c>
      <c r="B70" s="6"/>
      <c r="C70" s="6"/>
      <c r="D70" s="214"/>
      <c r="E70" s="16" t="str">
        <f t="shared" si="0"/>
        <v/>
      </c>
      <c r="F70" s="347" t="b">
        <f t="shared" si="1"/>
        <v>0</v>
      </c>
      <c r="G70" s="348">
        <f t="shared" si="2"/>
        <v>1</v>
      </c>
      <c r="H70" s="380" t="str">
        <f t="shared" si="3"/>
        <v/>
      </c>
      <c r="I70" s="380" t="str">
        <f t="shared" si="4"/>
        <v/>
      </c>
    </row>
    <row r="71" spans="1:9">
      <c r="A71" s="35">
        <v>62</v>
      </c>
      <c r="B71" s="6"/>
      <c r="C71" s="6"/>
      <c r="D71" s="214"/>
      <c r="E71" s="16" t="str">
        <f t="shared" si="0"/>
        <v/>
      </c>
      <c r="F71" s="347" t="b">
        <f t="shared" si="1"/>
        <v>0</v>
      </c>
      <c r="G71" s="348">
        <f t="shared" si="2"/>
        <v>1</v>
      </c>
      <c r="H71" s="380" t="str">
        <f t="shared" si="3"/>
        <v/>
      </c>
      <c r="I71" s="380" t="str">
        <f t="shared" si="4"/>
        <v/>
      </c>
    </row>
    <row r="72" spans="1:9">
      <c r="A72" s="35">
        <v>63</v>
      </c>
      <c r="B72" s="6"/>
      <c r="C72" s="6"/>
      <c r="D72" s="214"/>
      <c r="E72" s="16" t="str">
        <f t="shared" si="0"/>
        <v/>
      </c>
      <c r="F72" s="347" t="b">
        <f t="shared" si="1"/>
        <v>0</v>
      </c>
      <c r="G72" s="348">
        <f t="shared" si="2"/>
        <v>1</v>
      </c>
      <c r="H72" s="380" t="str">
        <f t="shared" si="3"/>
        <v/>
      </c>
      <c r="I72" s="380" t="str">
        <f t="shared" si="4"/>
        <v/>
      </c>
    </row>
    <row r="73" spans="1:9">
      <c r="A73" s="35">
        <v>64</v>
      </c>
      <c r="B73" s="6"/>
      <c r="C73" s="6"/>
      <c r="D73" s="214"/>
      <c r="E73" s="16" t="str">
        <f t="shared" si="0"/>
        <v/>
      </c>
      <c r="F73" s="347" t="b">
        <f t="shared" si="1"/>
        <v>0</v>
      </c>
      <c r="G73" s="348">
        <f t="shared" si="2"/>
        <v>1</v>
      </c>
      <c r="H73" s="380" t="str">
        <f t="shared" si="3"/>
        <v/>
      </c>
      <c r="I73" s="380" t="str">
        <f t="shared" si="4"/>
        <v/>
      </c>
    </row>
    <row r="74" spans="1:9">
      <c r="A74" s="35">
        <v>65</v>
      </c>
      <c r="B74" s="6"/>
      <c r="C74" s="6"/>
      <c r="D74" s="214"/>
      <c r="E74" s="16" t="str">
        <f t="shared" ref="E74:E137" si="5">IF(OR($B74="",,,,$D74&lt;an_initial,$D74&gt;an_final,),"",HLOOKUP(C74,ii120punctaje,2,FALSE) )</f>
        <v/>
      </c>
      <c r="F74" s="347" t="b">
        <f t="shared" ref="F74:F108" si="6">IF(nume_candidat="",FALSE,ISNUMBER(SEARCH(nume_candidat,$B74)))</f>
        <v>0</v>
      </c>
      <c r="G74" s="348">
        <f t="shared" ref="G74:G108" si="7">LEN(B74)-LEN(SUBSTITUTE(B74,",",""))+1</f>
        <v>1</v>
      </c>
      <c r="H74" s="380" t="str">
        <f t="shared" ref="H74:H137" si="8">IF(OR($B74="",,,,$D74&lt;an_initial,$D74&gt;an_final,),"",HLOOKUP(C74,ii120punctaje,2,FALSE)*COUNTIF(C74,"Naționale"))</f>
        <v/>
      </c>
      <c r="I74" s="380" t="str">
        <f t="shared" ref="I74:I137" si="9">IF(OR($B74="",,,,$D74&lt;an_initial,$D74&gt;an_final,),"",HLOOKUP(C74,ii120punctaje,2,FALSE)*COUNTIF(C74,"Internaționale"))</f>
        <v/>
      </c>
    </row>
    <row r="75" spans="1:9">
      <c r="A75" s="35">
        <v>66</v>
      </c>
      <c r="B75" s="6"/>
      <c r="C75" s="6"/>
      <c r="D75" s="214"/>
      <c r="E75" s="16" t="str">
        <f t="shared" si="5"/>
        <v/>
      </c>
      <c r="F75" s="347" t="b">
        <f t="shared" si="6"/>
        <v>0</v>
      </c>
      <c r="G75" s="348">
        <f t="shared" si="7"/>
        <v>1</v>
      </c>
      <c r="H75" s="380" t="str">
        <f t="shared" si="8"/>
        <v/>
      </c>
      <c r="I75" s="380" t="str">
        <f t="shared" si="9"/>
        <v/>
      </c>
    </row>
    <row r="76" spans="1:9">
      <c r="A76" s="35">
        <v>67</v>
      </c>
      <c r="B76" s="6"/>
      <c r="C76" s="6"/>
      <c r="D76" s="214"/>
      <c r="E76" s="16" t="str">
        <f t="shared" si="5"/>
        <v/>
      </c>
      <c r="F76" s="347" t="b">
        <f t="shared" si="6"/>
        <v>0</v>
      </c>
      <c r="G76" s="348">
        <f t="shared" si="7"/>
        <v>1</v>
      </c>
      <c r="H76" s="380" t="str">
        <f t="shared" si="8"/>
        <v/>
      </c>
      <c r="I76" s="380" t="str">
        <f t="shared" si="9"/>
        <v/>
      </c>
    </row>
    <row r="77" spans="1:9">
      <c r="A77" s="35">
        <v>68</v>
      </c>
      <c r="B77" s="6"/>
      <c r="C77" s="6"/>
      <c r="D77" s="214"/>
      <c r="E77" s="16" t="str">
        <f t="shared" si="5"/>
        <v/>
      </c>
      <c r="F77" s="347" t="b">
        <f t="shared" si="6"/>
        <v>0</v>
      </c>
      <c r="G77" s="348">
        <f t="shared" si="7"/>
        <v>1</v>
      </c>
      <c r="H77" s="380" t="str">
        <f t="shared" si="8"/>
        <v/>
      </c>
      <c r="I77" s="380" t="str">
        <f t="shared" si="9"/>
        <v/>
      </c>
    </row>
    <row r="78" spans="1:9">
      <c r="A78" s="35">
        <v>69</v>
      </c>
      <c r="B78" s="6"/>
      <c r="C78" s="6"/>
      <c r="D78" s="214"/>
      <c r="E78" s="16" t="str">
        <f t="shared" si="5"/>
        <v/>
      </c>
      <c r="F78" s="347" t="b">
        <f t="shared" si="6"/>
        <v>0</v>
      </c>
      <c r="G78" s="348">
        <f t="shared" si="7"/>
        <v>1</v>
      </c>
      <c r="H78" s="380" t="str">
        <f t="shared" si="8"/>
        <v/>
      </c>
      <c r="I78" s="380" t="str">
        <f t="shared" si="9"/>
        <v/>
      </c>
    </row>
    <row r="79" spans="1:9">
      <c r="A79" s="35">
        <v>70</v>
      </c>
      <c r="B79" s="6"/>
      <c r="C79" s="6"/>
      <c r="D79" s="214"/>
      <c r="E79" s="16" t="str">
        <f t="shared" si="5"/>
        <v/>
      </c>
      <c r="F79" s="347" t="b">
        <f t="shared" si="6"/>
        <v>0</v>
      </c>
      <c r="G79" s="348">
        <f t="shared" si="7"/>
        <v>1</v>
      </c>
      <c r="H79" s="380" t="str">
        <f t="shared" si="8"/>
        <v/>
      </c>
      <c r="I79" s="380" t="str">
        <f t="shared" si="9"/>
        <v/>
      </c>
    </row>
    <row r="80" spans="1:9">
      <c r="A80" s="35">
        <v>71</v>
      </c>
      <c r="B80" s="6"/>
      <c r="C80" s="6"/>
      <c r="D80" s="214"/>
      <c r="E80" s="16" t="str">
        <f t="shared" si="5"/>
        <v/>
      </c>
      <c r="F80" s="347" t="b">
        <f t="shared" si="6"/>
        <v>0</v>
      </c>
      <c r="G80" s="348">
        <f t="shared" si="7"/>
        <v>1</v>
      </c>
      <c r="H80" s="380" t="str">
        <f t="shared" si="8"/>
        <v/>
      </c>
      <c r="I80" s="380" t="str">
        <f t="shared" si="9"/>
        <v/>
      </c>
    </row>
    <row r="81" spans="1:9">
      <c r="A81" s="35">
        <v>72</v>
      </c>
      <c r="B81" s="6"/>
      <c r="C81" s="6"/>
      <c r="D81" s="214"/>
      <c r="E81" s="16" t="str">
        <f t="shared" si="5"/>
        <v/>
      </c>
      <c r="F81" s="347" t="b">
        <f t="shared" si="6"/>
        <v>0</v>
      </c>
      <c r="G81" s="348">
        <f t="shared" si="7"/>
        <v>1</v>
      </c>
      <c r="H81" s="380" t="str">
        <f t="shared" si="8"/>
        <v/>
      </c>
      <c r="I81" s="380" t="str">
        <f t="shared" si="9"/>
        <v/>
      </c>
    </row>
    <row r="82" spans="1:9">
      <c r="A82" s="35">
        <v>73</v>
      </c>
      <c r="B82" s="6"/>
      <c r="C82" s="6"/>
      <c r="D82" s="214"/>
      <c r="E82" s="16" t="str">
        <f t="shared" si="5"/>
        <v/>
      </c>
      <c r="F82" s="347" t="b">
        <f t="shared" si="6"/>
        <v>0</v>
      </c>
      <c r="G82" s="348">
        <f t="shared" si="7"/>
        <v>1</v>
      </c>
      <c r="H82" s="380" t="str">
        <f t="shared" si="8"/>
        <v/>
      </c>
      <c r="I82" s="380" t="str">
        <f t="shared" si="9"/>
        <v/>
      </c>
    </row>
    <row r="83" spans="1:9">
      <c r="A83" s="35">
        <v>74</v>
      </c>
      <c r="B83" s="6"/>
      <c r="C83" s="6"/>
      <c r="D83" s="214"/>
      <c r="E83" s="16" t="str">
        <f t="shared" si="5"/>
        <v/>
      </c>
      <c r="F83" s="347" t="b">
        <f t="shared" si="6"/>
        <v>0</v>
      </c>
      <c r="G83" s="348">
        <f t="shared" si="7"/>
        <v>1</v>
      </c>
      <c r="H83" s="380" t="str">
        <f t="shared" si="8"/>
        <v/>
      </c>
      <c r="I83" s="380" t="str">
        <f t="shared" si="9"/>
        <v/>
      </c>
    </row>
    <row r="84" spans="1:9">
      <c r="A84" s="35">
        <v>75</v>
      </c>
      <c r="B84" s="6"/>
      <c r="C84" s="6"/>
      <c r="D84" s="214"/>
      <c r="E84" s="16" t="str">
        <f t="shared" si="5"/>
        <v/>
      </c>
      <c r="F84" s="347" t="b">
        <f t="shared" si="6"/>
        <v>0</v>
      </c>
      <c r="G84" s="348">
        <f t="shared" si="7"/>
        <v>1</v>
      </c>
      <c r="H84" s="380" t="str">
        <f t="shared" si="8"/>
        <v/>
      </c>
      <c r="I84" s="380" t="str">
        <f t="shared" si="9"/>
        <v/>
      </c>
    </row>
    <row r="85" spans="1:9">
      <c r="A85" s="35">
        <v>76</v>
      </c>
      <c r="B85" s="6"/>
      <c r="C85" s="6"/>
      <c r="D85" s="214"/>
      <c r="E85" s="16" t="str">
        <f t="shared" si="5"/>
        <v/>
      </c>
      <c r="F85" s="347" t="b">
        <f t="shared" si="6"/>
        <v>0</v>
      </c>
      <c r="G85" s="348">
        <f t="shared" si="7"/>
        <v>1</v>
      </c>
      <c r="H85" s="380" t="str">
        <f t="shared" si="8"/>
        <v/>
      </c>
      <c r="I85" s="380" t="str">
        <f t="shared" si="9"/>
        <v/>
      </c>
    </row>
    <row r="86" spans="1:9">
      <c r="A86" s="35">
        <v>77</v>
      </c>
      <c r="B86" s="6"/>
      <c r="C86" s="6"/>
      <c r="D86" s="214"/>
      <c r="E86" s="16" t="str">
        <f t="shared" si="5"/>
        <v/>
      </c>
      <c r="F86" s="347" t="b">
        <f t="shared" si="6"/>
        <v>0</v>
      </c>
      <c r="G86" s="348">
        <f t="shared" si="7"/>
        <v>1</v>
      </c>
      <c r="H86" s="380" t="str">
        <f t="shared" si="8"/>
        <v/>
      </c>
      <c r="I86" s="380" t="str">
        <f t="shared" si="9"/>
        <v/>
      </c>
    </row>
    <row r="87" spans="1:9">
      <c r="A87" s="35">
        <v>78</v>
      </c>
      <c r="B87" s="6"/>
      <c r="C87" s="6"/>
      <c r="D87" s="214"/>
      <c r="E87" s="16" t="str">
        <f t="shared" si="5"/>
        <v/>
      </c>
      <c r="F87" s="347" t="b">
        <f t="shared" si="6"/>
        <v>0</v>
      </c>
      <c r="G87" s="348">
        <f t="shared" si="7"/>
        <v>1</v>
      </c>
      <c r="H87" s="380" t="str">
        <f t="shared" si="8"/>
        <v/>
      </c>
      <c r="I87" s="380" t="str">
        <f t="shared" si="9"/>
        <v/>
      </c>
    </row>
    <row r="88" spans="1:9">
      <c r="A88" s="35">
        <v>79</v>
      </c>
      <c r="B88" s="6"/>
      <c r="C88" s="6"/>
      <c r="D88" s="214"/>
      <c r="E88" s="16" t="str">
        <f t="shared" si="5"/>
        <v/>
      </c>
      <c r="F88" s="347" t="b">
        <f t="shared" si="6"/>
        <v>0</v>
      </c>
      <c r="G88" s="348">
        <f t="shared" si="7"/>
        <v>1</v>
      </c>
      <c r="H88" s="380" t="str">
        <f t="shared" si="8"/>
        <v/>
      </c>
      <c r="I88" s="380" t="str">
        <f t="shared" si="9"/>
        <v/>
      </c>
    </row>
    <row r="89" spans="1:9">
      <c r="A89" s="35">
        <v>80</v>
      </c>
      <c r="B89" s="6"/>
      <c r="C89" s="6"/>
      <c r="D89" s="214"/>
      <c r="E89" s="16" t="str">
        <f t="shared" si="5"/>
        <v/>
      </c>
      <c r="F89" s="347" t="b">
        <f t="shared" si="6"/>
        <v>0</v>
      </c>
      <c r="G89" s="348">
        <f t="shared" si="7"/>
        <v>1</v>
      </c>
      <c r="H89" s="380" t="str">
        <f t="shared" si="8"/>
        <v/>
      </c>
      <c r="I89" s="380" t="str">
        <f t="shared" si="9"/>
        <v/>
      </c>
    </row>
    <row r="90" spans="1:9">
      <c r="A90" s="35">
        <v>81</v>
      </c>
      <c r="B90" s="6"/>
      <c r="C90" s="6"/>
      <c r="D90" s="214"/>
      <c r="E90" s="16" t="str">
        <f t="shared" si="5"/>
        <v/>
      </c>
      <c r="F90" s="347" t="b">
        <f t="shared" si="6"/>
        <v>0</v>
      </c>
      <c r="G90" s="348">
        <f t="shared" si="7"/>
        <v>1</v>
      </c>
      <c r="H90" s="380" t="str">
        <f t="shared" si="8"/>
        <v/>
      </c>
      <c r="I90" s="380" t="str">
        <f t="shared" si="9"/>
        <v/>
      </c>
    </row>
    <row r="91" spans="1:9">
      <c r="A91" s="35">
        <v>82</v>
      </c>
      <c r="B91" s="6"/>
      <c r="C91" s="6"/>
      <c r="D91" s="214"/>
      <c r="E91" s="16" t="str">
        <f t="shared" si="5"/>
        <v/>
      </c>
      <c r="F91" s="347" t="b">
        <f t="shared" si="6"/>
        <v>0</v>
      </c>
      <c r="G91" s="348">
        <f t="shared" si="7"/>
        <v>1</v>
      </c>
      <c r="H91" s="380" t="str">
        <f t="shared" si="8"/>
        <v/>
      </c>
      <c r="I91" s="380" t="str">
        <f t="shared" si="9"/>
        <v/>
      </c>
    </row>
    <row r="92" spans="1:9">
      <c r="A92" s="35">
        <v>83</v>
      </c>
      <c r="B92" s="6"/>
      <c r="C92" s="6"/>
      <c r="D92" s="214"/>
      <c r="E92" s="16" t="str">
        <f t="shared" si="5"/>
        <v/>
      </c>
      <c r="F92" s="347" t="b">
        <f t="shared" si="6"/>
        <v>0</v>
      </c>
      <c r="G92" s="348">
        <f t="shared" si="7"/>
        <v>1</v>
      </c>
      <c r="H92" s="380" t="str">
        <f t="shared" si="8"/>
        <v/>
      </c>
      <c r="I92" s="380" t="str">
        <f t="shared" si="9"/>
        <v/>
      </c>
    </row>
    <row r="93" spans="1:9">
      <c r="A93" s="35">
        <v>84</v>
      </c>
      <c r="B93" s="6"/>
      <c r="C93" s="6"/>
      <c r="D93" s="214"/>
      <c r="E93" s="16" t="str">
        <f t="shared" si="5"/>
        <v/>
      </c>
      <c r="F93" s="347" t="b">
        <f t="shared" si="6"/>
        <v>0</v>
      </c>
      <c r="G93" s="348">
        <f t="shared" si="7"/>
        <v>1</v>
      </c>
      <c r="H93" s="380" t="str">
        <f t="shared" si="8"/>
        <v/>
      </c>
      <c r="I93" s="380" t="str">
        <f t="shared" si="9"/>
        <v/>
      </c>
    </row>
    <row r="94" spans="1:9">
      <c r="A94" s="35">
        <v>85</v>
      </c>
      <c r="B94" s="6"/>
      <c r="C94" s="6"/>
      <c r="D94" s="214"/>
      <c r="E94" s="16" t="str">
        <f t="shared" si="5"/>
        <v/>
      </c>
      <c r="F94" s="347" t="b">
        <f t="shared" si="6"/>
        <v>0</v>
      </c>
      <c r="G94" s="348">
        <f t="shared" si="7"/>
        <v>1</v>
      </c>
      <c r="H94" s="380" t="str">
        <f t="shared" si="8"/>
        <v/>
      </c>
      <c r="I94" s="380" t="str">
        <f t="shared" si="9"/>
        <v/>
      </c>
    </row>
    <row r="95" spans="1:9">
      <c r="A95" s="35">
        <v>86</v>
      </c>
      <c r="B95" s="6"/>
      <c r="C95" s="6"/>
      <c r="D95" s="214"/>
      <c r="E95" s="16" t="str">
        <f t="shared" si="5"/>
        <v/>
      </c>
      <c r="F95" s="347" t="b">
        <f t="shared" si="6"/>
        <v>0</v>
      </c>
      <c r="G95" s="348">
        <f t="shared" si="7"/>
        <v>1</v>
      </c>
      <c r="H95" s="380" t="str">
        <f t="shared" si="8"/>
        <v/>
      </c>
      <c r="I95" s="380" t="str">
        <f t="shared" si="9"/>
        <v/>
      </c>
    </row>
    <row r="96" spans="1:9">
      <c r="A96" s="35">
        <v>87</v>
      </c>
      <c r="B96" s="6"/>
      <c r="C96" s="6"/>
      <c r="D96" s="214"/>
      <c r="E96" s="16" t="str">
        <f t="shared" si="5"/>
        <v/>
      </c>
      <c r="F96" s="347" t="b">
        <f t="shared" si="6"/>
        <v>0</v>
      </c>
      <c r="G96" s="348">
        <f t="shared" si="7"/>
        <v>1</v>
      </c>
      <c r="H96" s="380" t="str">
        <f t="shared" si="8"/>
        <v/>
      </c>
      <c r="I96" s="380" t="str">
        <f t="shared" si="9"/>
        <v/>
      </c>
    </row>
    <row r="97" spans="1:9">
      <c r="A97" s="35">
        <v>88</v>
      </c>
      <c r="B97" s="6"/>
      <c r="C97" s="6"/>
      <c r="D97" s="214"/>
      <c r="E97" s="16" t="str">
        <f t="shared" si="5"/>
        <v/>
      </c>
      <c r="F97" s="347" t="b">
        <f t="shared" si="6"/>
        <v>0</v>
      </c>
      <c r="G97" s="348">
        <f t="shared" si="7"/>
        <v>1</v>
      </c>
      <c r="H97" s="380" t="str">
        <f t="shared" si="8"/>
        <v/>
      </c>
      <c r="I97" s="380" t="str">
        <f t="shared" si="9"/>
        <v/>
      </c>
    </row>
    <row r="98" spans="1:9">
      <c r="A98" s="35">
        <v>89</v>
      </c>
      <c r="B98" s="6"/>
      <c r="C98" s="6"/>
      <c r="D98" s="214"/>
      <c r="E98" s="16" t="str">
        <f t="shared" si="5"/>
        <v/>
      </c>
      <c r="F98" s="347" t="b">
        <f t="shared" si="6"/>
        <v>0</v>
      </c>
      <c r="G98" s="348">
        <f t="shared" si="7"/>
        <v>1</v>
      </c>
      <c r="H98" s="380" t="str">
        <f t="shared" si="8"/>
        <v/>
      </c>
      <c r="I98" s="380" t="str">
        <f t="shared" si="9"/>
        <v/>
      </c>
    </row>
    <row r="99" spans="1:9">
      <c r="A99" s="35">
        <v>90</v>
      </c>
      <c r="B99" s="6"/>
      <c r="C99" s="6"/>
      <c r="D99" s="214"/>
      <c r="E99" s="16" t="str">
        <f t="shared" si="5"/>
        <v/>
      </c>
      <c r="F99" s="347" t="b">
        <f t="shared" si="6"/>
        <v>0</v>
      </c>
      <c r="G99" s="348">
        <f t="shared" si="7"/>
        <v>1</v>
      </c>
      <c r="H99" s="380" t="str">
        <f t="shared" si="8"/>
        <v/>
      </c>
      <c r="I99" s="380" t="str">
        <f t="shared" si="9"/>
        <v/>
      </c>
    </row>
    <row r="100" spans="1:9">
      <c r="A100" s="35">
        <v>91</v>
      </c>
      <c r="B100" s="6"/>
      <c r="C100" s="6"/>
      <c r="D100" s="214"/>
      <c r="E100" s="16" t="str">
        <f t="shared" si="5"/>
        <v/>
      </c>
      <c r="F100" s="347" t="b">
        <f t="shared" si="6"/>
        <v>0</v>
      </c>
      <c r="G100" s="348">
        <f t="shared" si="7"/>
        <v>1</v>
      </c>
      <c r="H100" s="380" t="str">
        <f t="shared" si="8"/>
        <v/>
      </c>
      <c r="I100" s="380" t="str">
        <f t="shared" si="9"/>
        <v/>
      </c>
    </row>
    <row r="101" spans="1:9">
      <c r="A101" s="35">
        <v>92</v>
      </c>
      <c r="B101" s="6"/>
      <c r="C101" s="6"/>
      <c r="D101" s="214"/>
      <c r="E101" s="16" t="str">
        <f t="shared" si="5"/>
        <v/>
      </c>
      <c r="F101" s="347" t="b">
        <f t="shared" si="6"/>
        <v>0</v>
      </c>
      <c r="G101" s="348">
        <f t="shared" si="7"/>
        <v>1</v>
      </c>
      <c r="H101" s="380" t="str">
        <f t="shared" si="8"/>
        <v/>
      </c>
      <c r="I101" s="380" t="str">
        <f t="shared" si="9"/>
        <v/>
      </c>
    </row>
    <row r="102" spans="1:9">
      <c r="A102" s="35">
        <v>93</v>
      </c>
      <c r="B102" s="6"/>
      <c r="C102" s="6"/>
      <c r="D102" s="214"/>
      <c r="E102" s="16" t="str">
        <f t="shared" si="5"/>
        <v/>
      </c>
      <c r="F102" s="347" t="b">
        <f t="shared" si="6"/>
        <v>0</v>
      </c>
      <c r="G102" s="348">
        <f t="shared" si="7"/>
        <v>1</v>
      </c>
      <c r="H102" s="380" t="str">
        <f t="shared" si="8"/>
        <v/>
      </c>
      <c r="I102" s="380" t="str">
        <f t="shared" si="9"/>
        <v/>
      </c>
    </row>
    <row r="103" spans="1:9">
      <c r="A103" s="35">
        <v>94</v>
      </c>
      <c r="B103" s="6"/>
      <c r="C103" s="6"/>
      <c r="D103" s="214"/>
      <c r="E103" s="16" t="str">
        <f t="shared" si="5"/>
        <v/>
      </c>
      <c r="F103" s="347" t="b">
        <f t="shared" si="6"/>
        <v>0</v>
      </c>
      <c r="G103" s="348">
        <f t="shared" si="7"/>
        <v>1</v>
      </c>
      <c r="H103" s="380" t="str">
        <f t="shared" si="8"/>
        <v/>
      </c>
      <c r="I103" s="380" t="str">
        <f t="shared" si="9"/>
        <v/>
      </c>
    </row>
    <row r="104" spans="1:9">
      <c r="A104" s="35">
        <v>95</v>
      </c>
      <c r="B104" s="6"/>
      <c r="C104" s="6"/>
      <c r="D104" s="214"/>
      <c r="E104" s="16" t="str">
        <f t="shared" si="5"/>
        <v/>
      </c>
      <c r="F104" s="347" t="b">
        <f t="shared" si="6"/>
        <v>0</v>
      </c>
      <c r="G104" s="348">
        <f t="shared" si="7"/>
        <v>1</v>
      </c>
      <c r="H104" s="380" t="str">
        <f t="shared" si="8"/>
        <v/>
      </c>
      <c r="I104" s="380" t="str">
        <f t="shared" si="9"/>
        <v/>
      </c>
    </row>
    <row r="105" spans="1:9">
      <c r="A105" s="35">
        <v>96</v>
      </c>
      <c r="B105" s="6"/>
      <c r="C105" s="6"/>
      <c r="D105" s="214"/>
      <c r="E105" s="16" t="str">
        <f t="shared" si="5"/>
        <v/>
      </c>
      <c r="F105" s="347" t="b">
        <f t="shared" si="6"/>
        <v>0</v>
      </c>
      <c r="G105" s="348">
        <f t="shared" si="7"/>
        <v>1</v>
      </c>
      <c r="H105" s="380" t="str">
        <f t="shared" si="8"/>
        <v/>
      </c>
      <c r="I105" s="380" t="str">
        <f t="shared" si="9"/>
        <v/>
      </c>
    </row>
    <row r="106" spans="1:9">
      <c r="A106" s="35">
        <v>97</v>
      </c>
      <c r="B106" s="6"/>
      <c r="C106" s="6"/>
      <c r="D106" s="214"/>
      <c r="E106" s="16" t="str">
        <f t="shared" si="5"/>
        <v/>
      </c>
      <c r="F106" s="347" t="b">
        <f t="shared" si="6"/>
        <v>0</v>
      </c>
      <c r="G106" s="348">
        <f t="shared" si="7"/>
        <v>1</v>
      </c>
      <c r="H106" s="380" t="str">
        <f t="shared" si="8"/>
        <v/>
      </c>
      <c r="I106" s="380" t="str">
        <f t="shared" si="9"/>
        <v/>
      </c>
    </row>
    <row r="107" spans="1:9">
      <c r="A107" s="35">
        <v>98</v>
      </c>
      <c r="B107" s="6"/>
      <c r="C107" s="6"/>
      <c r="D107" s="214"/>
      <c r="E107" s="16" t="str">
        <f t="shared" si="5"/>
        <v/>
      </c>
      <c r="F107" s="347" t="b">
        <f t="shared" si="6"/>
        <v>0</v>
      </c>
      <c r="G107" s="348">
        <f t="shared" si="7"/>
        <v>1</v>
      </c>
      <c r="H107" s="380" t="str">
        <f t="shared" si="8"/>
        <v/>
      </c>
      <c r="I107" s="380" t="str">
        <f t="shared" si="9"/>
        <v/>
      </c>
    </row>
    <row r="108" spans="1:9">
      <c r="A108" s="141">
        <v>99</v>
      </c>
      <c r="B108" s="6"/>
      <c r="C108" s="6"/>
      <c r="D108" s="214"/>
      <c r="E108" s="16" t="str">
        <f t="shared" si="5"/>
        <v/>
      </c>
      <c r="F108" s="347" t="b">
        <f t="shared" si="6"/>
        <v>0</v>
      </c>
      <c r="G108" s="348">
        <f t="shared" si="7"/>
        <v>1</v>
      </c>
      <c r="H108" s="380" t="str">
        <f t="shared" si="8"/>
        <v/>
      </c>
      <c r="I108" s="380" t="str">
        <f t="shared" si="9"/>
        <v/>
      </c>
    </row>
    <row r="109" spans="1:9">
      <c r="A109" s="141">
        <v>100</v>
      </c>
      <c r="B109" s="142"/>
      <c r="C109" s="142"/>
      <c r="D109" s="144"/>
      <c r="E109" s="16" t="str">
        <f t="shared" si="5"/>
        <v/>
      </c>
      <c r="H109" s="380" t="str">
        <f t="shared" si="8"/>
        <v/>
      </c>
      <c r="I109" s="380" t="str">
        <f t="shared" si="9"/>
        <v/>
      </c>
    </row>
    <row r="110" spans="1:9">
      <c r="A110" s="141">
        <v>101</v>
      </c>
      <c r="B110" s="142"/>
      <c r="C110" s="142"/>
      <c r="D110" s="144"/>
      <c r="E110" s="16" t="str">
        <f t="shared" si="5"/>
        <v/>
      </c>
      <c r="H110" s="380" t="str">
        <f t="shared" si="8"/>
        <v/>
      </c>
      <c r="I110" s="380" t="str">
        <f t="shared" si="9"/>
        <v/>
      </c>
    </row>
    <row r="111" spans="1:9">
      <c r="A111" s="141">
        <v>102</v>
      </c>
      <c r="B111" s="142"/>
      <c r="C111" s="142"/>
      <c r="D111" s="144"/>
      <c r="E111" s="16" t="str">
        <f t="shared" si="5"/>
        <v/>
      </c>
      <c r="H111" s="380" t="str">
        <f t="shared" si="8"/>
        <v/>
      </c>
      <c r="I111" s="380" t="str">
        <f t="shared" si="9"/>
        <v/>
      </c>
    </row>
    <row r="112" spans="1:9">
      <c r="A112" s="141">
        <v>103</v>
      </c>
      <c r="B112" s="142"/>
      <c r="C112" s="142"/>
      <c r="D112" s="144"/>
      <c r="E112" s="16" t="str">
        <f t="shared" si="5"/>
        <v/>
      </c>
      <c r="H112" s="380" t="str">
        <f t="shared" si="8"/>
        <v/>
      </c>
      <c r="I112" s="380" t="str">
        <f t="shared" si="9"/>
        <v/>
      </c>
    </row>
    <row r="113" spans="1:9">
      <c r="A113" s="141">
        <v>104</v>
      </c>
      <c r="B113" s="142"/>
      <c r="C113" s="142"/>
      <c r="D113" s="144"/>
      <c r="E113" s="16" t="str">
        <f t="shared" si="5"/>
        <v/>
      </c>
      <c r="H113" s="380" t="str">
        <f t="shared" si="8"/>
        <v/>
      </c>
      <c r="I113" s="380" t="str">
        <f t="shared" si="9"/>
        <v/>
      </c>
    </row>
    <row r="114" spans="1:9">
      <c r="A114" s="141">
        <v>105</v>
      </c>
      <c r="B114" s="142"/>
      <c r="C114" s="142"/>
      <c r="D114" s="144"/>
      <c r="E114" s="16" t="str">
        <f t="shared" si="5"/>
        <v/>
      </c>
      <c r="H114" s="380" t="str">
        <f t="shared" si="8"/>
        <v/>
      </c>
      <c r="I114" s="380" t="str">
        <f t="shared" si="9"/>
        <v/>
      </c>
    </row>
    <row r="115" spans="1:9">
      <c r="A115" s="141">
        <v>106</v>
      </c>
      <c r="B115" s="142"/>
      <c r="C115" s="142"/>
      <c r="D115" s="144"/>
      <c r="E115" s="16" t="str">
        <f t="shared" si="5"/>
        <v/>
      </c>
      <c r="H115" s="380" t="str">
        <f t="shared" si="8"/>
        <v/>
      </c>
      <c r="I115" s="380" t="str">
        <f t="shared" si="9"/>
        <v/>
      </c>
    </row>
    <row r="116" spans="1:9">
      <c r="A116" s="141">
        <v>107</v>
      </c>
      <c r="B116" s="142"/>
      <c r="C116" s="142"/>
      <c r="D116" s="144"/>
      <c r="E116" s="16" t="str">
        <f t="shared" si="5"/>
        <v/>
      </c>
      <c r="H116" s="380" t="str">
        <f t="shared" si="8"/>
        <v/>
      </c>
      <c r="I116" s="380" t="str">
        <f t="shared" si="9"/>
        <v/>
      </c>
    </row>
    <row r="117" spans="1:9">
      <c r="A117" s="141">
        <v>108</v>
      </c>
      <c r="B117" s="142"/>
      <c r="C117" s="142"/>
      <c r="D117" s="144"/>
      <c r="E117" s="16" t="str">
        <f t="shared" si="5"/>
        <v/>
      </c>
      <c r="H117" s="380" t="str">
        <f t="shared" si="8"/>
        <v/>
      </c>
      <c r="I117" s="380" t="str">
        <f t="shared" si="9"/>
        <v/>
      </c>
    </row>
    <row r="118" spans="1:9">
      <c r="A118" s="141">
        <v>109</v>
      </c>
      <c r="B118" s="142"/>
      <c r="C118" s="142"/>
      <c r="D118" s="144"/>
      <c r="E118" s="16" t="str">
        <f t="shared" si="5"/>
        <v/>
      </c>
      <c r="H118" s="380" t="str">
        <f t="shared" si="8"/>
        <v/>
      </c>
      <c r="I118" s="380" t="str">
        <f t="shared" si="9"/>
        <v/>
      </c>
    </row>
    <row r="119" spans="1:9">
      <c r="A119" s="141">
        <v>110</v>
      </c>
      <c r="B119" s="142"/>
      <c r="C119" s="142"/>
      <c r="D119" s="144"/>
      <c r="E119" s="16" t="str">
        <f t="shared" si="5"/>
        <v/>
      </c>
      <c r="H119" s="380" t="str">
        <f t="shared" si="8"/>
        <v/>
      </c>
      <c r="I119" s="380" t="str">
        <f t="shared" si="9"/>
        <v/>
      </c>
    </row>
    <row r="120" spans="1:9">
      <c r="A120" s="141">
        <v>111</v>
      </c>
      <c r="B120" s="142"/>
      <c r="C120" s="142"/>
      <c r="D120" s="144"/>
      <c r="E120" s="16" t="str">
        <f t="shared" si="5"/>
        <v/>
      </c>
      <c r="H120" s="380" t="str">
        <f t="shared" si="8"/>
        <v/>
      </c>
      <c r="I120" s="380" t="str">
        <f t="shared" si="9"/>
        <v/>
      </c>
    </row>
    <row r="121" spans="1:9">
      <c r="A121" s="141">
        <v>112</v>
      </c>
      <c r="B121" s="142"/>
      <c r="C121" s="142"/>
      <c r="D121" s="144"/>
      <c r="E121" s="16" t="str">
        <f t="shared" si="5"/>
        <v/>
      </c>
      <c r="H121" s="380" t="str">
        <f t="shared" si="8"/>
        <v/>
      </c>
      <c r="I121" s="380" t="str">
        <f t="shared" si="9"/>
        <v/>
      </c>
    </row>
    <row r="122" spans="1:9">
      <c r="A122" s="141">
        <v>113</v>
      </c>
      <c r="B122" s="142"/>
      <c r="C122" s="142"/>
      <c r="D122" s="144"/>
      <c r="E122" s="16" t="str">
        <f t="shared" si="5"/>
        <v/>
      </c>
      <c r="H122" s="380" t="str">
        <f t="shared" si="8"/>
        <v/>
      </c>
      <c r="I122" s="380" t="str">
        <f t="shared" si="9"/>
        <v/>
      </c>
    </row>
    <row r="123" spans="1:9">
      <c r="A123" s="141">
        <v>114</v>
      </c>
      <c r="B123" s="142"/>
      <c r="C123" s="142"/>
      <c r="D123" s="144"/>
      <c r="E123" s="16" t="str">
        <f t="shared" si="5"/>
        <v/>
      </c>
      <c r="H123" s="380" t="str">
        <f t="shared" si="8"/>
        <v/>
      </c>
      <c r="I123" s="380" t="str">
        <f t="shared" si="9"/>
        <v/>
      </c>
    </row>
    <row r="124" spans="1:9">
      <c r="A124" s="141">
        <v>115</v>
      </c>
      <c r="B124" s="142"/>
      <c r="C124" s="142"/>
      <c r="D124" s="144"/>
      <c r="E124" s="16" t="str">
        <f t="shared" si="5"/>
        <v/>
      </c>
      <c r="H124" s="380" t="str">
        <f t="shared" si="8"/>
        <v/>
      </c>
      <c r="I124" s="380" t="str">
        <f t="shared" si="9"/>
        <v/>
      </c>
    </row>
    <row r="125" spans="1:9">
      <c r="A125" s="141">
        <v>116</v>
      </c>
      <c r="B125" s="142"/>
      <c r="C125" s="142"/>
      <c r="D125" s="144"/>
      <c r="E125" s="16" t="str">
        <f t="shared" si="5"/>
        <v/>
      </c>
      <c r="H125" s="380" t="str">
        <f t="shared" si="8"/>
        <v/>
      </c>
      <c r="I125" s="380" t="str">
        <f t="shared" si="9"/>
        <v/>
      </c>
    </row>
    <row r="126" spans="1:9">
      <c r="A126" s="141">
        <v>117</v>
      </c>
      <c r="B126" s="142"/>
      <c r="C126" s="142"/>
      <c r="D126" s="144"/>
      <c r="E126" s="16" t="str">
        <f t="shared" si="5"/>
        <v/>
      </c>
      <c r="H126" s="380" t="str">
        <f t="shared" si="8"/>
        <v/>
      </c>
      <c r="I126" s="380" t="str">
        <f t="shared" si="9"/>
        <v/>
      </c>
    </row>
    <row r="127" spans="1:9">
      <c r="A127" s="141">
        <v>118</v>
      </c>
      <c r="B127" s="142"/>
      <c r="C127" s="142"/>
      <c r="D127" s="144"/>
      <c r="E127" s="16" t="str">
        <f t="shared" si="5"/>
        <v/>
      </c>
      <c r="H127" s="380" t="str">
        <f t="shared" si="8"/>
        <v/>
      </c>
      <c r="I127" s="380" t="str">
        <f t="shared" si="9"/>
        <v/>
      </c>
    </row>
    <row r="128" spans="1:9">
      <c r="A128" s="141">
        <v>119</v>
      </c>
      <c r="B128" s="142"/>
      <c r="C128" s="142"/>
      <c r="D128" s="144"/>
      <c r="E128" s="16" t="str">
        <f t="shared" si="5"/>
        <v/>
      </c>
      <c r="H128" s="380" t="str">
        <f t="shared" si="8"/>
        <v/>
      </c>
      <c r="I128" s="380" t="str">
        <f t="shared" si="9"/>
        <v/>
      </c>
    </row>
    <row r="129" spans="1:9">
      <c r="A129" s="141">
        <v>120</v>
      </c>
      <c r="B129" s="142"/>
      <c r="C129" s="142"/>
      <c r="D129" s="144"/>
      <c r="E129" s="16" t="str">
        <f t="shared" si="5"/>
        <v/>
      </c>
      <c r="H129" s="380" t="str">
        <f t="shared" si="8"/>
        <v/>
      </c>
      <c r="I129" s="380" t="str">
        <f t="shared" si="9"/>
        <v/>
      </c>
    </row>
    <row r="130" spans="1:9">
      <c r="A130" s="141">
        <v>121</v>
      </c>
      <c r="B130" s="142"/>
      <c r="C130" s="142"/>
      <c r="D130" s="144"/>
      <c r="E130" s="16" t="str">
        <f t="shared" si="5"/>
        <v/>
      </c>
      <c r="H130" s="380" t="str">
        <f t="shared" si="8"/>
        <v/>
      </c>
      <c r="I130" s="380" t="str">
        <f t="shared" si="9"/>
        <v/>
      </c>
    </row>
    <row r="131" spans="1:9">
      <c r="A131" s="141">
        <v>122</v>
      </c>
      <c r="B131" s="142"/>
      <c r="C131" s="142"/>
      <c r="D131" s="144"/>
      <c r="E131" s="16" t="str">
        <f t="shared" si="5"/>
        <v/>
      </c>
      <c r="H131" s="380" t="str">
        <f t="shared" si="8"/>
        <v/>
      </c>
      <c r="I131" s="380" t="str">
        <f t="shared" si="9"/>
        <v/>
      </c>
    </row>
    <row r="132" spans="1:9">
      <c r="A132" s="141">
        <v>123</v>
      </c>
      <c r="B132" s="142"/>
      <c r="C132" s="142"/>
      <c r="D132" s="144"/>
      <c r="E132" s="16" t="str">
        <f t="shared" si="5"/>
        <v/>
      </c>
      <c r="H132" s="380" t="str">
        <f t="shared" si="8"/>
        <v/>
      </c>
      <c r="I132" s="380" t="str">
        <f t="shared" si="9"/>
        <v/>
      </c>
    </row>
    <row r="133" spans="1:9">
      <c r="A133" s="141">
        <v>124</v>
      </c>
      <c r="B133" s="142"/>
      <c r="C133" s="142"/>
      <c r="D133" s="144"/>
      <c r="E133" s="16" t="str">
        <f t="shared" si="5"/>
        <v/>
      </c>
      <c r="H133" s="380" t="str">
        <f t="shared" si="8"/>
        <v/>
      </c>
      <c r="I133" s="380" t="str">
        <f t="shared" si="9"/>
        <v/>
      </c>
    </row>
    <row r="134" spans="1:9">
      <c r="A134" s="141">
        <v>125</v>
      </c>
      <c r="B134" s="142"/>
      <c r="C134" s="142"/>
      <c r="D134" s="144"/>
      <c r="E134" s="16" t="str">
        <f t="shared" si="5"/>
        <v/>
      </c>
      <c r="H134" s="380" t="str">
        <f t="shared" si="8"/>
        <v/>
      </c>
      <c r="I134" s="380" t="str">
        <f t="shared" si="9"/>
        <v/>
      </c>
    </row>
    <row r="135" spans="1:9">
      <c r="A135" s="141">
        <v>126</v>
      </c>
      <c r="B135" s="142"/>
      <c r="C135" s="142"/>
      <c r="D135" s="144"/>
      <c r="E135" s="16" t="str">
        <f t="shared" si="5"/>
        <v/>
      </c>
      <c r="H135" s="380" t="str">
        <f t="shared" si="8"/>
        <v/>
      </c>
      <c r="I135" s="380" t="str">
        <f t="shared" si="9"/>
        <v/>
      </c>
    </row>
    <row r="136" spans="1:9">
      <c r="A136" s="141">
        <v>127</v>
      </c>
      <c r="B136" s="142"/>
      <c r="C136" s="142"/>
      <c r="D136" s="144"/>
      <c r="E136" s="16" t="str">
        <f t="shared" si="5"/>
        <v/>
      </c>
      <c r="H136" s="380" t="str">
        <f t="shared" si="8"/>
        <v/>
      </c>
      <c r="I136" s="380" t="str">
        <f t="shared" si="9"/>
        <v/>
      </c>
    </row>
    <row r="137" spans="1:9">
      <c r="A137" s="141">
        <v>128</v>
      </c>
      <c r="B137" s="142"/>
      <c r="C137" s="142"/>
      <c r="D137" s="144"/>
      <c r="E137" s="16" t="str">
        <f t="shared" si="5"/>
        <v/>
      </c>
      <c r="H137" s="380" t="str">
        <f t="shared" si="8"/>
        <v/>
      </c>
      <c r="I137" s="380" t="str">
        <f t="shared" si="9"/>
        <v/>
      </c>
    </row>
    <row r="138" spans="1:9">
      <c r="A138" s="141">
        <v>129</v>
      </c>
      <c r="B138" s="142"/>
      <c r="C138" s="142"/>
      <c r="D138" s="144"/>
      <c r="E138" s="16" t="str">
        <f t="shared" ref="E138:E201" si="10">IF(OR($B138="",,,,$D138&lt;an_initial,$D138&gt;an_final,),"",HLOOKUP(C138,ii120punctaje,2,FALSE) )</f>
        <v/>
      </c>
      <c r="H138" s="380" t="str">
        <f t="shared" ref="H138:H201" si="11">IF(OR($B138="",,,,$D138&lt;an_initial,$D138&gt;an_final,),"",HLOOKUP(C138,ii120punctaje,2,FALSE)*COUNTIF(C138,"Naționale"))</f>
        <v/>
      </c>
      <c r="I138" s="380" t="str">
        <f t="shared" ref="I138:I201" si="12">IF(OR($B138="",,,,$D138&lt;an_initial,$D138&gt;an_final,),"",HLOOKUP(C138,ii120punctaje,2,FALSE)*COUNTIF(C138,"Internaționale"))</f>
        <v/>
      </c>
    </row>
    <row r="139" spans="1:9">
      <c r="A139" s="141">
        <v>130</v>
      </c>
      <c r="B139" s="142"/>
      <c r="C139" s="142"/>
      <c r="D139" s="144"/>
      <c r="E139" s="16" t="str">
        <f t="shared" si="10"/>
        <v/>
      </c>
      <c r="H139" s="380" t="str">
        <f t="shared" si="11"/>
        <v/>
      </c>
      <c r="I139" s="380" t="str">
        <f t="shared" si="12"/>
        <v/>
      </c>
    </row>
    <row r="140" spans="1:9">
      <c r="A140" s="141">
        <v>131</v>
      </c>
      <c r="B140" s="142"/>
      <c r="C140" s="142"/>
      <c r="D140" s="144"/>
      <c r="E140" s="16" t="str">
        <f t="shared" si="10"/>
        <v/>
      </c>
      <c r="H140" s="380" t="str">
        <f t="shared" si="11"/>
        <v/>
      </c>
      <c r="I140" s="380" t="str">
        <f t="shared" si="12"/>
        <v/>
      </c>
    </row>
    <row r="141" spans="1:9">
      <c r="A141" s="141">
        <v>132</v>
      </c>
      <c r="B141" s="142"/>
      <c r="C141" s="142"/>
      <c r="D141" s="144"/>
      <c r="E141" s="16" t="str">
        <f t="shared" si="10"/>
        <v/>
      </c>
      <c r="H141" s="380" t="str">
        <f t="shared" si="11"/>
        <v/>
      </c>
      <c r="I141" s="380" t="str">
        <f t="shared" si="12"/>
        <v/>
      </c>
    </row>
    <row r="142" spans="1:9">
      <c r="A142" s="141">
        <v>133</v>
      </c>
      <c r="B142" s="142"/>
      <c r="C142" s="142"/>
      <c r="D142" s="144"/>
      <c r="E142" s="16" t="str">
        <f t="shared" si="10"/>
        <v/>
      </c>
      <c r="H142" s="380" t="str">
        <f t="shared" si="11"/>
        <v/>
      </c>
      <c r="I142" s="380" t="str">
        <f t="shared" si="12"/>
        <v/>
      </c>
    </row>
    <row r="143" spans="1:9">
      <c r="A143" s="141">
        <v>134</v>
      </c>
      <c r="B143" s="142"/>
      <c r="C143" s="142"/>
      <c r="D143" s="144"/>
      <c r="E143" s="16" t="str">
        <f t="shared" si="10"/>
        <v/>
      </c>
      <c r="H143" s="380" t="str">
        <f t="shared" si="11"/>
        <v/>
      </c>
      <c r="I143" s="380" t="str">
        <f t="shared" si="12"/>
        <v/>
      </c>
    </row>
    <row r="144" spans="1:9">
      <c r="A144" s="141">
        <v>135</v>
      </c>
      <c r="B144" s="142"/>
      <c r="C144" s="142"/>
      <c r="D144" s="144"/>
      <c r="E144" s="16" t="str">
        <f t="shared" si="10"/>
        <v/>
      </c>
      <c r="H144" s="380" t="str">
        <f t="shared" si="11"/>
        <v/>
      </c>
      <c r="I144" s="380" t="str">
        <f t="shared" si="12"/>
        <v/>
      </c>
    </row>
    <row r="145" spans="1:9">
      <c r="A145" s="141">
        <v>136</v>
      </c>
      <c r="B145" s="142"/>
      <c r="C145" s="142"/>
      <c r="D145" s="144"/>
      <c r="E145" s="16" t="str">
        <f t="shared" si="10"/>
        <v/>
      </c>
      <c r="H145" s="380" t="str">
        <f t="shared" si="11"/>
        <v/>
      </c>
      <c r="I145" s="380" t="str">
        <f t="shared" si="12"/>
        <v/>
      </c>
    </row>
    <row r="146" spans="1:9">
      <c r="A146" s="141">
        <v>137</v>
      </c>
      <c r="B146" s="142"/>
      <c r="C146" s="142"/>
      <c r="D146" s="144"/>
      <c r="E146" s="16" t="str">
        <f t="shared" si="10"/>
        <v/>
      </c>
      <c r="H146" s="380" t="str">
        <f t="shared" si="11"/>
        <v/>
      </c>
      <c r="I146" s="380" t="str">
        <f t="shared" si="12"/>
        <v/>
      </c>
    </row>
    <row r="147" spans="1:9">
      <c r="A147" s="141">
        <v>138</v>
      </c>
      <c r="B147" s="142"/>
      <c r="C147" s="142"/>
      <c r="D147" s="144"/>
      <c r="E147" s="16" t="str">
        <f t="shared" si="10"/>
        <v/>
      </c>
      <c r="H147" s="380" t="str">
        <f t="shared" si="11"/>
        <v/>
      </c>
      <c r="I147" s="380" t="str">
        <f t="shared" si="12"/>
        <v/>
      </c>
    </row>
    <row r="148" spans="1:9">
      <c r="A148" s="141">
        <v>139</v>
      </c>
      <c r="B148" s="142"/>
      <c r="C148" s="142"/>
      <c r="D148" s="144"/>
      <c r="E148" s="16" t="str">
        <f t="shared" si="10"/>
        <v/>
      </c>
      <c r="H148" s="380" t="str">
        <f t="shared" si="11"/>
        <v/>
      </c>
      <c r="I148" s="380" t="str">
        <f t="shared" si="12"/>
        <v/>
      </c>
    </row>
    <row r="149" spans="1:9">
      <c r="A149" s="141">
        <v>140</v>
      </c>
      <c r="B149" s="142"/>
      <c r="C149" s="142"/>
      <c r="D149" s="144"/>
      <c r="E149" s="16" t="str">
        <f t="shared" si="10"/>
        <v/>
      </c>
      <c r="H149" s="380" t="str">
        <f t="shared" si="11"/>
        <v/>
      </c>
      <c r="I149" s="380" t="str">
        <f t="shared" si="12"/>
        <v/>
      </c>
    </row>
    <row r="150" spans="1:9">
      <c r="A150" s="141">
        <v>141</v>
      </c>
      <c r="B150" s="142"/>
      <c r="C150" s="142"/>
      <c r="D150" s="144"/>
      <c r="E150" s="16" t="str">
        <f t="shared" si="10"/>
        <v/>
      </c>
      <c r="H150" s="380" t="str">
        <f t="shared" si="11"/>
        <v/>
      </c>
      <c r="I150" s="380" t="str">
        <f t="shared" si="12"/>
        <v/>
      </c>
    </row>
    <row r="151" spans="1:9">
      <c r="A151" s="141">
        <v>142</v>
      </c>
      <c r="B151" s="142"/>
      <c r="C151" s="142"/>
      <c r="D151" s="144"/>
      <c r="E151" s="16" t="str">
        <f t="shared" si="10"/>
        <v/>
      </c>
      <c r="H151" s="380" t="str">
        <f t="shared" si="11"/>
        <v/>
      </c>
      <c r="I151" s="380" t="str">
        <f t="shared" si="12"/>
        <v/>
      </c>
    </row>
    <row r="152" spans="1:9">
      <c r="A152" s="141">
        <v>143</v>
      </c>
      <c r="B152" s="142"/>
      <c r="C152" s="142"/>
      <c r="D152" s="144"/>
      <c r="E152" s="16" t="str">
        <f t="shared" si="10"/>
        <v/>
      </c>
      <c r="H152" s="380" t="str">
        <f t="shared" si="11"/>
        <v/>
      </c>
      <c r="I152" s="380" t="str">
        <f t="shared" si="12"/>
        <v/>
      </c>
    </row>
    <row r="153" spans="1:9">
      <c r="A153" s="141">
        <v>144</v>
      </c>
      <c r="B153" s="142"/>
      <c r="C153" s="142"/>
      <c r="D153" s="144"/>
      <c r="E153" s="16" t="str">
        <f t="shared" si="10"/>
        <v/>
      </c>
      <c r="H153" s="380" t="str">
        <f t="shared" si="11"/>
        <v/>
      </c>
      <c r="I153" s="380" t="str">
        <f t="shared" si="12"/>
        <v/>
      </c>
    </row>
    <row r="154" spans="1:9">
      <c r="A154" s="141">
        <v>145</v>
      </c>
      <c r="B154" s="142"/>
      <c r="C154" s="142"/>
      <c r="D154" s="144"/>
      <c r="E154" s="16" t="str">
        <f t="shared" si="10"/>
        <v/>
      </c>
      <c r="H154" s="380" t="str">
        <f t="shared" si="11"/>
        <v/>
      </c>
      <c r="I154" s="380" t="str">
        <f t="shared" si="12"/>
        <v/>
      </c>
    </row>
    <row r="155" spans="1:9">
      <c r="A155" s="141">
        <v>146</v>
      </c>
      <c r="B155" s="142"/>
      <c r="C155" s="142"/>
      <c r="D155" s="144"/>
      <c r="E155" s="16" t="str">
        <f t="shared" si="10"/>
        <v/>
      </c>
      <c r="H155" s="380" t="str">
        <f t="shared" si="11"/>
        <v/>
      </c>
      <c r="I155" s="380" t="str">
        <f t="shared" si="12"/>
        <v/>
      </c>
    </row>
    <row r="156" spans="1:9">
      <c r="A156" s="141">
        <v>147</v>
      </c>
      <c r="B156" s="142"/>
      <c r="C156" s="142"/>
      <c r="D156" s="144"/>
      <c r="E156" s="16" t="str">
        <f t="shared" si="10"/>
        <v/>
      </c>
      <c r="H156" s="380" t="str">
        <f t="shared" si="11"/>
        <v/>
      </c>
      <c r="I156" s="380" t="str">
        <f t="shared" si="12"/>
        <v/>
      </c>
    </row>
    <row r="157" spans="1:9">
      <c r="A157" s="141">
        <v>148</v>
      </c>
      <c r="B157" s="142"/>
      <c r="C157" s="142"/>
      <c r="D157" s="144"/>
      <c r="E157" s="16" t="str">
        <f t="shared" si="10"/>
        <v/>
      </c>
      <c r="H157" s="380" t="str">
        <f t="shared" si="11"/>
        <v/>
      </c>
      <c r="I157" s="380" t="str">
        <f t="shared" si="12"/>
        <v/>
      </c>
    </row>
    <row r="158" spans="1:9">
      <c r="A158" s="141">
        <v>149</v>
      </c>
      <c r="B158" s="142"/>
      <c r="C158" s="142"/>
      <c r="D158" s="144"/>
      <c r="E158" s="16" t="str">
        <f t="shared" si="10"/>
        <v/>
      </c>
      <c r="H158" s="380" t="str">
        <f t="shared" si="11"/>
        <v/>
      </c>
      <c r="I158" s="380" t="str">
        <f t="shared" si="12"/>
        <v/>
      </c>
    </row>
    <row r="159" spans="1:9">
      <c r="A159" s="141">
        <v>150</v>
      </c>
      <c r="B159" s="142"/>
      <c r="C159" s="142"/>
      <c r="D159" s="144"/>
      <c r="E159" s="16" t="str">
        <f t="shared" si="10"/>
        <v/>
      </c>
      <c r="H159" s="380" t="str">
        <f t="shared" si="11"/>
        <v/>
      </c>
      <c r="I159" s="380" t="str">
        <f t="shared" si="12"/>
        <v/>
      </c>
    </row>
    <row r="160" spans="1:9">
      <c r="A160" s="141">
        <v>151</v>
      </c>
      <c r="B160" s="142"/>
      <c r="C160" s="142"/>
      <c r="D160" s="144"/>
      <c r="E160" s="16" t="str">
        <f t="shared" si="10"/>
        <v/>
      </c>
      <c r="H160" s="380" t="str">
        <f t="shared" si="11"/>
        <v/>
      </c>
      <c r="I160" s="380" t="str">
        <f t="shared" si="12"/>
        <v/>
      </c>
    </row>
    <row r="161" spans="1:9">
      <c r="A161" s="141">
        <v>152</v>
      </c>
      <c r="B161" s="142"/>
      <c r="C161" s="142"/>
      <c r="D161" s="144"/>
      <c r="E161" s="16" t="str">
        <f t="shared" si="10"/>
        <v/>
      </c>
      <c r="H161" s="380" t="str">
        <f t="shared" si="11"/>
        <v/>
      </c>
      <c r="I161" s="380" t="str">
        <f t="shared" si="12"/>
        <v/>
      </c>
    </row>
    <row r="162" spans="1:9">
      <c r="A162" s="141">
        <v>153</v>
      </c>
      <c r="B162" s="142"/>
      <c r="C162" s="142"/>
      <c r="D162" s="144"/>
      <c r="E162" s="16" t="str">
        <f t="shared" si="10"/>
        <v/>
      </c>
      <c r="H162" s="380" t="str">
        <f t="shared" si="11"/>
        <v/>
      </c>
      <c r="I162" s="380" t="str">
        <f t="shared" si="12"/>
        <v/>
      </c>
    </row>
    <row r="163" spans="1:9">
      <c r="A163" s="141">
        <v>154</v>
      </c>
      <c r="B163" s="142"/>
      <c r="C163" s="142"/>
      <c r="D163" s="144"/>
      <c r="E163" s="16" t="str">
        <f t="shared" si="10"/>
        <v/>
      </c>
      <c r="H163" s="380" t="str">
        <f t="shared" si="11"/>
        <v/>
      </c>
      <c r="I163" s="380" t="str">
        <f t="shared" si="12"/>
        <v/>
      </c>
    </row>
    <row r="164" spans="1:9">
      <c r="A164" s="141">
        <v>155</v>
      </c>
      <c r="B164" s="142"/>
      <c r="C164" s="142"/>
      <c r="D164" s="144"/>
      <c r="E164" s="16" t="str">
        <f t="shared" si="10"/>
        <v/>
      </c>
      <c r="H164" s="380" t="str">
        <f t="shared" si="11"/>
        <v/>
      </c>
      <c r="I164" s="380" t="str">
        <f t="shared" si="12"/>
        <v/>
      </c>
    </row>
    <row r="165" spans="1:9">
      <c r="A165" s="141">
        <v>156</v>
      </c>
      <c r="B165" s="142"/>
      <c r="C165" s="142"/>
      <c r="D165" s="144"/>
      <c r="E165" s="16" t="str">
        <f t="shared" si="10"/>
        <v/>
      </c>
      <c r="H165" s="380" t="str">
        <f t="shared" si="11"/>
        <v/>
      </c>
      <c r="I165" s="380" t="str">
        <f t="shared" si="12"/>
        <v/>
      </c>
    </row>
    <row r="166" spans="1:9">
      <c r="A166" s="141">
        <v>157</v>
      </c>
      <c r="B166" s="142"/>
      <c r="C166" s="142"/>
      <c r="D166" s="144"/>
      <c r="E166" s="16" t="str">
        <f t="shared" si="10"/>
        <v/>
      </c>
      <c r="H166" s="380" t="str">
        <f t="shared" si="11"/>
        <v/>
      </c>
      <c r="I166" s="380" t="str">
        <f t="shared" si="12"/>
        <v/>
      </c>
    </row>
    <row r="167" spans="1:9">
      <c r="A167" s="141">
        <v>158</v>
      </c>
      <c r="B167" s="142"/>
      <c r="C167" s="142"/>
      <c r="D167" s="144"/>
      <c r="E167" s="16" t="str">
        <f t="shared" si="10"/>
        <v/>
      </c>
      <c r="H167" s="380" t="str">
        <f t="shared" si="11"/>
        <v/>
      </c>
      <c r="I167" s="380" t="str">
        <f t="shared" si="12"/>
        <v/>
      </c>
    </row>
    <row r="168" spans="1:9">
      <c r="A168" s="141">
        <v>159</v>
      </c>
      <c r="B168" s="142"/>
      <c r="C168" s="142"/>
      <c r="D168" s="144"/>
      <c r="E168" s="16" t="str">
        <f t="shared" si="10"/>
        <v/>
      </c>
      <c r="H168" s="380" t="str">
        <f t="shared" si="11"/>
        <v/>
      </c>
      <c r="I168" s="380" t="str">
        <f t="shared" si="12"/>
        <v/>
      </c>
    </row>
    <row r="169" spans="1:9">
      <c r="A169" s="141">
        <v>160</v>
      </c>
      <c r="B169" s="142"/>
      <c r="C169" s="142"/>
      <c r="D169" s="144"/>
      <c r="E169" s="16" t="str">
        <f t="shared" si="10"/>
        <v/>
      </c>
      <c r="H169" s="380" t="str">
        <f t="shared" si="11"/>
        <v/>
      </c>
      <c r="I169" s="380" t="str">
        <f t="shared" si="12"/>
        <v/>
      </c>
    </row>
    <row r="170" spans="1:9">
      <c r="A170" s="141">
        <v>161</v>
      </c>
      <c r="B170" s="142"/>
      <c r="C170" s="142"/>
      <c r="D170" s="144"/>
      <c r="E170" s="16" t="str">
        <f t="shared" si="10"/>
        <v/>
      </c>
      <c r="H170" s="380" t="str">
        <f t="shared" si="11"/>
        <v/>
      </c>
      <c r="I170" s="380" t="str">
        <f t="shared" si="12"/>
        <v/>
      </c>
    </row>
    <row r="171" spans="1:9">
      <c r="A171" s="141">
        <v>162</v>
      </c>
      <c r="B171" s="142"/>
      <c r="C171" s="142"/>
      <c r="D171" s="144"/>
      <c r="E171" s="16" t="str">
        <f t="shared" si="10"/>
        <v/>
      </c>
      <c r="H171" s="380" t="str">
        <f t="shared" si="11"/>
        <v/>
      </c>
      <c r="I171" s="380" t="str">
        <f t="shared" si="12"/>
        <v/>
      </c>
    </row>
    <row r="172" spans="1:9">
      <c r="A172" s="141">
        <v>163</v>
      </c>
      <c r="B172" s="142"/>
      <c r="C172" s="142"/>
      <c r="D172" s="144"/>
      <c r="E172" s="16" t="str">
        <f t="shared" si="10"/>
        <v/>
      </c>
      <c r="H172" s="380" t="str">
        <f t="shared" si="11"/>
        <v/>
      </c>
      <c r="I172" s="380" t="str">
        <f t="shared" si="12"/>
        <v/>
      </c>
    </row>
    <row r="173" spans="1:9">
      <c r="A173" s="141">
        <v>164</v>
      </c>
      <c r="B173" s="142"/>
      <c r="C173" s="142"/>
      <c r="D173" s="144"/>
      <c r="E173" s="16" t="str">
        <f t="shared" si="10"/>
        <v/>
      </c>
      <c r="H173" s="380" t="str">
        <f t="shared" si="11"/>
        <v/>
      </c>
      <c r="I173" s="380" t="str">
        <f t="shared" si="12"/>
        <v/>
      </c>
    </row>
    <row r="174" spans="1:9">
      <c r="A174" s="141">
        <v>165</v>
      </c>
      <c r="B174" s="142"/>
      <c r="C174" s="142"/>
      <c r="D174" s="144"/>
      <c r="E174" s="16" t="str">
        <f t="shared" si="10"/>
        <v/>
      </c>
      <c r="H174" s="380" t="str">
        <f t="shared" si="11"/>
        <v/>
      </c>
      <c r="I174" s="380" t="str">
        <f t="shared" si="12"/>
        <v/>
      </c>
    </row>
    <row r="175" spans="1:9">
      <c r="A175" s="141">
        <v>166</v>
      </c>
      <c r="B175" s="142"/>
      <c r="C175" s="142"/>
      <c r="D175" s="144"/>
      <c r="E175" s="16" t="str">
        <f t="shared" si="10"/>
        <v/>
      </c>
      <c r="H175" s="380" t="str">
        <f t="shared" si="11"/>
        <v/>
      </c>
      <c r="I175" s="380" t="str">
        <f t="shared" si="12"/>
        <v/>
      </c>
    </row>
    <row r="176" spans="1:9">
      <c r="A176" s="141">
        <v>167</v>
      </c>
      <c r="B176" s="142"/>
      <c r="C176" s="142"/>
      <c r="D176" s="144"/>
      <c r="E176" s="16" t="str">
        <f t="shared" si="10"/>
        <v/>
      </c>
      <c r="H176" s="380" t="str">
        <f t="shared" si="11"/>
        <v/>
      </c>
      <c r="I176" s="380" t="str">
        <f t="shared" si="12"/>
        <v/>
      </c>
    </row>
    <row r="177" spans="1:9">
      <c r="A177" s="141">
        <v>168</v>
      </c>
      <c r="B177" s="142"/>
      <c r="C177" s="142"/>
      <c r="D177" s="144"/>
      <c r="E177" s="16" t="str">
        <f t="shared" si="10"/>
        <v/>
      </c>
      <c r="H177" s="380" t="str">
        <f t="shared" si="11"/>
        <v/>
      </c>
      <c r="I177" s="380" t="str">
        <f t="shared" si="12"/>
        <v/>
      </c>
    </row>
    <row r="178" spans="1:9">
      <c r="A178" s="141">
        <v>169</v>
      </c>
      <c r="B178" s="142"/>
      <c r="C178" s="142"/>
      <c r="D178" s="144"/>
      <c r="E178" s="16" t="str">
        <f t="shared" si="10"/>
        <v/>
      </c>
      <c r="H178" s="380" t="str">
        <f t="shared" si="11"/>
        <v/>
      </c>
      <c r="I178" s="380" t="str">
        <f t="shared" si="12"/>
        <v/>
      </c>
    </row>
    <row r="179" spans="1:9">
      <c r="A179" s="141">
        <v>170</v>
      </c>
      <c r="B179" s="142"/>
      <c r="C179" s="142"/>
      <c r="D179" s="144"/>
      <c r="E179" s="16" t="str">
        <f t="shared" si="10"/>
        <v/>
      </c>
      <c r="H179" s="380" t="str">
        <f t="shared" si="11"/>
        <v/>
      </c>
      <c r="I179" s="380" t="str">
        <f t="shared" si="12"/>
        <v/>
      </c>
    </row>
    <row r="180" spans="1:9">
      <c r="A180" s="141">
        <v>171</v>
      </c>
      <c r="B180" s="142"/>
      <c r="C180" s="142"/>
      <c r="D180" s="144"/>
      <c r="E180" s="16" t="str">
        <f t="shared" si="10"/>
        <v/>
      </c>
      <c r="H180" s="380" t="str">
        <f t="shared" si="11"/>
        <v/>
      </c>
      <c r="I180" s="380" t="str">
        <f t="shared" si="12"/>
        <v/>
      </c>
    </row>
    <row r="181" spans="1:9">
      <c r="A181" s="141">
        <v>172</v>
      </c>
      <c r="B181" s="142"/>
      <c r="C181" s="142"/>
      <c r="D181" s="144"/>
      <c r="E181" s="16" t="str">
        <f t="shared" si="10"/>
        <v/>
      </c>
      <c r="H181" s="380" t="str">
        <f t="shared" si="11"/>
        <v/>
      </c>
      <c r="I181" s="380" t="str">
        <f t="shared" si="12"/>
        <v/>
      </c>
    </row>
    <row r="182" spans="1:9">
      <c r="A182" s="141">
        <v>173</v>
      </c>
      <c r="B182" s="142"/>
      <c r="C182" s="142"/>
      <c r="D182" s="144"/>
      <c r="E182" s="16" t="str">
        <f t="shared" si="10"/>
        <v/>
      </c>
      <c r="H182" s="380" t="str">
        <f t="shared" si="11"/>
        <v/>
      </c>
      <c r="I182" s="380" t="str">
        <f t="shared" si="12"/>
        <v/>
      </c>
    </row>
    <row r="183" spans="1:9">
      <c r="A183" s="141">
        <v>174</v>
      </c>
      <c r="B183" s="142"/>
      <c r="C183" s="142"/>
      <c r="D183" s="144"/>
      <c r="E183" s="16" t="str">
        <f t="shared" si="10"/>
        <v/>
      </c>
      <c r="H183" s="380" t="str">
        <f t="shared" si="11"/>
        <v/>
      </c>
      <c r="I183" s="380" t="str">
        <f t="shared" si="12"/>
        <v/>
      </c>
    </row>
    <row r="184" spans="1:9">
      <c r="A184" s="141">
        <v>175</v>
      </c>
      <c r="B184" s="142"/>
      <c r="C184" s="142"/>
      <c r="D184" s="144"/>
      <c r="E184" s="16" t="str">
        <f t="shared" si="10"/>
        <v/>
      </c>
      <c r="H184" s="380" t="str">
        <f t="shared" si="11"/>
        <v/>
      </c>
      <c r="I184" s="380" t="str">
        <f t="shared" si="12"/>
        <v/>
      </c>
    </row>
    <row r="185" spans="1:9">
      <c r="A185" s="141">
        <v>176</v>
      </c>
      <c r="B185" s="142"/>
      <c r="C185" s="142"/>
      <c r="D185" s="144"/>
      <c r="E185" s="16" t="str">
        <f t="shared" si="10"/>
        <v/>
      </c>
      <c r="H185" s="380" t="str">
        <f t="shared" si="11"/>
        <v/>
      </c>
      <c r="I185" s="380" t="str">
        <f t="shared" si="12"/>
        <v/>
      </c>
    </row>
    <row r="186" spans="1:9">
      <c r="A186" s="141">
        <v>177</v>
      </c>
      <c r="B186" s="142"/>
      <c r="C186" s="142"/>
      <c r="D186" s="144"/>
      <c r="E186" s="16" t="str">
        <f t="shared" si="10"/>
        <v/>
      </c>
      <c r="H186" s="380" t="str">
        <f t="shared" si="11"/>
        <v/>
      </c>
      <c r="I186" s="380" t="str">
        <f t="shared" si="12"/>
        <v/>
      </c>
    </row>
    <row r="187" spans="1:9">
      <c r="A187" s="141">
        <v>178</v>
      </c>
      <c r="B187" s="142"/>
      <c r="C187" s="142"/>
      <c r="D187" s="144"/>
      <c r="E187" s="16" t="str">
        <f t="shared" si="10"/>
        <v/>
      </c>
      <c r="H187" s="380" t="str">
        <f t="shared" si="11"/>
        <v/>
      </c>
      <c r="I187" s="380" t="str">
        <f t="shared" si="12"/>
        <v/>
      </c>
    </row>
    <row r="188" spans="1:9">
      <c r="A188" s="141">
        <v>179</v>
      </c>
      <c r="B188" s="142"/>
      <c r="C188" s="142"/>
      <c r="D188" s="144"/>
      <c r="E188" s="16" t="str">
        <f t="shared" si="10"/>
        <v/>
      </c>
      <c r="H188" s="380" t="str">
        <f t="shared" si="11"/>
        <v/>
      </c>
      <c r="I188" s="380" t="str">
        <f t="shared" si="12"/>
        <v/>
      </c>
    </row>
    <row r="189" spans="1:9">
      <c r="A189" s="141">
        <v>180</v>
      </c>
      <c r="B189" s="142"/>
      <c r="C189" s="142"/>
      <c r="D189" s="144"/>
      <c r="E189" s="16" t="str">
        <f t="shared" si="10"/>
        <v/>
      </c>
      <c r="H189" s="380" t="str">
        <f t="shared" si="11"/>
        <v/>
      </c>
      <c r="I189" s="380" t="str">
        <f t="shared" si="12"/>
        <v/>
      </c>
    </row>
    <row r="190" spans="1:9">
      <c r="A190" s="141">
        <v>181</v>
      </c>
      <c r="B190" s="142"/>
      <c r="C190" s="142"/>
      <c r="D190" s="144"/>
      <c r="E190" s="16" t="str">
        <f t="shared" si="10"/>
        <v/>
      </c>
      <c r="H190" s="380" t="str">
        <f t="shared" si="11"/>
        <v/>
      </c>
      <c r="I190" s="380" t="str">
        <f t="shared" si="12"/>
        <v/>
      </c>
    </row>
    <row r="191" spans="1:9">
      <c r="A191" s="141">
        <v>182</v>
      </c>
      <c r="B191" s="142"/>
      <c r="C191" s="142"/>
      <c r="D191" s="144"/>
      <c r="E191" s="16" t="str">
        <f t="shared" si="10"/>
        <v/>
      </c>
      <c r="H191" s="380" t="str">
        <f t="shared" si="11"/>
        <v/>
      </c>
      <c r="I191" s="380" t="str">
        <f t="shared" si="12"/>
        <v/>
      </c>
    </row>
    <row r="192" spans="1:9">
      <c r="A192" s="141">
        <v>183</v>
      </c>
      <c r="B192" s="142"/>
      <c r="C192" s="142"/>
      <c r="D192" s="144"/>
      <c r="E192" s="16" t="str">
        <f t="shared" si="10"/>
        <v/>
      </c>
      <c r="H192" s="380" t="str">
        <f t="shared" si="11"/>
        <v/>
      </c>
      <c r="I192" s="380" t="str">
        <f t="shared" si="12"/>
        <v/>
      </c>
    </row>
    <row r="193" spans="1:9">
      <c r="A193" s="141">
        <v>184</v>
      </c>
      <c r="B193" s="142"/>
      <c r="C193" s="142"/>
      <c r="D193" s="144"/>
      <c r="E193" s="16" t="str">
        <f t="shared" si="10"/>
        <v/>
      </c>
      <c r="H193" s="380" t="str">
        <f t="shared" si="11"/>
        <v/>
      </c>
      <c r="I193" s="380" t="str">
        <f t="shared" si="12"/>
        <v/>
      </c>
    </row>
    <row r="194" spans="1:9">
      <c r="A194" s="141">
        <v>185</v>
      </c>
      <c r="B194" s="142"/>
      <c r="C194" s="142"/>
      <c r="D194" s="144"/>
      <c r="E194" s="16" t="str">
        <f t="shared" si="10"/>
        <v/>
      </c>
      <c r="H194" s="380" t="str">
        <f t="shared" si="11"/>
        <v/>
      </c>
      <c r="I194" s="380" t="str">
        <f t="shared" si="12"/>
        <v/>
      </c>
    </row>
    <row r="195" spans="1:9">
      <c r="A195" s="141">
        <v>186</v>
      </c>
      <c r="B195" s="142"/>
      <c r="C195" s="142"/>
      <c r="D195" s="144"/>
      <c r="E195" s="16" t="str">
        <f t="shared" si="10"/>
        <v/>
      </c>
      <c r="H195" s="380" t="str">
        <f t="shared" si="11"/>
        <v/>
      </c>
      <c r="I195" s="380" t="str">
        <f t="shared" si="12"/>
        <v/>
      </c>
    </row>
    <row r="196" spans="1:9">
      <c r="A196" s="141">
        <v>187</v>
      </c>
      <c r="B196" s="142"/>
      <c r="C196" s="142"/>
      <c r="D196" s="144"/>
      <c r="E196" s="16" t="str">
        <f t="shared" si="10"/>
        <v/>
      </c>
      <c r="H196" s="380" t="str">
        <f t="shared" si="11"/>
        <v/>
      </c>
      <c r="I196" s="380" t="str">
        <f t="shared" si="12"/>
        <v/>
      </c>
    </row>
    <row r="197" spans="1:9">
      <c r="A197" s="141">
        <v>188</v>
      </c>
      <c r="B197" s="142"/>
      <c r="C197" s="142"/>
      <c r="D197" s="144"/>
      <c r="E197" s="16" t="str">
        <f t="shared" si="10"/>
        <v/>
      </c>
      <c r="H197" s="380" t="str">
        <f t="shared" si="11"/>
        <v/>
      </c>
      <c r="I197" s="380" t="str">
        <f t="shared" si="12"/>
        <v/>
      </c>
    </row>
    <row r="198" spans="1:9">
      <c r="A198" s="141">
        <v>189</v>
      </c>
      <c r="B198" s="142"/>
      <c r="C198" s="142"/>
      <c r="D198" s="144"/>
      <c r="E198" s="16" t="str">
        <f t="shared" si="10"/>
        <v/>
      </c>
      <c r="H198" s="380" t="str">
        <f t="shared" si="11"/>
        <v/>
      </c>
      <c r="I198" s="380" t="str">
        <f t="shared" si="12"/>
        <v/>
      </c>
    </row>
    <row r="199" spans="1:9">
      <c r="A199" s="141">
        <v>190</v>
      </c>
      <c r="B199" s="142"/>
      <c r="C199" s="142"/>
      <c r="D199" s="144"/>
      <c r="E199" s="16" t="str">
        <f t="shared" si="10"/>
        <v/>
      </c>
      <c r="H199" s="380" t="str">
        <f t="shared" si="11"/>
        <v/>
      </c>
      <c r="I199" s="380" t="str">
        <f t="shared" si="12"/>
        <v/>
      </c>
    </row>
    <row r="200" spans="1:9">
      <c r="A200" s="141">
        <v>191</v>
      </c>
      <c r="B200" s="142"/>
      <c r="C200" s="142"/>
      <c r="D200" s="144"/>
      <c r="E200" s="16" t="str">
        <f t="shared" si="10"/>
        <v/>
      </c>
      <c r="H200" s="380" t="str">
        <f t="shared" si="11"/>
        <v/>
      </c>
      <c r="I200" s="380" t="str">
        <f t="shared" si="12"/>
        <v/>
      </c>
    </row>
    <row r="201" spans="1:9">
      <c r="A201" s="141">
        <v>192</v>
      </c>
      <c r="B201" s="142"/>
      <c r="C201" s="142"/>
      <c r="D201" s="144"/>
      <c r="E201" s="16" t="str">
        <f t="shared" si="10"/>
        <v/>
      </c>
      <c r="H201" s="380" t="str">
        <f t="shared" si="11"/>
        <v/>
      </c>
      <c r="I201" s="380" t="str">
        <f t="shared" si="12"/>
        <v/>
      </c>
    </row>
    <row r="202" spans="1:9">
      <c r="A202" s="141">
        <v>193</v>
      </c>
      <c r="B202" s="142"/>
      <c r="C202" s="142"/>
      <c r="D202" s="144"/>
      <c r="E202" s="16" t="str">
        <f t="shared" ref="E202:E259" si="13">IF(OR($B202="",,,,$D202&lt;an_initial,$D202&gt;an_final,),"",HLOOKUP(C202,ii120punctaje,2,FALSE) )</f>
        <v/>
      </c>
      <c r="H202" s="380" t="str">
        <f t="shared" ref="H202:H259" si="14">IF(OR($B202="",,,,$D202&lt;an_initial,$D202&gt;an_final,),"",HLOOKUP(C202,ii120punctaje,2,FALSE)*COUNTIF(C202,"Naționale"))</f>
        <v/>
      </c>
      <c r="I202" s="380" t="str">
        <f t="shared" ref="I202:I259" si="15">IF(OR($B202="",,,,$D202&lt;an_initial,$D202&gt;an_final,),"",HLOOKUP(C202,ii120punctaje,2,FALSE)*COUNTIF(C202,"Internaționale"))</f>
        <v/>
      </c>
    </row>
    <row r="203" spans="1:9">
      <c r="A203" s="141">
        <v>194</v>
      </c>
      <c r="B203" s="142"/>
      <c r="C203" s="142"/>
      <c r="D203" s="144"/>
      <c r="E203" s="16" t="str">
        <f t="shared" si="13"/>
        <v/>
      </c>
      <c r="H203" s="380" t="str">
        <f t="shared" si="14"/>
        <v/>
      </c>
      <c r="I203" s="380" t="str">
        <f t="shared" si="15"/>
        <v/>
      </c>
    </row>
    <row r="204" spans="1:9">
      <c r="A204" s="141">
        <v>195</v>
      </c>
      <c r="B204" s="142"/>
      <c r="C204" s="142"/>
      <c r="D204" s="144"/>
      <c r="E204" s="16" t="str">
        <f t="shared" si="13"/>
        <v/>
      </c>
      <c r="H204" s="380" t="str">
        <f t="shared" si="14"/>
        <v/>
      </c>
      <c r="I204" s="380" t="str">
        <f t="shared" si="15"/>
        <v/>
      </c>
    </row>
    <row r="205" spans="1:9">
      <c r="A205" s="141">
        <v>196</v>
      </c>
      <c r="B205" s="142"/>
      <c r="C205" s="142"/>
      <c r="D205" s="144"/>
      <c r="E205" s="16" t="str">
        <f t="shared" si="13"/>
        <v/>
      </c>
      <c r="H205" s="380" t="str">
        <f t="shared" si="14"/>
        <v/>
      </c>
      <c r="I205" s="380" t="str">
        <f t="shared" si="15"/>
        <v/>
      </c>
    </row>
    <row r="206" spans="1:9">
      <c r="A206" s="141">
        <v>197</v>
      </c>
      <c r="B206" s="142"/>
      <c r="C206" s="142"/>
      <c r="D206" s="144"/>
      <c r="E206" s="16" t="str">
        <f t="shared" si="13"/>
        <v/>
      </c>
      <c r="H206" s="380" t="str">
        <f t="shared" si="14"/>
        <v/>
      </c>
      <c r="I206" s="380" t="str">
        <f t="shared" si="15"/>
        <v/>
      </c>
    </row>
    <row r="207" spans="1:9">
      <c r="A207" s="141">
        <v>198</v>
      </c>
      <c r="B207" s="142"/>
      <c r="C207" s="142"/>
      <c r="D207" s="144"/>
      <c r="E207" s="16" t="str">
        <f t="shared" si="13"/>
        <v/>
      </c>
      <c r="H207" s="380" t="str">
        <f t="shared" si="14"/>
        <v/>
      </c>
      <c r="I207" s="380" t="str">
        <f t="shared" si="15"/>
        <v/>
      </c>
    </row>
    <row r="208" spans="1:9">
      <c r="A208" s="141">
        <v>199</v>
      </c>
      <c r="B208" s="142"/>
      <c r="C208" s="142"/>
      <c r="D208" s="144"/>
      <c r="E208" s="16" t="str">
        <f t="shared" si="13"/>
        <v/>
      </c>
      <c r="H208" s="380" t="str">
        <f t="shared" si="14"/>
        <v/>
      </c>
      <c r="I208" s="380" t="str">
        <f t="shared" si="15"/>
        <v/>
      </c>
    </row>
    <row r="209" spans="1:9">
      <c r="A209" s="141">
        <v>200</v>
      </c>
      <c r="B209" s="142"/>
      <c r="C209" s="142"/>
      <c r="D209" s="144"/>
      <c r="E209" s="16" t="str">
        <f t="shared" si="13"/>
        <v/>
      </c>
      <c r="H209" s="380" t="str">
        <f t="shared" si="14"/>
        <v/>
      </c>
      <c r="I209" s="380" t="str">
        <f t="shared" si="15"/>
        <v/>
      </c>
    </row>
    <row r="210" spans="1:9">
      <c r="A210" s="141">
        <v>201</v>
      </c>
      <c r="B210" s="142"/>
      <c r="C210" s="142"/>
      <c r="D210" s="144"/>
      <c r="E210" s="16" t="str">
        <f t="shared" si="13"/>
        <v/>
      </c>
      <c r="H210" s="380" t="str">
        <f t="shared" si="14"/>
        <v/>
      </c>
      <c r="I210" s="380" t="str">
        <f t="shared" si="15"/>
        <v/>
      </c>
    </row>
    <row r="211" spans="1:9">
      <c r="A211" s="141">
        <v>202</v>
      </c>
      <c r="B211" s="142"/>
      <c r="C211" s="142"/>
      <c r="D211" s="144"/>
      <c r="E211" s="16" t="str">
        <f t="shared" si="13"/>
        <v/>
      </c>
      <c r="H211" s="380" t="str">
        <f t="shared" si="14"/>
        <v/>
      </c>
      <c r="I211" s="380" t="str">
        <f t="shared" si="15"/>
        <v/>
      </c>
    </row>
    <row r="212" spans="1:9">
      <c r="A212" s="141">
        <v>203</v>
      </c>
      <c r="B212" s="142"/>
      <c r="C212" s="142"/>
      <c r="D212" s="144"/>
      <c r="E212" s="16" t="str">
        <f t="shared" si="13"/>
        <v/>
      </c>
      <c r="H212" s="380" t="str">
        <f t="shared" si="14"/>
        <v/>
      </c>
      <c r="I212" s="380" t="str">
        <f t="shared" si="15"/>
        <v/>
      </c>
    </row>
    <row r="213" spans="1:9">
      <c r="A213" s="141">
        <v>204</v>
      </c>
      <c r="B213" s="142"/>
      <c r="C213" s="142"/>
      <c r="D213" s="144"/>
      <c r="E213" s="16" t="str">
        <f t="shared" si="13"/>
        <v/>
      </c>
      <c r="H213" s="380" t="str">
        <f t="shared" si="14"/>
        <v/>
      </c>
      <c r="I213" s="380" t="str">
        <f t="shared" si="15"/>
        <v/>
      </c>
    </row>
    <row r="214" spans="1:9">
      <c r="A214" s="141">
        <v>205</v>
      </c>
      <c r="B214" s="142"/>
      <c r="C214" s="142"/>
      <c r="D214" s="144"/>
      <c r="E214" s="16" t="str">
        <f t="shared" si="13"/>
        <v/>
      </c>
      <c r="H214" s="380" t="str">
        <f t="shared" si="14"/>
        <v/>
      </c>
      <c r="I214" s="380" t="str">
        <f t="shared" si="15"/>
        <v/>
      </c>
    </row>
    <row r="215" spans="1:9">
      <c r="A215" s="141">
        <v>206</v>
      </c>
      <c r="B215" s="142"/>
      <c r="C215" s="142"/>
      <c r="D215" s="144"/>
      <c r="E215" s="16" t="str">
        <f t="shared" si="13"/>
        <v/>
      </c>
      <c r="H215" s="380" t="str">
        <f t="shared" si="14"/>
        <v/>
      </c>
      <c r="I215" s="380" t="str">
        <f t="shared" si="15"/>
        <v/>
      </c>
    </row>
    <row r="216" spans="1:9">
      <c r="A216" s="141">
        <v>207</v>
      </c>
      <c r="B216" s="142"/>
      <c r="C216" s="142"/>
      <c r="D216" s="144"/>
      <c r="E216" s="16" t="str">
        <f t="shared" si="13"/>
        <v/>
      </c>
      <c r="H216" s="380" t="str">
        <f t="shared" si="14"/>
        <v/>
      </c>
      <c r="I216" s="380" t="str">
        <f t="shared" si="15"/>
        <v/>
      </c>
    </row>
    <row r="217" spans="1:9">
      <c r="A217" s="141">
        <v>208</v>
      </c>
      <c r="B217" s="142"/>
      <c r="C217" s="142"/>
      <c r="D217" s="144"/>
      <c r="E217" s="16" t="str">
        <f t="shared" si="13"/>
        <v/>
      </c>
      <c r="H217" s="380" t="str">
        <f t="shared" si="14"/>
        <v/>
      </c>
      <c r="I217" s="380" t="str">
        <f t="shared" si="15"/>
        <v/>
      </c>
    </row>
    <row r="218" spans="1:9">
      <c r="A218" s="141">
        <v>209</v>
      </c>
      <c r="B218" s="142"/>
      <c r="C218" s="142"/>
      <c r="D218" s="144"/>
      <c r="E218" s="16" t="str">
        <f t="shared" si="13"/>
        <v/>
      </c>
      <c r="H218" s="380" t="str">
        <f t="shared" si="14"/>
        <v/>
      </c>
      <c r="I218" s="380" t="str">
        <f t="shared" si="15"/>
        <v/>
      </c>
    </row>
    <row r="219" spans="1:9">
      <c r="A219" s="141">
        <v>210</v>
      </c>
      <c r="B219" s="142"/>
      <c r="C219" s="142"/>
      <c r="D219" s="144"/>
      <c r="E219" s="16" t="str">
        <f t="shared" si="13"/>
        <v/>
      </c>
      <c r="H219" s="380" t="str">
        <f t="shared" si="14"/>
        <v/>
      </c>
      <c r="I219" s="380" t="str">
        <f t="shared" si="15"/>
        <v/>
      </c>
    </row>
    <row r="220" spans="1:9">
      <c r="A220" s="141">
        <v>211</v>
      </c>
      <c r="B220" s="142"/>
      <c r="C220" s="142"/>
      <c r="D220" s="144"/>
      <c r="E220" s="16" t="str">
        <f t="shared" si="13"/>
        <v/>
      </c>
      <c r="H220" s="380" t="str">
        <f t="shared" si="14"/>
        <v/>
      </c>
      <c r="I220" s="380" t="str">
        <f t="shared" si="15"/>
        <v/>
      </c>
    </row>
    <row r="221" spans="1:9">
      <c r="A221" s="141">
        <v>212</v>
      </c>
      <c r="B221" s="142"/>
      <c r="C221" s="142"/>
      <c r="D221" s="144"/>
      <c r="E221" s="16" t="str">
        <f t="shared" si="13"/>
        <v/>
      </c>
      <c r="H221" s="380" t="str">
        <f t="shared" si="14"/>
        <v/>
      </c>
      <c r="I221" s="380" t="str">
        <f t="shared" si="15"/>
        <v/>
      </c>
    </row>
    <row r="222" spans="1:9">
      <c r="A222" s="141">
        <v>213</v>
      </c>
      <c r="B222" s="142"/>
      <c r="C222" s="142"/>
      <c r="D222" s="144"/>
      <c r="E222" s="16" t="str">
        <f t="shared" si="13"/>
        <v/>
      </c>
      <c r="H222" s="380" t="str">
        <f t="shared" si="14"/>
        <v/>
      </c>
      <c r="I222" s="380" t="str">
        <f t="shared" si="15"/>
        <v/>
      </c>
    </row>
    <row r="223" spans="1:9">
      <c r="A223" s="141">
        <v>214</v>
      </c>
      <c r="B223" s="142"/>
      <c r="C223" s="142"/>
      <c r="D223" s="144"/>
      <c r="E223" s="16" t="str">
        <f t="shared" si="13"/>
        <v/>
      </c>
      <c r="H223" s="380" t="str">
        <f t="shared" si="14"/>
        <v/>
      </c>
      <c r="I223" s="380" t="str">
        <f t="shared" si="15"/>
        <v/>
      </c>
    </row>
    <row r="224" spans="1:9">
      <c r="A224" s="141">
        <v>215</v>
      </c>
      <c r="B224" s="142"/>
      <c r="C224" s="142"/>
      <c r="D224" s="144"/>
      <c r="E224" s="16" t="str">
        <f t="shared" si="13"/>
        <v/>
      </c>
      <c r="H224" s="380" t="str">
        <f t="shared" si="14"/>
        <v/>
      </c>
      <c r="I224" s="380" t="str">
        <f t="shared" si="15"/>
        <v/>
      </c>
    </row>
    <row r="225" spans="1:9">
      <c r="A225" s="141">
        <v>216</v>
      </c>
      <c r="B225" s="142"/>
      <c r="C225" s="142"/>
      <c r="D225" s="144"/>
      <c r="E225" s="16" t="str">
        <f t="shared" si="13"/>
        <v/>
      </c>
      <c r="H225" s="380" t="str">
        <f t="shared" si="14"/>
        <v/>
      </c>
      <c r="I225" s="380" t="str">
        <f t="shared" si="15"/>
        <v/>
      </c>
    </row>
    <row r="226" spans="1:9">
      <c r="A226" s="141">
        <v>217</v>
      </c>
      <c r="B226" s="142"/>
      <c r="C226" s="142"/>
      <c r="D226" s="144"/>
      <c r="E226" s="16" t="str">
        <f t="shared" si="13"/>
        <v/>
      </c>
      <c r="H226" s="380" t="str">
        <f t="shared" si="14"/>
        <v/>
      </c>
      <c r="I226" s="380" t="str">
        <f t="shared" si="15"/>
        <v/>
      </c>
    </row>
    <row r="227" spans="1:9">
      <c r="A227" s="141">
        <v>218</v>
      </c>
      <c r="B227" s="142"/>
      <c r="C227" s="142"/>
      <c r="D227" s="144"/>
      <c r="E227" s="16" t="str">
        <f t="shared" si="13"/>
        <v/>
      </c>
      <c r="H227" s="380" t="str">
        <f t="shared" si="14"/>
        <v/>
      </c>
      <c r="I227" s="380" t="str">
        <f t="shared" si="15"/>
        <v/>
      </c>
    </row>
    <row r="228" spans="1:9">
      <c r="A228" s="141">
        <v>219</v>
      </c>
      <c r="B228" s="142"/>
      <c r="C228" s="142"/>
      <c r="D228" s="144"/>
      <c r="E228" s="16" t="str">
        <f t="shared" si="13"/>
        <v/>
      </c>
      <c r="H228" s="380" t="str">
        <f t="shared" si="14"/>
        <v/>
      </c>
      <c r="I228" s="380" t="str">
        <f t="shared" si="15"/>
        <v/>
      </c>
    </row>
    <row r="229" spans="1:9">
      <c r="A229" s="141">
        <v>220</v>
      </c>
      <c r="B229" s="142"/>
      <c r="C229" s="142"/>
      <c r="D229" s="144"/>
      <c r="E229" s="16" t="str">
        <f t="shared" si="13"/>
        <v/>
      </c>
      <c r="H229" s="380" t="str">
        <f t="shared" si="14"/>
        <v/>
      </c>
      <c r="I229" s="380" t="str">
        <f t="shared" si="15"/>
        <v/>
      </c>
    </row>
    <row r="230" spans="1:9">
      <c r="A230" s="141">
        <v>221</v>
      </c>
      <c r="B230" s="142"/>
      <c r="C230" s="142"/>
      <c r="D230" s="144"/>
      <c r="E230" s="16" t="str">
        <f t="shared" si="13"/>
        <v/>
      </c>
      <c r="H230" s="380" t="str">
        <f t="shared" si="14"/>
        <v/>
      </c>
      <c r="I230" s="380" t="str">
        <f t="shared" si="15"/>
        <v/>
      </c>
    </row>
    <row r="231" spans="1:9">
      <c r="A231" s="141">
        <v>222</v>
      </c>
      <c r="B231" s="142"/>
      <c r="C231" s="142"/>
      <c r="D231" s="144"/>
      <c r="E231" s="16" t="str">
        <f t="shared" si="13"/>
        <v/>
      </c>
      <c r="H231" s="380" t="str">
        <f t="shared" si="14"/>
        <v/>
      </c>
      <c r="I231" s="380" t="str">
        <f t="shared" si="15"/>
        <v/>
      </c>
    </row>
    <row r="232" spans="1:9">
      <c r="A232" s="141">
        <v>223</v>
      </c>
      <c r="B232" s="142"/>
      <c r="C232" s="142"/>
      <c r="D232" s="144"/>
      <c r="E232" s="16" t="str">
        <f t="shared" si="13"/>
        <v/>
      </c>
      <c r="H232" s="380" t="str">
        <f t="shared" si="14"/>
        <v/>
      </c>
      <c r="I232" s="380" t="str">
        <f t="shared" si="15"/>
        <v/>
      </c>
    </row>
    <row r="233" spans="1:9">
      <c r="A233" s="141">
        <v>224</v>
      </c>
      <c r="B233" s="142"/>
      <c r="C233" s="142"/>
      <c r="D233" s="144"/>
      <c r="E233" s="16" t="str">
        <f t="shared" si="13"/>
        <v/>
      </c>
      <c r="H233" s="380" t="str">
        <f t="shared" si="14"/>
        <v/>
      </c>
      <c r="I233" s="380" t="str">
        <f t="shared" si="15"/>
        <v/>
      </c>
    </row>
    <row r="234" spans="1:9">
      <c r="A234" s="141">
        <v>225</v>
      </c>
      <c r="B234" s="142"/>
      <c r="C234" s="142"/>
      <c r="D234" s="144"/>
      <c r="E234" s="16" t="str">
        <f t="shared" si="13"/>
        <v/>
      </c>
      <c r="H234" s="380" t="str">
        <f t="shared" si="14"/>
        <v/>
      </c>
      <c r="I234" s="380" t="str">
        <f t="shared" si="15"/>
        <v/>
      </c>
    </row>
    <row r="235" spans="1:9">
      <c r="A235" s="141">
        <v>226</v>
      </c>
      <c r="B235" s="142"/>
      <c r="C235" s="142"/>
      <c r="D235" s="144"/>
      <c r="E235" s="16" t="str">
        <f t="shared" si="13"/>
        <v/>
      </c>
      <c r="H235" s="380" t="str">
        <f t="shared" si="14"/>
        <v/>
      </c>
      <c r="I235" s="380" t="str">
        <f t="shared" si="15"/>
        <v/>
      </c>
    </row>
    <row r="236" spans="1:9">
      <c r="A236" s="141">
        <v>227</v>
      </c>
      <c r="B236" s="142"/>
      <c r="C236" s="142"/>
      <c r="D236" s="144"/>
      <c r="E236" s="16" t="str">
        <f t="shared" si="13"/>
        <v/>
      </c>
      <c r="H236" s="380" t="str">
        <f t="shared" si="14"/>
        <v/>
      </c>
      <c r="I236" s="380" t="str">
        <f t="shared" si="15"/>
        <v/>
      </c>
    </row>
    <row r="237" spans="1:9">
      <c r="A237" s="141">
        <v>228</v>
      </c>
      <c r="B237" s="142"/>
      <c r="C237" s="142"/>
      <c r="D237" s="144"/>
      <c r="E237" s="16" t="str">
        <f t="shared" si="13"/>
        <v/>
      </c>
      <c r="H237" s="380" t="str">
        <f t="shared" si="14"/>
        <v/>
      </c>
      <c r="I237" s="380" t="str">
        <f t="shared" si="15"/>
        <v/>
      </c>
    </row>
    <row r="238" spans="1:9">
      <c r="A238" s="141">
        <v>229</v>
      </c>
      <c r="B238" s="142"/>
      <c r="C238" s="142"/>
      <c r="D238" s="144"/>
      <c r="E238" s="16" t="str">
        <f t="shared" si="13"/>
        <v/>
      </c>
      <c r="H238" s="380" t="str">
        <f t="shared" si="14"/>
        <v/>
      </c>
      <c r="I238" s="380" t="str">
        <f t="shared" si="15"/>
        <v/>
      </c>
    </row>
    <row r="239" spans="1:9">
      <c r="A239" s="141">
        <v>230</v>
      </c>
      <c r="B239" s="142"/>
      <c r="C239" s="142"/>
      <c r="D239" s="144"/>
      <c r="E239" s="16" t="str">
        <f t="shared" si="13"/>
        <v/>
      </c>
      <c r="H239" s="380" t="str">
        <f t="shared" si="14"/>
        <v/>
      </c>
      <c r="I239" s="380" t="str">
        <f t="shared" si="15"/>
        <v/>
      </c>
    </row>
    <row r="240" spans="1:9">
      <c r="A240" s="141">
        <v>231</v>
      </c>
      <c r="B240" s="142"/>
      <c r="C240" s="142"/>
      <c r="D240" s="144"/>
      <c r="E240" s="16" t="str">
        <f t="shared" si="13"/>
        <v/>
      </c>
      <c r="H240" s="380" t="str">
        <f t="shared" si="14"/>
        <v/>
      </c>
      <c r="I240" s="380" t="str">
        <f t="shared" si="15"/>
        <v/>
      </c>
    </row>
    <row r="241" spans="1:9">
      <c r="A241" s="141">
        <v>232</v>
      </c>
      <c r="B241" s="142"/>
      <c r="C241" s="142"/>
      <c r="D241" s="144"/>
      <c r="E241" s="16" t="str">
        <f t="shared" si="13"/>
        <v/>
      </c>
      <c r="H241" s="380" t="str">
        <f t="shared" si="14"/>
        <v/>
      </c>
      <c r="I241" s="380" t="str">
        <f t="shared" si="15"/>
        <v/>
      </c>
    </row>
    <row r="242" spans="1:9">
      <c r="A242" s="141">
        <v>233</v>
      </c>
      <c r="B242" s="142"/>
      <c r="C242" s="142"/>
      <c r="D242" s="144"/>
      <c r="E242" s="16" t="str">
        <f t="shared" si="13"/>
        <v/>
      </c>
      <c r="H242" s="380" t="str">
        <f t="shared" si="14"/>
        <v/>
      </c>
      <c r="I242" s="380" t="str">
        <f t="shared" si="15"/>
        <v/>
      </c>
    </row>
    <row r="243" spans="1:9">
      <c r="A243" s="141">
        <v>234</v>
      </c>
      <c r="B243" s="142"/>
      <c r="C243" s="142"/>
      <c r="D243" s="144"/>
      <c r="E243" s="16" t="str">
        <f t="shared" si="13"/>
        <v/>
      </c>
      <c r="H243" s="380" t="str">
        <f t="shared" si="14"/>
        <v/>
      </c>
      <c r="I243" s="380" t="str">
        <f t="shared" si="15"/>
        <v/>
      </c>
    </row>
    <row r="244" spans="1:9">
      <c r="A244" s="141">
        <v>235</v>
      </c>
      <c r="B244" s="142"/>
      <c r="C244" s="142"/>
      <c r="D244" s="144"/>
      <c r="E244" s="16" t="str">
        <f t="shared" si="13"/>
        <v/>
      </c>
      <c r="H244" s="380" t="str">
        <f t="shared" si="14"/>
        <v/>
      </c>
      <c r="I244" s="380" t="str">
        <f t="shared" si="15"/>
        <v/>
      </c>
    </row>
    <row r="245" spans="1:9">
      <c r="A245" s="141">
        <v>236</v>
      </c>
      <c r="B245" s="142"/>
      <c r="C245" s="142"/>
      <c r="D245" s="144"/>
      <c r="E245" s="16" t="str">
        <f t="shared" si="13"/>
        <v/>
      </c>
      <c r="H245" s="380" t="str">
        <f t="shared" si="14"/>
        <v/>
      </c>
      <c r="I245" s="380" t="str">
        <f t="shared" si="15"/>
        <v/>
      </c>
    </row>
    <row r="246" spans="1:9">
      <c r="A246" s="141">
        <v>237</v>
      </c>
      <c r="B246" s="142"/>
      <c r="C246" s="142"/>
      <c r="D246" s="144"/>
      <c r="E246" s="16" t="str">
        <f t="shared" si="13"/>
        <v/>
      </c>
      <c r="H246" s="380" t="str">
        <f t="shared" si="14"/>
        <v/>
      </c>
      <c r="I246" s="380" t="str">
        <f t="shared" si="15"/>
        <v/>
      </c>
    </row>
    <row r="247" spans="1:9">
      <c r="A247" s="141">
        <v>238</v>
      </c>
      <c r="B247" s="142"/>
      <c r="C247" s="142"/>
      <c r="D247" s="144"/>
      <c r="E247" s="16" t="str">
        <f t="shared" si="13"/>
        <v/>
      </c>
      <c r="H247" s="380" t="str">
        <f t="shared" si="14"/>
        <v/>
      </c>
      <c r="I247" s="380" t="str">
        <f t="shared" si="15"/>
        <v/>
      </c>
    </row>
    <row r="248" spans="1:9">
      <c r="A248" s="141">
        <v>239</v>
      </c>
      <c r="B248" s="142"/>
      <c r="C248" s="142"/>
      <c r="D248" s="144"/>
      <c r="E248" s="16" t="str">
        <f t="shared" si="13"/>
        <v/>
      </c>
      <c r="H248" s="380" t="str">
        <f t="shared" si="14"/>
        <v/>
      </c>
      <c r="I248" s="380" t="str">
        <f t="shared" si="15"/>
        <v/>
      </c>
    </row>
    <row r="249" spans="1:9">
      <c r="A249" s="141">
        <v>240</v>
      </c>
      <c r="B249" s="142"/>
      <c r="C249" s="142"/>
      <c r="D249" s="144"/>
      <c r="E249" s="16" t="str">
        <f t="shared" si="13"/>
        <v/>
      </c>
      <c r="H249" s="380" t="str">
        <f t="shared" si="14"/>
        <v/>
      </c>
      <c r="I249" s="380" t="str">
        <f t="shared" si="15"/>
        <v/>
      </c>
    </row>
    <row r="250" spans="1:9">
      <c r="A250" s="141">
        <v>241</v>
      </c>
      <c r="B250" s="142"/>
      <c r="C250" s="142"/>
      <c r="D250" s="144"/>
      <c r="E250" s="16" t="str">
        <f t="shared" si="13"/>
        <v/>
      </c>
      <c r="H250" s="380" t="str">
        <f t="shared" si="14"/>
        <v/>
      </c>
      <c r="I250" s="380" t="str">
        <f t="shared" si="15"/>
        <v/>
      </c>
    </row>
    <row r="251" spans="1:9">
      <c r="A251" s="141">
        <v>242</v>
      </c>
      <c r="B251" s="142"/>
      <c r="C251" s="142"/>
      <c r="D251" s="144"/>
      <c r="E251" s="16" t="str">
        <f t="shared" si="13"/>
        <v/>
      </c>
      <c r="H251" s="380" t="str">
        <f t="shared" si="14"/>
        <v/>
      </c>
      <c r="I251" s="380" t="str">
        <f t="shared" si="15"/>
        <v/>
      </c>
    </row>
    <row r="252" spans="1:9">
      <c r="A252" s="141">
        <v>243</v>
      </c>
      <c r="B252" s="142"/>
      <c r="C252" s="142"/>
      <c r="D252" s="144"/>
      <c r="E252" s="16" t="str">
        <f t="shared" si="13"/>
        <v/>
      </c>
      <c r="H252" s="380" t="str">
        <f t="shared" si="14"/>
        <v/>
      </c>
      <c r="I252" s="380" t="str">
        <f t="shared" si="15"/>
        <v/>
      </c>
    </row>
    <row r="253" spans="1:9">
      <c r="A253" s="141">
        <v>244</v>
      </c>
      <c r="B253" s="142"/>
      <c r="C253" s="142"/>
      <c r="D253" s="144"/>
      <c r="E253" s="16" t="str">
        <f t="shared" si="13"/>
        <v/>
      </c>
      <c r="H253" s="380" t="str">
        <f t="shared" si="14"/>
        <v/>
      </c>
      <c r="I253" s="380" t="str">
        <f t="shared" si="15"/>
        <v/>
      </c>
    </row>
    <row r="254" spans="1:9">
      <c r="A254" s="141">
        <v>245</v>
      </c>
      <c r="B254" s="142"/>
      <c r="C254" s="142"/>
      <c r="D254" s="144"/>
      <c r="E254" s="16" t="str">
        <f t="shared" si="13"/>
        <v/>
      </c>
      <c r="H254" s="380" t="str">
        <f t="shared" si="14"/>
        <v/>
      </c>
      <c r="I254" s="380" t="str">
        <f t="shared" si="15"/>
        <v/>
      </c>
    </row>
    <row r="255" spans="1:9">
      <c r="A255" s="141">
        <v>246</v>
      </c>
      <c r="B255" s="142"/>
      <c r="C255" s="142"/>
      <c r="D255" s="144"/>
      <c r="E255" s="16" t="str">
        <f t="shared" si="13"/>
        <v/>
      </c>
      <c r="H255" s="380" t="str">
        <f t="shared" si="14"/>
        <v/>
      </c>
      <c r="I255" s="380" t="str">
        <f t="shared" si="15"/>
        <v/>
      </c>
    </row>
    <row r="256" spans="1:9">
      <c r="A256" s="141">
        <v>247</v>
      </c>
      <c r="B256" s="142"/>
      <c r="C256" s="142"/>
      <c r="D256" s="144"/>
      <c r="E256" s="16" t="str">
        <f t="shared" si="13"/>
        <v/>
      </c>
      <c r="H256" s="380" t="str">
        <f t="shared" si="14"/>
        <v/>
      </c>
      <c r="I256" s="380" t="str">
        <f t="shared" si="15"/>
        <v/>
      </c>
    </row>
    <row r="257" spans="1:9">
      <c r="A257" s="141">
        <v>248</v>
      </c>
      <c r="B257" s="142"/>
      <c r="C257" s="142"/>
      <c r="D257" s="144"/>
      <c r="E257" s="16" t="str">
        <f t="shared" si="13"/>
        <v/>
      </c>
      <c r="H257" s="380" t="str">
        <f t="shared" si="14"/>
        <v/>
      </c>
      <c r="I257" s="380" t="str">
        <f t="shared" si="15"/>
        <v/>
      </c>
    </row>
    <row r="258" spans="1:9">
      <c r="A258" s="141">
        <v>249</v>
      </c>
      <c r="B258" s="142"/>
      <c r="C258" s="142"/>
      <c r="D258" s="144"/>
      <c r="E258" s="16" t="str">
        <f t="shared" si="13"/>
        <v/>
      </c>
      <c r="H258" s="380" t="str">
        <f t="shared" si="14"/>
        <v/>
      </c>
      <c r="I258" s="380" t="str">
        <f t="shared" si="15"/>
        <v/>
      </c>
    </row>
    <row r="259" spans="1:9">
      <c r="A259" s="141">
        <v>250</v>
      </c>
      <c r="B259" s="142"/>
      <c r="C259" s="142"/>
      <c r="D259" s="144"/>
      <c r="E259" s="16" t="str">
        <f t="shared" si="13"/>
        <v/>
      </c>
      <c r="H259" s="380" t="str">
        <f t="shared" si="14"/>
        <v/>
      </c>
      <c r="I259" s="380"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s>
  <sheetFormatPr defaultColWidth="9.109375" defaultRowHeight="15.6"/>
  <cols>
    <col min="1" max="1" width="5.6640625" style="58" customWidth="1"/>
    <col min="2" max="2" width="59.88671875" style="62" customWidth="1"/>
    <col min="3" max="3" width="10.6640625" style="67" customWidth="1"/>
    <col min="4" max="4" width="17.6640625" style="62" customWidth="1"/>
    <col min="5" max="5" width="9.109375" style="69" hidden="1" customWidth="1"/>
    <col min="6" max="6" width="9.109375" style="62" hidden="1" customWidth="1"/>
    <col min="7" max="16" width="9.109375" style="62" customWidth="1"/>
    <col min="17" max="16384" width="9.109375" style="62"/>
  </cols>
  <sheetData>
    <row r="1" spans="1:6" s="58" customFormat="1">
      <c r="A1" s="57" t="s">
        <v>481</v>
      </c>
      <c r="C1" s="59"/>
      <c r="D1" s="61"/>
      <c r="E1" s="287"/>
    </row>
    <row r="2" spans="1:6" s="58" customFormat="1">
      <c r="A2" s="344" t="str">
        <f>IF(ISBLANK(facultate), IF(ISBLANK(departament),"","Departament " &amp; departament), "Facultatea " &amp; facultate)</f>
        <v>Facultatea Construcții</v>
      </c>
      <c r="C2" s="59"/>
      <c r="D2" s="61"/>
      <c r="E2" s="287"/>
    </row>
    <row r="3" spans="1:6" s="58" customFormat="1">
      <c r="A3" s="344" t="str">
        <f>IF(ISBLANK(departament),"","Departamentul " &amp; departament)</f>
        <v>Departamentul Căi de Comunicație Terestre, Fundații și Cadastru</v>
      </c>
      <c r="C3" s="59"/>
      <c r="D3" s="61"/>
      <c r="E3" s="287"/>
    </row>
    <row r="4" spans="1:6">
      <c r="A4" s="531" t="s">
        <v>901</v>
      </c>
      <c r="B4" s="531"/>
      <c r="C4" s="531"/>
      <c r="D4" s="531"/>
      <c r="E4" s="289"/>
    </row>
    <row r="5" spans="1:6">
      <c r="A5" s="531" t="s">
        <v>1009</v>
      </c>
      <c r="B5" s="531"/>
      <c r="C5" s="531"/>
      <c r="D5" s="531"/>
    </row>
    <row r="6" spans="1:6" ht="13.5" customHeight="1">
      <c r="C6" s="62"/>
      <c r="D6" s="345" t="str">
        <f>CONCATENATE(functie," ",nume_candidat)</f>
        <v>Șef de lucrări Halbac-Cotoara-Zamfir Rares</v>
      </c>
    </row>
    <row r="7" spans="1:6" ht="18.75" customHeight="1">
      <c r="A7" s="528" t="s">
        <v>336</v>
      </c>
      <c r="B7" s="528" t="s">
        <v>1038</v>
      </c>
      <c r="C7" s="534" t="s">
        <v>2</v>
      </c>
      <c r="D7" s="589" t="s">
        <v>542</v>
      </c>
      <c r="E7" s="535" t="s">
        <v>539</v>
      </c>
      <c r="F7" s="536" t="s">
        <v>549</v>
      </c>
    </row>
    <row r="8" spans="1:6" ht="46.5" customHeight="1">
      <c r="A8" s="528"/>
      <c r="B8" s="528"/>
      <c r="C8" s="534"/>
      <c r="D8" s="590"/>
      <c r="E8" s="535"/>
      <c r="F8" s="536"/>
    </row>
    <row r="9" spans="1:6">
      <c r="A9" s="86"/>
      <c r="B9" s="63"/>
      <c r="C9" s="28"/>
      <c r="D9" s="146">
        <f>SUMIF(D10:D1010,"&gt;0")</f>
        <v>0</v>
      </c>
      <c r="E9" s="296"/>
    </row>
    <row r="10" spans="1:6">
      <c r="A10" s="35">
        <v>1</v>
      </c>
      <c r="B10" s="7"/>
      <c r="C10" s="218"/>
      <c r="D10" s="16" t="str">
        <f t="shared" ref="D10:D73" si="0">IF(OR($B10="",,,,$C10&lt;an_initial,$C10&gt;an_final,),"",10)</f>
        <v/>
      </c>
      <c r="E10" s="347" t="b">
        <f t="shared" ref="E10:E73" si="1">IF(nume_candidat="",FALSE,ISNUMBER(SEARCH(nume_candidat,$B10)))</f>
        <v>0</v>
      </c>
      <c r="F10" s="348">
        <f t="shared" ref="F10:F73" si="2">LEN(B10)-LEN(SUBSTITUTE(B10,",",""))+1</f>
        <v>1</v>
      </c>
    </row>
    <row r="11" spans="1:6">
      <c r="A11" s="35">
        <v>2</v>
      </c>
      <c r="B11" s="7"/>
      <c r="C11" s="218"/>
      <c r="D11" s="16" t="str">
        <f t="shared" si="0"/>
        <v/>
      </c>
      <c r="E11" s="347" t="b">
        <f t="shared" si="1"/>
        <v>0</v>
      </c>
      <c r="F11" s="348">
        <f t="shared" si="2"/>
        <v>1</v>
      </c>
    </row>
    <row r="12" spans="1:6">
      <c r="A12" s="35">
        <v>3</v>
      </c>
      <c r="B12" s="7"/>
      <c r="C12" s="218"/>
      <c r="D12" s="16" t="str">
        <f t="shared" si="0"/>
        <v/>
      </c>
      <c r="E12" s="347" t="b">
        <f t="shared" si="1"/>
        <v>0</v>
      </c>
      <c r="F12" s="348">
        <f t="shared" si="2"/>
        <v>1</v>
      </c>
    </row>
    <row r="13" spans="1:6">
      <c r="A13" s="35">
        <v>4</v>
      </c>
      <c r="B13" s="6"/>
      <c r="C13" s="214"/>
      <c r="D13" s="16" t="str">
        <f t="shared" si="0"/>
        <v/>
      </c>
      <c r="E13" s="347" t="b">
        <f t="shared" si="1"/>
        <v>0</v>
      </c>
      <c r="F13" s="348">
        <f t="shared" si="2"/>
        <v>1</v>
      </c>
    </row>
    <row r="14" spans="1:6">
      <c r="A14" s="35">
        <v>5</v>
      </c>
      <c r="B14" s="6"/>
      <c r="C14" s="214"/>
      <c r="D14" s="16" t="str">
        <f t="shared" si="0"/>
        <v/>
      </c>
      <c r="E14" s="347" t="b">
        <f t="shared" si="1"/>
        <v>0</v>
      </c>
      <c r="F14" s="348">
        <f t="shared" si="2"/>
        <v>1</v>
      </c>
    </row>
    <row r="15" spans="1:6">
      <c r="A15" s="35">
        <v>6</v>
      </c>
      <c r="B15" s="6"/>
      <c r="C15" s="214"/>
      <c r="D15" s="16" t="str">
        <f t="shared" si="0"/>
        <v/>
      </c>
      <c r="E15" s="347" t="b">
        <f t="shared" si="1"/>
        <v>0</v>
      </c>
      <c r="F15" s="348">
        <f t="shared" si="2"/>
        <v>1</v>
      </c>
    </row>
    <row r="16" spans="1:6">
      <c r="A16" s="35">
        <v>7</v>
      </c>
      <c r="B16" s="6"/>
      <c r="C16" s="214"/>
      <c r="D16" s="16" t="str">
        <f t="shared" si="0"/>
        <v/>
      </c>
      <c r="E16" s="347" t="b">
        <f t="shared" si="1"/>
        <v>0</v>
      </c>
      <c r="F16" s="348">
        <f t="shared" si="2"/>
        <v>1</v>
      </c>
    </row>
    <row r="17" spans="1:6">
      <c r="A17" s="35">
        <v>8</v>
      </c>
      <c r="B17" s="6"/>
      <c r="C17" s="214"/>
      <c r="D17" s="16" t="str">
        <f t="shared" si="0"/>
        <v/>
      </c>
      <c r="E17" s="347" t="b">
        <f t="shared" si="1"/>
        <v>0</v>
      </c>
      <c r="F17" s="348">
        <f t="shared" si="2"/>
        <v>1</v>
      </c>
    </row>
    <row r="18" spans="1:6">
      <c r="A18" s="35">
        <v>9</v>
      </c>
      <c r="B18" s="6"/>
      <c r="C18" s="214"/>
      <c r="D18" s="16" t="str">
        <f t="shared" si="0"/>
        <v/>
      </c>
      <c r="E18" s="347" t="b">
        <f t="shared" si="1"/>
        <v>0</v>
      </c>
      <c r="F18" s="348">
        <f t="shared" si="2"/>
        <v>1</v>
      </c>
    </row>
    <row r="19" spans="1:6">
      <c r="A19" s="35">
        <v>10</v>
      </c>
      <c r="B19" s="6"/>
      <c r="C19" s="214"/>
      <c r="D19" s="16" t="str">
        <f t="shared" si="0"/>
        <v/>
      </c>
      <c r="E19" s="347" t="b">
        <f t="shared" si="1"/>
        <v>0</v>
      </c>
      <c r="F19" s="348">
        <f t="shared" si="2"/>
        <v>1</v>
      </c>
    </row>
    <row r="20" spans="1:6">
      <c r="A20" s="35">
        <v>11</v>
      </c>
      <c r="B20" s="6"/>
      <c r="C20" s="214"/>
      <c r="D20" s="16" t="str">
        <f t="shared" si="0"/>
        <v/>
      </c>
      <c r="E20" s="347" t="b">
        <f t="shared" si="1"/>
        <v>0</v>
      </c>
      <c r="F20" s="348">
        <f t="shared" si="2"/>
        <v>1</v>
      </c>
    </row>
    <row r="21" spans="1:6">
      <c r="A21" s="35">
        <v>12</v>
      </c>
      <c r="B21" s="6"/>
      <c r="C21" s="214"/>
      <c r="D21" s="16" t="str">
        <f t="shared" si="0"/>
        <v/>
      </c>
      <c r="E21" s="347" t="b">
        <f t="shared" si="1"/>
        <v>0</v>
      </c>
      <c r="F21" s="348">
        <f t="shared" si="2"/>
        <v>1</v>
      </c>
    </row>
    <row r="22" spans="1:6">
      <c r="A22" s="35">
        <v>13</v>
      </c>
      <c r="B22" s="6"/>
      <c r="C22" s="214"/>
      <c r="D22" s="16" t="str">
        <f t="shared" si="0"/>
        <v/>
      </c>
      <c r="E22" s="347" t="b">
        <f t="shared" si="1"/>
        <v>0</v>
      </c>
      <c r="F22" s="348">
        <f t="shared" si="2"/>
        <v>1</v>
      </c>
    </row>
    <row r="23" spans="1:6">
      <c r="A23" s="35">
        <v>14</v>
      </c>
      <c r="B23" s="6"/>
      <c r="C23" s="214"/>
      <c r="D23" s="16" t="str">
        <f t="shared" si="0"/>
        <v/>
      </c>
      <c r="E23" s="347" t="b">
        <f t="shared" si="1"/>
        <v>0</v>
      </c>
      <c r="F23" s="348">
        <f t="shared" si="2"/>
        <v>1</v>
      </c>
    </row>
    <row r="24" spans="1:6">
      <c r="A24" s="35">
        <v>15</v>
      </c>
      <c r="B24" s="6"/>
      <c r="C24" s="214"/>
      <c r="D24" s="16" t="str">
        <f t="shared" si="0"/>
        <v/>
      </c>
      <c r="E24" s="347" t="b">
        <f t="shared" si="1"/>
        <v>0</v>
      </c>
      <c r="F24" s="348">
        <f t="shared" si="2"/>
        <v>1</v>
      </c>
    </row>
    <row r="25" spans="1:6">
      <c r="A25" s="35">
        <v>16</v>
      </c>
      <c r="B25" s="6"/>
      <c r="C25" s="214"/>
      <c r="D25" s="16" t="str">
        <f t="shared" si="0"/>
        <v/>
      </c>
      <c r="E25" s="347" t="b">
        <f t="shared" si="1"/>
        <v>0</v>
      </c>
      <c r="F25" s="348">
        <f t="shared" si="2"/>
        <v>1</v>
      </c>
    </row>
    <row r="26" spans="1:6">
      <c r="A26" s="35">
        <v>17</v>
      </c>
      <c r="B26" s="6"/>
      <c r="C26" s="214"/>
      <c r="D26" s="16" t="str">
        <f t="shared" si="0"/>
        <v/>
      </c>
      <c r="E26" s="347" t="b">
        <f t="shared" si="1"/>
        <v>0</v>
      </c>
      <c r="F26" s="348">
        <f t="shared" si="2"/>
        <v>1</v>
      </c>
    </row>
    <row r="27" spans="1:6">
      <c r="A27" s="35">
        <v>18</v>
      </c>
      <c r="B27" s="6"/>
      <c r="C27" s="214"/>
      <c r="D27" s="16" t="str">
        <f t="shared" si="0"/>
        <v/>
      </c>
      <c r="E27" s="347" t="b">
        <f t="shared" si="1"/>
        <v>0</v>
      </c>
      <c r="F27" s="348">
        <f t="shared" si="2"/>
        <v>1</v>
      </c>
    </row>
    <row r="28" spans="1:6">
      <c r="A28" s="35">
        <v>19</v>
      </c>
      <c r="B28" s="6"/>
      <c r="C28" s="214"/>
      <c r="D28" s="16" t="str">
        <f t="shared" si="0"/>
        <v/>
      </c>
      <c r="E28" s="347" t="b">
        <f t="shared" si="1"/>
        <v>0</v>
      </c>
      <c r="F28" s="348">
        <f t="shared" si="2"/>
        <v>1</v>
      </c>
    </row>
    <row r="29" spans="1:6">
      <c r="A29" s="35">
        <v>20</v>
      </c>
      <c r="B29" s="6"/>
      <c r="C29" s="214"/>
      <c r="D29" s="16" t="str">
        <f t="shared" si="0"/>
        <v/>
      </c>
      <c r="E29" s="347" t="b">
        <f t="shared" si="1"/>
        <v>0</v>
      </c>
      <c r="F29" s="348">
        <f t="shared" si="2"/>
        <v>1</v>
      </c>
    </row>
    <row r="30" spans="1:6">
      <c r="A30" s="35">
        <v>21</v>
      </c>
      <c r="B30" s="6"/>
      <c r="C30" s="214"/>
      <c r="D30" s="16" t="str">
        <f t="shared" si="0"/>
        <v/>
      </c>
      <c r="E30" s="347" t="b">
        <f t="shared" si="1"/>
        <v>0</v>
      </c>
      <c r="F30" s="348">
        <f t="shared" si="2"/>
        <v>1</v>
      </c>
    </row>
    <row r="31" spans="1:6">
      <c r="A31" s="35">
        <v>22</v>
      </c>
      <c r="B31" s="6"/>
      <c r="C31" s="214"/>
      <c r="D31" s="16" t="str">
        <f t="shared" si="0"/>
        <v/>
      </c>
      <c r="E31" s="347" t="b">
        <f t="shared" si="1"/>
        <v>0</v>
      </c>
      <c r="F31" s="348">
        <f t="shared" si="2"/>
        <v>1</v>
      </c>
    </row>
    <row r="32" spans="1:6">
      <c r="A32" s="35">
        <v>23</v>
      </c>
      <c r="B32" s="6"/>
      <c r="C32" s="214"/>
      <c r="D32" s="16" t="str">
        <f t="shared" si="0"/>
        <v/>
      </c>
      <c r="E32" s="347" t="b">
        <f t="shared" si="1"/>
        <v>0</v>
      </c>
      <c r="F32" s="348">
        <f t="shared" si="2"/>
        <v>1</v>
      </c>
    </row>
    <row r="33" spans="1:6">
      <c r="A33" s="35">
        <v>24</v>
      </c>
      <c r="B33" s="6"/>
      <c r="C33" s="214"/>
      <c r="D33" s="16" t="str">
        <f t="shared" si="0"/>
        <v/>
      </c>
      <c r="E33" s="347" t="b">
        <f t="shared" si="1"/>
        <v>0</v>
      </c>
      <c r="F33" s="348">
        <f t="shared" si="2"/>
        <v>1</v>
      </c>
    </row>
    <row r="34" spans="1:6">
      <c r="A34" s="35">
        <v>25</v>
      </c>
      <c r="B34" s="6"/>
      <c r="C34" s="214"/>
      <c r="D34" s="16" t="str">
        <f t="shared" si="0"/>
        <v/>
      </c>
      <c r="E34" s="347" t="b">
        <f t="shared" si="1"/>
        <v>0</v>
      </c>
      <c r="F34" s="348">
        <f t="shared" si="2"/>
        <v>1</v>
      </c>
    </row>
    <row r="35" spans="1:6">
      <c r="A35" s="35">
        <v>26</v>
      </c>
      <c r="B35" s="6"/>
      <c r="C35" s="214"/>
      <c r="D35" s="16" t="str">
        <f t="shared" si="0"/>
        <v/>
      </c>
      <c r="E35" s="347" t="b">
        <f t="shared" si="1"/>
        <v>0</v>
      </c>
      <c r="F35" s="348">
        <f t="shared" si="2"/>
        <v>1</v>
      </c>
    </row>
    <row r="36" spans="1:6">
      <c r="A36" s="35">
        <v>27</v>
      </c>
      <c r="B36" s="6"/>
      <c r="C36" s="214"/>
      <c r="D36" s="16" t="str">
        <f t="shared" si="0"/>
        <v/>
      </c>
      <c r="E36" s="347" t="b">
        <f t="shared" si="1"/>
        <v>0</v>
      </c>
      <c r="F36" s="348">
        <f t="shared" si="2"/>
        <v>1</v>
      </c>
    </row>
    <row r="37" spans="1:6">
      <c r="A37" s="35">
        <v>28</v>
      </c>
      <c r="B37" s="6"/>
      <c r="C37" s="214"/>
      <c r="D37" s="16" t="str">
        <f t="shared" si="0"/>
        <v/>
      </c>
      <c r="E37" s="347" t="b">
        <f t="shared" si="1"/>
        <v>0</v>
      </c>
      <c r="F37" s="348">
        <f t="shared" si="2"/>
        <v>1</v>
      </c>
    </row>
    <row r="38" spans="1:6">
      <c r="A38" s="35">
        <v>29</v>
      </c>
      <c r="B38" s="6"/>
      <c r="C38" s="214"/>
      <c r="D38" s="16" t="str">
        <f t="shared" si="0"/>
        <v/>
      </c>
      <c r="E38" s="347" t="b">
        <f t="shared" si="1"/>
        <v>0</v>
      </c>
      <c r="F38" s="348">
        <f t="shared" si="2"/>
        <v>1</v>
      </c>
    </row>
    <row r="39" spans="1:6">
      <c r="A39" s="35">
        <v>30</v>
      </c>
      <c r="B39" s="6"/>
      <c r="C39" s="214"/>
      <c r="D39" s="16" t="str">
        <f t="shared" si="0"/>
        <v/>
      </c>
      <c r="E39" s="347" t="b">
        <f t="shared" si="1"/>
        <v>0</v>
      </c>
      <c r="F39" s="348">
        <f t="shared" si="2"/>
        <v>1</v>
      </c>
    </row>
    <row r="40" spans="1:6">
      <c r="A40" s="35">
        <v>31</v>
      </c>
      <c r="B40" s="6"/>
      <c r="C40" s="214"/>
      <c r="D40" s="16" t="str">
        <f t="shared" si="0"/>
        <v/>
      </c>
      <c r="E40" s="347" t="b">
        <f t="shared" si="1"/>
        <v>0</v>
      </c>
      <c r="F40" s="348">
        <f t="shared" si="2"/>
        <v>1</v>
      </c>
    </row>
    <row r="41" spans="1:6">
      <c r="A41" s="35">
        <v>32</v>
      </c>
      <c r="B41" s="6"/>
      <c r="C41" s="214"/>
      <c r="D41" s="16" t="str">
        <f t="shared" si="0"/>
        <v/>
      </c>
      <c r="E41" s="347" t="b">
        <f t="shared" si="1"/>
        <v>0</v>
      </c>
      <c r="F41" s="348">
        <f t="shared" si="2"/>
        <v>1</v>
      </c>
    </row>
    <row r="42" spans="1:6">
      <c r="A42" s="35">
        <v>33</v>
      </c>
      <c r="B42" s="6"/>
      <c r="C42" s="214"/>
      <c r="D42" s="16" t="str">
        <f t="shared" si="0"/>
        <v/>
      </c>
      <c r="E42" s="347" t="b">
        <f t="shared" si="1"/>
        <v>0</v>
      </c>
      <c r="F42" s="348">
        <f t="shared" si="2"/>
        <v>1</v>
      </c>
    </row>
    <row r="43" spans="1:6">
      <c r="A43" s="35">
        <v>34</v>
      </c>
      <c r="B43" s="6"/>
      <c r="C43" s="214"/>
      <c r="D43" s="16" t="str">
        <f t="shared" si="0"/>
        <v/>
      </c>
      <c r="E43" s="347" t="b">
        <f t="shared" si="1"/>
        <v>0</v>
      </c>
      <c r="F43" s="348">
        <f t="shared" si="2"/>
        <v>1</v>
      </c>
    </row>
    <row r="44" spans="1:6">
      <c r="A44" s="35">
        <v>35</v>
      </c>
      <c r="B44" s="6"/>
      <c r="C44" s="214"/>
      <c r="D44" s="16" t="str">
        <f t="shared" si="0"/>
        <v/>
      </c>
      <c r="E44" s="347" t="b">
        <f t="shared" si="1"/>
        <v>0</v>
      </c>
      <c r="F44" s="348">
        <f t="shared" si="2"/>
        <v>1</v>
      </c>
    </row>
    <row r="45" spans="1:6">
      <c r="A45" s="35">
        <v>36</v>
      </c>
      <c r="B45" s="6"/>
      <c r="C45" s="214"/>
      <c r="D45" s="16" t="str">
        <f t="shared" si="0"/>
        <v/>
      </c>
      <c r="E45" s="347" t="b">
        <f t="shared" si="1"/>
        <v>0</v>
      </c>
      <c r="F45" s="348">
        <f t="shared" si="2"/>
        <v>1</v>
      </c>
    </row>
    <row r="46" spans="1:6">
      <c r="A46" s="35">
        <v>37</v>
      </c>
      <c r="B46" s="6"/>
      <c r="C46" s="214"/>
      <c r="D46" s="16" t="str">
        <f t="shared" si="0"/>
        <v/>
      </c>
      <c r="E46" s="347" t="b">
        <f t="shared" si="1"/>
        <v>0</v>
      </c>
      <c r="F46" s="348">
        <f t="shared" si="2"/>
        <v>1</v>
      </c>
    </row>
    <row r="47" spans="1:6">
      <c r="A47" s="35">
        <v>38</v>
      </c>
      <c r="B47" s="6"/>
      <c r="C47" s="214"/>
      <c r="D47" s="16" t="str">
        <f t="shared" si="0"/>
        <v/>
      </c>
      <c r="E47" s="347" t="b">
        <f t="shared" si="1"/>
        <v>0</v>
      </c>
      <c r="F47" s="348">
        <f t="shared" si="2"/>
        <v>1</v>
      </c>
    </row>
    <row r="48" spans="1:6">
      <c r="A48" s="35">
        <v>39</v>
      </c>
      <c r="B48" s="6"/>
      <c r="C48" s="214"/>
      <c r="D48" s="16" t="str">
        <f t="shared" si="0"/>
        <v/>
      </c>
      <c r="E48" s="347" t="b">
        <f t="shared" si="1"/>
        <v>0</v>
      </c>
      <c r="F48" s="348">
        <f t="shared" si="2"/>
        <v>1</v>
      </c>
    </row>
    <row r="49" spans="1:6">
      <c r="A49" s="35">
        <v>40</v>
      </c>
      <c r="B49" s="6"/>
      <c r="C49" s="214"/>
      <c r="D49" s="16" t="str">
        <f t="shared" si="0"/>
        <v/>
      </c>
      <c r="E49" s="347" t="b">
        <f t="shared" si="1"/>
        <v>0</v>
      </c>
      <c r="F49" s="348">
        <f t="shared" si="2"/>
        <v>1</v>
      </c>
    </row>
    <row r="50" spans="1:6">
      <c r="A50" s="35">
        <v>41</v>
      </c>
      <c r="B50" s="6"/>
      <c r="C50" s="214"/>
      <c r="D50" s="16" t="str">
        <f t="shared" si="0"/>
        <v/>
      </c>
      <c r="E50" s="347" t="b">
        <f t="shared" si="1"/>
        <v>0</v>
      </c>
      <c r="F50" s="348">
        <f t="shared" si="2"/>
        <v>1</v>
      </c>
    </row>
    <row r="51" spans="1:6">
      <c r="A51" s="35">
        <v>42</v>
      </c>
      <c r="B51" s="6"/>
      <c r="C51" s="214"/>
      <c r="D51" s="16" t="str">
        <f t="shared" si="0"/>
        <v/>
      </c>
      <c r="E51" s="347" t="b">
        <f t="shared" si="1"/>
        <v>0</v>
      </c>
      <c r="F51" s="348">
        <f t="shared" si="2"/>
        <v>1</v>
      </c>
    </row>
    <row r="52" spans="1:6">
      <c r="A52" s="35">
        <v>43</v>
      </c>
      <c r="B52" s="6"/>
      <c r="C52" s="214"/>
      <c r="D52" s="16" t="str">
        <f t="shared" si="0"/>
        <v/>
      </c>
      <c r="E52" s="347" t="b">
        <f t="shared" si="1"/>
        <v>0</v>
      </c>
      <c r="F52" s="348">
        <f t="shared" si="2"/>
        <v>1</v>
      </c>
    </row>
    <row r="53" spans="1:6">
      <c r="A53" s="35">
        <v>44</v>
      </c>
      <c r="B53" s="6"/>
      <c r="C53" s="214"/>
      <c r="D53" s="16" t="str">
        <f t="shared" si="0"/>
        <v/>
      </c>
      <c r="E53" s="347" t="b">
        <f t="shared" si="1"/>
        <v>0</v>
      </c>
      <c r="F53" s="348">
        <f t="shared" si="2"/>
        <v>1</v>
      </c>
    </row>
    <row r="54" spans="1:6">
      <c r="A54" s="35">
        <v>45</v>
      </c>
      <c r="B54" s="6"/>
      <c r="C54" s="214"/>
      <c r="D54" s="16" t="str">
        <f t="shared" si="0"/>
        <v/>
      </c>
      <c r="E54" s="347" t="b">
        <f t="shared" si="1"/>
        <v>0</v>
      </c>
      <c r="F54" s="348">
        <f t="shared" si="2"/>
        <v>1</v>
      </c>
    </row>
    <row r="55" spans="1:6">
      <c r="A55" s="35">
        <v>46</v>
      </c>
      <c r="B55" s="6"/>
      <c r="C55" s="214"/>
      <c r="D55" s="16" t="str">
        <f t="shared" si="0"/>
        <v/>
      </c>
      <c r="E55" s="347" t="b">
        <f t="shared" si="1"/>
        <v>0</v>
      </c>
      <c r="F55" s="348">
        <f t="shared" si="2"/>
        <v>1</v>
      </c>
    </row>
    <row r="56" spans="1:6">
      <c r="A56" s="35">
        <v>47</v>
      </c>
      <c r="B56" s="6"/>
      <c r="C56" s="214"/>
      <c r="D56" s="16" t="str">
        <f t="shared" si="0"/>
        <v/>
      </c>
      <c r="E56" s="347" t="b">
        <f t="shared" si="1"/>
        <v>0</v>
      </c>
      <c r="F56" s="348">
        <f t="shared" si="2"/>
        <v>1</v>
      </c>
    </row>
    <row r="57" spans="1:6">
      <c r="A57" s="35">
        <v>48</v>
      </c>
      <c r="B57" s="6"/>
      <c r="C57" s="214"/>
      <c r="D57" s="16" t="str">
        <f t="shared" si="0"/>
        <v/>
      </c>
      <c r="E57" s="347" t="b">
        <f t="shared" si="1"/>
        <v>0</v>
      </c>
      <c r="F57" s="348">
        <f t="shared" si="2"/>
        <v>1</v>
      </c>
    </row>
    <row r="58" spans="1:6">
      <c r="A58" s="35">
        <v>49</v>
      </c>
      <c r="B58" s="6"/>
      <c r="C58" s="214"/>
      <c r="D58" s="16" t="str">
        <f t="shared" si="0"/>
        <v/>
      </c>
      <c r="E58" s="347" t="b">
        <f t="shared" si="1"/>
        <v>0</v>
      </c>
      <c r="F58" s="348">
        <f t="shared" si="2"/>
        <v>1</v>
      </c>
    </row>
    <row r="59" spans="1:6">
      <c r="A59" s="35">
        <v>50</v>
      </c>
      <c r="B59" s="6"/>
      <c r="C59" s="214"/>
      <c r="D59" s="16" t="str">
        <f t="shared" si="0"/>
        <v/>
      </c>
      <c r="E59" s="347" t="b">
        <f t="shared" si="1"/>
        <v>0</v>
      </c>
      <c r="F59" s="348">
        <f t="shared" si="2"/>
        <v>1</v>
      </c>
    </row>
    <row r="60" spans="1:6">
      <c r="A60" s="35">
        <v>51</v>
      </c>
      <c r="B60" s="6"/>
      <c r="C60" s="214"/>
      <c r="D60" s="16" t="str">
        <f t="shared" si="0"/>
        <v/>
      </c>
      <c r="E60" s="347" t="b">
        <f t="shared" si="1"/>
        <v>0</v>
      </c>
      <c r="F60" s="348">
        <f t="shared" si="2"/>
        <v>1</v>
      </c>
    </row>
    <row r="61" spans="1:6">
      <c r="A61" s="35">
        <v>52</v>
      </c>
      <c r="B61" s="6"/>
      <c r="C61" s="214"/>
      <c r="D61" s="16" t="str">
        <f t="shared" si="0"/>
        <v/>
      </c>
      <c r="E61" s="347" t="b">
        <f t="shared" si="1"/>
        <v>0</v>
      </c>
      <c r="F61" s="348">
        <f t="shared" si="2"/>
        <v>1</v>
      </c>
    </row>
    <row r="62" spans="1:6">
      <c r="A62" s="35">
        <v>53</v>
      </c>
      <c r="B62" s="6"/>
      <c r="C62" s="214"/>
      <c r="D62" s="16" t="str">
        <f t="shared" si="0"/>
        <v/>
      </c>
      <c r="E62" s="347" t="b">
        <f t="shared" si="1"/>
        <v>0</v>
      </c>
      <c r="F62" s="348">
        <f t="shared" si="2"/>
        <v>1</v>
      </c>
    </row>
    <row r="63" spans="1:6">
      <c r="A63" s="35">
        <v>54</v>
      </c>
      <c r="B63" s="6"/>
      <c r="C63" s="214"/>
      <c r="D63" s="16" t="str">
        <f t="shared" si="0"/>
        <v/>
      </c>
      <c r="E63" s="347" t="b">
        <f t="shared" si="1"/>
        <v>0</v>
      </c>
      <c r="F63" s="348">
        <f t="shared" si="2"/>
        <v>1</v>
      </c>
    </row>
    <row r="64" spans="1:6">
      <c r="A64" s="35">
        <v>55</v>
      </c>
      <c r="B64" s="6"/>
      <c r="C64" s="214"/>
      <c r="D64" s="16" t="str">
        <f t="shared" si="0"/>
        <v/>
      </c>
      <c r="E64" s="347" t="b">
        <f t="shared" si="1"/>
        <v>0</v>
      </c>
      <c r="F64" s="348">
        <f t="shared" si="2"/>
        <v>1</v>
      </c>
    </row>
    <row r="65" spans="1:6">
      <c r="A65" s="35">
        <v>56</v>
      </c>
      <c r="B65" s="6"/>
      <c r="C65" s="214"/>
      <c r="D65" s="16" t="str">
        <f t="shared" si="0"/>
        <v/>
      </c>
      <c r="E65" s="347" t="b">
        <f t="shared" si="1"/>
        <v>0</v>
      </c>
      <c r="F65" s="348">
        <f t="shared" si="2"/>
        <v>1</v>
      </c>
    </row>
    <row r="66" spans="1:6">
      <c r="A66" s="35">
        <v>57</v>
      </c>
      <c r="B66" s="6"/>
      <c r="C66" s="214"/>
      <c r="D66" s="16" t="str">
        <f t="shared" si="0"/>
        <v/>
      </c>
      <c r="E66" s="347" t="b">
        <f t="shared" si="1"/>
        <v>0</v>
      </c>
      <c r="F66" s="348">
        <f t="shared" si="2"/>
        <v>1</v>
      </c>
    </row>
    <row r="67" spans="1:6">
      <c r="A67" s="35">
        <v>58</v>
      </c>
      <c r="B67" s="6"/>
      <c r="C67" s="214"/>
      <c r="D67" s="16" t="str">
        <f t="shared" si="0"/>
        <v/>
      </c>
      <c r="E67" s="347" t="b">
        <f t="shared" si="1"/>
        <v>0</v>
      </c>
      <c r="F67" s="348">
        <f t="shared" si="2"/>
        <v>1</v>
      </c>
    </row>
    <row r="68" spans="1:6">
      <c r="A68" s="35">
        <v>59</v>
      </c>
      <c r="B68" s="6"/>
      <c r="C68" s="214"/>
      <c r="D68" s="16" t="str">
        <f t="shared" si="0"/>
        <v/>
      </c>
      <c r="E68" s="347" t="b">
        <f t="shared" si="1"/>
        <v>0</v>
      </c>
      <c r="F68" s="348">
        <f t="shared" si="2"/>
        <v>1</v>
      </c>
    </row>
    <row r="69" spans="1:6">
      <c r="A69" s="35">
        <v>60</v>
      </c>
      <c r="B69" s="6"/>
      <c r="C69" s="214"/>
      <c r="D69" s="16" t="str">
        <f t="shared" si="0"/>
        <v/>
      </c>
      <c r="E69" s="347" t="b">
        <f t="shared" si="1"/>
        <v>0</v>
      </c>
      <c r="F69" s="348">
        <f t="shared" si="2"/>
        <v>1</v>
      </c>
    </row>
    <row r="70" spans="1:6">
      <c r="A70" s="35">
        <v>61</v>
      </c>
      <c r="B70" s="6"/>
      <c r="C70" s="214"/>
      <c r="D70" s="16" t="str">
        <f t="shared" si="0"/>
        <v/>
      </c>
      <c r="E70" s="347" t="b">
        <f t="shared" si="1"/>
        <v>0</v>
      </c>
      <c r="F70" s="348">
        <f t="shared" si="2"/>
        <v>1</v>
      </c>
    </row>
    <row r="71" spans="1:6">
      <c r="A71" s="35">
        <v>62</v>
      </c>
      <c r="B71" s="6"/>
      <c r="C71" s="214"/>
      <c r="D71" s="16" t="str">
        <f t="shared" si="0"/>
        <v/>
      </c>
      <c r="E71" s="347" t="b">
        <f t="shared" si="1"/>
        <v>0</v>
      </c>
      <c r="F71" s="348">
        <f t="shared" si="2"/>
        <v>1</v>
      </c>
    </row>
    <row r="72" spans="1:6">
      <c r="A72" s="35">
        <v>63</v>
      </c>
      <c r="B72" s="6"/>
      <c r="C72" s="214"/>
      <c r="D72" s="16" t="str">
        <f t="shared" si="0"/>
        <v/>
      </c>
      <c r="E72" s="347" t="b">
        <f t="shared" si="1"/>
        <v>0</v>
      </c>
      <c r="F72" s="348">
        <f t="shared" si="2"/>
        <v>1</v>
      </c>
    </row>
    <row r="73" spans="1:6">
      <c r="A73" s="35">
        <v>64</v>
      </c>
      <c r="B73" s="6"/>
      <c r="C73" s="214"/>
      <c r="D73" s="16" t="str">
        <f t="shared" si="0"/>
        <v/>
      </c>
      <c r="E73" s="347" t="b">
        <f t="shared" si="1"/>
        <v>0</v>
      </c>
      <c r="F73" s="348">
        <f t="shared" si="2"/>
        <v>1</v>
      </c>
    </row>
    <row r="74" spans="1:6">
      <c r="A74" s="35">
        <v>65</v>
      </c>
      <c r="B74" s="6"/>
      <c r="C74" s="214"/>
      <c r="D74" s="16" t="str">
        <f t="shared" ref="D74:D137" si="3">IF(OR($B74="",,,,$C74&lt;an_initial,$C74&gt;an_final,),"",10)</f>
        <v/>
      </c>
      <c r="E74" s="347" t="b">
        <f t="shared" ref="E74:E108" si="4">IF(nume_candidat="",FALSE,ISNUMBER(SEARCH(nume_candidat,$B74)))</f>
        <v>0</v>
      </c>
      <c r="F74" s="348">
        <f t="shared" ref="F74:F108" si="5">LEN(B74)-LEN(SUBSTITUTE(B74,",",""))+1</f>
        <v>1</v>
      </c>
    </row>
    <row r="75" spans="1:6">
      <c r="A75" s="35">
        <v>66</v>
      </c>
      <c r="B75" s="6"/>
      <c r="C75" s="214"/>
      <c r="D75" s="16" t="str">
        <f t="shared" si="3"/>
        <v/>
      </c>
      <c r="E75" s="347" t="b">
        <f t="shared" si="4"/>
        <v>0</v>
      </c>
      <c r="F75" s="348">
        <f t="shared" si="5"/>
        <v>1</v>
      </c>
    </row>
    <row r="76" spans="1:6">
      <c r="A76" s="35">
        <v>67</v>
      </c>
      <c r="B76" s="6"/>
      <c r="C76" s="214"/>
      <c r="D76" s="16" t="str">
        <f t="shared" si="3"/>
        <v/>
      </c>
      <c r="E76" s="347" t="b">
        <f t="shared" si="4"/>
        <v>0</v>
      </c>
      <c r="F76" s="348">
        <f t="shared" si="5"/>
        <v>1</v>
      </c>
    </row>
    <row r="77" spans="1:6">
      <c r="A77" s="35">
        <v>68</v>
      </c>
      <c r="B77" s="6"/>
      <c r="C77" s="214"/>
      <c r="D77" s="16" t="str">
        <f t="shared" si="3"/>
        <v/>
      </c>
      <c r="E77" s="347" t="b">
        <f t="shared" si="4"/>
        <v>0</v>
      </c>
      <c r="F77" s="348">
        <f t="shared" si="5"/>
        <v>1</v>
      </c>
    </row>
    <row r="78" spans="1:6">
      <c r="A78" s="35">
        <v>69</v>
      </c>
      <c r="B78" s="6"/>
      <c r="C78" s="214"/>
      <c r="D78" s="16" t="str">
        <f t="shared" si="3"/>
        <v/>
      </c>
      <c r="E78" s="347" t="b">
        <f t="shared" si="4"/>
        <v>0</v>
      </c>
      <c r="F78" s="348">
        <f t="shared" si="5"/>
        <v>1</v>
      </c>
    </row>
    <row r="79" spans="1:6">
      <c r="A79" s="35">
        <v>70</v>
      </c>
      <c r="B79" s="6"/>
      <c r="C79" s="214"/>
      <c r="D79" s="16" t="str">
        <f t="shared" si="3"/>
        <v/>
      </c>
      <c r="E79" s="347" t="b">
        <f t="shared" si="4"/>
        <v>0</v>
      </c>
      <c r="F79" s="348">
        <f t="shared" si="5"/>
        <v>1</v>
      </c>
    </row>
    <row r="80" spans="1:6">
      <c r="A80" s="35">
        <v>71</v>
      </c>
      <c r="B80" s="6"/>
      <c r="C80" s="214"/>
      <c r="D80" s="16" t="str">
        <f t="shared" si="3"/>
        <v/>
      </c>
      <c r="E80" s="347" t="b">
        <f t="shared" si="4"/>
        <v>0</v>
      </c>
      <c r="F80" s="348">
        <f t="shared" si="5"/>
        <v>1</v>
      </c>
    </row>
    <row r="81" spans="1:6">
      <c r="A81" s="35">
        <v>72</v>
      </c>
      <c r="B81" s="6"/>
      <c r="C81" s="214"/>
      <c r="D81" s="16" t="str">
        <f t="shared" si="3"/>
        <v/>
      </c>
      <c r="E81" s="347" t="b">
        <f t="shared" si="4"/>
        <v>0</v>
      </c>
      <c r="F81" s="348">
        <f t="shared" si="5"/>
        <v>1</v>
      </c>
    </row>
    <row r="82" spans="1:6">
      <c r="A82" s="35">
        <v>73</v>
      </c>
      <c r="B82" s="6"/>
      <c r="C82" s="214"/>
      <c r="D82" s="16" t="str">
        <f t="shared" si="3"/>
        <v/>
      </c>
      <c r="E82" s="347" t="b">
        <f t="shared" si="4"/>
        <v>0</v>
      </c>
      <c r="F82" s="348">
        <f t="shared" si="5"/>
        <v>1</v>
      </c>
    </row>
    <row r="83" spans="1:6">
      <c r="A83" s="35">
        <v>74</v>
      </c>
      <c r="B83" s="6"/>
      <c r="C83" s="214"/>
      <c r="D83" s="16" t="str">
        <f t="shared" si="3"/>
        <v/>
      </c>
      <c r="E83" s="347" t="b">
        <f t="shared" si="4"/>
        <v>0</v>
      </c>
      <c r="F83" s="348">
        <f t="shared" si="5"/>
        <v>1</v>
      </c>
    </row>
    <row r="84" spans="1:6">
      <c r="A84" s="35">
        <v>75</v>
      </c>
      <c r="B84" s="6"/>
      <c r="C84" s="214"/>
      <c r="D84" s="16" t="str">
        <f t="shared" si="3"/>
        <v/>
      </c>
      <c r="E84" s="347" t="b">
        <f t="shared" si="4"/>
        <v>0</v>
      </c>
      <c r="F84" s="348">
        <f t="shared" si="5"/>
        <v>1</v>
      </c>
    </row>
    <row r="85" spans="1:6">
      <c r="A85" s="35">
        <v>76</v>
      </c>
      <c r="B85" s="6"/>
      <c r="C85" s="214"/>
      <c r="D85" s="16" t="str">
        <f t="shared" si="3"/>
        <v/>
      </c>
      <c r="E85" s="347" t="b">
        <f t="shared" si="4"/>
        <v>0</v>
      </c>
      <c r="F85" s="348">
        <f t="shared" si="5"/>
        <v>1</v>
      </c>
    </row>
    <row r="86" spans="1:6">
      <c r="A86" s="35">
        <v>77</v>
      </c>
      <c r="B86" s="6"/>
      <c r="C86" s="214"/>
      <c r="D86" s="16" t="str">
        <f t="shared" si="3"/>
        <v/>
      </c>
      <c r="E86" s="347" t="b">
        <f t="shared" si="4"/>
        <v>0</v>
      </c>
      <c r="F86" s="348">
        <f t="shared" si="5"/>
        <v>1</v>
      </c>
    </row>
    <row r="87" spans="1:6">
      <c r="A87" s="35">
        <v>78</v>
      </c>
      <c r="B87" s="6"/>
      <c r="C87" s="214"/>
      <c r="D87" s="16" t="str">
        <f t="shared" si="3"/>
        <v/>
      </c>
      <c r="E87" s="347" t="b">
        <f t="shared" si="4"/>
        <v>0</v>
      </c>
      <c r="F87" s="348">
        <f t="shared" si="5"/>
        <v>1</v>
      </c>
    </row>
    <row r="88" spans="1:6">
      <c r="A88" s="35">
        <v>79</v>
      </c>
      <c r="B88" s="6"/>
      <c r="C88" s="214"/>
      <c r="D88" s="16" t="str">
        <f t="shared" si="3"/>
        <v/>
      </c>
      <c r="E88" s="347" t="b">
        <f t="shared" si="4"/>
        <v>0</v>
      </c>
      <c r="F88" s="348">
        <f t="shared" si="5"/>
        <v>1</v>
      </c>
    </row>
    <row r="89" spans="1:6">
      <c r="A89" s="35">
        <v>80</v>
      </c>
      <c r="B89" s="6"/>
      <c r="C89" s="214"/>
      <c r="D89" s="16" t="str">
        <f t="shared" si="3"/>
        <v/>
      </c>
      <c r="E89" s="347" t="b">
        <f t="shared" si="4"/>
        <v>0</v>
      </c>
      <c r="F89" s="348">
        <f t="shared" si="5"/>
        <v>1</v>
      </c>
    </row>
    <row r="90" spans="1:6">
      <c r="A90" s="35">
        <v>81</v>
      </c>
      <c r="B90" s="6"/>
      <c r="C90" s="214"/>
      <c r="D90" s="16" t="str">
        <f t="shared" si="3"/>
        <v/>
      </c>
      <c r="E90" s="347" t="b">
        <f t="shared" si="4"/>
        <v>0</v>
      </c>
      <c r="F90" s="348">
        <f t="shared" si="5"/>
        <v>1</v>
      </c>
    </row>
    <row r="91" spans="1:6">
      <c r="A91" s="35">
        <v>82</v>
      </c>
      <c r="B91" s="6"/>
      <c r="C91" s="214"/>
      <c r="D91" s="16" t="str">
        <f t="shared" si="3"/>
        <v/>
      </c>
      <c r="E91" s="347" t="b">
        <f t="shared" si="4"/>
        <v>0</v>
      </c>
      <c r="F91" s="348">
        <f t="shared" si="5"/>
        <v>1</v>
      </c>
    </row>
    <row r="92" spans="1:6">
      <c r="A92" s="35">
        <v>83</v>
      </c>
      <c r="B92" s="6"/>
      <c r="C92" s="214"/>
      <c r="D92" s="16" t="str">
        <f t="shared" si="3"/>
        <v/>
      </c>
      <c r="E92" s="347" t="b">
        <f t="shared" si="4"/>
        <v>0</v>
      </c>
      <c r="F92" s="348">
        <f t="shared" si="5"/>
        <v>1</v>
      </c>
    </row>
    <row r="93" spans="1:6">
      <c r="A93" s="35">
        <v>84</v>
      </c>
      <c r="B93" s="6"/>
      <c r="C93" s="214"/>
      <c r="D93" s="16" t="str">
        <f t="shared" si="3"/>
        <v/>
      </c>
      <c r="E93" s="347" t="b">
        <f t="shared" si="4"/>
        <v>0</v>
      </c>
      <c r="F93" s="348">
        <f t="shared" si="5"/>
        <v>1</v>
      </c>
    </row>
    <row r="94" spans="1:6">
      <c r="A94" s="35">
        <v>85</v>
      </c>
      <c r="B94" s="6"/>
      <c r="C94" s="214"/>
      <c r="D94" s="16" t="str">
        <f t="shared" si="3"/>
        <v/>
      </c>
      <c r="E94" s="347" t="b">
        <f t="shared" si="4"/>
        <v>0</v>
      </c>
      <c r="F94" s="348">
        <f t="shared" si="5"/>
        <v>1</v>
      </c>
    </row>
    <row r="95" spans="1:6">
      <c r="A95" s="35">
        <v>86</v>
      </c>
      <c r="B95" s="6"/>
      <c r="C95" s="214"/>
      <c r="D95" s="16" t="str">
        <f t="shared" si="3"/>
        <v/>
      </c>
      <c r="E95" s="347" t="b">
        <f t="shared" si="4"/>
        <v>0</v>
      </c>
      <c r="F95" s="348">
        <f t="shared" si="5"/>
        <v>1</v>
      </c>
    </row>
    <row r="96" spans="1:6">
      <c r="A96" s="35">
        <v>87</v>
      </c>
      <c r="B96" s="6"/>
      <c r="C96" s="214"/>
      <c r="D96" s="16" t="str">
        <f t="shared" si="3"/>
        <v/>
      </c>
      <c r="E96" s="347" t="b">
        <f t="shared" si="4"/>
        <v>0</v>
      </c>
      <c r="F96" s="348">
        <f t="shared" si="5"/>
        <v>1</v>
      </c>
    </row>
    <row r="97" spans="1:6">
      <c r="A97" s="35">
        <v>88</v>
      </c>
      <c r="B97" s="6"/>
      <c r="C97" s="214"/>
      <c r="D97" s="16" t="str">
        <f t="shared" si="3"/>
        <v/>
      </c>
      <c r="E97" s="347" t="b">
        <f t="shared" si="4"/>
        <v>0</v>
      </c>
      <c r="F97" s="348">
        <f t="shared" si="5"/>
        <v>1</v>
      </c>
    </row>
    <row r="98" spans="1:6">
      <c r="A98" s="35">
        <v>89</v>
      </c>
      <c r="B98" s="6"/>
      <c r="C98" s="214"/>
      <c r="D98" s="16" t="str">
        <f t="shared" si="3"/>
        <v/>
      </c>
      <c r="E98" s="347" t="b">
        <f t="shared" si="4"/>
        <v>0</v>
      </c>
      <c r="F98" s="348">
        <f t="shared" si="5"/>
        <v>1</v>
      </c>
    </row>
    <row r="99" spans="1:6">
      <c r="A99" s="35">
        <v>90</v>
      </c>
      <c r="B99" s="6"/>
      <c r="C99" s="214"/>
      <c r="D99" s="16" t="str">
        <f t="shared" si="3"/>
        <v/>
      </c>
      <c r="E99" s="347" t="b">
        <f t="shared" si="4"/>
        <v>0</v>
      </c>
      <c r="F99" s="348">
        <f t="shared" si="5"/>
        <v>1</v>
      </c>
    </row>
    <row r="100" spans="1:6">
      <c r="A100" s="35">
        <v>91</v>
      </c>
      <c r="B100" s="6"/>
      <c r="C100" s="214"/>
      <c r="D100" s="16" t="str">
        <f t="shared" si="3"/>
        <v/>
      </c>
      <c r="E100" s="347" t="b">
        <f t="shared" si="4"/>
        <v>0</v>
      </c>
      <c r="F100" s="348">
        <f t="shared" si="5"/>
        <v>1</v>
      </c>
    </row>
    <row r="101" spans="1:6">
      <c r="A101" s="35">
        <v>92</v>
      </c>
      <c r="B101" s="6"/>
      <c r="C101" s="214"/>
      <c r="D101" s="16" t="str">
        <f t="shared" si="3"/>
        <v/>
      </c>
      <c r="E101" s="347" t="b">
        <f t="shared" si="4"/>
        <v>0</v>
      </c>
      <c r="F101" s="348">
        <f t="shared" si="5"/>
        <v>1</v>
      </c>
    </row>
    <row r="102" spans="1:6">
      <c r="A102" s="35">
        <v>93</v>
      </c>
      <c r="B102" s="6"/>
      <c r="C102" s="214"/>
      <c r="D102" s="16" t="str">
        <f t="shared" si="3"/>
        <v/>
      </c>
      <c r="E102" s="347" t="b">
        <f t="shared" si="4"/>
        <v>0</v>
      </c>
      <c r="F102" s="348">
        <f t="shared" si="5"/>
        <v>1</v>
      </c>
    </row>
    <row r="103" spans="1:6">
      <c r="A103" s="35">
        <v>94</v>
      </c>
      <c r="B103" s="6"/>
      <c r="C103" s="214"/>
      <c r="D103" s="16" t="str">
        <f t="shared" si="3"/>
        <v/>
      </c>
      <c r="E103" s="347" t="b">
        <f t="shared" si="4"/>
        <v>0</v>
      </c>
      <c r="F103" s="348">
        <f t="shared" si="5"/>
        <v>1</v>
      </c>
    </row>
    <row r="104" spans="1:6">
      <c r="A104" s="35">
        <v>95</v>
      </c>
      <c r="B104" s="6"/>
      <c r="C104" s="214"/>
      <c r="D104" s="16" t="str">
        <f t="shared" si="3"/>
        <v/>
      </c>
      <c r="E104" s="347" t="b">
        <f t="shared" si="4"/>
        <v>0</v>
      </c>
      <c r="F104" s="348">
        <f t="shared" si="5"/>
        <v>1</v>
      </c>
    </row>
    <row r="105" spans="1:6">
      <c r="A105" s="35">
        <v>96</v>
      </c>
      <c r="B105" s="6"/>
      <c r="C105" s="214"/>
      <c r="D105" s="16" t="str">
        <f t="shared" si="3"/>
        <v/>
      </c>
      <c r="E105" s="347" t="b">
        <f t="shared" si="4"/>
        <v>0</v>
      </c>
      <c r="F105" s="348">
        <f t="shared" si="5"/>
        <v>1</v>
      </c>
    </row>
    <row r="106" spans="1:6">
      <c r="A106" s="35">
        <v>97</v>
      </c>
      <c r="B106" s="6"/>
      <c r="C106" s="214"/>
      <c r="D106" s="16" t="str">
        <f t="shared" si="3"/>
        <v/>
      </c>
      <c r="E106" s="347" t="b">
        <f t="shared" si="4"/>
        <v>0</v>
      </c>
      <c r="F106" s="348">
        <f t="shared" si="5"/>
        <v>1</v>
      </c>
    </row>
    <row r="107" spans="1:6">
      <c r="A107" s="35">
        <v>98</v>
      </c>
      <c r="B107" s="6"/>
      <c r="C107" s="214"/>
      <c r="D107" s="16" t="str">
        <f t="shared" si="3"/>
        <v/>
      </c>
      <c r="E107" s="347" t="b">
        <f t="shared" si="4"/>
        <v>0</v>
      </c>
      <c r="F107" s="348">
        <f t="shared" si="5"/>
        <v>1</v>
      </c>
    </row>
    <row r="108" spans="1:6">
      <c r="A108" s="141">
        <v>99</v>
      </c>
      <c r="B108" s="6"/>
      <c r="C108" s="214"/>
      <c r="D108" s="16" t="str">
        <f t="shared" si="3"/>
        <v/>
      </c>
      <c r="E108" s="347" t="b">
        <f t="shared" si="4"/>
        <v>0</v>
      </c>
      <c r="F108" s="348">
        <f t="shared" si="5"/>
        <v>1</v>
      </c>
    </row>
    <row r="109" spans="1:6">
      <c r="A109" s="141">
        <v>100</v>
      </c>
      <c r="B109" s="142"/>
      <c r="C109" s="144"/>
      <c r="D109" s="16" t="str">
        <f t="shared" si="3"/>
        <v/>
      </c>
    </row>
    <row r="110" spans="1:6">
      <c r="A110" s="141">
        <v>101</v>
      </c>
      <c r="B110" s="142"/>
      <c r="C110" s="144"/>
      <c r="D110" s="16" t="str">
        <f t="shared" si="3"/>
        <v/>
      </c>
    </row>
    <row r="111" spans="1:6">
      <c r="A111" s="141">
        <v>102</v>
      </c>
      <c r="B111" s="142"/>
      <c r="C111" s="144"/>
      <c r="D111" s="16" t="str">
        <f t="shared" si="3"/>
        <v/>
      </c>
    </row>
    <row r="112" spans="1:6">
      <c r="A112" s="141">
        <v>103</v>
      </c>
      <c r="B112" s="142"/>
      <c r="C112" s="144"/>
      <c r="D112" s="16" t="str">
        <f t="shared" si="3"/>
        <v/>
      </c>
    </row>
    <row r="113" spans="1:4">
      <c r="A113" s="141">
        <v>104</v>
      </c>
      <c r="B113" s="142"/>
      <c r="C113" s="144"/>
      <c r="D113" s="16" t="str">
        <f t="shared" si="3"/>
        <v/>
      </c>
    </row>
    <row r="114" spans="1:4">
      <c r="A114" s="141">
        <v>105</v>
      </c>
      <c r="B114" s="142"/>
      <c r="C114" s="144"/>
      <c r="D114" s="16" t="str">
        <f t="shared" si="3"/>
        <v/>
      </c>
    </row>
    <row r="115" spans="1:4">
      <c r="A115" s="141">
        <v>106</v>
      </c>
      <c r="B115" s="142"/>
      <c r="C115" s="144"/>
      <c r="D115" s="16" t="str">
        <f t="shared" si="3"/>
        <v/>
      </c>
    </row>
    <row r="116" spans="1:4">
      <c r="A116" s="141">
        <v>107</v>
      </c>
      <c r="B116" s="142"/>
      <c r="C116" s="144"/>
      <c r="D116" s="16" t="str">
        <f t="shared" si="3"/>
        <v/>
      </c>
    </row>
    <row r="117" spans="1:4">
      <c r="A117" s="141">
        <v>108</v>
      </c>
      <c r="B117" s="142"/>
      <c r="C117" s="144"/>
      <c r="D117" s="16" t="str">
        <f t="shared" si="3"/>
        <v/>
      </c>
    </row>
    <row r="118" spans="1:4">
      <c r="A118" s="141">
        <v>109</v>
      </c>
      <c r="B118" s="142"/>
      <c r="C118" s="144"/>
      <c r="D118" s="16" t="str">
        <f t="shared" si="3"/>
        <v/>
      </c>
    </row>
    <row r="119" spans="1:4">
      <c r="A119" s="141">
        <v>110</v>
      </c>
      <c r="B119" s="142"/>
      <c r="C119" s="144"/>
      <c r="D119" s="16" t="str">
        <f t="shared" si="3"/>
        <v/>
      </c>
    </row>
    <row r="120" spans="1:4">
      <c r="A120" s="141">
        <v>111</v>
      </c>
      <c r="B120" s="142"/>
      <c r="C120" s="144"/>
      <c r="D120" s="16" t="str">
        <f t="shared" si="3"/>
        <v/>
      </c>
    </row>
    <row r="121" spans="1:4">
      <c r="A121" s="141">
        <v>112</v>
      </c>
      <c r="B121" s="142"/>
      <c r="C121" s="144"/>
      <c r="D121" s="16" t="str">
        <f t="shared" si="3"/>
        <v/>
      </c>
    </row>
    <row r="122" spans="1:4">
      <c r="A122" s="141">
        <v>113</v>
      </c>
      <c r="B122" s="142"/>
      <c r="C122" s="144"/>
      <c r="D122" s="16" t="str">
        <f t="shared" si="3"/>
        <v/>
      </c>
    </row>
    <row r="123" spans="1:4">
      <c r="A123" s="141">
        <v>114</v>
      </c>
      <c r="B123" s="142"/>
      <c r="C123" s="144"/>
      <c r="D123" s="16" t="str">
        <f t="shared" si="3"/>
        <v/>
      </c>
    </row>
    <row r="124" spans="1:4">
      <c r="A124" s="141">
        <v>115</v>
      </c>
      <c r="B124" s="142"/>
      <c r="C124" s="144"/>
      <c r="D124" s="16" t="str">
        <f t="shared" si="3"/>
        <v/>
      </c>
    </row>
    <row r="125" spans="1:4">
      <c r="A125" s="141">
        <v>116</v>
      </c>
      <c r="B125" s="142"/>
      <c r="C125" s="144"/>
      <c r="D125" s="16" t="str">
        <f t="shared" si="3"/>
        <v/>
      </c>
    </row>
    <row r="126" spans="1:4">
      <c r="A126" s="141">
        <v>117</v>
      </c>
      <c r="B126" s="142"/>
      <c r="C126" s="144"/>
      <c r="D126" s="16" t="str">
        <f t="shared" si="3"/>
        <v/>
      </c>
    </row>
    <row r="127" spans="1:4">
      <c r="A127" s="141">
        <v>118</v>
      </c>
      <c r="B127" s="142"/>
      <c r="C127" s="144"/>
      <c r="D127" s="16" t="str">
        <f t="shared" si="3"/>
        <v/>
      </c>
    </row>
    <row r="128" spans="1:4">
      <c r="A128" s="141">
        <v>119</v>
      </c>
      <c r="B128" s="142"/>
      <c r="C128" s="144"/>
      <c r="D128" s="16" t="str">
        <f t="shared" si="3"/>
        <v/>
      </c>
    </row>
    <row r="129" spans="1:4">
      <c r="A129" s="141">
        <v>120</v>
      </c>
      <c r="B129" s="142"/>
      <c r="C129" s="144"/>
      <c r="D129" s="16" t="str">
        <f t="shared" si="3"/>
        <v/>
      </c>
    </row>
    <row r="130" spans="1:4">
      <c r="A130" s="141">
        <v>121</v>
      </c>
      <c r="B130" s="142"/>
      <c r="C130" s="144"/>
      <c r="D130" s="16" t="str">
        <f t="shared" si="3"/>
        <v/>
      </c>
    </row>
    <row r="131" spans="1:4">
      <c r="A131" s="141">
        <v>122</v>
      </c>
      <c r="B131" s="142"/>
      <c r="C131" s="144"/>
      <c r="D131" s="16" t="str">
        <f t="shared" si="3"/>
        <v/>
      </c>
    </row>
    <row r="132" spans="1:4">
      <c r="A132" s="141">
        <v>123</v>
      </c>
      <c r="B132" s="142"/>
      <c r="C132" s="144"/>
      <c r="D132" s="16" t="str">
        <f t="shared" si="3"/>
        <v/>
      </c>
    </row>
    <row r="133" spans="1:4">
      <c r="A133" s="141">
        <v>124</v>
      </c>
      <c r="B133" s="142"/>
      <c r="C133" s="144"/>
      <c r="D133" s="16" t="str">
        <f t="shared" si="3"/>
        <v/>
      </c>
    </row>
    <row r="134" spans="1:4">
      <c r="A134" s="141">
        <v>125</v>
      </c>
      <c r="B134" s="142"/>
      <c r="C134" s="144"/>
      <c r="D134" s="16" t="str">
        <f t="shared" si="3"/>
        <v/>
      </c>
    </row>
    <row r="135" spans="1:4">
      <c r="A135" s="141">
        <v>126</v>
      </c>
      <c r="B135" s="142"/>
      <c r="C135" s="144"/>
      <c r="D135" s="16" t="str">
        <f t="shared" si="3"/>
        <v/>
      </c>
    </row>
    <row r="136" spans="1:4">
      <c r="A136" s="141">
        <v>127</v>
      </c>
      <c r="B136" s="142"/>
      <c r="C136" s="144"/>
      <c r="D136" s="16" t="str">
        <f t="shared" si="3"/>
        <v/>
      </c>
    </row>
    <row r="137" spans="1:4">
      <c r="A137" s="141">
        <v>128</v>
      </c>
      <c r="B137" s="142"/>
      <c r="C137" s="144"/>
      <c r="D137" s="16" t="str">
        <f t="shared" si="3"/>
        <v/>
      </c>
    </row>
    <row r="138" spans="1:4">
      <c r="A138" s="141">
        <v>129</v>
      </c>
      <c r="B138" s="142"/>
      <c r="C138" s="144"/>
      <c r="D138" s="16" t="str">
        <f t="shared" ref="D138:D201" si="6">IF(OR($B138="",,,,$C138&lt;an_initial,$C138&gt;an_final,),"",10)</f>
        <v/>
      </c>
    </row>
    <row r="139" spans="1:4">
      <c r="A139" s="141">
        <v>130</v>
      </c>
      <c r="B139" s="142"/>
      <c r="C139" s="144"/>
      <c r="D139" s="16" t="str">
        <f t="shared" si="6"/>
        <v/>
      </c>
    </row>
    <row r="140" spans="1:4">
      <c r="A140" s="141">
        <v>131</v>
      </c>
      <c r="B140" s="142"/>
      <c r="C140" s="144"/>
      <c r="D140" s="16" t="str">
        <f t="shared" si="6"/>
        <v/>
      </c>
    </row>
    <row r="141" spans="1:4">
      <c r="A141" s="141">
        <v>132</v>
      </c>
      <c r="B141" s="142"/>
      <c r="C141" s="144"/>
      <c r="D141" s="16" t="str">
        <f t="shared" si="6"/>
        <v/>
      </c>
    </row>
    <row r="142" spans="1:4">
      <c r="A142" s="141">
        <v>133</v>
      </c>
      <c r="B142" s="142"/>
      <c r="C142" s="144"/>
      <c r="D142" s="16" t="str">
        <f t="shared" si="6"/>
        <v/>
      </c>
    </row>
    <row r="143" spans="1:4">
      <c r="A143" s="141">
        <v>134</v>
      </c>
      <c r="B143" s="142"/>
      <c r="C143" s="144"/>
      <c r="D143" s="16" t="str">
        <f t="shared" si="6"/>
        <v/>
      </c>
    </row>
    <row r="144" spans="1:4">
      <c r="A144" s="141">
        <v>135</v>
      </c>
      <c r="B144" s="142"/>
      <c r="C144" s="144"/>
      <c r="D144" s="16" t="str">
        <f t="shared" si="6"/>
        <v/>
      </c>
    </row>
    <row r="145" spans="1:4">
      <c r="A145" s="141">
        <v>136</v>
      </c>
      <c r="B145" s="142"/>
      <c r="C145" s="144"/>
      <c r="D145" s="16" t="str">
        <f t="shared" si="6"/>
        <v/>
      </c>
    </row>
    <row r="146" spans="1:4">
      <c r="A146" s="141">
        <v>137</v>
      </c>
      <c r="B146" s="142"/>
      <c r="C146" s="144"/>
      <c r="D146" s="16" t="str">
        <f t="shared" si="6"/>
        <v/>
      </c>
    </row>
    <row r="147" spans="1:4">
      <c r="A147" s="141">
        <v>138</v>
      </c>
      <c r="B147" s="142"/>
      <c r="C147" s="144"/>
      <c r="D147" s="16" t="str">
        <f t="shared" si="6"/>
        <v/>
      </c>
    </row>
    <row r="148" spans="1:4">
      <c r="A148" s="141">
        <v>139</v>
      </c>
      <c r="B148" s="142"/>
      <c r="C148" s="144"/>
      <c r="D148" s="16" t="str">
        <f t="shared" si="6"/>
        <v/>
      </c>
    </row>
    <row r="149" spans="1:4">
      <c r="A149" s="141">
        <v>140</v>
      </c>
      <c r="B149" s="142"/>
      <c r="C149" s="144"/>
      <c r="D149" s="16" t="str">
        <f t="shared" si="6"/>
        <v/>
      </c>
    </row>
    <row r="150" spans="1:4">
      <c r="A150" s="141">
        <v>141</v>
      </c>
      <c r="B150" s="142"/>
      <c r="C150" s="144"/>
      <c r="D150" s="16" t="str">
        <f t="shared" si="6"/>
        <v/>
      </c>
    </row>
    <row r="151" spans="1:4">
      <c r="A151" s="141">
        <v>142</v>
      </c>
      <c r="B151" s="142"/>
      <c r="C151" s="144"/>
      <c r="D151" s="16" t="str">
        <f t="shared" si="6"/>
        <v/>
      </c>
    </row>
    <row r="152" spans="1:4">
      <c r="A152" s="141">
        <v>143</v>
      </c>
      <c r="B152" s="142"/>
      <c r="C152" s="144"/>
      <c r="D152" s="16" t="str">
        <f t="shared" si="6"/>
        <v/>
      </c>
    </row>
    <row r="153" spans="1:4">
      <c r="A153" s="141">
        <v>144</v>
      </c>
      <c r="B153" s="142"/>
      <c r="C153" s="144"/>
      <c r="D153" s="16" t="str">
        <f t="shared" si="6"/>
        <v/>
      </c>
    </row>
    <row r="154" spans="1:4">
      <c r="A154" s="141">
        <v>145</v>
      </c>
      <c r="B154" s="142"/>
      <c r="C154" s="144"/>
      <c r="D154" s="16" t="str">
        <f t="shared" si="6"/>
        <v/>
      </c>
    </row>
    <row r="155" spans="1:4">
      <c r="A155" s="141">
        <v>146</v>
      </c>
      <c r="B155" s="142"/>
      <c r="C155" s="144"/>
      <c r="D155" s="16" t="str">
        <f t="shared" si="6"/>
        <v/>
      </c>
    </row>
    <row r="156" spans="1:4">
      <c r="A156" s="141">
        <v>147</v>
      </c>
      <c r="B156" s="142"/>
      <c r="C156" s="144"/>
      <c r="D156" s="16" t="str">
        <f t="shared" si="6"/>
        <v/>
      </c>
    </row>
    <row r="157" spans="1:4">
      <c r="A157" s="141">
        <v>148</v>
      </c>
      <c r="B157" s="142"/>
      <c r="C157" s="144"/>
      <c r="D157" s="16" t="str">
        <f t="shared" si="6"/>
        <v/>
      </c>
    </row>
    <row r="158" spans="1:4">
      <c r="A158" s="141">
        <v>149</v>
      </c>
      <c r="B158" s="142"/>
      <c r="C158" s="144"/>
      <c r="D158" s="16" t="str">
        <f t="shared" si="6"/>
        <v/>
      </c>
    </row>
    <row r="159" spans="1:4">
      <c r="A159" s="141">
        <v>150</v>
      </c>
      <c r="B159" s="142"/>
      <c r="C159" s="144"/>
      <c r="D159" s="16" t="str">
        <f t="shared" si="6"/>
        <v/>
      </c>
    </row>
    <row r="160" spans="1:4">
      <c r="A160" s="141">
        <v>151</v>
      </c>
      <c r="B160" s="142"/>
      <c r="C160" s="144"/>
      <c r="D160" s="16" t="str">
        <f t="shared" si="6"/>
        <v/>
      </c>
    </row>
    <row r="161" spans="1:4">
      <c r="A161" s="141">
        <v>152</v>
      </c>
      <c r="B161" s="142"/>
      <c r="C161" s="144"/>
      <c r="D161" s="16" t="str">
        <f t="shared" si="6"/>
        <v/>
      </c>
    </row>
    <row r="162" spans="1:4">
      <c r="A162" s="141">
        <v>153</v>
      </c>
      <c r="B162" s="142"/>
      <c r="C162" s="144"/>
      <c r="D162" s="16" t="str">
        <f t="shared" si="6"/>
        <v/>
      </c>
    </row>
    <row r="163" spans="1:4">
      <c r="A163" s="141">
        <v>154</v>
      </c>
      <c r="B163" s="142"/>
      <c r="C163" s="144"/>
      <c r="D163" s="16" t="str">
        <f t="shared" si="6"/>
        <v/>
      </c>
    </row>
    <row r="164" spans="1:4">
      <c r="A164" s="141">
        <v>155</v>
      </c>
      <c r="B164" s="142"/>
      <c r="C164" s="144"/>
      <c r="D164" s="16" t="str">
        <f t="shared" si="6"/>
        <v/>
      </c>
    </row>
    <row r="165" spans="1:4">
      <c r="A165" s="141">
        <v>156</v>
      </c>
      <c r="B165" s="142"/>
      <c r="C165" s="144"/>
      <c r="D165" s="16" t="str">
        <f t="shared" si="6"/>
        <v/>
      </c>
    </row>
    <row r="166" spans="1:4">
      <c r="A166" s="141">
        <v>157</v>
      </c>
      <c r="B166" s="142"/>
      <c r="C166" s="144"/>
      <c r="D166" s="16" t="str">
        <f t="shared" si="6"/>
        <v/>
      </c>
    </row>
    <row r="167" spans="1:4">
      <c r="A167" s="141">
        <v>158</v>
      </c>
      <c r="B167" s="142"/>
      <c r="C167" s="144"/>
      <c r="D167" s="16" t="str">
        <f t="shared" si="6"/>
        <v/>
      </c>
    </row>
    <row r="168" spans="1:4">
      <c r="A168" s="141">
        <v>159</v>
      </c>
      <c r="B168" s="142"/>
      <c r="C168" s="144"/>
      <c r="D168" s="16" t="str">
        <f t="shared" si="6"/>
        <v/>
      </c>
    </row>
    <row r="169" spans="1:4">
      <c r="A169" s="141">
        <v>160</v>
      </c>
      <c r="B169" s="142"/>
      <c r="C169" s="144"/>
      <c r="D169" s="16" t="str">
        <f t="shared" si="6"/>
        <v/>
      </c>
    </row>
    <row r="170" spans="1:4">
      <c r="A170" s="141">
        <v>161</v>
      </c>
      <c r="B170" s="142"/>
      <c r="C170" s="144"/>
      <c r="D170" s="16" t="str">
        <f t="shared" si="6"/>
        <v/>
      </c>
    </row>
    <row r="171" spans="1:4">
      <c r="A171" s="141">
        <v>162</v>
      </c>
      <c r="B171" s="142"/>
      <c r="C171" s="144"/>
      <c r="D171" s="16" t="str">
        <f t="shared" si="6"/>
        <v/>
      </c>
    </row>
    <row r="172" spans="1:4">
      <c r="A172" s="141">
        <v>163</v>
      </c>
      <c r="B172" s="142"/>
      <c r="C172" s="144"/>
      <c r="D172" s="16" t="str">
        <f t="shared" si="6"/>
        <v/>
      </c>
    </row>
    <row r="173" spans="1:4">
      <c r="A173" s="141">
        <v>164</v>
      </c>
      <c r="B173" s="142"/>
      <c r="C173" s="144"/>
      <c r="D173" s="16" t="str">
        <f t="shared" si="6"/>
        <v/>
      </c>
    </row>
    <row r="174" spans="1:4">
      <c r="A174" s="141">
        <v>165</v>
      </c>
      <c r="B174" s="142"/>
      <c r="C174" s="144"/>
      <c r="D174" s="16" t="str">
        <f t="shared" si="6"/>
        <v/>
      </c>
    </row>
    <row r="175" spans="1:4">
      <c r="A175" s="141">
        <v>166</v>
      </c>
      <c r="B175" s="142"/>
      <c r="C175" s="144"/>
      <c r="D175" s="16" t="str">
        <f t="shared" si="6"/>
        <v/>
      </c>
    </row>
    <row r="176" spans="1:4">
      <c r="A176" s="141">
        <v>167</v>
      </c>
      <c r="B176" s="142"/>
      <c r="C176" s="144"/>
      <c r="D176" s="16" t="str">
        <f t="shared" si="6"/>
        <v/>
      </c>
    </row>
    <row r="177" spans="1:4">
      <c r="A177" s="141">
        <v>168</v>
      </c>
      <c r="B177" s="142"/>
      <c r="C177" s="144"/>
      <c r="D177" s="16" t="str">
        <f t="shared" si="6"/>
        <v/>
      </c>
    </row>
    <row r="178" spans="1:4">
      <c r="A178" s="141">
        <v>169</v>
      </c>
      <c r="B178" s="142"/>
      <c r="C178" s="144"/>
      <c r="D178" s="16" t="str">
        <f t="shared" si="6"/>
        <v/>
      </c>
    </row>
    <row r="179" spans="1:4">
      <c r="A179" s="141">
        <v>170</v>
      </c>
      <c r="B179" s="142"/>
      <c r="C179" s="144"/>
      <c r="D179" s="16" t="str">
        <f t="shared" si="6"/>
        <v/>
      </c>
    </row>
    <row r="180" spans="1:4">
      <c r="A180" s="141">
        <v>171</v>
      </c>
      <c r="B180" s="142"/>
      <c r="C180" s="144"/>
      <c r="D180" s="16" t="str">
        <f t="shared" si="6"/>
        <v/>
      </c>
    </row>
    <row r="181" spans="1:4">
      <c r="A181" s="141">
        <v>172</v>
      </c>
      <c r="B181" s="142"/>
      <c r="C181" s="144"/>
      <c r="D181" s="16" t="str">
        <f t="shared" si="6"/>
        <v/>
      </c>
    </row>
    <row r="182" spans="1:4">
      <c r="A182" s="141">
        <v>173</v>
      </c>
      <c r="B182" s="142"/>
      <c r="C182" s="144"/>
      <c r="D182" s="16" t="str">
        <f t="shared" si="6"/>
        <v/>
      </c>
    </row>
    <row r="183" spans="1:4">
      <c r="A183" s="141">
        <v>174</v>
      </c>
      <c r="B183" s="142"/>
      <c r="C183" s="144"/>
      <c r="D183" s="16" t="str">
        <f t="shared" si="6"/>
        <v/>
      </c>
    </row>
    <row r="184" spans="1:4">
      <c r="A184" s="141">
        <v>175</v>
      </c>
      <c r="B184" s="142"/>
      <c r="C184" s="144"/>
      <c r="D184" s="16" t="str">
        <f t="shared" si="6"/>
        <v/>
      </c>
    </row>
    <row r="185" spans="1:4">
      <c r="A185" s="141">
        <v>176</v>
      </c>
      <c r="B185" s="142"/>
      <c r="C185" s="144"/>
      <c r="D185" s="16" t="str">
        <f t="shared" si="6"/>
        <v/>
      </c>
    </row>
    <row r="186" spans="1:4">
      <c r="A186" s="141">
        <v>177</v>
      </c>
      <c r="B186" s="142"/>
      <c r="C186" s="144"/>
      <c r="D186" s="16" t="str">
        <f t="shared" si="6"/>
        <v/>
      </c>
    </row>
    <row r="187" spans="1:4">
      <c r="A187" s="141">
        <v>178</v>
      </c>
      <c r="B187" s="142"/>
      <c r="C187" s="144"/>
      <c r="D187" s="16" t="str">
        <f t="shared" si="6"/>
        <v/>
      </c>
    </row>
    <row r="188" spans="1:4">
      <c r="A188" s="141">
        <v>179</v>
      </c>
      <c r="B188" s="142"/>
      <c r="C188" s="144"/>
      <c r="D188" s="16" t="str">
        <f t="shared" si="6"/>
        <v/>
      </c>
    </row>
    <row r="189" spans="1:4">
      <c r="A189" s="141">
        <v>180</v>
      </c>
      <c r="B189" s="142"/>
      <c r="C189" s="144"/>
      <c r="D189" s="16" t="str">
        <f t="shared" si="6"/>
        <v/>
      </c>
    </row>
    <row r="190" spans="1:4">
      <c r="A190" s="141">
        <v>181</v>
      </c>
      <c r="B190" s="142"/>
      <c r="C190" s="144"/>
      <c r="D190" s="16" t="str">
        <f t="shared" si="6"/>
        <v/>
      </c>
    </row>
    <row r="191" spans="1:4">
      <c r="A191" s="141">
        <v>182</v>
      </c>
      <c r="B191" s="142"/>
      <c r="C191" s="144"/>
      <c r="D191" s="16" t="str">
        <f t="shared" si="6"/>
        <v/>
      </c>
    </row>
    <row r="192" spans="1:4">
      <c r="A192" s="141">
        <v>183</v>
      </c>
      <c r="B192" s="142"/>
      <c r="C192" s="144"/>
      <c r="D192" s="16" t="str">
        <f t="shared" si="6"/>
        <v/>
      </c>
    </row>
    <row r="193" spans="1:4">
      <c r="A193" s="141">
        <v>184</v>
      </c>
      <c r="B193" s="142"/>
      <c r="C193" s="144"/>
      <c r="D193" s="16" t="str">
        <f t="shared" si="6"/>
        <v/>
      </c>
    </row>
    <row r="194" spans="1:4">
      <c r="A194" s="141">
        <v>185</v>
      </c>
      <c r="B194" s="142"/>
      <c r="C194" s="144"/>
      <c r="D194" s="16" t="str">
        <f t="shared" si="6"/>
        <v/>
      </c>
    </row>
    <row r="195" spans="1:4">
      <c r="A195" s="141">
        <v>186</v>
      </c>
      <c r="B195" s="142"/>
      <c r="C195" s="144"/>
      <c r="D195" s="16" t="str">
        <f t="shared" si="6"/>
        <v/>
      </c>
    </row>
    <row r="196" spans="1:4">
      <c r="A196" s="141">
        <v>187</v>
      </c>
      <c r="B196" s="142"/>
      <c r="C196" s="144"/>
      <c r="D196" s="16" t="str">
        <f t="shared" si="6"/>
        <v/>
      </c>
    </row>
    <row r="197" spans="1:4">
      <c r="A197" s="141">
        <v>188</v>
      </c>
      <c r="B197" s="142"/>
      <c r="C197" s="144"/>
      <c r="D197" s="16" t="str">
        <f t="shared" si="6"/>
        <v/>
      </c>
    </row>
    <row r="198" spans="1:4">
      <c r="A198" s="141">
        <v>189</v>
      </c>
      <c r="B198" s="142"/>
      <c r="C198" s="144"/>
      <c r="D198" s="16" t="str">
        <f t="shared" si="6"/>
        <v/>
      </c>
    </row>
    <row r="199" spans="1:4">
      <c r="A199" s="141">
        <v>190</v>
      </c>
      <c r="B199" s="142"/>
      <c r="C199" s="144"/>
      <c r="D199" s="16" t="str">
        <f t="shared" si="6"/>
        <v/>
      </c>
    </row>
    <row r="200" spans="1:4">
      <c r="A200" s="141">
        <v>191</v>
      </c>
      <c r="B200" s="142"/>
      <c r="C200" s="144"/>
      <c r="D200" s="16" t="str">
        <f t="shared" si="6"/>
        <v/>
      </c>
    </row>
    <row r="201" spans="1:4">
      <c r="A201" s="141">
        <v>192</v>
      </c>
      <c r="B201" s="142"/>
      <c r="C201" s="144"/>
      <c r="D201" s="16" t="str">
        <f t="shared" si="6"/>
        <v/>
      </c>
    </row>
    <row r="202" spans="1:4">
      <c r="A202" s="141">
        <v>193</v>
      </c>
      <c r="B202" s="142"/>
      <c r="C202" s="144"/>
      <c r="D202" s="16" t="str">
        <f t="shared" ref="D202:D259" si="7">IF(OR($B202="",,,,$C202&lt;an_initial,$C202&gt;an_final,),"",10)</f>
        <v/>
      </c>
    </row>
    <row r="203" spans="1:4">
      <c r="A203" s="141">
        <v>194</v>
      </c>
      <c r="B203" s="142"/>
      <c r="C203" s="144"/>
      <c r="D203" s="16" t="str">
        <f t="shared" si="7"/>
        <v/>
      </c>
    </row>
    <row r="204" spans="1:4">
      <c r="A204" s="141">
        <v>195</v>
      </c>
      <c r="B204" s="142"/>
      <c r="C204" s="144"/>
      <c r="D204" s="16" t="str">
        <f t="shared" si="7"/>
        <v/>
      </c>
    </row>
    <row r="205" spans="1:4">
      <c r="A205" s="141">
        <v>196</v>
      </c>
      <c r="B205" s="142"/>
      <c r="C205" s="144"/>
      <c r="D205" s="16" t="str">
        <f t="shared" si="7"/>
        <v/>
      </c>
    </row>
    <row r="206" spans="1:4">
      <c r="A206" s="141">
        <v>197</v>
      </c>
      <c r="B206" s="142"/>
      <c r="C206" s="144"/>
      <c r="D206" s="16" t="str">
        <f t="shared" si="7"/>
        <v/>
      </c>
    </row>
    <row r="207" spans="1:4">
      <c r="A207" s="141">
        <v>198</v>
      </c>
      <c r="B207" s="142"/>
      <c r="C207" s="144"/>
      <c r="D207" s="16" t="str">
        <f t="shared" si="7"/>
        <v/>
      </c>
    </row>
    <row r="208" spans="1:4">
      <c r="A208" s="141">
        <v>199</v>
      </c>
      <c r="B208" s="142"/>
      <c r="C208" s="144"/>
      <c r="D208" s="16" t="str">
        <f t="shared" si="7"/>
        <v/>
      </c>
    </row>
    <row r="209" spans="1:4">
      <c r="A209" s="141">
        <v>200</v>
      </c>
      <c r="B209" s="142"/>
      <c r="C209" s="144"/>
      <c r="D209" s="16" t="str">
        <f t="shared" si="7"/>
        <v/>
      </c>
    </row>
    <row r="210" spans="1:4">
      <c r="A210" s="141">
        <v>201</v>
      </c>
      <c r="B210" s="142"/>
      <c r="C210" s="144"/>
      <c r="D210" s="16" t="str">
        <f t="shared" si="7"/>
        <v/>
      </c>
    </row>
    <row r="211" spans="1:4">
      <c r="A211" s="141">
        <v>202</v>
      </c>
      <c r="B211" s="142"/>
      <c r="C211" s="144"/>
      <c r="D211" s="16" t="str">
        <f t="shared" si="7"/>
        <v/>
      </c>
    </row>
    <row r="212" spans="1:4">
      <c r="A212" s="141">
        <v>203</v>
      </c>
      <c r="B212" s="142"/>
      <c r="C212" s="144"/>
      <c r="D212" s="16" t="str">
        <f t="shared" si="7"/>
        <v/>
      </c>
    </row>
    <row r="213" spans="1:4">
      <c r="A213" s="141">
        <v>204</v>
      </c>
      <c r="B213" s="142"/>
      <c r="C213" s="144"/>
      <c r="D213" s="16" t="str">
        <f t="shared" si="7"/>
        <v/>
      </c>
    </row>
    <row r="214" spans="1:4">
      <c r="A214" s="141">
        <v>205</v>
      </c>
      <c r="B214" s="142"/>
      <c r="C214" s="144"/>
      <c r="D214" s="16" t="str">
        <f t="shared" si="7"/>
        <v/>
      </c>
    </row>
    <row r="215" spans="1:4">
      <c r="A215" s="141">
        <v>206</v>
      </c>
      <c r="B215" s="142"/>
      <c r="C215" s="144"/>
      <c r="D215" s="16" t="str">
        <f t="shared" si="7"/>
        <v/>
      </c>
    </row>
    <row r="216" spans="1:4">
      <c r="A216" s="141">
        <v>207</v>
      </c>
      <c r="B216" s="142"/>
      <c r="C216" s="144"/>
      <c r="D216" s="16" t="str">
        <f t="shared" si="7"/>
        <v/>
      </c>
    </row>
    <row r="217" spans="1:4">
      <c r="A217" s="141">
        <v>208</v>
      </c>
      <c r="B217" s="142"/>
      <c r="C217" s="144"/>
      <c r="D217" s="16" t="str">
        <f t="shared" si="7"/>
        <v/>
      </c>
    </row>
    <row r="218" spans="1:4">
      <c r="A218" s="141">
        <v>209</v>
      </c>
      <c r="B218" s="142"/>
      <c r="C218" s="144"/>
      <c r="D218" s="16" t="str">
        <f t="shared" si="7"/>
        <v/>
      </c>
    </row>
    <row r="219" spans="1:4">
      <c r="A219" s="141">
        <v>210</v>
      </c>
      <c r="B219" s="142"/>
      <c r="C219" s="144"/>
      <c r="D219" s="16" t="str">
        <f t="shared" si="7"/>
        <v/>
      </c>
    </row>
    <row r="220" spans="1:4">
      <c r="A220" s="141">
        <v>211</v>
      </c>
      <c r="B220" s="142"/>
      <c r="C220" s="144"/>
      <c r="D220" s="16" t="str">
        <f t="shared" si="7"/>
        <v/>
      </c>
    </row>
    <row r="221" spans="1:4">
      <c r="A221" s="141">
        <v>212</v>
      </c>
      <c r="B221" s="142"/>
      <c r="C221" s="144"/>
      <c r="D221" s="16" t="str">
        <f t="shared" si="7"/>
        <v/>
      </c>
    </row>
    <row r="222" spans="1:4">
      <c r="A222" s="141">
        <v>213</v>
      </c>
      <c r="B222" s="142"/>
      <c r="C222" s="144"/>
      <c r="D222" s="16" t="str">
        <f t="shared" si="7"/>
        <v/>
      </c>
    </row>
    <row r="223" spans="1:4">
      <c r="A223" s="141">
        <v>214</v>
      </c>
      <c r="B223" s="142"/>
      <c r="C223" s="144"/>
      <c r="D223" s="16" t="str">
        <f t="shared" si="7"/>
        <v/>
      </c>
    </row>
    <row r="224" spans="1:4">
      <c r="A224" s="141">
        <v>215</v>
      </c>
      <c r="B224" s="142"/>
      <c r="C224" s="144"/>
      <c r="D224" s="16" t="str">
        <f t="shared" si="7"/>
        <v/>
      </c>
    </row>
    <row r="225" spans="1:4">
      <c r="A225" s="141">
        <v>216</v>
      </c>
      <c r="B225" s="142"/>
      <c r="C225" s="144"/>
      <c r="D225" s="16" t="str">
        <f t="shared" si="7"/>
        <v/>
      </c>
    </row>
    <row r="226" spans="1:4">
      <c r="A226" s="141">
        <v>217</v>
      </c>
      <c r="B226" s="142"/>
      <c r="C226" s="144"/>
      <c r="D226" s="16" t="str">
        <f t="shared" si="7"/>
        <v/>
      </c>
    </row>
    <row r="227" spans="1:4">
      <c r="A227" s="141">
        <v>218</v>
      </c>
      <c r="B227" s="142"/>
      <c r="C227" s="144"/>
      <c r="D227" s="16" t="str">
        <f t="shared" si="7"/>
        <v/>
      </c>
    </row>
    <row r="228" spans="1:4">
      <c r="A228" s="141">
        <v>219</v>
      </c>
      <c r="B228" s="142"/>
      <c r="C228" s="144"/>
      <c r="D228" s="16" t="str">
        <f t="shared" si="7"/>
        <v/>
      </c>
    </row>
    <row r="229" spans="1:4">
      <c r="A229" s="141">
        <v>220</v>
      </c>
      <c r="B229" s="142"/>
      <c r="C229" s="144"/>
      <c r="D229" s="16" t="str">
        <f t="shared" si="7"/>
        <v/>
      </c>
    </row>
    <row r="230" spans="1:4">
      <c r="A230" s="141">
        <v>221</v>
      </c>
      <c r="B230" s="142"/>
      <c r="C230" s="144"/>
      <c r="D230" s="16" t="str">
        <f t="shared" si="7"/>
        <v/>
      </c>
    </row>
    <row r="231" spans="1:4">
      <c r="A231" s="141">
        <v>222</v>
      </c>
      <c r="B231" s="142"/>
      <c r="C231" s="144"/>
      <c r="D231" s="16" t="str">
        <f t="shared" si="7"/>
        <v/>
      </c>
    </row>
    <row r="232" spans="1:4">
      <c r="A232" s="141">
        <v>223</v>
      </c>
      <c r="B232" s="142"/>
      <c r="C232" s="144"/>
      <c r="D232" s="16" t="str">
        <f t="shared" si="7"/>
        <v/>
      </c>
    </row>
    <row r="233" spans="1:4">
      <c r="A233" s="141">
        <v>224</v>
      </c>
      <c r="B233" s="142"/>
      <c r="C233" s="144"/>
      <c r="D233" s="16" t="str">
        <f t="shared" si="7"/>
        <v/>
      </c>
    </row>
    <row r="234" spans="1:4">
      <c r="A234" s="141">
        <v>225</v>
      </c>
      <c r="B234" s="142"/>
      <c r="C234" s="144"/>
      <c r="D234" s="16" t="str">
        <f t="shared" si="7"/>
        <v/>
      </c>
    </row>
    <row r="235" spans="1:4">
      <c r="A235" s="141">
        <v>226</v>
      </c>
      <c r="B235" s="142"/>
      <c r="C235" s="144"/>
      <c r="D235" s="16" t="str">
        <f t="shared" si="7"/>
        <v/>
      </c>
    </row>
    <row r="236" spans="1:4">
      <c r="A236" s="141">
        <v>227</v>
      </c>
      <c r="B236" s="142"/>
      <c r="C236" s="144"/>
      <c r="D236" s="16" t="str">
        <f t="shared" si="7"/>
        <v/>
      </c>
    </row>
    <row r="237" spans="1:4">
      <c r="A237" s="141">
        <v>228</v>
      </c>
      <c r="B237" s="142"/>
      <c r="C237" s="144"/>
      <c r="D237" s="16" t="str">
        <f t="shared" si="7"/>
        <v/>
      </c>
    </row>
    <row r="238" spans="1:4">
      <c r="A238" s="141">
        <v>229</v>
      </c>
      <c r="B238" s="142"/>
      <c r="C238" s="144"/>
      <c r="D238" s="16" t="str">
        <f t="shared" si="7"/>
        <v/>
      </c>
    </row>
    <row r="239" spans="1:4">
      <c r="A239" s="141">
        <v>230</v>
      </c>
      <c r="B239" s="142"/>
      <c r="C239" s="144"/>
      <c r="D239" s="16" t="str">
        <f t="shared" si="7"/>
        <v/>
      </c>
    </row>
    <row r="240" spans="1:4">
      <c r="A240" s="141">
        <v>231</v>
      </c>
      <c r="B240" s="142"/>
      <c r="C240" s="144"/>
      <c r="D240" s="16" t="str">
        <f t="shared" si="7"/>
        <v/>
      </c>
    </row>
    <row r="241" spans="1:4">
      <c r="A241" s="141">
        <v>232</v>
      </c>
      <c r="B241" s="142"/>
      <c r="C241" s="144"/>
      <c r="D241" s="16" t="str">
        <f t="shared" si="7"/>
        <v/>
      </c>
    </row>
    <row r="242" spans="1:4">
      <c r="A242" s="141">
        <v>233</v>
      </c>
      <c r="B242" s="142"/>
      <c r="C242" s="144"/>
      <c r="D242" s="16" t="str">
        <f t="shared" si="7"/>
        <v/>
      </c>
    </row>
    <row r="243" spans="1:4">
      <c r="A243" s="141">
        <v>234</v>
      </c>
      <c r="B243" s="142"/>
      <c r="C243" s="144"/>
      <c r="D243" s="16" t="str">
        <f t="shared" si="7"/>
        <v/>
      </c>
    </row>
    <row r="244" spans="1:4">
      <c r="A244" s="141">
        <v>235</v>
      </c>
      <c r="B244" s="142"/>
      <c r="C244" s="144"/>
      <c r="D244" s="16" t="str">
        <f t="shared" si="7"/>
        <v/>
      </c>
    </row>
    <row r="245" spans="1:4">
      <c r="A245" s="141">
        <v>236</v>
      </c>
      <c r="B245" s="142"/>
      <c r="C245" s="144"/>
      <c r="D245" s="16" t="str">
        <f t="shared" si="7"/>
        <v/>
      </c>
    </row>
    <row r="246" spans="1:4">
      <c r="A246" s="141">
        <v>237</v>
      </c>
      <c r="B246" s="142"/>
      <c r="C246" s="144"/>
      <c r="D246" s="16" t="str">
        <f t="shared" si="7"/>
        <v/>
      </c>
    </row>
    <row r="247" spans="1:4">
      <c r="A247" s="141">
        <v>238</v>
      </c>
      <c r="B247" s="142"/>
      <c r="C247" s="144"/>
      <c r="D247" s="16" t="str">
        <f t="shared" si="7"/>
        <v/>
      </c>
    </row>
    <row r="248" spans="1:4">
      <c r="A248" s="141">
        <v>239</v>
      </c>
      <c r="B248" s="142"/>
      <c r="C248" s="144"/>
      <c r="D248" s="16" t="str">
        <f t="shared" si="7"/>
        <v/>
      </c>
    </row>
    <row r="249" spans="1:4">
      <c r="A249" s="141">
        <v>240</v>
      </c>
      <c r="B249" s="142"/>
      <c r="C249" s="144"/>
      <c r="D249" s="16" t="str">
        <f t="shared" si="7"/>
        <v/>
      </c>
    </row>
    <row r="250" spans="1:4">
      <c r="A250" s="141">
        <v>241</v>
      </c>
      <c r="B250" s="142"/>
      <c r="C250" s="144"/>
      <c r="D250" s="16" t="str">
        <f t="shared" si="7"/>
        <v/>
      </c>
    </row>
    <row r="251" spans="1:4">
      <c r="A251" s="141">
        <v>242</v>
      </c>
      <c r="B251" s="142"/>
      <c r="C251" s="144"/>
      <c r="D251" s="16" t="str">
        <f t="shared" si="7"/>
        <v/>
      </c>
    </row>
    <row r="252" spans="1:4">
      <c r="A252" s="141">
        <v>243</v>
      </c>
      <c r="B252" s="142"/>
      <c r="C252" s="144"/>
      <c r="D252" s="16" t="str">
        <f t="shared" si="7"/>
        <v/>
      </c>
    </row>
    <row r="253" spans="1:4">
      <c r="A253" s="141">
        <v>244</v>
      </c>
      <c r="B253" s="142"/>
      <c r="C253" s="144"/>
      <c r="D253" s="16" t="str">
        <f t="shared" si="7"/>
        <v/>
      </c>
    </row>
    <row r="254" spans="1:4">
      <c r="A254" s="141">
        <v>245</v>
      </c>
      <c r="B254" s="142"/>
      <c r="C254" s="144"/>
      <c r="D254" s="16" t="str">
        <f t="shared" si="7"/>
        <v/>
      </c>
    </row>
    <row r="255" spans="1:4">
      <c r="A255" s="141">
        <v>246</v>
      </c>
      <c r="B255" s="142"/>
      <c r="C255" s="144"/>
      <c r="D255" s="16" t="str">
        <f t="shared" si="7"/>
        <v/>
      </c>
    </row>
    <row r="256" spans="1:4">
      <c r="A256" s="141">
        <v>247</v>
      </c>
      <c r="B256" s="142"/>
      <c r="C256" s="144"/>
      <c r="D256" s="16" t="str">
        <f t="shared" si="7"/>
        <v/>
      </c>
    </row>
    <row r="257" spans="1:4">
      <c r="A257" s="141">
        <v>248</v>
      </c>
      <c r="B257" s="142"/>
      <c r="C257" s="144"/>
      <c r="D257" s="16" t="str">
        <f t="shared" si="7"/>
        <v/>
      </c>
    </row>
    <row r="258" spans="1:4">
      <c r="A258" s="141">
        <v>249</v>
      </c>
      <c r="B258" s="142"/>
      <c r="C258" s="144"/>
      <c r="D258" s="16" t="str">
        <f t="shared" si="7"/>
        <v/>
      </c>
    </row>
    <row r="259" spans="1:4">
      <c r="A259" s="141">
        <v>250</v>
      </c>
      <c r="B259" s="142"/>
      <c r="C259" s="144"/>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B12" sqref="B12:E15"/>
    </sheetView>
  </sheetViews>
  <sheetFormatPr defaultColWidth="9.109375" defaultRowHeight="15.6"/>
  <cols>
    <col min="1" max="1" width="5.6640625" style="58" customWidth="1"/>
    <col min="2" max="2" width="29.33203125" style="79" customWidth="1"/>
    <col min="3" max="3" width="45.33203125" style="62" customWidth="1"/>
    <col min="4" max="4" width="38.6640625" style="62" customWidth="1"/>
    <col min="5" max="5" width="10.6640625" style="67" customWidth="1"/>
    <col min="6" max="6" width="17.6640625" style="62" customWidth="1"/>
    <col min="7" max="7" width="10.6640625" style="68" hidden="1" customWidth="1"/>
    <col min="8" max="8" width="9.109375" style="69" hidden="1" customWidth="1"/>
    <col min="9" max="9" width="9.109375" style="62" hidden="1" customWidth="1"/>
    <col min="10" max="12" width="17.6640625" style="62" hidden="1" customWidth="1"/>
    <col min="13" max="19" width="9.109375" style="62" customWidth="1"/>
    <col min="20" max="16384" width="9.109375" style="62"/>
  </cols>
  <sheetData>
    <row r="1" spans="1:12" s="58" customFormat="1">
      <c r="A1" s="57" t="s">
        <v>481</v>
      </c>
      <c r="B1" s="330"/>
      <c r="E1" s="59"/>
      <c r="F1" s="61"/>
      <c r="G1" s="60"/>
      <c r="H1" s="287"/>
      <c r="J1" s="61"/>
      <c r="K1" s="61"/>
      <c r="L1" s="61"/>
    </row>
    <row r="2" spans="1:12" s="58" customFormat="1">
      <c r="A2" s="344" t="str">
        <f>IF(ISBLANK(facultate), IF(ISBLANK(departament),"","Departament " &amp; departament), "Facultatea " &amp; facultate)</f>
        <v>Facultatea Construcții</v>
      </c>
      <c r="B2" s="330"/>
      <c r="E2" s="59"/>
      <c r="F2" s="61"/>
      <c r="G2" s="60"/>
      <c r="H2" s="287"/>
      <c r="J2" s="61"/>
      <c r="K2" s="61"/>
      <c r="L2" s="61"/>
    </row>
    <row r="3" spans="1:12" s="58" customFormat="1">
      <c r="A3" s="344" t="str">
        <f>IF(ISBLANK(departament),"","Departamentul " &amp; departament)</f>
        <v>Departamentul Căi de Comunicație Terestre, Fundații și Cadastru</v>
      </c>
      <c r="B3" s="330"/>
      <c r="E3" s="59"/>
      <c r="F3" s="61"/>
      <c r="G3" s="60"/>
      <c r="H3" s="287"/>
      <c r="J3" s="61"/>
      <c r="K3" s="61"/>
      <c r="L3" s="61"/>
    </row>
    <row r="4" spans="1:12">
      <c r="A4" s="531" t="s">
        <v>834</v>
      </c>
      <c r="B4" s="531"/>
      <c r="C4" s="531"/>
      <c r="D4" s="531"/>
      <c r="E4" s="531"/>
      <c r="F4" s="531"/>
      <c r="G4" s="224"/>
      <c r="H4" s="289"/>
    </row>
    <row r="5" spans="1:12">
      <c r="A5" s="531" t="s">
        <v>835</v>
      </c>
      <c r="B5" s="531"/>
      <c r="C5" s="531"/>
      <c r="D5" s="531"/>
      <c r="E5" s="531"/>
      <c r="F5" s="531"/>
      <c r="G5" s="224"/>
    </row>
    <row r="6" spans="1:12" ht="13.5" customHeight="1">
      <c r="E6" s="62"/>
      <c r="F6" s="345" t="str">
        <f>CONCATENATE(functie," ",nume_candidat)</f>
        <v>Șef de lucrări Halbac-Cotoara-Zamfir Rares</v>
      </c>
      <c r="J6" s="345" t="str">
        <f>CONCATENATE(functie," ",nume_candidat)</f>
        <v>Șef de lucrări Halbac-Cotoara-Zamfir Rares</v>
      </c>
      <c r="K6" s="345" t="str">
        <f>CONCATENATE(functie," ",nume_candidat)</f>
        <v>Șef de lucrări Halbac-Cotoara-Zamfir Rares</v>
      </c>
      <c r="L6" s="345" t="str">
        <f>CONCATENATE(functie," ",nume_candidat)</f>
        <v>Șef de lucrări Halbac-Cotoara-Zamfir Rares</v>
      </c>
    </row>
    <row r="7" spans="1:12" ht="18.75" customHeight="1">
      <c r="A7" s="529" t="s">
        <v>336</v>
      </c>
      <c r="B7" s="539" t="s">
        <v>1055</v>
      </c>
      <c r="C7" s="539" t="s">
        <v>1054</v>
      </c>
      <c r="D7" s="539" t="s">
        <v>841</v>
      </c>
      <c r="E7" s="539" t="s">
        <v>2</v>
      </c>
      <c r="F7" s="529" t="s">
        <v>542</v>
      </c>
      <c r="G7" s="529" t="s">
        <v>4</v>
      </c>
      <c r="H7" s="550" t="s">
        <v>539</v>
      </c>
      <c r="I7" s="536" t="s">
        <v>549</v>
      </c>
      <c r="J7" s="529" t="s">
        <v>837</v>
      </c>
      <c r="K7" s="529" t="s">
        <v>838</v>
      </c>
      <c r="L7" s="529" t="s">
        <v>839</v>
      </c>
    </row>
    <row r="8" spans="1:12" ht="18.75" customHeight="1">
      <c r="A8" s="546"/>
      <c r="B8" s="540"/>
      <c r="C8" s="540"/>
      <c r="D8" s="540"/>
      <c r="E8" s="540"/>
      <c r="F8" s="546"/>
      <c r="G8" s="546"/>
      <c r="H8" s="551"/>
      <c r="I8" s="536"/>
      <c r="J8" s="546"/>
      <c r="K8" s="546"/>
      <c r="L8" s="546"/>
    </row>
    <row r="9" spans="1:12" ht="18.75" customHeight="1">
      <c r="A9" s="546"/>
      <c r="B9" s="540"/>
      <c r="C9" s="540"/>
      <c r="D9" s="540"/>
      <c r="E9" s="540"/>
      <c r="F9" s="530"/>
      <c r="G9" s="530"/>
      <c r="H9" s="551"/>
      <c r="I9" s="536"/>
      <c r="J9" s="530"/>
      <c r="K9" s="530"/>
      <c r="L9" s="530"/>
    </row>
    <row r="10" spans="1:12" ht="18.75" customHeight="1">
      <c r="A10" s="530"/>
      <c r="B10" s="541"/>
      <c r="C10" s="541"/>
      <c r="D10" s="541"/>
      <c r="E10" s="541"/>
      <c r="F10" s="346" t="str">
        <f>CONCATENATE("ultimii ",durata_evaluare," ani")</f>
        <v>ultimii 5 ani</v>
      </c>
      <c r="G10" s="346" t="str">
        <f>CONCATENATE("ultimii                                  ",durata_evaluare," ani")</f>
        <v>ultimii                                  5 ani</v>
      </c>
      <c r="H10" s="552"/>
      <c r="I10" s="536"/>
      <c r="J10" s="437" t="str">
        <f>CONCATENATE("ultimii ",durata_evaluare," ani")</f>
        <v>ultimii 5 ani</v>
      </c>
      <c r="K10" s="437" t="str">
        <f>CONCATENATE("ultimii ",durata_evaluare," ani")</f>
        <v>ultimii 5 ani</v>
      </c>
      <c r="L10" s="437" t="str">
        <f>CONCATENATE("ultimii ",durata_evaluare," ani")</f>
        <v>ultimii 5 ani</v>
      </c>
    </row>
    <row r="11" spans="1:12">
      <c r="A11" s="86"/>
      <c r="B11" s="63"/>
      <c r="C11" s="63"/>
      <c r="D11" s="63"/>
      <c r="E11" s="28"/>
      <c r="F11" s="146">
        <f>SUMIF(F12:F1012,"&gt;0")</f>
        <v>0</v>
      </c>
      <c r="G11" s="4">
        <f>SUMIF(G12:G1110,"&gt;0")</f>
        <v>0</v>
      </c>
      <c r="H11" s="296"/>
      <c r="J11" s="146">
        <f>SUMIF(J12:J1110,"&gt;0")</f>
        <v>0</v>
      </c>
      <c r="K11" s="146">
        <f>SUMIF(K12:K1110,"&gt;0")</f>
        <v>0</v>
      </c>
      <c r="L11" s="146">
        <f>SUMIF(L12:L1110,"&gt;0")</f>
        <v>0</v>
      </c>
    </row>
    <row r="12" spans="1:12">
      <c r="A12" s="35">
        <v>1</v>
      </c>
      <c r="B12" s="161"/>
      <c r="C12" s="7"/>
      <c r="D12" s="7"/>
      <c r="E12" s="218"/>
      <c r="F12" s="16" t="str">
        <f t="shared" ref="F12:F75" si="0">IF(OR($C12="",$E12&lt;an_initial,$E12&gt;an_final),"",G12*(HLOOKUP(D12,iii1punctaje,2,FALSE)))</f>
        <v/>
      </c>
      <c r="G12" s="56" t="str">
        <f t="shared" ref="G12:G43" si="1">IF(OR($C12="",,$E12="",$E12&gt;an_final),"",IF($E12&gt;=an_initial,1,""))</f>
        <v/>
      </c>
      <c r="H12" s="347" t="b">
        <f t="shared" ref="H12:H75" si="2">IF(nume_candidat="",FALSE,ISNUMBER(SEARCH(nume_candidat,$C12)))</f>
        <v>0</v>
      </c>
      <c r="I12" s="348">
        <f t="shared" ref="I12:I43" si="3">LEN(C12)-LEN(SUBSTITUTE(C12,",",""))+1</f>
        <v>1</v>
      </c>
      <c r="J12" s="380" t="str">
        <f t="shared" ref="J12:J75" si="4">IF(OR($C12="",$E12&lt;an_initial,$E12&gt;an_final),"",G12*(HLOOKUP(D12,iii1punctaje,2,FALSE))*COUNTIF(D12,$J$7))</f>
        <v/>
      </c>
      <c r="K12" s="380" t="str">
        <f t="shared" ref="K12:K75" si="5">IF(OR($C12="",$E12&lt;an_initial,$E12&gt;an_final),"",G12*(HLOOKUP(D12,iii1punctaje,2,FALSE))*COUNTIF(D12,$K$7))</f>
        <v/>
      </c>
      <c r="L12" s="380" t="str">
        <f t="shared" ref="L12:L75" si="6">IF(OR($C12="",$E12&lt;an_initial,$E12&gt;an_final),"",G12*(HLOOKUP(D12,iii1punctaje,2,FALSE))*COUNTIF(D12,$L$7))</f>
        <v/>
      </c>
    </row>
    <row r="13" spans="1:12">
      <c r="A13" s="35">
        <v>2</v>
      </c>
      <c r="B13" s="161"/>
      <c r="C13" s="7"/>
      <c r="D13" s="7"/>
      <c r="E13" s="218"/>
      <c r="F13" s="16" t="str">
        <f t="shared" si="0"/>
        <v/>
      </c>
      <c r="G13" s="56" t="str">
        <f t="shared" si="1"/>
        <v/>
      </c>
      <c r="H13" s="347" t="b">
        <f t="shared" si="2"/>
        <v>0</v>
      </c>
      <c r="I13" s="348">
        <f t="shared" si="3"/>
        <v>1</v>
      </c>
      <c r="J13" s="380" t="str">
        <f t="shared" si="4"/>
        <v/>
      </c>
      <c r="K13" s="380" t="str">
        <f t="shared" si="5"/>
        <v/>
      </c>
      <c r="L13" s="380" t="str">
        <f t="shared" si="6"/>
        <v/>
      </c>
    </row>
    <row r="14" spans="1:12">
      <c r="A14" s="35">
        <v>3</v>
      </c>
      <c r="B14" s="161"/>
      <c r="C14" s="7"/>
      <c r="D14" s="7"/>
      <c r="E14" s="218"/>
      <c r="F14" s="16" t="str">
        <f t="shared" si="0"/>
        <v/>
      </c>
      <c r="G14" s="56" t="str">
        <f t="shared" si="1"/>
        <v/>
      </c>
      <c r="H14" s="347" t="b">
        <f t="shared" si="2"/>
        <v>0</v>
      </c>
      <c r="I14" s="348">
        <f t="shared" si="3"/>
        <v>1</v>
      </c>
      <c r="J14" s="380" t="str">
        <f t="shared" si="4"/>
        <v/>
      </c>
      <c r="K14" s="380" t="str">
        <f t="shared" si="5"/>
        <v/>
      </c>
      <c r="L14" s="380" t="str">
        <f t="shared" si="6"/>
        <v/>
      </c>
    </row>
    <row r="15" spans="1:12">
      <c r="A15" s="35">
        <v>4</v>
      </c>
      <c r="B15" s="161"/>
      <c r="C15" s="6"/>
      <c r="D15" s="6"/>
      <c r="E15" s="214"/>
      <c r="F15" s="16" t="str">
        <f t="shared" si="0"/>
        <v/>
      </c>
      <c r="G15" s="56" t="str">
        <f t="shared" si="1"/>
        <v/>
      </c>
      <c r="H15" s="347" t="b">
        <f t="shared" si="2"/>
        <v>0</v>
      </c>
      <c r="I15" s="348">
        <f t="shared" si="3"/>
        <v>1</v>
      </c>
      <c r="J15" s="380" t="str">
        <f t="shared" si="4"/>
        <v/>
      </c>
      <c r="K15" s="380" t="str">
        <f t="shared" si="5"/>
        <v/>
      </c>
      <c r="L15" s="380" t="str">
        <f t="shared" si="6"/>
        <v/>
      </c>
    </row>
    <row r="16" spans="1:12">
      <c r="A16" s="35">
        <v>5</v>
      </c>
      <c r="B16" s="161"/>
      <c r="C16" s="6"/>
      <c r="D16" s="6"/>
      <c r="E16" s="214"/>
      <c r="F16" s="16" t="str">
        <f t="shared" si="0"/>
        <v/>
      </c>
      <c r="G16" s="56" t="str">
        <f t="shared" si="1"/>
        <v/>
      </c>
      <c r="H16" s="347" t="b">
        <f t="shared" si="2"/>
        <v>0</v>
      </c>
      <c r="I16" s="348">
        <f t="shared" si="3"/>
        <v>1</v>
      </c>
      <c r="J16" s="380" t="str">
        <f t="shared" si="4"/>
        <v/>
      </c>
      <c r="K16" s="380" t="str">
        <f t="shared" si="5"/>
        <v/>
      </c>
      <c r="L16" s="380" t="str">
        <f t="shared" si="6"/>
        <v/>
      </c>
    </row>
    <row r="17" spans="1:12">
      <c r="A17" s="35">
        <v>6</v>
      </c>
      <c r="B17" s="161"/>
      <c r="C17" s="6"/>
      <c r="D17" s="6"/>
      <c r="E17" s="214"/>
      <c r="F17" s="16" t="str">
        <f t="shared" si="0"/>
        <v/>
      </c>
      <c r="G17" s="56" t="str">
        <f t="shared" si="1"/>
        <v/>
      </c>
      <c r="H17" s="347" t="b">
        <f t="shared" si="2"/>
        <v>0</v>
      </c>
      <c r="I17" s="348">
        <f t="shared" si="3"/>
        <v>1</v>
      </c>
      <c r="J17" s="380" t="str">
        <f t="shared" si="4"/>
        <v/>
      </c>
      <c r="K17" s="380" t="str">
        <f t="shared" si="5"/>
        <v/>
      </c>
      <c r="L17" s="380" t="str">
        <f t="shared" si="6"/>
        <v/>
      </c>
    </row>
    <row r="18" spans="1:12">
      <c r="A18" s="35">
        <v>7</v>
      </c>
      <c r="B18" s="161"/>
      <c r="C18" s="6"/>
      <c r="D18" s="6"/>
      <c r="E18" s="214"/>
      <c r="F18" s="16" t="str">
        <f t="shared" si="0"/>
        <v/>
      </c>
      <c r="G18" s="56" t="str">
        <f t="shared" si="1"/>
        <v/>
      </c>
      <c r="H18" s="347" t="b">
        <f t="shared" si="2"/>
        <v>0</v>
      </c>
      <c r="I18" s="348">
        <f t="shared" si="3"/>
        <v>1</v>
      </c>
      <c r="J18" s="380" t="str">
        <f t="shared" si="4"/>
        <v/>
      </c>
      <c r="K18" s="380" t="str">
        <f t="shared" si="5"/>
        <v/>
      </c>
      <c r="L18" s="380" t="str">
        <f t="shared" si="6"/>
        <v/>
      </c>
    </row>
    <row r="19" spans="1:12">
      <c r="A19" s="35">
        <v>8</v>
      </c>
      <c r="B19" s="161"/>
      <c r="C19" s="6"/>
      <c r="D19" s="6"/>
      <c r="E19" s="214"/>
      <c r="F19" s="16" t="str">
        <f t="shared" si="0"/>
        <v/>
      </c>
      <c r="G19" s="56" t="str">
        <f t="shared" si="1"/>
        <v/>
      </c>
      <c r="H19" s="347" t="b">
        <f t="shared" si="2"/>
        <v>0</v>
      </c>
      <c r="I19" s="348">
        <f t="shared" si="3"/>
        <v>1</v>
      </c>
      <c r="J19" s="380" t="str">
        <f t="shared" si="4"/>
        <v/>
      </c>
      <c r="K19" s="380" t="str">
        <f t="shared" si="5"/>
        <v/>
      </c>
      <c r="L19" s="380" t="str">
        <f t="shared" si="6"/>
        <v/>
      </c>
    </row>
    <row r="20" spans="1:12">
      <c r="A20" s="35">
        <v>9</v>
      </c>
      <c r="B20" s="161"/>
      <c r="C20" s="6"/>
      <c r="D20" s="6"/>
      <c r="E20" s="214"/>
      <c r="F20" s="16" t="str">
        <f t="shared" si="0"/>
        <v/>
      </c>
      <c r="G20" s="56" t="str">
        <f t="shared" si="1"/>
        <v/>
      </c>
      <c r="H20" s="347" t="b">
        <f t="shared" si="2"/>
        <v>0</v>
      </c>
      <c r="I20" s="348">
        <f t="shared" si="3"/>
        <v>1</v>
      </c>
      <c r="J20" s="380" t="str">
        <f t="shared" si="4"/>
        <v/>
      </c>
      <c r="K20" s="380" t="str">
        <f t="shared" si="5"/>
        <v/>
      </c>
      <c r="L20" s="380" t="str">
        <f t="shared" si="6"/>
        <v/>
      </c>
    </row>
    <row r="21" spans="1:12">
      <c r="A21" s="35">
        <v>10</v>
      </c>
      <c r="B21" s="161"/>
      <c r="C21" s="6"/>
      <c r="D21" s="6"/>
      <c r="E21" s="214"/>
      <c r="F21" s="16" t="str">
        <f t="shared" si="0"/>
        <v/>
      </c>
      <c r="G21" s="56" t="str">
        <f t="shared" si="1"/>
        <v/>
      </c>
      <c r="H21" s="347" t="b">
        <f t="shared" si="2"/>
        <v>0</v>
      </c>
      <c r="I21" s="348">
        <f t="shared" si="3"/>
        <v>1</v>
      </c>
      <c r="J21" s="380" t="str">
        <f t="shared" si="4"/>
        <v/>
      </c>
      <c r="K21" s="380" t="str">
        <f t="shared" si="5"/>
        <v/>
      </c>
      <c r="L21" s="380" t="str">
        <f t="shared" si="6"/>
        <v/>
      </c>
    </row>
    <row r="22" spans="1:12">
      <c r="A22" s="35">
        <v>11</v>
      </c>
      <c r="B22" s="161"/>
      <c r="C22" s="6"/>
      <c r="D22" s="6"/>
      <c r="E22" s="214"/>
      <c r="F22" s="16" t="str">
        <f t="shared" si="0"/>
        <v/>
      </c>
      <c r="G22" s="56" t="str">
        <f t="shared" si="1"/>
        <v/>
      </c>
      <c r="H22" s="347" t="b">
        <f t="shared" si="2"/>
        <v>0</v>
      </c>
      <c r="I22" s="348">
        <f t="shared" si="3"/>
        <v>1</v>
      </c>
      <c r="J22" s="380" t="str">
        <f t="shared" si="4"/>
        <v/>
      </c>
      <c r="K22" s="380" t="str">
        <f t="shared" si="5"/>
        <v/>
      </c>
      <c r="L22" s="380" t="str">
        <f t="shared" si="6"/>
        <v/>
      </c>
    </row>
    <row r="23" spans="1:12">
      <c r="A23" s="35">
        <v>12</v>
      </c>
      <c r="B23" s="161"/>
      <c r="C23" s="6"/>
      <c r="D23" s="6"/>
      <c r="E23" s="214"/>
      <c r="F23" s="16" t="str">
        <f t="shared" si="0"/>
        <v/>
      </c>
      <c r="G23" s="56" t="str">
        <f t="shared" si="1"/>
        <v/>
      </c>
      <c r="H23" s="347" t="b">
        <f t="shared" si="2"/>
        <v>0</v>
      </c>
      <c r="I23" s="348">
        <f t="shared" si="3"/>
        <v>1</v>
      </c>
      <c r="J23" s="380" t="str">
        <f t="shared" si="4"/>
        <v/>
      </c>
      <c r="K23" s="380" t="str">
        <f t="shared" si="5"/>
        <v/>
      </c>
      <c r="L23" s="380" t="str">
        <f t="shared" si="6"/>
        <v/>
      </c>
    </row>
    <row r="24" spans="1:12">
      <c r="A24" s="35">
        <v>13</v>
      </c>
      <c r="B24" s="161"/>
      <c r="C24" s="6"/>
      <c r="D24" s="6"/>
      <c r="E24" s="214"/>
      <c r="F24" s="16" t="str">
        <f t="shared" si="0"/>
        <v/>
      </c>
      <c r="G24" s="56" t="str">
        <f t="shared" si="1"/>
        <v/>
      </c>
      <c r="H24" s="347" t="b">
        <f t="shared" si="2"/>
        <v>0</v>
      </c>
      <c r="I24" s="348">
        <f t="shared" si="3"/>
        <v>1</v>
      </c>
      <c r="J24" s="380" t="str">
        <f t="shared" si="4"/>
        <v/>
      </c>
      <c r="K24" s="380" t="str">
        <f t="shared" si="5"/>
        <v/>
      </c>
      <c r="L24" s="380" t="str">
        <f t="shared" si="6"/>
        <v/>
      </c>
    </row>
    <row r="25" spans="1:12">
      <c r="A25" s="35">
        <v>14</v>
      </c>
      <c r="B25" s="161"/>
      <c r="C25" s="6"/>
      <c r="D25" s="6"/>
      <c r="E25" s="214"/>
      <c r="F25" s="16" t="str">
        <f t="shared" si="0"/>
        <v/>
      </c>
      <c r="G25" s="56" t="str">
        <f t="shared" si="1"/>
        <v/>
      </c>
      <c r="H25" s="347" t="b">
        <f t="shared" si="2"/>
        <v>0</v>
      </c>
      <c r="I25" s="348">
        <f t="shared" si="3"/>
        <v>1</v>
      </c>
      <c r="J25" s="380" t="str">
        <f t="shared" si="4"/>
        <v/>
      </c>
      <c r="K25" s="380" t="str">
        <f t="shared" si="5"/>
        <v/>
      </c>
      <c r="L25" s="380" t="str">
        <f t="shared" si="6"/>
        <v/>
      </c>
    </row>
    <row r="26" spans="1:12">
      <c r="A26" s="35">
        <v>15</v>
      </c>
      <c r="B26" s="161"/>
      <c r="C26" s="6"/>
      <c r="D26" s="6"/>
      <c r="E26" s="214"/>
      <c r="F26" s="16" t="str">
        <f t="shared" si="0"/>
        <v/>
      </c>
      <c r="G26" s="56" t="str">
        <f t="shared" si="1"/>
        <v/>
      </c>
      <c r="H26" s="347" t="b">
        <f t="shared" si="2"/>
        <v>0</v>
      </c>
      <c r="I26" s="348">
        <f t="shared" si="3"/>
        <v>1</v>
      </c>
      <c r="J26" s="380" t="str">
        <f t="shared" si="4"/>
        <v/>
      </c>
      <c r="K26" s="380" t="str">
        <f t="shared" si="5"/>
        <v/>
      </c>
      <c r="L26" s="380" t="str">
        <f t="shared" si="6"/>
        <v/>
      </c>
    </row>
    <row r="27" spans="1:12">
      <c r="A27" s="35">
        <v>16</v>
      </c>
      <c r="B27" s="161"/>
      <c r="C27" s="6"/>
      <c r="D27" s="6"/>
      <c r="E27" s="214"/>
      <c r="F27" s="16" t="str">
        <f t="shared" si="0"/>
        <v/>
      </c>
      <c r="G27" s="56" t="str">
        <f t="shared" si="1"/>
        <v/>
      </c>
      <c r="H27" s="347" t="b">
        <f t="shared" si="2"/>
        <v>0</v>
      </c>
      <c r="I27" s="348">
        <f t="shared" si="3"/>
        <v>1</v>
      </c>
      <c r="J27" s="380" t="str">
        <f t="shared" si="4"/>
        <v/>
      </c>
      <c r="K27" s="380" t="str">
        <f t="shared" si="5"/>
        <v/>
      </c>
      <c r="L27" s="380" t="str">
        <f t="shared" si="6"/>
        <v/>
      </c>
    </row>
    <row r="28" spans="1:12">
      <c r="A28" s="35">
        <v>17</v>
      </c>
      <c r="B28" s="161"/>
      <c r="C28" s="6"/>
      <c r="D28" s="6"/>
      <c r="E28" s="214"/>
      <c r="F28" s="16" t="str">
        <f t="shared" si="0"/>
        <v/>
      </c>
      <c r="G28" s="56" t="str">
        <f t="shared" si="1"/>
        <v/>
      </c>
      <c r="H28" s="347" t="b">
        <f t="shared" si="2"/>
        <v>0</v>
      </c>
      <c r="I28" s="348">
        <f t="shared" si="3"/>
        <v>1</v>
      </c>
      <c r="J28" s="380" t="str">
        <f t="shared" si="4"/>
        <v/>
      </c>
      <c r="K28" s="380" t="str">
        <f t="shared" si="5"/>
        <v/>
      </c>
      <c r="L28" s="380" t="str">
        <f t="shared" si="6"/>
        <v/>
      </c>
    </row>
    <row r="29" spans="1:12">
      <c r="A29" s="35">
        <v>18</v>
      </c>
      <c r="B29" s="161"/>
      <c r="C29" s="6"/>
      <c r="D29" s="6"/>
      <c r="E29" s="214"/>
      <c r="F29" s="16" t="str">
        <f t="shared" si="0"/>
        <v/>
      </c>
      <c r="G29" s="56" t="str">
        <f t="shared" si="1"/>
        <v/>
      </c>
      <c r="H29" s="347" t="b">
        <f t="shared" si="2"/>
        <v>0</v>
      </c>
      <c r="I29" s="348">
        <f t="shared" si="3"/>
        <v>1</v>
      </c>
      <c r="J29" s="380" t="str">
        <f t="shared" si="4"/>
        <v/>
      </c>
      <c r="K29" s="380" t="str">
        <f t="shared" si="5"/>
        <v/>
      </c>
      <c r="L29" s="380" t="str">
        <f t="shared" si="6"/>
        <v/>
      </c>
    </row>
    <row r="30" spans="1:12">
      <c r="A30" s="35">
        <v>19</v>
      </c>
      <c r="B30" s="161"/>
      <c r="C30" s="6"/>
      <c r="D30" s="6"/>
      <c r="E30" s="214"/>
      <c r="F30" s="16" t="str">
        <f t="shared" si="0"/>
        <v/>
      </c>
      <c r="G30" s="56" t="str">
        <f t="shared" si="1"/>
        <v/>
      </c>
      <c r="H30" s="347" t="b">
        <f t="shared" si="2"/>
        <v>0</v>
      </c>
      <c r="I30" s="348">
        <f t="shared" si="3"/>
        <v>1</v>
      </c>
      <c r="J30" s="380" t="str">
        <f t="shared" si="4"/>
        <v/>
      </c>
      <c r="K30" s="380" t="str">
        <f t="shared" si="5"/>
        <v/>
      </c>
      <c r="L30" s="380" t="str">
        <f t="shared" si="6"/>
        <v/>
      </c>
    </row>
    <row r="31" spans="1:12">
      <c r="A31" s="35">
        <v>20</v>
      </c>
      <c r="B31" s="161"/>
      <c r="C31" s="6"/>
      <c r="D31" s="6"/>
      <c r="E31" s="214"/>
      <c r="F31" s="16" t="str">
        <f t="shared" si="0"/>
        <v/>
      </c>
      <c r="G31" s="56" t="str">
        <f t="shared" si="1"/>
        <v/>
      </c>
      <c r="H31" s="347" t="b">
        <f t="shared" si="2"/>
        <v>0</v>
      </c>
      <c r="I31" s="348">
        <f t="shared" si="3"/>
        <v>1</v>
      </c>
      <c r="J31" s="380" t="str">
        <f t="shared" si="4"/>
        <v/>
      </c>
      <c r="K31" s="380" t="str">
        <f t="shared" si="5"/>
        <v/>
      </c>
      <c r="L31" s="380" t="str">
        <f t="shared" si="6"/>
        <v/>
      </c>
    </row>
    <row r="32" spans="1:12">
      <c r="A32" s="35">
        <v>21</v>
      </c>
      <c r="B32" s="161"/>
      <c r="C32" s="6"/>
      <c r="D32" s="6"/>
      <c r="E32" s="214"/>
      <c r="F32" s="16" t="str">
        <f t="shared" si="0"/>
        <v/>
      </c>
      <c r="G32" s="56" t="str">
        <f t="shared" si="1"/>
        <v/>
      </c>
      <c r="H32" s="347" t="b">
        <f t="shared" si="2"/>
        <v>0</v>
      </c>
      <c r="I32" s="348">
        <f t="shared" si="3"/>
        <v>1</v>
      </c>
      <c r="J32" s="380" t="str">
        <f t="shared" si="4"/>
        <v/>
      </c>
      <c r="K32" s="380" t="str">
        <f t="shared" si="5"/>
        <v/>
      </c>
      <c r="L32" s="380" t="str">
        <f t="shared" si="6"/>
        <v/>
      </c>
    </row>
    <row r="33" spans="1:12">
      <c r="A33" s="35">
        <v>22</v>
      </c>
      <c r="B33" s="161"/>
      <c r="C33" s="6"/>
      <c r="D33" s="6"/>
      <c r="E33" s="214"/>
      <c r="F33" s="16" t="str">
        <f t="shared" si="0"/>
        <v/>
      </c>
      <c r="G33" s="56" t="str">
        <f t="shared" si="1"/>
        <v/>
      </c>
      <c r="H33" s="347" t="b">
        <f t="shared" si="2"/>
        <v>0</v>
      </c>
      <c r="I33" s="348">
        <f t="shared" si="3"/>
        <v>1</v>
      </c>
      <c r="J33" s="380" t="str">
        <f t="shared" si="4"/>
        <v/>
      </c>
      <c r="K33" s="380" t="str">
        <f t="shared" si="5"/>
        <v/>
      </c>
      <c r="L33" s="380" t="str">
        <f t="shared" si="6"/>
        <v/>
      </c>
    </row>
    <row r="34" spans="1:12">
      <c r="A34" s="35">
        <v>23</v>
      </c>
      <c r="B34" s="161"/>
      <c r="C34" s="6"/>
      <c r="D34" s="6"/>
      <c r="E34" s="214"/>
      <c r="F34" s="16" t="str">
        <f t="shared" si="0"/>
        <v/>
      </c>
      <c r="G34" s="56" t="str">
        <f t="shared" si="1"/>
        <v/>
      </c>
      <c r="H34" s="347" t="b">
        <f t="shared" si="2"/>
        <v>0</v>
      </c>
      <c r="I34" s="348">
        <f t="shared" si="3"/>
        <v>1</v>
      </c>
      <c r="J34" s="380" t="str">
        <f t="shared" si="4"/>
        <v/>
      </c>
      <c r="K34" s="380" t="str">
        <f t="shared" si="5"/>
        <v/>
      </c>
      <c r="L34" s="380" t="str">
        <f t="shared" si="6"/>
        <v/>
      </c>
    </row>
    <row r="35" spans="1:12">
      <c r="A35" s="35">
        <v>24</v>
      </c>
      <c r="B35" s="161"/>
      <c r="C35" s="6"/>
      <c r="D35" s="6"/>
      <c r="E35" s="214"/>
      <c r="F35" s="16" t="str">
        <f t="shared" si="0"/>
        <v/>
      </c>
      <c r="G35" s="56" t="str">
        <f t="shared" si="1"/>
        <v/>
      </c>
      <c r="H35" s="347" t="b">
        <f t="shared" si="2"/>
        <v>0</v>
      </c>
      <c r="I35" s="348">
        <f t="shared" si="3"/>
        <v>1</v>
      </c>
      <c r="J35" s="380" t="str">
        <f t="shared" si="4"/>
        <v/>
      </c>
      <c r="K35" s="380" t="str">
        <f t="shared" si="5"/>
        <v/>
      </c>
      <c r="L35" s="380" t="str">
        <f t="shared" si="6"/>
        <v/>
      </c>
    </row>
    <row r="36" spans="1:12">
      <c r="A36" s="35">
        <v>25</v>
      </c>
      <c r="B36" s="161"/>
      <c r="C36" s="6"/>
      <c r="D36" s="6"/>
      <c r="E36" s="214"/>
      <c r="F36" s="16" t="str">
        <f t="shared" si="0"/>
        <v/>
      </c>
      <c r="G36" s="56" t="str">
        <f t="shared" si="1"/>
        <v/>
      </c>
      <c r="H36" s="347" t="b">
        <f t="shared" si="2"/>
        <v>0</v>
      </c>
      <c r="I36" s="348">
        <f t="shared" si="3"/>
        <v>1</v>
      </c>
      <c r="J36" s="380" t="str">
        <f t="shared" si="4"/>
        <v/>
      </c>
      <c r="K36" s="380" t="str">
        <f t="shared" si="5"/>
        <v/>
      </c>
      <c r="L36" s="380" t="str">
        <f t="shared" si="6"/>
        <v/>
      </c>
    </row>
    <row r="37" spans="1:12">
      <c r="A37" s="35">
        <v>26</v>
      </c>
      <c r="B37" s="161"/>
      <c r="C37" s="6"/>
      <c r="D37" s="6"/>
      <c r="E37" s="214"/>
      <c r="F37" s="16" t="str">
        <f t="shared" si="0"/>
        <v/>
      </c>
      <c r="G37" s="56" t="str">
        <f t="shared" si="1"/>
        <v/>
      </c>
      <c r="H37" s="347" t="b">
        <f t="shared" si="2"/>
        <v>0</v>
      </c>
      <c r="I37" s="348">
        <f t="shared" si="3"/>
        <v>1</v>
      </c>
      <c r="J37" s="380" t="str">
        <f t="shared" si="4"/>
        <v/>
      </c>
      <c r="K37" s="380" t="str">
        <f t="shared" si="5"/>
        <v/>
      </c>
      <c r="L37" s="380" t="str">
        <f t="shared" si="6"/>
        <v/>
      </c>
    </row>
    <row r="38" spans="1:12">
      <c r="A38" s="35">
        <v>27</v>
      </c>
      <c r="B38" s="161"/>
      <c r="C38" s="6"/>
      <c r="D38" s="6"/>
      <c r="E38" s="214"/>
      <c r="F38" s="16" t="str">
        <f t="shared" si="0"/>
        <v/>
      </c>
      <c r="G38" s="56" t="str">
        <f t="shared" si="1"/>
        <v/>
      </c>
      <c r="H38" s="347" t="b">
        <f t="shared" si="2"/>
        <v>0</v>
      </c>
      <c r="I38" s="348">
        <f t="shared" si="3"/>
        <v>1</v>
      </c>
      <c r="J38" s="380" t="str">
        <f t="shared" si="4"/>
        <v/>
      </c>
      <c r="K38" s="380" t="str">
        <f t="shared" si="5"/>
        <v/>
      </c>
      <c r="L38" s="380" t="str">
        <f t="shared" si="6"/>
        <v/>
      </c>
    </row>
    <row r="39" spans="1:12">
      <c r="A39" s="35">
        <v>28</v>
      </c>
      <c r="B39" s="161"/>
      <c r="C39" s="6"/>
      <c r="D39" s="6"/>
      <c r="E39" s="214"/>
      <c r="F39" s="16" t="str">
        <f t="shared" si="0"/>
        <v/>
      </c>
      <c r="G39" s="56" t="str">
        <f t="shared" si="1"/>
        <v/>
      </c>
      <c r="H39" s="347" t="b">
        <f t="shared" si="2"/>
        <v>0</v>
      </c>
      <c r="I39" s="348">
        <f t="shared" si="3"/>
        <v>1</v>
      </c>
      <c r="J39" s="380" t="str">
        <f t="shared" si="4"/>
        <v/>
      </c>
      <c r="K39" s="380" t="str">
        <f t="shared" si="5"/>
        <v/>
      </c>
      <c r="L39" s="380" t="str">
        <f t="shared" si="6"/>
        <v/>
      </c>
    </row>
    <row r="40" spans="1:12">
      <c r="A40" s="35">
        <v>29</v>
      </c>
      <c r="B40" s="161"/>
      <c r="C40" s="6"/>
      <c r="D40" s="6"/>
      <c r="E40" s="214"/>
      <c r="F40" s="16" t="str">
        <f t="shared" si="0"/>
        <v/>
      </c>
      <c r="G40" s="56" t="str">
        <f t="shared" si="1"/>
        <v/>
      </c>
      <c r="H40" s="347" t="b">
        <f t="shared" si="2"/>
        <v>0</v>
      </c>
      <c r="I40" s="348">
        <f t="shared" si="3"/>
        <v>1</v>
      </c>
      <c r="J40" s="380" t="str">
        <f t="shared" si="4"/>
        <v/>
      </c>
      <c r="K40" s="380" t="str">
        <f t="shared" si="5"/>
        <v/>
      </c>
      <c r="L40" s="380" t="str">
        <f t="shared" si="6"/>
        <v/>
      </c>
    </row>
    <row r="41" spans="1:12">
      <c r="A41" s="35">
        <v>30</v>
      </c>
      <c r="B41" s="161"/>
      <c r="C41" s="6"/>
      <c r="D41" s="6"/>
      <c r="E41" s="214"/>
      <c r="F41" s="16" t="str">
        <f t="shared" si="0"/>
        <v/>
      </c>
      <c r="G41" s="56" t="str">
        <f t="shared" si="1"/>
        <v/>
      </c>
      <c r="H41" s="347" t="b">
        <f t="shared" si="2"/>
        <v>0</v>
      </c>
      <c r="I41" s="348">
        <f t="shared" si="3"/>
        <v>1</v>
      </c>
      <c r="J41" s="380" t="str">
        <f t="shared" si="4"/>
        <v/>
      </c>
      <c r="K41" s="380" t="str">
        <f t="shared" si="5"/>
        <v/>
      </c>
      <c r="L41" s="380" t="str">
        <f t="shared" si="6"/>
        <v/>
      </c>
    </row>
    <row r="42" spans="1:12">
      <c r="A42" s="35">
        <v>31</v>
      </c>
      <c r="B42" s="161"/>
      <c r="C42" s="6"/>
      <c r="D42" s="6"/>
      <c r="E42" s="214"/>
      <c r="F42" s="16" t="str">
        <f t="shared" si="0"/>
        <v/>
      </c>
      <c r="G42" s="56" t="str">
        <f t="shared" si="1"/>
        <v/>
      </c>
      <c r="H42" s="347" t="b">
        <f t="shared" si="2"/>
        <v>0</v>
      </c>
      <c r="I42" s="348">
        <f t="shared" si="3"/>
        <v>1</v>
      </c>
      <c r="J42" s="380" t="str">
        <f t="shared" si="4"/>
        <v/>
      </c>
      <c r="K42" s="380" t="str">
        <f t="shared" si="5"/>
        <v/>
      </c>
      <c r="L42" s="380" t="str">
        <f t="shared" si="6"/>
        <v/>
      </c>
    </row>
    <row r="43" spans="1:12">
      <c r="A43" s="35">
        <v>32</v>
      </c>
      <c r="B43" s="161"/>
      <c r="C43" s="6"/>
      <c r="D43" s="6"/>
      <c r="E43" s="214"/>
      <c r="F43" s="16" t="str">
        <f t="shared" si="0"/>
        <v/>
      </c>
      <c r="G43" s="56" t="str">
        <f t="shared" si="1"/>
        <v/>
      </c>
      <c r="H43" s="347" t="b">
        <f t="shared" si="2"/>
        <v>0</v>
      </c>
      <c r="I43" s="348">
        <f t="shared" si="3"/>
        <v>1</v>
      </c>
      <c r="J43" s="380" t="str">
        <f t="shared" si="4"/>
        <v/>
      </c>
      <c r="K43" s="380" t="str">
        <f t="shared" si="5"/>
        <v/>
      </c>
      <c r="L43" s="380" t="str">
        <f t="shared" si="6"/>
        <v/>
      </c>
    </row>
    <row r="44" spans="1:12">
      <c r="A44" s="35">
        <v>33</v>
      </c>
      <c r="B44" s="161"/>
      <c r="C44" s="6"/>
      <c r="D44" s="6"/>
      <c r="E44" s="214"/>
      <c r="F44" s="16" t="str">
        <f t="shared" si="0"/>
        <v/>
      </c>
      <c r="G44" s="56" t="str">
        <f t="shared" ref="G44:G75" si="7">IF(OR($C44="",,$E44="",$E44&gt;an_final),"",IF($E44&gt;=an_initial,1,""))</f>
        <v/>
      </c>
      <c r="H44" s="347" t="b">
        <f t="shared" si="2"/>
        <v>0</v>
      </c>
      <c r="I44" s="348">
        <f t="shared" ref="I44:I75" si="8">LEN(C44)-LEN(SUBSTITUTE(C44,",",""))+1</f>
        <v>1</v>
      </c>
      <c r="J44" s="380" t="str">
        <f t="shared" si="4"/>
        <v/>
      </c>
      <c r="K44" s="380" t="str">
        <f t="shared" si="5"/>
        <v/>
      </c>
      <c r="L44" s="380" t="str">
        <f t="shared" si="6"/>
        <v/>
      </c>
    </row>
    <row r="45" spans="1:12">
      <c r="A45" s="35">
        <v>34</v>
      </c>
      <c r="B45" s="161"/>
      <c r="C45" s="6"/>
      <c r="D45" s="6"/>
      <c r="E45" s="214"/>
      <c r="F45" s="16" t="str">
        <f t="shared" si="0"/>
        <v/>
      </c>
      <c r="G45" s="56" t="str">
        <f t="shared" si="7"/>
        <v/>
      </c>
      <c r="H45" s="347" t="b">
        <f t="shared" si="2"/>
        <v>0</v>
      </c>
      <c r="I45" s="348">
        <f t="shared" si="8"/>
        <v>1</v>
      </c>
      <c r="J45" s="380" t="str">
        <f t="shared" si="4"/>
        <v/>
      </c>
      <c r="K45" s="380" t="str">
        <f t="shared" si="5"/>
        <v/>
      </c>
      <c r="L45" s="380" t="str">
        <f t="shared" si="6"/>
        <v/>
      </c>
    </row>
    <row r="46" spans="1:12">
      <c r="A46" s="35">
        <v>35</v>
      </c>
      <c r="B46" s="161"/>
      <c r="C46" s="6"/>
      <c r="D46" s="6"/>
      <c r="E46" s="214"/>
      <c r="F46" s="16" t="str">
        <f t="shared" si="0"/>
        <v/>
      </c>
      <c r="G46" s="56" t="str">
        <f t="shared" si="7"/>
        <v/>
      </c>
      <c r="H46" s="347" t="b">
        <f t="shared" si="2"/>
        <v>0</v>
      </c>
      <c r="I46" s="348">
        <f t="shared" si="8"/>
        <v>1</v>
      </c>
      <c r="J46" s="380" t="str">
        <f t="shared" si="4"/>
        <v/>
      </c>
      <c r="K46" s="380" t="str">
        <f t="shared" si="5"/>
        <v/>
      </c>
      <c r="L46" s="380" t="str">
        <f t="shared" si="6"/>
        <v/>
      </c>
    </row>
    <row r="47" spans="1:12">
      <c r="A47" s="35">
        <v>36</v>
      </c>
      <c r="B47" s="161"/>
      <c r="C47" s="6"/>
      <c r="D47" s="6"/>
      <c r="E47" s="214"/>
      <c r="F47" s="16" t="str">
        <f t="shared" si="0"/>
        <v/>
      </c>
      <c r="G47" s="56" t="str">
        <f t="shared" si="7"/>
        <v/>
      </c>
      <c r="H47" s="347" t="b">
        <f t="shared" si="2"/>
        <v>0</v>
      </c>
      <c r="I47" s="348">
        <f t="shared" si="8"/>
        <v>1</v>
      </c>
      <c r="J47" s="380" t="str">
        <f t="shared" si="4"/>
        <v/>
      </c>
      <c r="K47" s="380" t="str">
        <f t="shared" si="5"/>
        <v/>
      </c>
      <c r="L47" s="380" t="str">
        <f t="shared" si="6"/>
        <v/>
      </c>
    </row>
    <row r="48" spans="1:12">
      <c r="A48" s="35">
        <v>37</v>
      </c>
      <c r="B48" s="161"/>
      <c r="C48" s="6"/>
      <c r="D48" s="6"/>
      <c r="E48" s="214"/>
      <c r="F48" s="16" t="str">
        <f t="shared" si="0"/>
        <v/>
      </c>
      <c r="G48" s="56" t="str">
        <f t="shared" si="7"/>
        <v/>
      </c>
      <c r="H48" s="347" t="b">
        <f t="shared" si="2"/>
        <v>0</v>
      </c>
      <c r="I48" s="348">
        <f t="shared" si="8"/>
        <v>1</v>
      </c>
      <c r="J48" s="380" t="str">
        <f t="shared" si="4"/>
        <v/>
      </c>
      <c r="K48" s="380" t="str">
        <f t="shared" si="5"/>
        <v/>
      </c>
      <c r="L48" s="380" t="str">
        <f t="shared" si="6"/>
        <v/>
      </c>
    </row>
    <row r="49" spans="1:12">
      <c r="A49" s="35">
        <v>38</v>
      </c>
      <c r="B49" s="161"/>
      <c r="C49" s="6"/>
      <c r="D49" s="6"/>
      <c r="E49" s="214"/>
      <c r="F49" s="16" t="str">
        <f t="shared" si="0"/>
        <v/>
      </c>
      <c r="G49" s="56" t="str">
        <f t="shared" si="7"/>
        <v/>
      </c>
      <c r="H49" s="347" t="b">
        <f t="shared" si="2"/>
        <v>0</v>
      </c>
      <c r="I49" s="348">
        <f t="shared" si="8"/>
        <v>1</v>
      </c>
      <c r="J49" s="380" t="str">
        <f t="shared" si="4"/>
        <v/>
      </c>
      <c r="K49" s="380" t="str">
        <f t="shared" si="5"/>
        <v/>
      </c>
      <c r="L49" s="380" t="str">
        <f t="shared" si="6"/>
        <v/>
      </c>
    </row>
    <row r="50" spans="1:12">
      <c r="A50" s="35">
        <v>39</v>
      </c>
      <c r="B50" s="161"/>
      <c r="C50" s="6"/>
      <c r="D50" s="6"/>
      <c r="E50" s="214"/>
      <c r="F50" s="16" t="str">
        <f t="shared" si="0"/>
        <v/>
      </c>
      <c r="G50" s="56" t="str">
        <f t="shared" si="7"/>
        <v/>
      </c>
      <c r="H50" s="347" t="b">
        <f t="shared" si="2"/>
        <v>0</v>
      </c>
      <c r="I50" s="348">
        <f t="shared" si="8"/>
        <v>1</v>
      </c>
      <c r="J50" s="380" t="str">
        <f t="shared" si="4"/>
        <v/>
      </c>
      <c r="K50" s="380" t="str">
        <f t="shared" si="5"/>
        <v/>
      </c>
      <c r="L50" s="380" t="str">
        <f t="shared" si="6"/>
        <v/>
      </c>
    </row>
    <row r="51" spans="1:12">
      <c r="A51" s="35">
        <v>40</v>
      </c>
      <c r="B51" s="161"/>
      <c r="C51" s="6"/>
      <c r="D51" s="6"/>
      <c r="E51" s="214"/>
      <c r="F51" s="16" t="str">
        <f t="shared" si="0"/>
        <v/>
      </c>
      <c r="G51" s="56" t="str">
        <f t="shared" si="7"/>
        <v/>
      </c>
      <c r="H51" s="347" t="b">
        <f t="shared" si="2"/>
        <v>0</v>
      </c>
      <c r="I51" s="348">
        <f t="shared" si="8"/>
        <v>1</v>
      </c>
      <c r="J51" s="380" t="str">
        <f t="shared" si="4"/>
        <v/>
      </c>
      <c r="K51" s="380" t="str">
        <f t="shared" si="5"/>
        <v/>
      </c>
      <c r="L51" s="380" t="str">
        <f t="shared" si="6"/>
        <v/>
      </c>
    </row>
    <row r="52" spans="1:12">
      <c r="A52" s="35">
        <v>41</v>
      </c>
      <c r="B52" s="161"/>
      <c r="C52" s="6"/>
      <c r="D52" s="6"/>
      <c r="E52" s="214"/>
      <c r="F52" s="16" t="str">
        <f t="shared" si="0"/>
        <v/>
      </c>
      <c r="G52" s="56" t="str">
        <f t="shared" si="7"/>
        <v/>
      </c>
      <c r="H52" s="347" t="b">
        <f t="shared" si="2"/>
        <v>0</v>
      </c>
      <c r="I52" s="348">
        <f t="shared" si="8"/>
        <v>1</v>
      </c>
      <c r="J52" s="380" t="str">
        <f t="shared" si="4"/>
        <v/>
      </c>
      <c r="K52" s="380" t="str">
        <f t="shared" si="5"/>
        <v/>
      </c>
      <c r="L52" s="380" t="str">
        <f t="shared" si="6"/>
        <v/>
      </c>
    </row>
    <row r="53" spans="1:12">
      <c r="A53" s="35">
        <v>42</v>
      </c>
      <c r="B53" s="161"/>
      <c r="C53" s="6"/>
      <c r="D53" s="6"/>
      <c r="E53" s="214"/>
      <c r="F53" s="16" t="str">
        <f t="shared" si="0"/>
        <v/>
      </c>
      <c r="G53" s="56" t="str">
        <f t="shared" si="7"/>
        <v/>
      </c>
      <c r="H53" s="347" t="b">
        <f t="shared" si="2"/>
        <v>0</v>
      </c>
      <c r="I53" s="348">
        <f t="shared" si="8"/>
        <v>1</v>
      </c>
      <c r="J53" s="380" t="str">
        <f t="shared" si="4"/>
        <v/>
      </c>
      <c r="K53" s="380" t="str">
        <f t="shared" si="5"/>
        <v/>
      </c>
      <c r="L53" s="380" t="str">
        <f t="shared" si="6"/>
        <v/>
      </c>
    </row>
    <row r="54" spans="1:12">
      <c r="A54" s="35">
        <v>43</v>
      </c>
      <c r="B54" s="161"/>
      <c r="C54" s="6"/>
      <c r="D54" s="6"/>
      <c r="E54" s="214"/>
      <c r="F54" s="16" t="str">
        <f t="shared" si="0"/>
        <v/>
      </c>
      <c r="G54" s="56" t="str">
        <f t="shared" si="7"/>
        <v/>
      </c>
      <c r="H54" s="347" t="b">
        <f t="shared" si="2"/>
        <v>0</v>
      </c>
      <c r="I54" s="348">
        <f t="shared" si="8"/>
        <v>1</v>
      </c>
      <c r="J54" s="380" t="str">
        <f t="shared" si="4"/>
        <v/>
      </c>
      <c r="K54" s="380" t="str">
        <f t="shared" si="5"/>
        <v/>
      </c>
      <c r="L54" s="380" t="str">
        <f t="shared" si="6"/>
        <v/>
      </c>
    </row>
    <row r="55" spans="1:12">
      <c r="A55" s="35">
        <v>44</v>
      </c>
      <c r="B55" s="161"/>
      <c r="C55" s="6"/>
      <c r="D55" s="6"/>
      <c r="E55" s="214"/>
      <c r="F55" s="16" t="str">
        <f t="shared" si="0"/>
        <v/>
      </c>
      <c r="G55" s="56" t="str">
        <f t="shared" si="7"/>
        <v/>
      </c>
      <c r="H55" s="347" t="b">
        <f t="shared" si="2"/>
        <v>0</v>
      </c>
      <c r="I55" s="348">
        <f t="shared" si="8"/>
        <v>1</v>
      </c>
      <c r="J55" s="380" t="str">
        <f t="shared" si="4"/>
        <v/>
      </c>
      <c r="K55" s="380" t="str">
        <f t="shared" si="5"/>
        <v/>
      </c>
      <c r="L55" s="380" t="str">
        <f t="shared" si="6"/>
        <v/>
      </c>
    </row>
    <row r="56" spans="1:12">
      <c r="A56" s="35">
        <v>45</v>
      </c>
      <c r="B56" s="161"/>
      <c r="C56" s="6"/>
      <c r="D56" s="6"/>
      <c r="E56" s="214"/>
      <c r="F56" s="16" t="str">
        <f t="shared" si="0"/>
        <v/>
      </c>
      <c r="G56" s="56" t="str">
        <f t="shared" si="7"/>
        <v/>
      </c>
      <c r="H56" s="347" t="b">
        <f t="shared" si="2"/>
        <v>0</v>
      </c>
      <c r="I56" s="348">
        <f t="shared" si="8"/>
        <v>1</v>
      </c>
      <c r="J56" s="380" t="str">
        <f t="shared" si="4"/>
        <v/>
      </c>
      <c r="K56" s="380" t="str">
        <f t="shared" si="5"/>
        <v/>
      </c>
      <c r="L56" s="380" t="str">
        <f t="shared" si="6"/>
        <v/>
      </c>
    </row>
    <row r="57" spans="1:12">
      <c r="A57" s="35">
        <v>46</v>
      </c>
      <c r="B57" s="161"/>
      <c r="C57" s="6"/>
      <c r="D57" s="6"/>
      <c r="E57" s="214"/>
      <c r="F57" s="16" t="str">
        <f t="shared" si="0"/>
        <v/>
      </c>
      <c r="G57" s="56" t="str">
        <f t="shared" si="7"/>
        <v/>
      </c>
      <c r="H57" s="347" t="b">
        <f t="shared" si="2"/>
        <v>0</v>
      </c>
      <c r="I57" s="348">
        <f t="shared" si="8"/>
        <v>1</v>
      </c>
      <c r="J57" s="380" t="str">
        <f t="shared" si="4"/>
        <v/>
      </c>
      <c r="K57" s="380" t="str">
        <f t="shared" si="5"/>
        <v/>
      </c>
      <c r="L57" s="380" t="str">
        <f t="shared" si="6"/>
        <v/>
      </c>
    </row>
    <row r="58" spans="1:12">
      <c r="A58" s="35">
        <v>47</v>
      </c>
      <c r="B58" s="161"/>
      <c r="C58" s="6"/>
      <c r="D58" s="6"/>
      <c r="E58" s="214"/>
      <c r="F58" s="16" t="str">
        <f t="shared" si="0"/>
        <v/>
      </c>
      <c r="G58" s="56" t="str">
        <f t="shared" si="7"/>
        <v/>
      </c>
      <c r="H58" s="347" t="b">
        <f t="shared" si="2"/>
        <v>0</v>
      </c>
      <c r="I58" s="348">
        <f t="shared" si="8"/>
        <v>1</v>
      </c>
      <c r="J58" s="380" t="str">
        <f t="shared" si="4"/>
        <v/>
      </c>
      <c r="K58" s="380" t="str">
        <f t="shared" si="5"/>
        <v/>
      </c>
      <c r="L58" s="380" t="str">
        <f t="shared" si="6"/>
        <v/>
      </c>
    </row>
    <row r="59" spans="1:12">
      <c r="A59" s="35">
        <v>48</v>
      </c>
      <c r="B59" s="161"/>
      <c r="C59" s="6"/>
      <c r="D59" s="6"/>
      <c r="E59" s="214"/>
      <c r="F59" s="16" t="str">
        <f t="shared" si="0"/>
        <v/>
      </c>
      <c r="G59" s="56" t="str">
        <f t="shared" si="7"/>
        <v/>
      </c>
      <c r="H59" s="347" t="b">
        <f t="shared" si="2"/>
        <v>0</v>
      </c>
      <c r="I59" s="348">
        <f t="shared" si="8"/>
        <v>1</v>
      </c>
      <c r="J59" s="380" t="str">
        <f t="shared" si="4"/>
        <v/>
      </c>
      <c r="K59" s="380" t="str">
        <f t="shared" si="5"/>
        <v/>
      </c>
      <c r="L59" s="380" t="str">
        <f t="shared" si="6"/>
        <v/>
      </c>
    </row>
    <row r="60" spans="1:12">
      <c r="A60" s="35">
        <v>49</v>
      </c>
      <c r="B60" s="161"/>
      <c r="C60" s="6"/>
      <c r="D60" s="6"/>
      <c r="E60" s="214"/>
      <c r="F60" s="16" t="str">
        <f t="shared" si="0"/>
        <v/>
      </c>
      <c r="G60" s="56" t="str">
        <f t="shared" si="7"/>
        <v/>
      </c>
      <c r="H60" s="347" t="b">
        <f t="shared" si="2"/>
        <v>0</v>
      </c>
      <c r="I60" s="348">
        <f t="shared" si="8"/>
        <v>1</v>
      </c>
      <c r="J60" s="380" t="str">
        <f t="shared" si="4"/>
        <v/>
      </c>
      <c r="K60" s="380" t="str">
        <f t="shared" si="5"/>
        <v/>
      </c>
      <c r="L60" s="380" t="str">
        <f t="shared" si="6"/>
        <v/>
      </c>
    </row>
    <row r="61" spans="1:12">
      <c r="A61" s="35">
        <v>50</v>
      </c>
      <c r="B61" s="161"/>
      <c r="C61" s="6"/>
      <c r="D61" s="6"/>
      <c r="E61" s="214"/>
      <c r="F61" s="16" t="str">
        <f t="shared" si="0"/>
        <v/>
      </c>
      <c r="G61" s="56" t="str">
        <f t="shared" si="7"/>
        <v/>
      </c>
      <c r="H61" s="347" t="b">
        <f t="shared" si="2"/>
        <v>0</v>
      </c>
      <c r="I61" s="348">
        <f t="shared" si="8"/>
        <v>1</v>
      </c>
      <c r="J61" s="380" t="str">
        <f t="shared" si="4"/>
        <v/>
      </c>
      <c r="K61" s="380" t="str">
        <f t="shared" si="5"/>
        <v/>
      </c>
      <c r="L61" s="380" t="str">
        <f t="shared" si="6"/>
        <v/>
      </c>
    </row>
    <row r="62" spans="1:12">
      <c r="A62" s="35">
        <v>51</v>
      </c>
      <c r="B62" s="161"/>
      <c r="C62" s="6"/>
      <c r="D62" s="6"/>
      <c r="E62" s="214"/>
      <c r="F62" s="16" t="str">
        <f t="shared" si="0"/>
        <v/>
      </c>
      <c r="G62" s="56" t="str">
        <f t="shared" si="7"/>
        <v/>
      </c>
      <c r="H62" s="347" t="b">
        <f t="shared" si="2"/>
        <v>0</v>
      </c>
      <c r="I62" s="348">
        <f t="shared" si="8"/>
        <v>1</v>
      </c>
      <c r="J62" s="380" t="str">
        <f t="shared" si="4"/>
        <v/>
      </c>
      <c r="K62" s="380" t="str">
        <f t="shared" si="5"/>
        <v/>
      </c>
      <c r="L62" s="380" t="str">
        <f t="shared" si="6"/>
        <v/>
      </c>
    </row>
    <row r="63" spans="1:12">
      <c r="A63" s="35">
        <v>52</v>
      </c>
      <c r="B63" s="161"/>
      <c r="C63" s="6"/>
      <c r="D63" s="6"/>
      <c r="E63" s="214"/>
      <c r="F63" s="16" t="str">
        <f t="shared" si="0"/>
        <v/>
      </c>
      <c r="G63" s="56" t="str">
        <f t="shared" si="7"/>
        <v/>
      </c>
      <c r="H63" s="347" t="b">
        <f t="shared" si="2"/>
        <v>0</v>
      </c>
      <c r="I63" s="348">
        <f t="shared" si="8"/>
        <v>1</v>
      </c>
      <c r="J63" s="380" t="str">
        <f t="shared" si="4"/>
        <v/>
      </c>
      <c r="K63" s="380" t="str">
        <f t="shared" si="5"/>
        <v/>
      </c>
      <c r="L63" s="380" t="str">
        <f t="shared" si="6"/>
        <v/>
      </c>
    </row>
    <row r="64" spans="1:12">
      <c r="A64" s="35">
        <v>53</v>
      </c>
      <c r="B64" s="161"/>
      <c r="C64" s="6"/>
      <c r="D64" s="6"/>
      <c r="E64" s="214"/>
      <c r="F64" s="16" t="str">
        <f t="shared" si="0"/>
        <v/>
      </c>
      <c r="G64" s="56" t="str">
        <f t="shared" si="7"/>
        <v/>
      </c>
      <c r="H64" s="347" t="b">
        <f t="shared" si="2"/>
        <v>0</v>
      </c>
      <c r="I64" s="348">
        <f t="shared" si="8"/>
        <v>1</v>
      </c>
      <c r="J64" s="380" t="str">
        <f t="shared" si="4"/>
        <v/>
      </c>
      <c r="K64" s="380" t="str">
        <f t="shared" si="5"/>
        <v/>
      </c>
      <c r="L64" s="380" t="str">
        <f t="shared" si="6"/>
        <v/>
      </c>
    </row>
    <row r="65" spans="1:12">
      <c r="A65" s="35">
        <v>54</v>
      </c>
      <c r="B65" s="161"/>
      <c r="C65" s="6"/>
      <c r="D65" s="6"/>
      <c r="E65" s="214"/>
      <c r="F65" s="16" t="str">
        <f t="shared" si="0"/>
        <v/>
      </c>
      <c r="G65" s="56" t="str">
        <f t="shared" si="7"/>
        <v/>
      </c>
      <c r="H65" s="347" t="b">
        <f t="shared" si="2"/>
        <v>0</v>
      </c>
      <c r="I65" s="348">
        <f t="shared" si="8"/>
        <v>1</v>
      </c>
      <c r="J65" s="380" t="str">
        <f t="shared" si="4"/>
        <v/>
      </c>
      <c r="K65" s="380" t="str">
        <f t="shared" si="5"/>
        <v/>
      </c>
      <c r="L65" s="380" t="str">
        <f t="shared" si="6"/>
        <v/>
      </c>
    </row>
    <row r="66" spans="1:12">
      <c r="A66" s="35">
        <v>55</v>
      </c>
      <c r="B66" s="161"/>
      <c r="C66" s="6"/>
      <c r="D66" s="6"/>
      <c r="E66" s="214"/>
      <c r="F66" s="16" t="str">
        <f t="shared" si="0"/>
        <v/>
      </c>
      <c r="G66" s="56" t="str">
        <f t="shared" si="7"/>
        <v/>
      </c>
      <c r="H66" s="347" t="b">
        <f t="shared" si="2"/>
        <v>0</v>
      </c>
      <c r="I66" s="348">
        <f t="shared" si="8"/>
        <v>1</v>
      </c>
      <c r="J66" s="380" t="str">
        <f t="shared" si="4"/>
        <v/>
      </c>
      <c r="K66" s="380" t="str">
        <f t="shared" si="5"/>
        <v/>
      </c>
      <c r="L66" s="380" t="str">
        <f t="shared" si="6"/>
        <v/>
      </c>
    </row>
    <row r="67" spans="1:12">
      <c r="A67" s="35">
        <v>56</v>
      </c>
      <c r="B67" s="161"/>
      <c r="C67" s="6"/>
      <c r="D67" s="6"/>
      <c r="E67" s="214"/>
      <c r="F67" s="16" t="str">
        <f t="shared" si="0"/>
        <v/>
      </c>
      <c r="G67" s="56" t="str">
        <f t="shared" si="7"/>
        <v/>
      </c>
      <c r="H67" s="347" t="b">
        <f t="shared" si="2"/>
        <v>0</v>
      </c>
      <c r="I67" s="348">
        <f t="shared" si="8"/>
        <v>1</v>
      </c>
      <c r="J67" s="380" t="str">
        <f t="shared" si="4"/>
        <v/>
      </c>
      <c r="K67" s="380" t="str">
        <f t="shared" si="5"/>
        <v/>
      </c>
      <c r="L67" s="380" t="str">
        <f t="shared" si="6"/>
        <v/>
      </c>
    </row>
    <row r="68" spans="1:12">
      <c r="A68" s="35">
        <v>57</v>
      </c>
      <c r="B68" s="161"/>
      <c r="C68" s="6"/>
      <c r="D68" s="6"/>
      <c r="E68" s="214"/>
      <c r="F68" s="16" t="str">
        <f t="shared" si="0"/>
        <v/>
      </c>
      <c r="G68" s="56" t="str">
        <f t="shared" si="7"/>
        <v/>
      </c>
      <c r="H68" s="347" t="b">
        <f t="shared" si="2"/>
        <v>0</v>
      </c>
      <c r="I68" s="348">
        <f t="shared" si="8"/>
        <v>1</v>
      </c>
      <c r="J68" s="380" t="str">
        <f t="shared" si="4"/>
        <v/>
      </c>
      <c r="K68" s="380" t="str">
        <f t="shared" si="5"/>
        <v/>
      </c>
      <c r="L68" s="380" t="str">
        <f t="shared" si="6"/>
        <v/>
      </c>
    </row>
    <row r="69" spans="1:12">
      <c r="A69" s="35">
        <v>58</v>
      </c>
      <c r="B69" s="161"/>
      <c r="C69" s="6"/>
      <c r="D69" s="6"/>
      <c r="E69" s="214"/>
      <c r="F69" s="16" t="str">
        <f t="shared" si="0"/>
        <v/>
      </c>
      <c r="G69" s="56" t="str">
        <f t="shared" si="7"/>
        <v/>
      </c>
      <c r="H69" s="347" t="b">
        <f t="shared" si="2"/>
        <v>0</v>
      </c>
      <c r="I69" s="348">
        <f t="shared" si="8"/>
        <v>1</v>
      </c>
      <c r="J69" s="380" t="str">
        <f t="shared" si="4"/>
        <v/>
      </c>
      <c r="K69" s="380" t="str">
        <f t="shared" si="5"/>
        <v/>
      </c>
      <c r="L69" s="380" t="str">
        <f t="shared" si="6"/>
        <v/>
      </c>
    </row>
    <row r="70" spans="1:12">
      <c r="A70" s="35">
        <v>59</v>
      </c>
      <c r="B70" s="161"/>
      <c r="C70" s="6"/>
      <c r="D70" s="6"/>
      <c r="E70" s="214"/>
      <c r="F70" s="16" t="str">
        <f t="shared" si="0"/>
        <v/>
      </c>
      <c r="G70" s="56" t="str">
        <f t="shared" si="7"/>
        <v/>
      </c>
      <c r="H70" s="347" t="b">
        <f t="shared" si="2"/>
        <v>0</v>
      </c>
      <c r="I70" s="348">
        <f t="shared" si="8"/>
        <v>1</v>
      </c>
      <c r="J70" s="380" t="str">
        <f t="shared" si="4"/>
        <v/>
      </c>
      <c r="K70" s="380" t="str">
        <f t="shared" si="5"/>
        <v/>
      </c>
      <c r="L70" s="380" t="str">
        <f t="shared" si="6"/>
        <v/>
      </c>
    </row>
    <row r="71" spans="1:12">
      <c r="A71" s="35">
        <v>60</v>
      </c>
      <c r="B71" s="161"/>
      <c r="C71" s="6"/>
      <c r="D71" s="6"/>
      <c r="E71" s="214"/>
      <c r="F71" s="16" t="str">
        <f t="shared" si="0"/>
        <v/>
      </c>
      <c r="G71" s="56" t="str">
        <f t="shared" si="7"/>
        <v/>
      </c>
      <c r="H71" s="347" t="b">
        <f t="shared" si="2"/>
        <v>0</v>
      </c>
      <c r="I71" s="348">
        <f t="shared" si="8"/>
        <v>1</v>
      </c>
      <c r="J71" s="380" t="str">
        <f t="shared" si="4"/>
        <v/>
      </c>
      <c r="K71" s="380" t="str">
        <f t="shared" si="5"/>
        <v/>
      </c>
      <c r="L71" s="380" t="str">
        <f t="shared" si="6"/>
        <v/>
      </c>
    </row>
    <row r="72" spans="1:12">
      <c r="A72" s="35">
        <v>61</v>
      </c>
      <c r="B72" s="161"/>
      <c r="C72" s="6"/>
      <c r="D72" s="6"/>
      <c r="E72" s="214"/>
      <c r="F72" s="16" t="str">
        <f t="shared" si="0"/>
        <v/>
      </c>
      <c r="G72" s="56" t="str">
        <f t="shared" si="7"/>
        <v/>
      </c>
      <c r="H72" s="347" t="b">
        <f t="shared" si="2"/>
        <v>0</v>
      </c>
      <c r="I72" s="348">
        <f t="shared" si="8"/>
        <v>1</v>
      </c>
      <c r="J72" s="380" t="str">
        <f t="shared" si="4"/>
        <v/>
      </c>
      <c r="K72" s="380" t="str">
        <f t="shared" si="5"/>
        <v/>
      </c>
      <c r="L72" s="380" t="str">
        <f t="shared" si="6"/>
        <v/>
      </c>
    </row>
    <row r="73" spans="1:12">
      <c r="A73" s="35">
        <v>62</v>
      </c>
      <c r="B73" s="161"/>
      <c r="C73" s="6"/>
      <c r="D73" s="6"/>
      <c r="E73" s="214"/>
      <c r="F73" s="16" t="str">
        <f t="shared" si="0"/>
        <v/>
      </c>
      <c r="G73" s="56" t="str">
        <f t="shared" si="7"/>
        <v/>
      </c>
      <c r="H73" s="347" t="b">
        <f t="shared" si="2"/>
        <v>0</v>
      </c>
      <c r="I73" s="348">
        <f t="shared" si="8"/>
        <v>1</v>
      </c>
      <c r="J73" s="380" t="str">
        <f t="shared" si="4"/>
        <v/>
      </c>
      <c r="K73" s="380" t="str">
        <f t="shared" si="5"/>
        <v/>
      </c>
      <c r="L73" s="380" t="str">
        <f t="shared" si="6"/>
        <v/>
      </c>
    </row>
    <row r="74" spans="1:12">
      <c r="A74" s="35">
        <v>63</v>
      </c>
      <c r="B74" s="161"/>
      <c r="C74" s="6"/>
      <c r="D74" s="6"/>
      <c r="E74" s="214"/>
      <c r="F74" s="16" t="str">
        <f t="shared" si="0"/>
        <v/>
      </c>
      <c r="G74" s="56" t="str">
        <f t="shared" si="7"/>
        <v/>
      </c>
      <c r="H74" s="347" t="b">
        <f t="shared" si="2"/>
        <v>0</v>
      </c>
      <c r="I74" s="348">
        <f t="shared" si="8"/>
        <v>1</v>
      </c>
      <c r="J74" s="380" t="str">
        <f t="shared" si="4"/>
        <v/>
      </c>
      <c r="K74" s="380" t="str">
        <f t="shared" si="5"/>
        <v/>
      </c>
      <c r="L74" s="380" t="str">
        <f t="shared" si="6"/>
        <v/>
      </c>
    </row>
    <row r="75" spans="1:12">
      <c r="A75" s="35">
        <v>64</v>
      </c>
      <c r="B75" s="161"/>
      <c r="C75" s="6"/>
      <c r="D75" s="6"/>
      <c r="E75" s="214"/>
      <c r="F75" s="16" t="str">
        <f t="shared" si="0"/>
        <v/>
      </c>
      <c r="G75" s="56" t="str">
        <f t="shared" si="7"/>
        <v/>
      </c>
      <c r="H75" s="347" t="b">
        <f t="shared" si="2"/>
        <v>0</v>
      </c>
      <c r="I75" s="348">
        <f t="shared" si="8"/>
        <v>1</v>
      </c>
      <c r="J75" s="380" t="str">
        <f t="shared" si="4"/>
        <v/>
      </c>
      <c r="K75" s="380" t="str">
        <f t="shared" si="5"/>
        <v/>
      </c>
      <c r="L75" s="380" t="str">
        <f t="shared" si="6"/>
        <v/>
      </c>
    </row>
    <row r="76" spans="1:12">
      <c r="A76" s="35">
        <v>65</v>
      </c>
      <c r="B76" s="161"/>
      <c r="C76" s="6"/>
      <c r="D76" s="6"/>
      <c r="E76" s="214"/>
      <c r="F76" s="16" t="str">
        <f t="shared" ref="F76:F139" si="9">IF(OR($C76="",$E76&lt;an_initial,$E76&gt;an_final),"",G76*(HLOOKUP(D76,iii1punctaje,2,FALSE)))</f>
        <v/>
      </c>
      <c r="G76" s="56" t="str">
        <f t="shared" ref="G76:G110" si="10">IF(OR($C76="",,$E76="",$E76&gt;an_final),"",IF($E76&gt;=an_initial,1,""))</f>
        <v/>
      </c>
      <c r="H76" s="347" t="b">
        <f t="shared" ref="H76:H110" si="11">IF(nume_candidat="",FALSE,ISNUMBER(SEARCH(nume_candidat,$C76)))</f>
        <v>0</v>
      </c>
      <c r="I76" s="348">
        <f t="shared" ref="I76:I110" si="12">LEN(C76)-LEN(SUBSTITUTE(C76,",",""))+1</f>
        <v>1</v>
      </c>
      <c r="J76" s="380" t="str">
        <f t="shared" ref="J76:J139" si="13">IF(OR($C76="",$E76&lt;an_initial,$E76&gt;an_final),"",G76*(HLOOKUP(D76,iii1punctaje,2,FALSE))*COUNTIF(D76,$J$7))</f>
        <v/>
      </c>
      <c r="K76" s="380" t="str">
        <f t="shared" ref="K76:K139" si="14">IF(OR($C76="",$E76&lt;an_initial,$E76&gt;an_final),"",G76*(HLOOKUP(D76,iii1punctaje,2,FALSE))*COUNTIF(D76,$K$7))</f>
        <v/>
      </c>
      <c r="L76" s="380" t="str">
        <f t="shared" ref="L76:L139" si="15">IF(OR($C76="",$E76&lt;an_initial,$E76&gt;an_final),"",G76*(HLOOKUP(D76,iii1punctaje,2,FALSE))*COUNTIF(D76,$L$7))</f>
        <v/>
      </c>
    </row>
    <row r="77" spans="1:12">
      <c r="A77" s="35">
        <v>66</v>
      </c>
      <c r="B77" s="161"/>
      <c r="C77" s="6"/>
      <c r="D77" s="6"/>
      <c r="E77" s="214"/>
      <c r="F77" s="16" t="str">
        <f t="shared" si="9"/>
        <v/>
      </c>
      <c r="G77" s="56" t="str">
        <f t="shared" si="10"/>
        <v/>
      </c>
      <c r="H77" s="347" t="b">
        <f t="shared" si="11"/>
        <v>0</v>
      </c>
      <c r="I77" s="348">
        <f t="shared" si="12"/>
        <v>1</v>
      </c>
      <c r="J77" s="380" t="str">
        <f t="shared" si="13"/>
        <v/>
      </c>
      <c r="K77" s="380" t="str">
        <f t="shared" si="14"/>
        <v/>
      </c>
      <c r="L77" s="380" t="str">
        <f t="shared" si="15"/>
        <v/>
      </c>
    </row>
    <row r="78" spans="1:12">
      <c r="A78" s="35">
        <v>67</v>
      </c>
      <c r="B78" s="161"/>
      <c r="C78" s="6"/>
      <c r="D78" s="6"/>
      <c r="E78" s="214"/>
      <c r="F78" s="16" t="str">
        <f t="shared" si="9"/>
        <v/>
      </c>
      <c r="G78" s="56" t="str">
        <f t="shared" si="10"/>
        <v/>
      </c>
      <c r="H78" s="347" t="b">
        <f t="shared" si="11"/>
        <v>0</v>
      </c>
      <c r="I78" s="348">
        <f t="shared" si="12"/>
        <v>1</v>
      </c>
      <c r="J78" s="380" t="str">
        <f t="shared" si="13"/>
        <v/>
      </c>
      <c r="K78" s="380" t="str">
        <f t="shared" si="14"/>
        <v/>
      </c>
      <c r="L78" s="380" t="str">
        <f t="shared" si="15"/>
        <v/>
      </c>
    </row>
    <row r="79" spans="1:12">
      <c r="A79" s="35">
        <v>68</v>
      </c>
      <c r="B79" s="161"/>
      <c r="C79" s="6"/>
      <c r="D79" s="6"/>
      <c r="E79" s="214"/>
      <c r="F79" s="16" t="str">
        <f t="shared" si="9"/>
        <v/>
      </c>
      <c r="G79" s="56" t="str">
        <f t="shared" si="10"/>
        <v/>
      </c>
      <c r="H79" s="347" t="b">
        <f t="shared" si="11"/>
        <v>0</v>
      </c>
      <c r="I79" s="348">
        <f t="shared" si="12"/>
        <v>1</v>
      </c>
      <c r="J79" s="380" t="str">
        <f t="shared" si="13"/>
        <v/>
      </c>
      <c r="K79" s="380" t="str">
        <f t="shared" si="14"/>
        <v/>
      </c>
      <c r="L79" s="380" t="str">
        <f t="shared" si="15"/>
        <v/>
      </c>
    </row>
    <row r="80" spans="1:12">
      <c r="A80" s="35">
        <v>69</v>
      </c>
      <c r="B80" s="161"/>
      <c r="C80" s="6"/>
      <c r="D80" s="6"/>
      <c r="E80" s="214"/>
      <c r="F80" s="16" t="str">
        <f t="shared" si="9"/>
        <v/>
      </c>
      <c r="G80" s="56" t="str">
        <f t="shared" si="10"/>
        <v/>
      </c>
      <c r="H80" s="347" t="b">
        <f t="shared" si="11"/>
        <v>0</v>
      </c>
      <c r="I80" s="348">
        <f t="shared" si="12"/>
        <v>1</v>
      </c>
      <c r="J80" s="380" t="str">
        <f t="shared" si="13"/>
        <v/>
      </c>
      <c r="K80" s="380" t="str">
        <f t="shared" si="14"/>
        <v/>
      </c>
      <c r="L80" s="380" t="str">
        <f t="shared" si="15"/>
        <v/>
      </c>
    </row>
    <row r="81" spans="1:12">
      <c r="A81" s="35">
        <v>70</v>
      </c>
      <c r="B81" s="161"/>
      <c r="C81" s="6"/>
      <c r="D81" s="6"/>
      <c r="E81" s="214"/>
      <c r="F81" s="16" t="str">
        <f t="shared" si="9"/>
        <v/>
      </c>
      <c r="G81" s="56" t="str">
        <f t="shared" si="10"/>
        <v/>
      </c>
      <c r="H81" s="347" t="b">
        <f t="shared" si="11"/>
        <v>0</v>
      </c>
      <c r="I81" s="348">
        <f t="shared" si="12"/>
        <v>1</v>
      </c>
      <c r="J81" s="380" t="str">
        <f t="shared" si="13"/>
        <v/>
      </c>
      <c r="K81" s="380" t="str">
        <f t="shared" si="14"/>
        <v/>
      </c>
      <c r="L81" s="380" t="str">
        <f t="shared" si="15"/>
        <v/>
      </c>
    </row>
    <row r="82" spans="1:12">
      <c r="A82" s="35">
        <v>71</v>
      </c>
      <c r="B82" s="161"/>
      <c r="C82" s="6"/>
      <c r="D82" s="6"/>
      <c r="E82" s="214"/>
      <c r="F82" s="16" t="str">
        <f t="shared" si="9"/>
        <v/>
      </c>
      <c r="G82" s="56" t="str">
        <f t="shared" si="10"/>
        <v/>
      </c>
      <c r="H82" s="347" t="b">
        <f t="shared" si="11"/>
        <v>0</v>
      </c>
      <c r="I82" s="348">
        <f t="shared" si="12"/>
        <v>1</v>
      </c>
      <c r="J82" s="380" t="str">
        <f t="shared" si="13"/>
        <v/>
      </c>
      <c r="K82" s="380" t="str">
        <f t="shared" si="14"/>
        <v/>
      </c>
      <c r="L82" s="380" t="str">
        <f t="shared" si="15"/>
        <v/>
      </c>
    </row>
    <row r="83" spans="1:12">
      <c r="A83" s="35">
        <v>72</v>
      </c>
      <c r="B83" s="161"/>
      <c r="C83" s="6"/>
      <c r="D83" s="6"/>
      <c r="E83" s="214"/>
      <c r="F83" s="16" t="str">
        <f t="shared" si="9"/>
        <v/>
      </c>
      <c r="G83" s="56" t="str">
        <f t="shared" si="10"/>
        <v/>
      </c>
      <c r="H83" s="347" t="b">
        <f t="shared" si="11"/>
        <v>0</v>
      </c>
      <c r="I83" s="348">
        <f t="shared" si="12"/>
        <v>1</v>
      </c>
      <c r="J83" s="380" t="str">
        <f t="shared" si="13"/>
        <v/>
      </c>
      <c r="K83" s="380" t="str">
        <f t="shared" si="14"/>
        <v/>
      </c>
      <c r="L83" s="380" t="str">
        <f t="shared" si="15"/>
        <v/>
      </c>
    </row>
    <row r="84" spans="1:12">
      <c r="A84" s="35">
        <v>73</v>
      </c>
      <c r="B84" s="161"/>
      <c r="C84" s="6"/>
      <c r="D84" s="6"/>
      <c r="E84" s="214"/>
      <c r="F84" s="16" t="str">
        <f t="shared" si="9"/>
        <v/>
      </c>
      <c r="G84" s="56" t="str">
        <f t="shared" si="10"/>
        <v/>
      </c>
      <c r="H84" s="347" t="b">
        <f t="shared" si="11"/>
        <v>0</v>
      </c>
      <c r="I84" s="348">
        <f t="shared" si="12"/>
        <v>1</v>
      </c>
      <c r="J84" s="380" t="str">
        <f t="shared" si="13"/>
        <v/>
      </c>
      <c r="K84" s="380" t="str">
        <f t="shared" si="14"/>
        <v/>
      </c>
      <c r="L84" s="380" t="str">
        <f t="shared" si="15"/>
        <v/>
      </c>
    </row>
    <row r="85" spans="1:12">
      <c r="A85" s="35">
        <v>74</v>
      </c>
      <c r="B85" s="161"/>
      <c r="C85" s="6"/>
      <c r="D85" s="6"/>
      <c r="E85" s="214"/>
      <c r="F85" s="16" t="str">
        <f t="shared" si="9"/>
        <v/>
      </c>
      <c r="G85" s="56" t="str">
        <f t="shared" si="10"/>
        <v/>
      </c>
      <c r="H85" s="347" t="b">
        <f t="shared" si="11"/>
        <v>0</v>
      </c>
      <c r="I85" s="348">
        <f t="shared" si="12"/>
        <v>1</v>
      </c>
      <c r="J85" s="380" t="str">
        <f t="shared" si="13"/>
        <v/>
      </c>
      <c r="K85" s="380" t="str">
        <f t="shared" si="14"/>
        <v/>
      </c>
      <c r="L85" s="380" t="str">
        <f t="shared" si="15"/>
        <v/>
      </c>
    </row>
    <row r="86" spans="1:12">
      <c r="A86" s="35">
        <v>75</v>
      </c>
      <c r="B86" s="161"/>
      <c r="C86" s="6"/>
      <c r="D86" s="6"/>
      <c r="E86" s="214"/>
      <c r="F86" s="16" t="str">
        <f t="shared" si="9"/>
        <v/>
      </c>
      <c r="G86" s="56" t="str">
        <f t="shared" si="10"/>
        <v/>
      </c>
      <c r="H86" s="347" t="b">
        <f t="shared" si="11"/>
        <v>0</v>
      </c>
      <c r="I86" s="348">
        <f t="shared" si="12"/>
        <v>1</v>
      </c>
      <c r="J86" s="380" t="str">
        <f t="shared" si="13"/>
        <v/>
      </c>
      <c r="K86" s="380" t="str">
        <f t="shared" si="14"/>
        <v/>
      </c>
      <c r="L86" s="380" t="str">
        <f t="shared" si="15"/>
        <v/>
      </c>
    </row>
    <row r="87" spans="1:12">
      <c r="A87" s="35">
        <v>76</v>
      </c>
      <c r="B87" s="161"/>
      <c r="C87" s="6"/>
      <c r="D87" s="6"/>
      <c r="E87" s="214"/>
      <c r="F87" s="16" t="str">
        <f t="shared" si="9"/>
        <v/>
      </c>
      <c r="G87" s="56" t="str">
        <f t="shared" si="10"/>
        <v/>
      </c>
      <c r="H87" s="347" t="b">
        <f t="shared" si="11"/>
        <v>0</v>
      </c>
      <c r="I87" s="348">
        <f t="shared" si="12"/>
        <v>1</v>
      </c>
      <c r="J87" s="380" t="str">
        <f t="shared" si="13"/>
        <v/>
      </c>
      <c r="K87" s="380" t="str">
        <f t="shared" si="14"/>
        <v/>
      </c>
      <c r="L87" s="380" t="str">
        <f t="shared" si="15"/>
        <v/>
      </c>
    </row>
    <row r="88" spans="1:12">
      <c r="A88" s="35">
        <v>77</v>
      </c>
      <c r="B88" s="161"/>
      <c r="C88" s="6"/>
      <c r="D88" s="6"/>
      <c r="E88" s="214"/>
      <c r="F88" s="16" t="str">
        <f t="shared" si="9"/>
        <v/>
      </c>
      <c r="G88" s="56" t="str">
        <f t="shared" si="10"/>
        <v/>
      </c>
      <c r="H88" s="347" t="b">
        <f t="shared" si="11"/>
        <v>0</v>
      </c>
      <c r="I88" s="348">
        <f t="shared" si="12"/>
        <v>1</v>
      </c>
      <c r="J88" s="380" t="str">
        <f t="shared" si="13"/>
        <v/>
      </c>
      <c r="K88" s="380" t="str">
        <f t="shared" si="14"/>
        <v/>
      </c>
      <c r="L88" s="380" t="str">
        <f t="shared" si="15"/>
        <v/>
      </c>
    </row>
    <row r="89" spans="1:12">
      <c r="A89" s="35">
        <v>78</v>
      </c>
      <c r="B89" s="161"/>
      <c r="C89" s="6"/>
      <c r="D89" s="6"/>
      <c r="E89" s="214"/>
      <c r="F89" s="16" t="str">
        <f t="shared" si="9"/>
        <v/>
      </c>
      <c r="G89" s="56" t="str">
        <f t="shared" si="10"/>
        <v/>
      </c>
      <c r="H89" s="347" t="b">
        <f t="shared" si="11"/>
        <v>0</v>
      </c>
      <c r="I89" s="348">
        <f t="shared" si="12"/>
        <v>1</v>
      </c>
      <c r="J89" s="380" t="str">
        <f t="shared" si="13"/>
        <v/>
      </c>
      <c r="K89" s="380" t="str">
        <f t="shared" si="14"/>
        <v/>
      </c>
      <c r="L89" s="380" t="str">
        <f t="shared" si="15"/>
        <v/>
      </c>
    </row>
    <row r="90" spans="1:12">
      <c r="A90" s="35">
        <v>79</v>
      </c>
      <c r="B90" s="161"/>
      <c r="C90" s="6"/>
      <c r="D90" s="6"/>
      <c r="E90" s="214"/>
      <c r="F90" s="16" t="str">
        <f t="shared" si="9"/>
        <v/>
      </c>
      <c r="G90" s="56" t="str">
        <f t="shared" si="10"/>
        <v/>
      </c>
      <c r="H90" s="347" t="b">
        <f t="shared" si="11"/>
        <v>0</v>
      </c>
      <c r="I90" s="348">
        <f t="shared" si="12"/>
        <v>1</v>
      </c>
      <c r="J90" s="380" t="str">
        <f t="shared" si="13"/>
        <v/>
      </c>
      <c r="K90" s="380" t="str">
        <f t="shared" si="14"/>
        <v/>
      </c>
      <c r="L90" s="380" t="str">
        <f t="shared" si="15"/>
        <v/>
      </c>
    </row>
    <row r="91" spans="1:12">
      <c r="A91" s="35">
        <v>80</v>
      </c>
      <c r="B91" s="161"/>
      <c r="C91" s="6"/>
      <c r="D91" s="6"/>
      <c r="E91" s="214"/>
      <c r="F91" s="16" t="str">
        <f t="shared" si="9"/>
        <v/>
      </c>
      <c r="G91" s="56" t="str">
        <f t="shared" si="10"/>
        <v/>
      </c>
      <c r="H91" s="347" t="b">
        <f t="shared" si="11"/>
        <v>0</v>
      </c>
      <c r="I91" s="348">
        <f t="shared" si="12"/>
        <v>1</v>
      </c>
      <c r="J91" s="380" t="str">
        <f t="shared" si="13"/>
        <v/>
      </c>
      <c r="K91" s="380" t="str">
        <f t="shared" si="14"/>
        <v/>
      </c>
      <c r="L91" s="380" t="str">
        <f t="shared" si="15"/>
        <v/>
      </c>
    </row>
    <row r="92" spans="1:12">
      <c r="A92" s="35">
        <v>81</v>
      </c>
      <c r="B92" s="161"/>
      <c r="C92" s="6"/>
      <c r="D92" s="6"/>
      <c r="E92" s="214"/>
      <c r="F92" s="16" t="str">
        <f t="shared" si="9"/>
        <v/>
      </c>
      <c r="G92" s="56" t="str">
        <f t="shared" si="10"/>
        <v/>
      </c>
      <c r="H92" s="347" t="b">
        <f t="shared" si="11"/>
        <v>0</v>
      </c>
      <c r="I92" s="348">
        <f t="shared" si="12"/>
        <v>1</v>
      </c>
      <c r="J92" s="380" t="str">
        <f t="shared" si="13"/>
        <v/>
      </c>
      <c r="K92" s="380" t="str">
        <f t="shared" si="14"/>
        <v/>
      </c>
      <c r="L92" s="380" t="str">
        <f t="shared" si="15"/>
        <v/>
      </c>
    </row>
    <row r="93" spans="1:12">
      <c r="A93" s="35">
        <v>82</v>
      </c>
      <c r="B93" s="161"/>
      <c r="C93" s="6"/>
      <c r="D93" s="6"/>
      <c r="E93" s="214"/>
      <c r="F93" s="16" t="str">
        <f t="shared" si="9"/>
        <v/>
      </c>
      <c r="G93" s="56" t="str">
        <f t="shared" si="10"/>
        <v/>
      </c>
      <c r="H93" s="347" t="b">
        <f t="shared" si="11"/>
        <v>0</v>
      </c>
      <c r="I93" s="348">
        <f t="shared" si="12"/>
        <v>1</v>
      </c>
      <c r="J93" s="380" t="str">
        <f t="shared" si="13"/>
        <v/>
      </c>
      <c r="K93" s="380" t="str">
        <f t="shared" si="14"/>
        <v/>
      </c>
      <c r="L93" s="380" t="str">
        <f t="shared" si="15"/>
        <v/>
      </c>
    </row>
    <row r="94" spans="1:12">
      <c r="A94" s="35">
        <v>83</v>
      </c>
      <c r="B94" s="161"/>
      <c r="C94" s="6"/>
      <c r="D94" s="6"/>
      <c r="E94" s="214"/>
      <c r="F94" s="16" t="str">
        <f t="shared" si="9"/>
        <v/>
      </c>
      <c r="G94" s="56" t="str">
        <f t="shared" si="10"/>
        <v/>
      </c>
      <c r="H94" s="347" t="b">
        <f t="shared" si="11"/>
        <v>0</v>
      </c>
      <c r="I94" s="348">
        <f t="shared" si="12"/>
        <v>1</v>
      </c>
      <c r="J94" s="380" t="str">
        <f t="shared" si="13"/>
        <v/>
      </c>
      <c r="K94" s="380" t="str">
        <f t="shared" si="14"/>
        <v/>
      </c>
      <c r="L94" s="380" t="str">
        <f t="shared" si="15"/>
        <v/>
      </c>
    </row>
    <row r="95" spans="1:12">
      <c r="A95" s="35">
        <v>84</v>
      </c>
      <c r="B95" s="161"/>
      <c r="C95" s="6"/>
      <c r="D95" s="6"/>
      <c r="E95" s="214"/>
      <c r="F95" s="16" t="str">
        <f t="shared" si="9"/>
        <v/>
      </c>
      <c r="G95" s="56" t="str">
        <f t="shared" si="10"/>
        <v/>
      </c>
      <c r="H95" s="347" t="b">
        <f t="shared" si="11"/>
        <v>0</v>
      </c>
      <c r="I95" s="348">
        <f t="shared" si="12"/>
        <v>1</v>
      </c>
      <c r="J95" s="380" t="str">
        <f t="shared" si="13"/>
        <v/>
      </c>
      <c r="K95" s="380" t="str">
        <f t="shared" si="14"/>
        <v/>
      </c>
      <c r="L95" s="380" t="str">
        <f t="shared" si="15"/>
        <v/>
      </c>
    </row>
    <row r="96" spans="1:12">
      <c r="A96" s="35">
        <v>85</v>
      </c>
      <c r="B96" s="161"/>
      <c r="C96" s="6"/>
      <c r="D96" s="6"/>
      <c r="E96" s="214"/>
      <c r="F96" s="16" t="str">
        <f t="shared" si="9"/>
        <v/>
      </c>
      <c r="G96" s="56" t="str">
        <f t="shared" si="10"/>
        <v/>
      </c>
      <c r="H96" s="347" t="b">
        <f t="shared" si="11"/>
        <v>0</v>
      </c>
      <c r="I96" s="348">
        <f t="shared" si="12"/>
        <v>1</v>
      </c>
      <c r="J96" s="380" t="str">
        <f t="shared" si="13"/>
        <v/>
      </c>
      <c r="K96" s="380" t="str">
        <f t="shared" si="14"/>
        <v/>
      </c>
      <c r="L96" s="380" t="str">
        <f t="shared" si="15"/>
        <v/>
      </c>
    </row>
    <row r="97" spans="1:12">
      <c r="A97" s="35">
        <v>86</v>
      </c>
      <c r="B97" s="161"/>
      <c r="C97" s="6"/>
      <c r="D97" s="6"/>
      <c r="E97" s="214"/>
      <c r="F97" s="16" t="str">
        <f t="shared" si="9"/>
        <v/>
      </c>
      <c r="G97" s="56" t="str">
        <f t="shared" si="10"/>
        <v/>
      </c>
      <c r="H97" s="347" t="b">
        <f t="shared" si="11"/>
        <v>0</v>
      </c>
      <c r="I97" s="348">
        <f t="shared" si="12"/>
        <v>1</v>
      </c>
      <c r="J97" s="380" t="str">
        <f t="shared" si="13"/>
        <v/>
      </c>
      <c r="K97" s="380" t="str">
        <f t="shared" si="14"/>
        <v/>
      </c>
      <c r="L97" s="380" t="str">
        <f t="shared" si="15"/>
        <v/>
      </c>
    </row>
    <row r="98" spans="1:12">
      <c r="A98" s="35">
        <v>87</v>
      </c>
      <c r="B98" s="161"/>
      <c r="C98" s="6"/>
      <c r="D98" s="6"/>
      <c r="E98" s="214"/>
      <c r="F98" s="16" t="str">
        <f t="shared" si="9"/>
        <v/>
      </c>
      <c r="G98" s="56" t="str">
        <f t="shared" si="10"/>
        <v/>
      </c>
      <c r="H98" s="347" t="b">
        <f t="shared" si="11"/>
        <v>0</v>
      </c>
      <c r="I98" s="348">
        <f t="shared" si="12"/>
        <v>1</v>
      </c>
      <c r="J98" s="380" t="str">
        <f t="shared" si="13"/>
        <v/>
      </c>
      <c r="K98" s="380" t="str">
        <f t="shared" si="14"/>
        <v/>
      </c>
      <c r="L98" s="380" t="str">
        <f t="shared" si="15"/>
        <v/>
      </c>
    </row>
    <row r="99" spans="1:12">
      <c r="A99" s="35">
        <v>88</v>
      </c>
      <c r="B99" s="161"/>
      <c r="C99" s="6"/>
      <c r="D99" s="6"/>
      <c r="E99" s="214"/>
      <c r="F99" s="16" t="str">
        <f t="shared" si="9"/>
        <v/>
      </c>
      <c r="G99" s="56" t="str">
        <f t="shared" si="10"/>
        <v/>
      </c>
      <c r="H99" s="347" t="b">
        <f t="shared" si="11"/>
        <v>0</v>
      </c>
      <c r="I99" s="348">
        <f t="shared" si="12"/>
        <v>1</v>
      </c>
      <c r="J99" s="380" t="str">
        <f t="shared" si="13"/>
        <v/>
      </c>
      <c r="K99" s="380" t="str">
        <f t="shared" si="14"/>
        <v/>
      </c>
      <c r="L99" s="380" t="str">
        <f t="shared" si="15"/>
        <v/>
      </c>
    </row>
    <row r="100" spans="1:12">
      <c r="A100" s="35">
        <v>89</v>
      </c>
      <c r="B100" s="161"/>
      <c r="C100" s="6"/>
      <c r="D100" s="6"/>
      <c r="E100" s="214"/>
      <c r="F100" s="16" t="str">
        <f t="shared" si="9"/>
        <v/>
      </c>
      <c r="G100" s="56" t="str">
        <f t="shared" si="10"/>
        <v/>
      </c>
      <c r="H100" s="347" t="b">
        <f t="shared" si="11"/>
        <v>0</v>
      </c>
      <c r="I100" s="348">
        <f t="shared" si="12"/>
        <v>1</v>
      </c>
      <c r="J100" s="380" t="str">
        <f t="shared" si="13"/>
        <v/>
      </c>
      <c r="K100" s="380" t="str">
        <f t="shared" si="14"/>
        <v/>
      </c>
      <c r="L100" s="380" t="str">
        <f t="shared" si="15"/>
        <v/>
      </c>
    </row>
    <row r="101" spans="1:12">
      <c r="A101" s="35">
        <v>90</v>
      </c>
      <c r="B101" s="161"/>
      <c r="C101" s="6"/>
      <c r="D101" s="6"/>
      <c r="E101" s="214"/>
      <c r="F101" s="16" t="str">
        <f t="shared" si="9"/>
        <v/>
      </c>
      <c r="G101" s="56" t="str">
        <f t="shared" si="10"/>
        <v/>
      </c>
      <c r="H101" s="347" t="b">
        <f t="shared" si="11"/>
        <v>0</v>
      </c>
      <c r="I101" s="348">
        <f t="shared" si="12"/>
        <v>1</v>
      </c>
      <c r="J101" s="380" t="str">
        <f t="shared" si="13"/>
        <v/>
      </c>
      <c r="K101" s="380" t="str">
        <f t="shared" si="14"/>
        <v/>
      </c>
      <c r="L101" s="380" t="str">
        <f t="shared" si="15"/>
        <v/>
      </c>
    </row>
    <row r="102" spans="1:12">
      <c r="A102" s="35">
        <v>91</v>
      </c>
      <c r="B102" s="161"/>
      <c r="C102" s="6"/>
      <c r="D102" s="6"/>
      <c r="E102" s="214"/>
      <c r="F102" s="16" t="str">
        <f t="shared" si="9"/>
        <v/>
      </c>
      <c r="G102" s="56" t="str">
        <f t="shared" si="10"/>
        <v/>
      </c>
      <c r="H102" s="347" t="b">
        <f t="shared" si="11"/>
        <v>0</v>
      </c>
      <c r="I102" s="348">
        <f t="shared" si="12"/>
        <v>1</v>
      </c>
      <c r="J102" s="380" t="str">
        <f t="shared" si="13"/>
        <v/>
      </c>
      <c r="K102" s="380" t="str">
        <f t="shared" si="14"/>
        <v/>
      </c>
      <c r="L102" s="380" t="str">
        <f t="shared" si="15"/>
        <v/>
      </c>
    </row>
    <row r="103" spans="1:12">
      <c r="A103" s="35">
        <v>92</v>
      </c>
      <c r="B103" s="161"/>
      <c r="C103" s="6"/>
      <c r="D103" s="6"/>
      <c r="E103" s="214"/>
      <c r="F103" s="16" t="str">
        <f t="shared" si="9"/>
        <v/>
      </c>
      <c r="G103" s="56" t="str">
        <f t="shared" si="10"/>
        <v/>
      </c>
      <c r="H103" s="347" t="b">
        <f t="shared" si="11"/>
        <v>0</v>
      </c>
      <c r="I103" s="348">
        <f t="shared" si="12"/>
        <v>1</v>
      </c>
      <c r="J103" s="380" t="str">
        <f t="shared" si="13"/>
        <v/>
      </c>
      <c r="K103" s="380" t="str">
        <f t="shared" si="14"/>
        <v/>
      </c>
      <c r="L103" s="380" t="str">
        <f t="shared" si="15"/>
        <v/>
      </c>
    </row>
    <row r="104" spans="1:12">
      <c r="A104" s="35">
        <v>93</v>
      </c>
      <c r="B104" s="161"/>
      <c r="C104" s="6"/>
      <c r="D104" s="6"/>
      <c r="E104" s="214"/>
      <c r="F104" s="16" t="str">
        <f t="shared" si="9"/>
        <v/>
      </c>
      <c r="G104" s="56" t="str">
        <f t="shared" si="10"/>
        <v/>
      </c>
      <c r="H104" s="347" t="b">
        <f t="shared" si="11"/>
        <v>0</v>
      </c>
      <c r="I104" s="348">
        <f t="shared" si="12"/>
        <v>1</v>
      </c>
      <c r="J104" s="380" t="str">
        <f t="shared" si="13"/>
        <v/>
      </c>
      <c r="K104" s="380" t="str">
        <f t="shared" si="14"/>
        <v/>
      </c>
      <c r="L104" s="380" t="str">
        <f t="shared" si="15"/>
        <v/>
      </c>
    </row>
    <row r="105" spans="1:12">
      <c r="A105" s="35">
        <v>94</v>
      </c>
      <c r="B105" s="161"/>
      <c r="C105" s="6"/>
      <c r="D105" s="6"/>
      <c r="E105" s="214"/>
      <c r="F105" s="16" t="str">
        <f t="shared" si="9"/>
        <v/>
      </c>
      <c r="G105" s="56" t="str">
        <f t="shared" si="10"/>
        <v/>
      </c>
      <c r="H105" s="347" t="b">
        <f t="shared" si="11"/>
        <v>0</v>
      </c>
      <c r="I105" s="348">
        <f t="shared" si="12"/>
        <v>1</v>
      </c>
      <c r="J105" s="380" t="str">
        <f t="shared" si="13"/>
        <v/>
      </c>
      <c r="K105" s="380" t="str">
        <f t="shared" si="14"/>
        <v/>
      </c>
      <c r="L105" s="380" t="str">
        <f t="shared" si="15"/>
        <v/>
      </c>
    </row>
    <row r="106" spans="1:12">
      <c r="A106" s="35">
        <v>95</v>
      </c>
      <c r="B106" s="161"/>
      <c r="C106" s="6"/>
      <c r="D106" s="6"/>
      <c r="E106" s="214"/>
      <c r="F106" s="16" t="str">
        <f t="shared" si="9"/>
        <v/>
      </c>
      <c r="G106" s="56" t="str">
        <f t="shared" si="10"/>
        <v/>
      </c>
      <c r="H106" s="347" t="b">
        <f t="shared" si="11"/>
        <v>0</v>
      </c>
      <c r="I106" s="348">
        <f t="shared" si="12"/>
        <v>1</v>
      </c>
      <c r="J106" s="380" t="str">
        <f t="shared" si="13"/>
        <v/>
      </c>
      <c r="K106" s="380" t="str">
        <f t="shared" si="14"/>
        <v/>
      </c>
      <c r="L106" s="380" t="str">
        <f t="shared" si="15"/>
        <v/>
      </c>
    </row>
    <row r="107" spans="1:12">
      <c r="A107" s="35">
        <v>96</v>
      </c>
      <c r="B107" s="161"/>
      <c r="C107" s="6"/>
      <c r="D107" s="6"/>
      <c r="E107" s="214"/>
      <c r="F107" s="16" t="str">
        <f t="shared" si="9"/>
        <v/>
      </c>
      <c r="G107" s="56" t="str">
        <f t="shared" si="10"/>
        <v/>
      </c>
      <c r="H107" s="347" t="b">
        <f t="shared" si="11"/>
        <v>0</v>
      </c>
      <c r="I107" s="348">
        <f t="shared" si="12"/>
        <v>1</v>
      </c>
      <c r="J107" s="380" t="str">
        <f t="shared" si="13"/>
        <v/>
      </c>
      <c r="K107" s="380" t="str">
        <f t="shared" si="14"/>
        <v/>
      </c>
      <c r="L107" s="380" t="str">
        <f t="shared" si="15"/>
        <v/>
      </c>
    </row>
    <row r="108" spans="1:12">
      <c r="A108" s="35">
        <v>97</v>
      </c>
      <c r="B108" s="161"/>
      <c r="C108" s="6"/>
      <c r="D108" s="6"/>
      <c r="E108" s="214"/>
      <c r="F108" s="16" t="str">
        <f t="shared" si="9"/>
        <v/>
      </c>
      <c r="G108" s="56" t="str">
        <f t="shared" si="10"/>
        <v/>
      </c>
      <c r="H108" s="347" t="b">
        <f t="shared" si="11"/>
        <v>0</v>
      </c>
      <c r="I108" s="348">
        <f t="shared" si="12"/>
        <v>1</v>
      </c>
      <c r="J108" s="380" t="str">
        <f t="shared" si="13"/>
        <v/>
      </c>
      <c r="K108" s="380" t="str">
        <f t="shared" si="14"/>
        <v/>
      </c>
      <c r="L108" s="380" t="str">
        <f t="shared" si="15"/>
        <v/>
      </c>
    </row>
    <row r="109" spans="1:12">
      <c r="A109" s="35">
        <v>98</v>
      </c>
      <c r="B109" s="161"/>
      <c r="C109" s="6"/>
      <c r="D109" s="6"/>
      <c r="E109" s="214"/>
      <c r="F109" s="16" t="str">
        <f t="shared" si="9"/>
        <v/>
      </c>
      <c r="G109" s="56" t="str">
        <f t="shared" si="10"/>
        <v/>
      </c>
      <c r="H109" s="347" t="b">
        <f t="shared" si="11"/>
        <v>0</v>
      </c>
      <c r="I109" s="348">
        <f t="shared" si="12"/>
        <v>1</v>
      </c>
      <c r="J109" s="380" t="str">
        <f t="shared" si="13"/>
        <v/>
      </c>
      <c r="K109" s="380" t="str">
        <f t="shared" si="14"/>
        <v/>
      </c>
      <c r="L109" s="380" t="str">
        <f t="shared" si="15"/>
        <v/>
      </c>
    </row>
    <row r="110" spans="1:12">
      <c r="A110" s="141">
        <v>99</v>
      </c>
      <c r="B110" s="182"/>
      <c r="C110" s="6"/>
      <c r="D110" s="6"/>
      <c r="E110" s="214"/>
      <c r="F110" s="16" t="str">
        <f t="shared" si="9"/>
        <v/>
      </c>
      <c r="G110" s="56" t="str">
        <f t="shared" si="10"/>
        <v/>
      </c>
      <c r="H110" s="347" t="b">
        <f t="shared" si="11"/>
        <v>0</v>
      </c>
      <c r="I110" s="348">
        <f t="shared" si="12"/>
        <v>1</v>
      </c>
      <c r="J110" s="380" t="str">
        <f t="shared" si="13"/>
        <v/>
      </c>
      <c r="K110" s="380" t="str">
        <f t="shared" si="14"/>
        <v/>
      </c>
      <c r="L110" s="380" t="str">
        <f t="shared" si="15"/>
        <v/>
      </c>
    </row>
    <row r="111" spans="1:12">
      <c r="A111" s="141">
        <v>100</v>
      </c>
      <c r="B111" s="182"/>
      <c r="C111" s="142"/>
      <c r="D111" s="142"/>
      <c r="E111" s="144"/>
      <c r="F111" s="16" t="str">
        <f t="shared" si="9"/>
        <v/>
      </c>
      <c r="J111" s="380" t="str">
        <f t="shared" si="13"/>
        <v/>
      </c>
      <c r="K111" s="380" t="str">
        <f t="shared" si="14"/>
        <v/>
      </c>
      <c r="L111" s="380" t="str">
        <f t="shared" si="15"/>
        <v/>
      </c>
    </row>
    <row r="112" spans="1:12">
      <c r="A112" s="141">
        <v>101</v>
      </c>
      <c r="B112" s="182"/>
      <c r="C112" s="142"/>
      <c r="D112" s="142"/>
      <c r="E112" s="144"/>
      <c r="F112" s="16" t="str">
        <f t="shared" si="9"/>
        <v/>
      </c>
      <c r="J112" s="380" t="str">
        <f t="shared" si="13"/>
        <v/>
      </c>
      <c r="K112" s="380" t="str">
        <f t="shared" si="14"/>
        <v/>
      </c>
      <c r="L112" s="380" t="str">
        <f t="shared" si="15"/>
        <v/>
      </c>
    </row>
    <row r="113" spans="1:18">
      <c r="A113" s="141">
        <v>102</v>
      </c>
      <c r="B113" s="182"/>
      <c r="C113" s="142"/>
      <c r="D113" s="142"/>
      <c r="E113" s="144"/>
      <c r="F113" s="16" t="str">
        <f t="shared" si="9"/>
        <v/>
      </c>
      <c r="J113" s="380" t="str">
        <f t="shared" si="13"/>
        <v/>
      </c>
      <c r="K113" s="380" t="str">
        <f t="shared" si="14"/>
        <v/>
      </c>
      <c r="L113" s="380" t="str">
        <f t="shared" si="15"/>
        <v/>
      </c>
    </row>
    <row r="114" spans="1:18">
      <c r="A114" s="141">
        <v>103</v>
      </c>
      <c r="B114" s="182"/>
      <c r="C114" s="142"/>
      <c r="D114" s="142"/>
      <c r="E114" s="144"/>
      <c r="F114" s="16" t="str">
        <f t="shared" si="9"/>
        <v/>
      </c>
      <c r="J114" s="380" t="str">
        <f t="shared" si="13"/>
        <v/>
      </c>
      <c r="K114" s="380" t="str">
        <f t="shared" si="14"/>
        <v/>
      </c>
      <c r="L114" s="380" t="str">
        <f t="shared" si="15"/>
        <v/>
      </c>
    </row>
    <row r="115" spans="1:18" s="68" customFormat="1">
      <c r="A115" s="141">
        <v>104</v>
      </c>
      <c r="B115" s="182"/>
      <c r="C115" s="142"/>
      <c r="D115" s="142"/>
      <c r="E115" s="144"/>
      <c r="F115" s="16" t="str">
        <f t="shared" si="9"/>
        <v/>
      </c>
      <c r="H115" s="69"/>
      <c r="I115" s="62"/>
      <c r="J115" s="380" t="str">
        <f t="shared" si="13"/>
        <v/>
      </c>
      <c r="K115" s="380" t="str">
        <f t="shared" si="14"/>
        <v/>
      </c>
      <c r="L115" s="380" t="str">
        <f t="shared" si="15"/>
        <v/>
      </c>
      <c r="M115" s="62"/>
      <c r="N115" s="62"/>
      <c r="O115" s="62"/>
      <c r="P115" s="62"/>
      <c r="Q115" s="62"/>
      <c r="R115" s="62"/>
    </row>
    <row r="116" spans="1:18" s="68" customFormat="1">
      <c r="A116" s="141">
        <v>105</v>
      </c>
      <c r="B116" s="182"/>
      <c r="C116" s="142"/>
      <c r="D116" s="142"/>
      <c r="E116" s="144"/>
      <c r="F116" s="16" t="str">
        <f t="shared" si="9"/>
        <v/>
      </c>
      <c r="H116" s="69"/>
      <c r="I116" s="62"/>
      <c r="J116" s="380" t="str">
        <f t="shared" si="13"/>
        <v/>
      </c>
      <c r="K116" s="380" t="str">
        <f t="shared" si="14"/>
        <v/>
      </c>
      <c r="L116" s="380" t="str">
        <f t="shared" si="15"/>
        <v/>
      </c>
      <c r="M116" s="62"/>
      <c r="N116" s="62"/>
      <c r="O116" s="62"/>
      <c r="P116" s="62"/>
      <c r="Q116" s="62"/>
      <c r="R116" s="62"/>
    </row>
    <row r="117" spans="1:18" s="68" customFormat="1">
      <c r="A117" s="141">
        <v>106</v>
      </c>
      <c r="B117" s="182"/>
      <c r="C117" s="142"/>
      <c r="D117" s="142"/>
      <c r="E117" s="144"/>
      <c r="F117" s="16" t="str">
        <f t="shared" si="9"/>
        <v/>
      </c>
      <c r="H117" s="69"/>
      <c r="I117" s="62"/>
      <c r="J117" s="380" t="str">
        <f t="shared" si="13"/>
        <v/>
      </c>
      <c r="K117" s="380" t="str">
        <f t="shared" si="14"/>
        <v/>
      </c>
      <c r="L117" s="380" t="str">
        <f t="shared" si="15"/>
        <v/>
      </c>
      <c r="M117" s="62"/>
      <c r="N117" s="62"/>
      <c r="O117" s="62"/>
      <c r="P117" s="62"/>
      <c r="Q117" s="62"/>
      <c r="R117" s="62"/>
    </row>
    <row r="118" spans="1:18" s="68" customFormat="1">
      <c r="A118" s="141">
        <v>107</v>
      </c>
      <c r="B118" s="182"/>
      <c r="C118" s="142"/>
      <c r="D118" s="142"/>
      <c r="E118" s="144"/>
      <c r="F118" s="16" t="str">
        <f t="shared" si="9"/>
        <v/>
      </c>
      <c r="H118" s="69"/>
      <c r="I118" s="62"/>
      <c r="J118" s="380" t="str">
        <f t="shared" si="13"/>
        <v/>
      </c>
      <c r="K118" s="380" t="str">
        <f t="shared" si="14"/>
        <v/>
      </c>
      <c r="L118" s="380" t="str">
        <f t="shared" si="15"/>
        <v/>
      </c>
      <c r="M118" s="62"/>
      <c r="N118" s="62"/>
      <c r="O118" s="62"/>
      <c r="P118" s="62"/>
      <c r="Q118" s="62"/>
      <c r="R118" s="62"/>
    </row>
    <row r="119" spans="1:18" s="68" customFormat="1">
      <c r="A119" s="141">
        <v>108</v>
      </c>
      <c r="B119" s="182"/>
      <c r="C119" s="142"/>
      <c r="D119" s="142"/>
      <c r="E119" s="144"/>
      <c r="F119" s="16" t="str">
        <f t="shared" si="9"/>
        <v/>
      </c>
      <c r="H119" s="69"/>
      <c r="I119" s="62"/>
      <c r="J119" s="380" t="str">
        <f t="shared" si="13"/>
        <v/>
      </c>
      <c r="K119" s="380" t="str">
        <f t="shared" si="14"/>
        <v/>
      </c>
      <c r="L119" s="380" t="str">
        <f t="shared" si="15"/>
        <v/>
      </c>
      <c r="M119" s="62"/>
      <c r="N119" s="62"/>
      <c r="O119" s="62"/>
      <c r="P119" s="62"/>
      <c r="Q119" s="62"/>
      <c r="R119" s="62"/>
    </row>
    <row r="120" spans="1:18" s="68" customFormat="1">
      <c r="A120" s="141">
        <v>109</v>
      </c>
      <c r="B120" s="182"/>
      <c r="C120" s="142"/>
      <c r="D120" s="142"/>
      <c r="E120" s="144"/>
      <c r="F120" s="16" t="str">
        <f t="shared" si="9"/>
        <v/>
      </c>
      <c r="H120" s="69"/>
      <c r="I120" s="62"/>
      <c r="J120" s="380" t="str">
        <f t="shared" si="13"/>
        <v/>
      </c>
      <c r="K120" s="380" t="str">
        <f t="shared" si="14"/>
        <v/>
      </c>
      <c r="L120" s="380" t="str">
        <f t="shared" si="15"/>
        <v/>
      </c>
      <c r="M120" s="62"/>
      <c r="N120" s="62"/>
      <c r="O120" s="62"/>
      <c r="P120" s="62"/>
      <c r="Q120" s="62"/>
      <c r="R120" s="62"/>
    </row>
    <row r="121" spans="1:18" s="68" customFormat="1">
      <c r="A121" s="141">
        <v>110</v>
      </c>
      <c r="B121" s="182"/>
      <c r="C121" s="142"/>
      <c r="D121" s="142"/>
      <c r="E121" s="144"/>
      <c r="F121" s="16" t="str">
        <f t="shared" si="9"/>
        <v/>
      </c>
      <c r="H121" s="69"/>
      <c r="I121" s="62"/>
      <c r="J121" s="380" t="str">
        <f t="shared" si="13"/>
        <v/>
      </c>
      <c r="K121" s="380" t="str">
        <f t="shared" si="14"/>
        <v/>
      </c>
      <c r="L121" s="380" t="str">
        <f t="shared" si="15"/>
        <v/>
      </c>
      <c r="M121" s="62"/>
      <c r="N121" s="62"/>
      <c r="O121" s="62"/>
      <c r="P121" s="62"/>
      <c r="Q121" s="62"/>
      <c r="R121" s="62"/>
    </row>
    <row r="122" spans="1:18" s="68" customFormat="1">
      <c r="A122" s="141">
        <v>111</v>
      </c>
      <c r="B122" s="182"/>
      <c r="C122" s="142"/>
      <c r="D122" s="142"/>
      <c r="E122" s="144"/>
      <c r="F122" s="16" t="str">
        <f t="shared" si="9"/>
        <v/>
      </c>
      <c r="H122" s="69"/>
      <c r="I122" s="62"/>
      <c r="J122" s="380" t="str">
        <f t="shared" si="13"/>
        <v/>
      </c>
      <c r="K122" s="380" t="str">
        <f t="shared" si="14"/>
        <v/>
      </c>
      <c r="L122" s="380" t="str">
        <f t="shared" si="15"/>
        <v/>
      </c>
      <c r="M122" s="62"/>
      <c r="N122" s="62"/>
      <c r="O122" s="62"/>
      <c r="P122" s="62"/>
      <c r="Q122" s="62"/>
      <c r="R122" s="62"/>
    </row>
    <row r="123" spans="1:18" s="68" customFormat="1">
      <c r="A123" s="141">
        <v>112</v>
      </c>
      <c r="B123" s="182"/>
      <c r="C123" s="142"/>
      <c r="D123" s="142"/>
      <c r="E123" s="144"/>
      <c r="F123" s="16" t="str">
        <f t="shared" si="9"/>
        <v/>
      </c>
      <c r="H123" s="69"/>
      <c r="I123" s="62"/>
      <c r="J123" s="380" t="str">
        <f t="shared" si="13"/>
        <v/>
      </c>
      <c r="K123" s="380" t="str">
        <f t="shared" si="14"/>
        <v/>
      </c>
      <c r="L123" s="380" t="str">
        <f t="shared" si="15"/>
        <v/>
      </c>
      <c r="M123" s="62"/>
      <c r="N123" s="62"/>
      <c r="O123" s="62"/>
      <c r="P123" s="62"/>
      <c r="Q123" s="62"/>
      <c r="R123" s="62"/>
    </row>
    <row r="124" spans="1:18" s="68" customFormat="1">
      <c r="A124" s="141">
        <v>113</v>
      </c>
      <c r="B124" s="182"/>
      <c r="C124" s="142"/>
      <c r="D124" s="142"/>
      <c r="E124" s="144"/>
      <c r="F124" s="16" t="str">
        <f t="shared" si="9"/>
        <v/>
      </c>
      <c r="H124" s="69"/>
      <c r="I124" s="62"/>
      <c r="J124" s="380" t="str">
        <f t="shared" si="13"/>
        <v/>
      </c>
      <c r="K124" s="380" t="str">
        <f t="shared" si="14"/>
        <v/>
      </c>
      <c r="L124" s="380" t="str">
        <f t="shared" si="15"/>
        <v/>
      </c>
      <c r="M124" s="62"/>
      <c r="N124" s="62"/>
      <c r="O124" s="62"/>
      <c r="P124" s="62"/>
      <c r="Q124" s="62"/>
      <c r="R124" s="62"/>
    </row>
    <row r="125" spans="1:18" s="68" customFormat="1">
      <c r="A125" s="141">
        <v>114</v>
      </c>
      <c r="B125" s="182"/>
      <c r="C125" s="142"/>
      <c r="D125" s="142"/>
      <c r="E125" s="144"/>
      <c r="F125" s="16" t="str">
        <f t="shared" si="9"/>
        <v/>
      </c>
      <c r="H125" s="69"/>
      <c r="I125" s="62"/>
      <c r="J125" s="380" t="str">
        <f t="shared" si="13"/>
        <v/>
      </c>
      <c r="K125" s="380" t="str">
        <f t="shared" si="14"/>
        <v/>
      </c>
      <c r="L125" s="380" t="str">
        <f t="shared" si="15"/>
        <v/>
      </c>
      <c r="M125" s="62"/>
      <c r="N125" s="62"/>
      <c r="O125" s="62"/>
      <c r="P125" s="62"/>
      <c r="Q125" s="62"/>
      <c r="R125" s="62"/>
    </row>
    <row r="126" spans="1:18" s="68" customFormat="1">
      <c r="A126" s="141">
        <v>115</v>
      </c>
      <c r="B126" s="182"/>
      <c r="C126" s="142"/>
      <c r="D126" s="142"/>
      <c r="E126" s="144"/>
      <c r="F126" s="16" t="str">
        <f t="shared" si="9"/>
        <v/>
      </c>
      <c r="H126" s="69"/>
      <c r="I126" s="62"/>
      <c r="J126" s="380" t="str">
        <f t="shared" si="13"/>
        <v/>
      </c>
      <c r="K126" s="380" t="str">
        <f t="shared" si="14"/>
        <v/>
      </c>
      <c r="L126" s="380" t="str">
        <f t="shared" si="15"/>
        <v/>
      </c>
      <c r="M126" s="62"/>
      <c r="N126" s="62"/>
      <c r="O126" s="62"/>
      <c r="P126" s="62"/>
      <c r="Q126" s="62"/>
      <c r="R126" s="62"/>
    </row>
    <row r="127" spans="1:18" s="68" customFormat="1">
      <c r="A127" s="141">
        <v>116</v>
      </c>
      <c r="B127" s="182"/>
      <c r="C127" s="142"/>
      <c r="D127" s="142"/>
      <c r="E127" s="144"/>
      <c r="F127" s="16" t="str">
        <f t="shared" si="9"/>
        <v/>
      </c>
      <c r="H127" s="69"/>
      <c r="I127" s="62"/>
      <c r="J127" s="380" t="str">
        <f t="shared" si="13"/>
        <v/>
      </c>
      <c r="K127" s="380" t="str">
        <f t="shared" si="14"/>
        <v/>
      </c>
      <c r="L127" s="380" t="str">
        <f t="shared" si="15"/>
        <v/>
      </c>
      <c r="M127" s="62"/>
      <c r="N127" s="62"/>
      <c r="O127" s="62"/>
      <c r="P127" s="62"/>
      <c r="Q127" s="62"/>
      <c r="R127" s="62"/>
    </row>
    <row r="128" spans="1:18" s="68" customFormat="1">
      <c r="A128" s="141">
        <v>117</v>
      </c>
      <c r="B128" s="182"/>
      <c r="C128" s="142"/>
      <c r="D128" s="142"/>
      <c r="E128" s="144"/>
      <c r="F128" s="16" t="str">
        <f t="shared" si="9"/>
        <v/>
      </c>
      <c r="H128" s="69"/>
      <c r="I128" s="62"/>
      <c r="J128" s="380" t="str">
        <f t="shared" si="13"/>
        <v/>
      </c>
      <c r="K128" s="380" t="str">
        <f t="shared" si="14"/>
        <v/>
      </c>
      <c r="L128" s="380" t="str">
        <f t="shared" si="15"/>
        <v/>
      </c>
      <c r="M128" s="62"/>
      <c r="N128" s="62"/>
      <c r="O128" s="62"/>
      <c r="P128" s="62"/>
      <c r="Q128" s="62"/>
      <c r="R128" s="62"/>
    </row>
    <row r="129" spans="1:18" s="68" customFormat="1">
      <c r="A129" s="141">
        <v>118</v>
      </c>
      <c r="B129" s="182"/>
      <c r="C129" s="142"/>
      <c r="D129" s="142"/>
      <c r="E129" s="144"/>
      <c r="F129" s="16" t="str">
        <f t="shared" si="9"/>
        <v/>
      </c>
      <c r="H129" s="69"/>
      <c r="I129" s="62"/>
      <c r="J129" s="380" t="str">
        <f t="shared" si="13"/>
        <v/>
      </c>
      <c r="K129" s="380" t="str">
        <f t="shared" si="14"/>
        <v/>
      </c>
      <c r="L129" s="380" t="str">
        <f t="shared" si="15"/>
        <v/>
      </c>
      <c r="M129" s="62"/>
      <c r="N129" s="62"/>
      <c r="O129" s="62"/>
      <c r="P129" s="62"/>
      <c r="Q129" s="62"/>
      <c r="R129" s="62"/>
    </row>
    <row r="130" spans="1:18" s="68" customFormat="1">
      <c r="A130" s="141">
        <v>119</v>
      </c>
      <c r="B130" s="182"/>
      <c r="C130" s="142"/>
      <c r="D130" s="142"/>
      <c r="E130" s="144"/>
      <c r="F130" s="16" t="str">
        <f t="shared" si="9"/>
        <v/>
      </c>
      <c r="H130" s="69"/>
      <c r="I130" s="62"/>
      <c r="J130" s="380" t="str">
        <f t="shared" si="13"/>
        <v/>
      </c>
      <c r="K130" s="380" t="str">
        <f t="shared" si="14"/>
        <v/>
      </c>
      <c r="L130" s="380" t="str">
        <f t="shared" si="15"/>
        <v/>
      </c>
      <c r="M130" s="62"/>
      <c r="N130" s="62"/>
      <c r="O130" s="62"/>
      <c r="P130" s="62"/>
      <c r="Q130" s="62"/>
      <c r="R130" s="62"/>
    </row>
    <row r="131" spans="1:18" s="68" customFormat="1">
      <c r="A131" s="141">
        <v>120</v>
      </c>
      <c r="B131" s="182"/>
      <c r="C131" s="142"/>
      <c r="D131" s="142"/>
      <c r="E131" s="144"/>
      <c r="F131" s="16" t="str">
        <f t="shared" si="9"/>
        <v/>
      </c>
      <c r="H131" s="69"/>
      <c r="I131" s="62"/>
      <c r="J131" s="380" t="str">
        <f t="shared" si="13"/>
        <v/>
      </c>
      <c r="K131" s="380" t="str">
        <f t="shared" si="14"/>
        <v/>
      </c>
      <c r="L131" s="380" t="str">
        <f t="shared" si="15"/>
        <v/>
      </c>
      <c r="M131" s="62"/>
      <c r="N131" s="62"/>
      <c r="O131" s="62"/>
      <c r="P131" s="62"/>
      <c r="Q131" s="62"/>
      <c r="R131" s="62"/>
    </row>
    <row r="132" spans="1:18" s="68" customFormat="1">
      <c r="A132" s="141">
        <v>121</v>
      </c>
      <c r="B132" s="182"/>
      <c r="C132" s="142"/>
      <c r="D132" s="142"/>
      <c r="E132" s="144"/>
      <c r="F132" s="16" t="str">
        <f t="shared" si="9"/>
        <v/>
      </c>
      <c r="H132" s="69"/>
      <c r="I132" s="62"/>
      <c r="J132" s="380" t="str">
        <f t="shared" si="13"/>
        <v/>
      </c>
      <c r="K132" s="380" t="str">
        <f t="shared" si="14"/>
        <v/>
      </c>
      <c r="L132" s="380" t="str">
        <f t="shared" si="15"/>
        <v/>
      </c>
      <c r="M132" s="62"/>
      <c r="N132" s="62"/>
      <c r="O132" s="62"/>
      <c r="P132" s="62"/>
      <c r="Q132" s="62"/>
      <c r="R132" s="62"/>
    </row>
    <row r="133" spans="1:18" s="68" customFormat="1">
      <c r="A133" s="141">
        <v>122</v>
      </c>
      <c r="B133" s="182"/>
      <c r="C133" s="142"/>
      <c r="D133" s="142"/>
      <c r="E133" s="144"/>
      <c r="F133" s="16" t="str">
        <f t="shared" si="9"/>
        <v/>
      </c>
      <c r="H133" s="69"/>
      <c r="I133" s="62"/>
      <c r="J133" s="380" t="str">
        <f t="shared" si="13"/>
        <v/>
      </c>
      <c r="K133" s="380" t="str">
        <f t="shared" si="14"/>
        <v/>
      </c>
      <c r="L133" s="380" t="str">
        <f t="shared" si="15"/>
        <v/>
      </c>
      <c r="M133" s="62"/>
      <c r="N133" s="62"/>
      <c r="O133" s="62"/>
      <c r="P133" s="62"/>
      <c r="Q133" s="62"/>
      <c r="R133" s="62"/>
    </row>
    <row r="134" spans="1:18" s="68" customFormat="1">
      <c r="A134" s="141">
        <v>123</v>
      </c>
      <c r="B134" s="182"/>
      <c r="C134" s="142"/>
      <c r="D134" s="142"/>
      <c r="E134" s="144"/>
      <c r="F134" s="16" t="str">
        <f t="shared" si="9"/>
        <v/>
      </c>
      <c r="H134" s="69"/>
      <c r="I134" s="62"/>
      <c r="J134" s="380" t="str">
        <f t="shared" si="13"/>
        <v/>
      </c>
      <c r="K134" s="380" t="str">
        <f t="shared" si="14"/>
        <v/>
      </c>
      <c r="L134" s="380" t="str">
        <f t="shared" si="15"/>
        <v/>
      </c>
      <c r="M134" s="62"/>
      <c r="N134" s="62"/>
      <c r="O134" s="62"/>
      <c r="P134" s="62"/>
      <c r="Q134" s="62"/>
      <c r="R134" s="62"/>
    </row>
    <row r="135" spans="1:18" s="68" customFormat="1">
      <c r="A135" s="141">
        <v>124</v>
      </c>
      <c r="B135" s="182"/>
      <c r="C135" s="142"/>
      <c r="D135" s="142"/>
      <c r="E135" s="144"/>
      <c r="F135" s="16" t="str">
        <f t="shared" si="9"/>
        <v/>
      </c>
      <c r="H135" s="69"/>
      <c r="I135" s="62"/>
      <c r="J135" s="380" t="str">
        <f t="shared" si="13"/>
        <v/>
      </c>
      <c r="K135" s="380" t="str">
        <f t="shared" si="14"/>
        <v/>
      </c>
      <c r="L135" s="380" t="str">
        <f t="shared" si="15"/>
        <v/>
      </c>
      <c r="M135" s="62"/>
      <c r="N135" s="62"/>
      <c r="O135" s="62"/>
      <c r="P135" s="62"/>
      <c r="Q135" s="62"/>
      <c r="R135" s="62"/>
    </row>
    <row r="136" spans="1:18" s="68" customFormat="1">
      <c r="A136" s="141">
        <v>125</v>
      </c>
      <c r="B136" s="182"/>
      <c r="C136" s="142"/>
      <c r="D136" s="142"/>
      <c r="E136" s="144"/>
      <c r="F136" s="16" t="str">
        <f t="shared" si="9"/>
        <v/>
      </c>
      <c r="H136" s="69"/>
      <c r="I136" s="62"/>
      <c r="J136" s="380" t="str">
        <f t="shared" si="13"/>
        <v/>
      </c>
      <c r="K136" s="380" t="str">
        <f t="shared" si="14"/>
        <v/>
      </c>
      <c r="L136" s="380" t="str">
        <f t="shared" si="15"/>
        <v/>
      </c>
      <c r="M136" s="62"/>
      <c r="N136" s="62"/>
      <c r="O136" s="62"/>
      <c r="P136" s="62"/>
      <c r="Q136" s="62"/>
      <c r="R136" s="62"/>
    </row>
    <row r="137" spans="1:18" s="68" customFormat="1">
      <c r="A137" s="141">
        <v>126</v>
      </c>
      <c r="B137" s="182"/>
      <c r="C137" s="142"/>
      <c r="D137" s="142"/>
      <c r="E137" s="144"/>
      <c r="F137" s="16" t="str">
        <f t="shared" si="9"/>
        <v/>
      </c>
      <c r="H137" s="69"/>
      <c r="I137" s="62"/>
      <c r="J137" s="380" t="str">
        <f t="shared" si="13"/>
        <v/>
      </c>
      <c r="K137" s="380" t="str">
        <f t="shared" si="14"/>
        <v/>
      </c>
      <c r="L137" s="380" t="str">
        <f t="shared" si="15"/>
        <v/>
      </c>
      <c r="M137" s="62"/>
      <c r="N137" s="62"/>
      <c r="O137" s="62"/>
      <c r="P137" s="62"/>
      <c r="Q137" s="62"/>
      <c r="R137" s="62"/>
    </row>
    <row r="138" spans="1:18" s="68" customFormat="1">
      <c r="A138" s="141">
        <v>127</v>
      </c>
      <c r="B138" s="182"/>
      <c r="C138" s="142"/>
      <c r="D138" s="142"/>
      <c r="E138" s="144"/>
      <c r="F138" s="16" t="str">
        <f t="shared" si="9"/>
        <v/>
      </c>
      <c r="H138" s="69"/>
      <c r="I138" s="62"/>
      <c r="J138" s="380" t="str">
        <f t="shared" si="13"/>
        <v/>
      </c>
      <c r="K138" s="380" t="str">
        <f t="shared" si="14"/>
        <v/>
      </c>
      <c r="L138" s="380" t="str">
        <f t="shared" si="15"/>
        <v/>
      </c>
      <c r="M138" s="62"/>
      <c r="N138" s="62"/>
      <c r="O138" s="62"/>
      <c r="P138" s="62"/>
      <c r="Q138" s="62"/>
      <c r="R138" s="62"/>
    </row>
    <row r="139" spans="1:18" s="68" customFormat="1">
      <c r="A139" s="141">
        <v>128</v>
      </c>
      <c r="B139" s="182"/>
      <c r="C139" s="142"/>
      <c r="D139" s="142"/>
      <c r="E139" s="144"/>
      <c r="F139" s="16" t="str">
        <f t="shared" si="9"/>
        <v/>
      </c>
      <c r="H139" s="69"/>
      <c r="I139" s="62"/>
      <c r="J139" s="380" t="str">
        <f t="shared" si="13"/>
        <v/>
      </c>
      <c r="K139" s="380" t="str">
        <f t="shared" si="14"/>
        <v/>
      </c>
      <c r="L139" s="380" t="str">
        <f t="shared" si="15"/>
        <v/>
      </c>
      <c r="M139" s="62"/>
      <c r="N139" s="62"/>
      <c r="O139" s="62"/>
      <c r="P139" s="62"/>
      <c r="Q139" s="62"/>
      <c r="R139" s="62"/>
    </row>
    <row r="140" spans="1:18" s="68" customFormat="1">
      <c r="A140" s="141">
        <v>129</v>
      </c>
      <c r="B140" s="182"/>
      <c r="C140" s="142"/>
      <c r="D140" s="142"/>
      <c r="E140" s="144"/>
      <c r="F140" s="16" t="str">
        <f t="shared" ref="F140:F203" si="16">IF(OR($C140="",$E140&lt;an_initial,$E140&gt;an_final),"",G140*(HLOOKUP(D140,iii1punctaje,2,FALSE)))</f>
        <v/>
      </c>
      <c r="H140" s="69"/>
      <c r="I140" s="62"/>
      <c r="J140" s="380" t="str">
        <f t="shared" ref="J140:J203" si="17">IF(OR($C140="",$E140&lt;an_initial,$E140&gt;an_final),"",G140*(HLOOKUP(D140,iii1punctaje,2,FALSE))*COUNTIF(D140,$J$7))</f>
        <v/>
      </c>
      <c r="K140" s="380" t="str">
        <f t="shared" ref="K140:K203" si="18">IF(OR($C140="",$E140&lt;an_initial,$E140&gt;an_final),"",G140*(HLOOKUP(D140,iii1punctaje,2,FALSE))*COUNTIF(D140,$K$7))</f>
        <v/>
      </c>
      <c r="L140" s="380" t="str">
        <f t="shared" ref="L140:L203" si="19">IF(OR($C140="",$E140&lt;an_initial,$E140&gt;an_final),"",G140*(HLOOKUP(D140,iii1punctaje,2,FALSE))*COUNTIF(D140,$L$7))</f>
        <v/>
      </c>
      <c r="M140" s="62"/>
      <c r="N140" s="62"/>
      <c r="O140" s="62"/>
      <c r="P140" s="62"/>
      <c r="Q140" s="62"/>
      <c r="R140" s="62"/>
    </row>
    <row r="141" spans="1:18" s="68" customFormat="1">
      <c r="A141" s="141">
        <v>130</v>
      </c>
      <c r="B141" s="182"/>
      <c r="C141" s="142"/>
      <c r="D141" s="142"/>
      <c r="E141" s="144"/>
      <c r="F141" s="16" t="str">
        <f t="shared" si="16"/>
        <v/>
      </c>
      <c r="H141" s="69"/>
      <c r="I141" s="62"/>
      <c r="J141" s="380" t="str">
        <f t="shared" si="17"/>
        <v/>
      </c>
      <c r="K141" s="380" t="str">
        <f t="shared" si="18"/>
        <v/>
      </c>
      <c r="L141" s="380" t="str">
        <f t="shared" si="19"/>
        <v/>
      </c>
      <c r="M141" s="62"/>
      <c r="N141" s="62"/>
      <c r="O141" s="62"/>
      <c r="P141" s="62"/>
      <c r="Q141" s="62"/>
      <c r="R141" s="62"/>
    </row>
    <row r="142" spans="1:18" s="68" customFormat="1">
      <c r="A142" s="141">
        <v>131</v>
      </c>
      <c r="B142" s="182"/>
      <c r="C142" s="142"/>
      <c r="D142" s="142"/>
      <c r="E142" s="144"/>
      <c r="F142" s="16" t="str">
        <f t="shared" si="16"/>
        <v/>
      </c>
      <c r="H142" s="69"/>
      <c r="I142" s="62"/>
      <c r="J142" s="380" t="str">
        <f t="shared" si="17"/>
        <v/>
      </c>
      <c r="K142" s="380" t="str">
        <f t="shared" si="18"/>
        <v/>
      </c>
      <c r="L142" s="380" t="str">
        <f t="shared" si="19"/>
        <v/>
      </c>
      <c r="M142" s="62"/>
      <c r="N142" s="62"/>
      <c r="O142" s="62"/>
      <c r="P142" s="62"/>
      <c r="Q142" s="62"/>
      <c r="R142" s="62"/>
    </row>
    <row r="143" spans="1:18" s="68" customFormat="1">
      <c r="A143" s="141">
        <v>132</v>
      </c>
      <c r="B143" s="182"/>
      <c r="C143" s="142"/>
      <c r="D143" s="142"/>
      <c r="E143" s="144"/>
      <c r="F143" s="16" t="str">
        <f t="shared" si="16"/>
        <v/>
      </c>
      <c r="H143" s="69"/>
      <c r="I143" s="62"/>
      <c r="J143" s="380" t="str">
        <f t="shared" si="17"/>
        <v/>
      </c>
      <c r="K143" s="380" t="str">
        <f t="shared" si="18"/>
        <v/>
      </c>
      <c r="L143" s="380" t="str">
        <f t="shared" si="19"/>
        <v/>
      </c>
      <c r="M143" s="62"/>
      <c r="N143" s="62"/>
      <c r="O143" s="62"/>
      <c r="P143" s="62"/>
      <c r="Q143" s="62"/>
      <c r="R143" s="62"/>
    </row>
    <row r="144" spans="1:18" s="68" customFormat="1">
      <c r="A144" s="141">
        <v>133</v>
      </c>
      <c r="B144" s="182"/>
      <c r="C144" s="142"/>
      <c r="D144" s="142"/>
      <c r="E144" s="144"/>
      <c r="F144" s="16" t="str">
        <f t="shared" si="16"/>
        <v/>
      </c>
      <c r="H144" s="69"/>
      <c r="I144" s="62"/>
      <c r="J144" s="380" t="str">
        <f t="shared" si="17"/>
        <v/>
      </c>
      <c r="K144" s="380" t="str">
        <f t="shared" si="18"/>
        <v/>
      </c>
      <c r="L144" s="380" t="str">
        <f t="shared" si="19"/>
        <v/>
      </c>
      <c r="M144" s="62"/>
      <c r="N144" s="62"/>
      <c r="O144" s="62"/>
      <c r="P144" s="62"/>
      <c r="Q144" s="62"/>
      <c r="R144" s="62"/>
    </row>
    <row r="145" spans="1:18" s="68" customFormat="1">
      <c r="A145" s="141">
        <v>134</v>
      </c>
      <c r="B145" s="182"/>
      <c r="C145" s="142"/>
      <c r="D145" s="142"/>
      <c r="E145" s="144"/>
      <c r="F145" s="16" t="str">
        <f t="shared" si="16"/>
        <v/>
      </c>
      <c r="H145" s="69"/>
      <c r="I145" s="62"/>
      <c r="J145" s="380" t="str">
        <f t="shared" si="17"/>
        <v/>
      </c>
      <c r="K145" s="380" t="str">
        <f t="shared" si="18"/>
        <v/>
      </c>
      <c r="L145" s="380" t="str">
        <f t="shared" si="19"/>
        <v/>
      </c>
      <c r="M145" s="62"/>
      <c r="N145" s="62"/>
      <c r="O145" s="62"/>
      <c r="P145" s="62"/>
      <c r="Q145" s="62"/>
      <c r="R145" s="62"/>
    </row>
    <row r="146" spans="1:18" s="68" customFormat="1">
      <c r="A146" s="141">
        <v>135</v>
      </c>
      <c r="B146" s="182"/>
      <c r="C146" s="142"/>
      <c r="D146" s="142"/>
      <c r="E146" s="144"/>
      <c r="F146" s="16" t="str">
        <f t="shared" si="16"/>
        <v/>
      </c>
      <c r="H146" s="69"/>
      <c r="I146" s="62"/>
      <c r="J146" s="380" t="str">
        <f t="shared" si="17"/>
        <v/>
      </c>
      <c r="K146" s="380" t="str">
        <f t="shared" si="18"/>
        <v/>
      </c>
      <c r="L146" s="380" t="str">
        <f t="shared" si="19"/>
        <v/>
      </c>
      <c r="M146" s="62"/>
      <c r="N146" s="62"/>
      <c r="O146" s="62"/>
      <c r="P146" s="62"/>
      <c r="Q146" s="62"/>
      <c r="R146" s="62"/>
    </row>
    <row r="147" spans="1:18" s="68" customFormat="1">
      <c r="A147" s="141">
        <v>136</v>
      </c>
      <c r="B147" s="182"/>
      <c r="C147" s="142"/>
      <c r="D147" s="142"/>
      <c r="E147" s="144"/>
      <c r="F147" s="16" t="str">
        <f t="shared" si="16"/>
        <v/>
      </c>
      <c r="H147" s="69"/>
      <c r="I147" s="62"/>
      <c r="J147" s="380" t="str">
        <f t="shared" si="17"/>
        <v/>
      </c>
      <c r="K147" s="380" t="str">
        <f t="shared" si="18"/>
        <v/>
      </c>
      <c r="L147" s="380" t="str">
        <f t="shared" si="19"/>
        <v/>
      </c>
      <c r="M147" s="62"/>
      <c r="N147" s="62"/>
      <c r="O147" s="62"/>
      <c r="P147" s="62"/>
      <c r="Q147" s="62"/>
      <c r="R147" s="62"/>
    </row>
    <row r="148" spans="1:18" s="68" customFormat="1">
      <c r="A148" s="141">
        <v>137</v>
      </c>
      <c r="B148" s="182"/>
      <c r="C148" s="142"/>
      <c r="D148" s="142"/>
      <c r="E148" s="144"/>
      <c r="F148" s="16" t="str">
        <f t="shared" si="16"/>
        <v/>
      </c>
      <c r="H148" s="69"/>
      <c r="I148" s="62"/>
      <c r="J148" s="380" t="str">
        <f t="shared" si="17"/>
        <v/>
      </c>
      <c r="K148" s="380" t="str">
        <f t="shared" si="18"/>
        <v/>
      </c>
      <c r="L148" s="380" t="str">
        <f t="shared" si="19"/>
        <v/>
      </c>
      <c r="M148" s="62"/>
      <c r="N148" s="62"/>
      <c r="O148" s="62"/>
      <c r="P148" s="62"/>
      <c r="Q148" s="62"/>
      <c r="R148" s="62"/>
    </row>
    <row r="149" spans="1:18" s="68" customFormat="1">
      <c r="A149" s="141">
        <v>138</v>
      </c>
      <c r="B149" s="182"/>
      <c r="C149" s="142"/>
      <c r="D149" s="142"/>
      <c r="E149" s="144"/>
      <c r="F149" s="16" t="str">
        <f t="shared" si="16"/>
        <v/>
      </c>
      <c r="H149" s="69"/>
      <c r="I149" s="62"/>
      <c r="J149" s="380" t="str">
        <f t="shared" si="17"/>
        <v/>
      </c>
      <c r="K149" s="380" t="str">
        <f t="shared" si="18"/>
        <v/>
      </c>
      <c r="L149" s="380" t="str">
        <f t="shared" si="19"/>
        <v/>
      </c>
      <c r="M149" s="62"/>
      <c r="N149" s="62"/>
      <c r="O149" s="62"/>
      <c r="P149" s="62"/>
      <c r="Q149" s="62"/>
      <c r="R149" s="62"/>
    </row>
    <row r="150" spans="1:18" s="68" customFormat="1">
      <c r="A150" s="141">
        <v>139</v>
      </c>
      <c r="B150" s="182"/>
      <c r="C150" s="142"/>
      <c r="D150" s="142"/>
      <c r="E150" s="144"/>
      <c r="F150" s="16" t="str">
        <f t="shared" si="16"/>
        <v/>
      </c>
      <c r="H150" s="69"/>
      <c r="I150" s="62"/>
      <c r="J150" s="380" t="str">
        <f t="shared" si="17"/>
        <v/>
      </c>
      <c r="K150" s="380" t="str">
        <f t="shared" si="18"/>
        <v/>
      </c>
      <c r="L150" s="380" t="str">
        <f t="shared" si="19"/>
        <v/>
      </c>
      <c r="M150" s="62"/>
      <c r="N150" s="62"/>
      <c r="O150" s="62"/>
      <c r="P150" s="62"/>
      <c r="Q150" s="62"/>
      <c r="R150" s="62"/>
    </row>
    <row r="151" spans="1:18" s="68" customFormat="1">
      <c r="A151" s="141">
        <v>140</v>
      </c>
      <c r="B151" s="182"/>
      <c r="C151" s="142"/>
      <c r="D151" s="142"/>
      <c r="E151" s="144"/>
      <c r="F151" s="16" t="str">
        <f t="shared" si="16"/>
        <v/>
      </c>
      <c r="H151" s="69"/>
      <c r="I151" s="62"/>
      <c r="J151" s="380" t="str">
        <f t="shared" si="17"/>
        <v/>
      </c>
      <c r="K151" s="380" t="str">
        <f t="shared" si="18"/>
        <v/>
      </c>
      <c r="L151" s="380" t="str">
        <f t="shared" si="19"/>
        <v/>
      </c>
      <c r="M151" s="62"/>
      <c r="N151" s="62"/>
      <c r="O151" s="62"/>
      <c r="P151" s="62"/>
      <c r="Q151" s="62"/>
      <c r="R151" s="62"/>
    </row>
    <row r="152" spans="1:18" s="68" customFormat="1">
      <c r="A152" s="141">
        <v>141</v>
      </c>
      <c r="B152" s="182"/>
      <c r="C152" s="142"/>
      <c r="D152" s="142"/>
      <c r="E152" s="144"/>
      <c r="F152" s="16" t="str">
        <f t="shared" si="16"/>
        <v/>
      </c>
      <c r="H152" s="69"/>
      <c r="I152" s="62"/>
      <c r="J152" s="380" t="str">
        <f t="shared" si="17"/>
        <v/>
      </c>
      <c r="K152" s="380" t="str">
        <f t="shared" si="18"/>
        <v/>
      </c>
      <c r="L152" s="380" t="str">
        <f t="shared" si="19"/>
        <v/>
      </c>
      <c r="M152" s="62"/>
      <c r="N152" s="62"/>
      <c r="O152" s="62"/>
      <c r="P152" s="62"/>
      <c r="Q152" s="62"/>
      <c r="R152" s="62"/>
    </row>
    <row r="153" spans="1:18" s="68" customFormat="1">
      <c r="A153" s="141">
        <v>142</v>
      </c>
      <c r="B153" s="182"/>
      <c r="C153" s="142"/>
      <c r="D153" s="142"/>
      <c r="E153" s="144"/>
      <c r="F153" s="16" t="str">
        <f t="shared" si="16"/>
        <v/>
      </c>
      <c r="H153" s="69"/>
      <c r="I153" s="62"/>
      <c r="J153" s="380" t="str">
        <f t="shared" si="17"/>
        <v/>
      </c>
      <c r="K153" s="380" t="str">
        <f t="shared" si="18"/>
        <v/>
      </c>
      <c r="L153" s="380" t="str">
        <f t="shared" si="19"/>
        <v/>
      </c>
      <c r="M153" s="62"/>
      <c r="N153" s="62"/>
      <c r="O153" s="62"/>
      <c r="P153" s="62"/>
      <c r="Q153" s="62"/>
      <c r="R153" s="62"/>
    </row>
    <row r="154" spans="1:18" s="68" customFormat="1">
      <c r="A154" s="141">
        <v>143</v>
      </c>
      <c r="B154" s="182"/>
      <c r="C154" s="142"/>
      <c r="D154" s="142"/>
      <c r="E154" s="144"/>
      <c r="F154" s="16" t="str">
        <f t="shared" si="16"/>
        <v/>
      </c>
      <c r="H154" s="69"/>
      <c r="I154" s="62"/>
      <c r="J154" s="380" t="str">
        <f t="shared" si="17"/>
        <v/>
      </c>
      <c r="K154" s="380" t="str">
        <f t="shared" si="18"/>
        <v/>
      </c>
      <c r="L154" s="380" t="str">
        <f t="shared" si="19"/>
        <v/>
      </c>
      <c r="M154" s="62"/>
      <c r="N154" s="62"/>
      <c r="O154" s="62"/>
      <c r="P154" s="62"/>
      <c r="Q154" s="62"/>
      <c r="R154" s="62"/>
    </row>
    <row r="155" spans="1:18" s="68" customFormat="1">
      <c r="A155" s="141">
        <v>144</v>
      </c>
      <c r="B155" s="182"/>
      <c r="C155" s="142"/>
      <c r="D155" s="142"/>
      <c r="E155" s="144"/>
      <c r="F155" s="16" t="str">
        <f t="shared" si="16"/>
        <v/>
      </c>
      <c r="H155" s="69"/>
      <c r="I155" s="62"/>
      <c r="J155" s="380" t="str">
        <f t="shared" si="17"/>
        <v/>
      </c>
      <c r="K155" s="380" t="str">
        <f t="shared" si="18"/>
        <v/>
      </c>
      <c r="L155" s="380" t="str">
        <f t="shared" si="19"/>
        <v/>
      </c>
      <c r="M155" s="62"/>
      <c r="N155" s="62"/>
      <c r="O155" s="62"/>
      <c r="P155" s="62"/>
      <c r="Q155" s="62"/>
      <c r="R155" s="62"/>
    </row>
    <row r="156" spans="1:18" s="68" customFormat="1">
      <c r="A156" s="141">
        <v>145</v>
      </c>
      <c r="B156" s="182"/>
      <c r="C156" s="142"/>
      <c r="D156" s="142"/>
      <c r="E156" s="144"/>
      <c r="F156" s="16" t="str">
        <f t="shared" si="16"/>
        <v/>
      </c>
      <c r="H156" s="69"/>
      <c r="I156" s="62"/>
      <c r="J156" s="380" t="str">
        <f t="shared" si="17"/>
        <v/>
      </c>
      <c r="K156" s="380" t="str">
        <f t="shared" si="18"/>
        <v/>
      </c>
      <c r="L156" s="380" t="str">
        <f t="shared" si="19"/>
        <v/>
      </c>
      <c r="M156" s="62"/>
      <c r="N156" s="62"/>
      <c r="O156" s="62"/>
      <c r="P156" s="62"/>
      <c r="Q156" s="62"/>
      <c r="R156" s="62"/>
    </row>
    <row r="157" spans="1:18" s="68" customFormat="1">
      <c r="A157" s="141">
        <v>146</v>
      </c>
      <c r="B157" s="182"/>
      <c r="C157" s="142"/>
      <c r="D157" s="142"/>
      <c r="E157" s="144"/>
      <c r="F157" s="16" t="str">
        <f t="shared" si="16"/>
        <v/>
      </c>
      <c r="H157" s="69"/>
      <c r="I157" s="62"/>
      <c r="J157" s="380" t="str">
        <f t="shared" si="17"/>
        <v/>
      </c>
      <c r="K157" s="380" t="str">
        <f t="shared" si="18"/>
        <v/>
      </c>
      <c r="L157" s="380" t="str">
        <f t="shared" si="19"/>
        <v/>
      </c>
      <c r="M157" s="62"/>
      <c r="N157" s="62"/>
      <c r="O157" s="62"/>
      <c r="P157" s="62"/>
      <c r="Q157" s="62"/>
      <c r="R157" s="62"/>
    </row>
    <row r="158" spans="1:18" s="68" customFormat="1">
      <c r="A158" s="141">
        <v>147</v>
      </c>
      <c r="B158" s="182"/>
      <c r="C158" s="142"/>
      <c r="D158" s="142"/>
      <c r="E158" s="144"/>
      <c r="F158" s="16" t="str">
        <f t="shared" si="16"/>
        <v/>
      </c>
      <c r="H158" s="69"/>
      <c r="I158" s="62"/>
      <c r="J158" s="380" t="str">
        <f t="shared" si="17"/>
        <v/>
      </c>
      <c r="K158" s="380" t="str">
        <f t="shared" si="18"/>
        <v/>
      </c>
      <c r="L158" s="380" t="str">
        <f t="shared" si="19"/>
        <v/>
      </c>
      <c r="M158" s="62"/>
      <c r="N158" s="62"/>
      <c r="O158" s="62"/>
      <c r="P158" s="62"/>
      <c r="Q158" s="62"/>
      <c r="R158" s="62"/>
    </row>
    <row r="159" spans="1:18" s="68" customFormat="1">
      <c r="A159" s="141">
        <v>148</v>
      </c>
      <c r="B159" s="182"/>
      <c r="C159" s="142"/>
      <c r="D159" s="142"/>
      <c r="E159" s="144"/>
      <c r="F159" s="16" t="str">
        <f t="shared" si="16"/>
        <v/>
      </c>
      <c r="H159" s="69"/>
      <c r="I159" s="62"/>
      <c r="J159" s="380" t="str">
        <f t="shared" si="17"/>
        <v/>
      </c>
      <c r="K159" s="380" t="str">
        <f t="shared" si="18"/>
        <v/>
      </c>
      <c r="L159" s="380" t="str">
        <f t="shared" si="19"/>
        <v/>
      </c>
      <c r="M159" s="62"/>
      <c r="N159" s="62"/>
      <c r="O159" s="62"/>
      <c r="P159" s="62"/>
      <c r="Q159" s="62"/>
      <c r="R159" s="62"/>
    </row>
    <row r="160" spans="1:18" s="68" customFormat="1">
      <c r="A160" s="141">
        <v>149</v>
      </c>
      <c r="B160" s="182"/>
      <c r="C160" s="142"/>
      <c r="D160" s="142"/>
      <c r="E160" s="144"/>
      <c r="F160" s="16" t="str">
        <f t="shared" si="16"/>
        <v/>
      </c>
      <c r="H160" s="69"/>
      <c r="I160" s="62"/>
      <c r="J160" s="380" t="str">
        <f t="shared" si="17"/>
        <v/>
      </c>
      <c r="K160" s="380" t="str">
        <f t="shared" si="18"/>
        <v/>
      </c>
      <c r="L160" s="380" t="str">
        <f t="shared" si="19"/>
        <v/>
      </c>
      <c r="M160" s="62"/>
      <c r="N160" s="62"/>
      <c r="O160" s="62"/>
      <c r="P160" s="62"/>
      <c r="Q160" s="62"/>
      <c r="R160" s="62"/>
    </row>
    <row r="161" spans="1:18" s="68" customFormat="1">
      <c r="A161" s="141">
        <v>150</v>
      </c>
      <c r="B161" s="182"/>
      <c r="C161" s="142"/>
      <c r="D161" s="142"/>
      <c r="E161" s="144"/>
      <c r="F161" s="16" t="str">
        <f t="shared" si="16"/>
        <v/>
      </c>
      <c r="H161" s="69"/>
      <c r="I161" s="62"/>
      <c r="J161" s="380" t="str">
        <f t="shared" si="17"/>
        <v/>
      </c>
      <c r="K161" s="380" t="str">
        <f t="shared" si="18"/>
        <v/>
      </c>
      <c r="L161" s="380" t="str">
        <f t="shared" si="19"/>
        <v/>
      </c>
      <c r="M161" s="62"/>
      <c r="N161" s="62"/>
      <c r="O161" s="62"/>
      <c r="P161" s="62"/>
      <c r="Q161" s="62"/>
      <c r="R161" s="62"/>
    </row>
    <row r="162" spans="1:18" s="68" customFormat="1">
      <c r="A162" s="141">
        <v>151</v>
      </c>
      <c r="B162" s="182"/>
      <c r="C162" s="142"/>
      <c r="D162" s="142"/>
      <c r="E162" s="144"/>
      <c r="F162" s="16" t="str">
        <f t="shared" si="16"/>
        <v/>
      </c>
      <c r="H162" s="69"/>
      <c r="I162" s="62"/>
      <c r="J162" s="380" t="str">
        <f t="shared" si="17"/>
        <v/>
      </c>
      <c r="K162" s="380" t="str">
        <f t="shared" si="18"/>
        <v/>
      </c>
      <c r="L162" s="380" t="str">
        <f t="shared" si="19"/>
        <v/>
      </c>
      <c r="M162" s="62"/>
      <c r="N162" s="62"/>
      <c r="O162" s="62"/>
      <c r="P162" s="62"/>
      <c r="Q162" s="62"/>
      <c r="R162" s="62"/>
    </row>
    <row r="163" spans="1:18" s="68" customFormat="1">
      <c r="A163" s="141">
        <v>152</v>
      </c>
      <c r="B163" s="182"/>
      <c r="C163" s="142"/>
      <c r="D163" s="142"/>
      <c r="E163" s="144"/>
      <c r="F163" s="16" t="str">
        <f t="shared" si="16"/>
        <v/>
      </c>
      <c r="H163" s="69"/>
      <c r="I163" s="62"/>
      <c r="J163" s="380" t="str">
        <f t="shared" si="17"/>
        <v/>
      </c>
      <c r="K163" s="380" t="str">
        <f t="shared" si="18"/>
        <v/>
      </c>
      <c r="L163" s="380" t="str">
        <f t="shared" si="19"/>
        <v/>
      </c>
      <c r="M163" s="62"/>
      <c r="N163" s="62"/>
      <c r="O163" s="62"/>
      <c r="P163" s="62"/>
      <c r="Q163" s="62"/>
      <c r="R163" s="62"/>
    </row>
    <row r="164" spans="1:18" s="68" customFormat="1">
      <c r="A164" s="141">
        <v>153</v>
      </c>
      <c r="B164" s="182"/>
      <c r="C164" s="142"/>
      <c r="D164" s="142"/>
      <c r="E164" s="144"/>
      <c r="F164" s="16" t="str">
        <f t="shared" si="16"/>
        <v/>
      </c>
      <c r="H164" s="69"/>
      <c r="I164" s="62"/>
      <c r="J164" s="380" t="str">
        <f t="shared" si="17"/>
        <v/>
      </c>
      <c r="K164" s="380" t="str">
        <f t="shared" si="18"/>
        <v/>
      </c>
      <c r="L164" s="380" t="str">
        <f t="shared" si="19"/>
        <v/>
      </c>
      <c r="M164" s="62"/>
      <c r="N164" s="62"/>
      <c r="O164" s="62"/>
      <c r="P164" s="62"/>
      <c r="Q164" s="62"/>
      <c r="R164" s="62"/>
    </row>
    <row r="165" spans="1:18" s="68" customFormat="1">
      <c r="A165" s="141">
        <v>154</v>
      </c>
      <c r="B165" s="182"/>
      <c r="C165" s="142"/>
      <c r="D165" s="142"/>
      <c r="E165" s="144"/>
      <c r="F165" s="16" t="str">
        <f t="shared" si="16"/>
        <v/>
      </c>
      <c r="H165" s="69"/>
      <c r="I165" s="62"/>
      <c r="J165" s="380" t="str">
        <f t="shared" si="17"/>
        <v/>
      </c>
      <c r="K165" s="380" t="str">
        <f t="shared" si="18"/>
        <v/>
      </c>
      <c r="L165" s="380" t="str">
        <f t="shared" si="19"/>
        <v/>
      </c>
      <c r="M165" s="62"/>
      <c r="N165" s="62"/>
      <c r="O165" s="62"/>
      <c r="P165" s="62"/>
      <c r="Q165" s="62"/>
      <c r="R165" s="62"/>
    </row>
    <row r="166" spans="1:18" s="68" customFormat="1">
      <c r="A166" s="141">
        <v>155</v>
      </c>
      <c r="B166" s="182"/>
      <c r="C166" s="142"/>
      <c r="D166" s="142"/>
      <c r="E166" s="144"/>
      <c r="F166" s="16" t="str">
        <f t="shared" si="16"/>
        <v/>
      </c>
      <c r="H166" s="69"/>
      <c r="I166" s="62"/>
      <c r="J166" s="380" t="str">
        <f t="shared" si="17"/>
        <v/>
      </c>
      <c r="K166" s="380" t="str">
        <f t="shared" si="18"/>
        <v/>
      </c>
      <c r="L166" s="380" t="str">
        <f t="shared" si="19"/>
        <v/>
      </c>
      <c r="M166" s="62"/>
      <c r="N166" s="62"/>
      <c r="O166" s="62"/>
      <c r="P166" s="62"/>
      <c r="Q166" s="62"/>
      <c r="R166" s="62"/>
    </row>
    <row r="167" spans="1:18" s="68" customFormat="1">
      <c r="A167" s="141">
        <v>156</v>
      </c>
      <c r="B167" s="182"/>
      <c r="C167" s="142"/>
      <c r="D167" s="142"/>
      <c r="E167" s="144"/>
      <c r="F167" s="16" t="str">
        <f t="shared" si="16"/>
        <v/>
      </c>
      <c r="H167" s="69"/>
      <c r="I167" s="62"/>
      <c r="J167" s="380" t="str">
        <f t="shared" si="17"/>
        <v/>
      </c>
      <c r="K167" s="380" t="str">
        <f t="shared" si="18"/>
        <v/>
      </c>
      <c r="L167" s="380" t="str">
        <f t="shared" si="19"/>
        <v/>
      </c>
      <c r="M167" s="62"/>
      <c r="N167" s="62"/>
      <c r="O167" s="62"/>
      <c r="P167" s="62"/>
      <c r="Q167" s="62"/>
      <c r="R167" s="62"/>
    </row>
    <row r="168" spans="1:18" s="68" customFormat="1">
      <c r="A168" s="141">
        <v>157</v>
      </c>
      <c r="B168" s="182"/>
      <c r="C168" s="142"/>
      <c r="D168" s="142"/>
      <c r="E168" s="144"/>
      <c r="F168" s="16" t="str">
        <f t="shared" si="16"/>
        <v/>
      </c>
      <c r="H168" s="69"/>
      <c r="I168" s="62"/>
      <c r="J168" s="380" t="str">
        <f t="shared" si="17"/>
        <v/>
      </c>
      <c r="K168" s="380" t="str">
        <f t="shared" si="18"/>
        <v/>
      </c>
      <c r="L168" s="380" t="str">
        <f t="shared" si="19"/>
        <v/>
      </c>
      <c r="M168" s="62"/>
      <c r="N168" s="62"/>
      <c r="O168" s="62"/>
      <c r="P168" s="62"/>
      <c r="Q168" s="62"/>
      <c r="R168" s="62"/>
    </row>
    <row r="169" spans="1:18" s="68" customFormat="1">
      <c r="A169" s="141">
        <v>158</v>
      </c>
      <c r="B169" s="182"/>
      <c r="C169" s="142"/>
      <c r="D169" s="142"/>
      <c r="E169" s="144"/>
      <c r="F169" s="16" t="str">
        <f t="shared" si="16"/>
        <v/>
      </c>
      <c r="H169" s="69"/>
      <c r="I169" s="62"/>
      <c r="J169" s="380" t="str">
        <f t="shared" si="17"/>
        <v/>
      </c>
      <c r="K169" s="380" t="str">
        <f t="shared" si="18"/>
        <v/>
      </c>
      <c r="L169" s="380" t="str">
        <f t="shared" si="19"/>
        <v/>
      </c>
      <c r="M169" s="62"/>
      <c r="N169" s="62"/>
      <c r="O169" s="62"/>
      <c r="P169" s="62"/>
      <c r="Q169" s="62"/>
      <c r="R169" s="62"/>
    </row>
    <row r="170" spans="1:18" s="68" customFormat="1">
      <c r="A170" s="141">
        <v>159</v>
      </c>
      <c r="B170" s="182"/>
      <c r="C170" s="142"/>
      <c r="D170" s="142"/>
      <c r="E170" s="144"/>
      <c r="F170" s="16" t="str">
        <f t="shared" si="16"/>
        <v/>
      </c>
      <c r="H170" s="69"/>
      <c r="I170" s="62"/>
      <c r="J170" s="380" t="str">
        <f t="shared" si="17"/>
        <v/>
      </c>
      <c r="K170" s="380" t="str">
        <f t="shared" si="18"/>
        <v/>
      </c>
      <c r="L170" s="380" t="str">
        <f t="shared" si="19"/>
        <v/>
      </c>
      <c r="M170" s="62"/>
      <c r="N170" s="62"/>
      <c r="O170" s="62"/>
      <c r="P170" s="62"/>
      <c r="Q170" s="62"/>
      <c r="R170" s="62"/>
    </row>
    <row r="171" spans="1:18" s="68" customFormat="1">
      <c r="A171" s="141">
        <v>160</v>
      </c>
      <c r="B171" s="182"/>
      <c r="C171" s="142"/>
      <c r="D171" s="142"/>
      <c r="E171" s="144"/>
      <c r="F171" s="16" t="str">
        <f t="shared" si="16"/>
        <v/>
      </c>
      <c r="H171" s="69"/>
      <c r="I171" s="62"/>
      <c r="J171" s="380" t="str">
        <f t="shared" si="17"/>
        <v/>
      </c>
      <c r="K171" s="380" t="str">
        <f t="shared" si="18"/>
        <v/>
      </c>
      <c r="L171" s="380" t="str">
        <f t="shared" si="19"/>
        <v/>
      </c>
      <c r="M171" s="62"/>
      <c r="N171" s="62"/>
      <c r="O171" s="62"/>
      <c r="P171" s="62"/>
      <c r="Q171" s="62"/>
      <c r="R171" s="62"/>
    </row>
    <row r="172" spans="1:18" s="68" customFormat="1">
      <c r="A172" s="141">
        <v>161</v>
      </c>
      <c r="B172" s="182"/>
      <c r="C172" s="142"/>
      <c r="D172" s="142"/>
      <c r="E172" s="144"/>
      <c r="F172" s="16" t="str">
        <f t="shared" si="16"/>
        <v/>
      </c>
      <c r="H172" s="69"/>
      <c r="I172" s="62"/>
      <c r="J172" s="380" t="str">
        <f t="shared" si="17"/>
        <v/>
      </c>
      <c r="K172" s="380" t="str">
        <f t="shared" si="18"/>
        <v/>
      </c>
      <c r="L172" s="380" t="str">
        <f t="shared" si="19"/>
        <v/>
      </c>
      <c r="M172" s="62"/>
      <c r="N172" s="62"/>
      <c r="O172" s="62"/>
      <c r="P172" s="62"/>
      <c r="Q172" s="62"/>
      <c r="R172" s="62"/>
    </row>
    <row r="173" spans="1:18" s="68" customFormat="1">
      <c r="A173" s="141">
        <v>162</v>
      </c>
      <c r="B173" s="182"/>
      <c r="C173" s="142"/>
      <c r="D173" s="142"/>
      <c r="E173" s="144"/>
      <c r="F173" s="16" t="str">
        <f t="shared" si="16"/>
        <v/>
      </c>
      <c r="H173" s="69"/>
      <c r="I173" s="62"/>
      <c r="J173" s="380" t="str">
        <f t="shared" si="17"/>
        <v/>
      </c>
      <c r="K173" s="380" t="str">
        <f t="shared" si="18"/>
        <v/>
      </c>
      <c r="L173" s="380" t="str">
        <f t="shared" si="19"/>
        <v/>
      </c>
      <c r="M173" s="62"/>
      <c r="N173" s="62"/>
      <c r="O173" s="62"/>
      <c r="P173" s="62"/>
      <c r="Q173" s="62"/>
      <c r="R173" s="62"/>
    </row>
    <row r="174" spans="1:18" s="68" customFormat="1">
      <c r="A174" s="141">
        <v>163</v>
      </c>
      <c r="B174" s="182"/>
      <c r="C174" s="142"/>
      <c r="D174" s="142"/>
      <c r="E174" s="144"/>
      <c r="F174" s="16" t="str">
        <f t="shared" si="16"/>
        <v/>
      </c>
      <c r="H174" s="69"/>
      <c r="I174" s="62"/>
      <c r="J174" s="380" t="str">
        <f t="shared" si="17"/>
        <v/>
      </c>
      <c r="K174" s="380" t="str">
        <f t="shared" si="18"/>
        <v/>
      </c>
      <c r="L174" s="380" t="str">
        <f t="shared" si="19"/>
        <v/>
      </c>
      <c r="M174" s="62"/>
      <c r="N174" s="62"/>
      <c r="O174" s="62"/>
      <c r="P174" s="62"/>
      <c r="Q174" s="62"/>
      <c r="R174" s="62"/>
    </row>
    <row r="175" spans="1:18" s="68" customFormat="1">
      <c r="A175" s="141">
        <v>164</v>
      </c>
      <c r="B175" s="182"/>
      <c r="C175" s="142"/>
      <c r="D175" s="142"/>
      <c r="E175" s="144"/>
      <c r="F175" s="16" t="str">
        <f t="shared" si="16"/>
        <v/>
      </c>
      <c r="H175" s="69"/>
      <c r="I175" s="62"/>
      <c r="J175" s="380" t="str">
        <f t="shared" si="17"/>
        <v/>
      </c>
      <c r="K175" s="380" t="str">
        <f t="shared" si="18"/>
        <v/>
      </c>
      <c r="L175" s="380" t="str">
        <f t="shared" si="19"/>
        <v/>
      </c>
      <c r="M175" s="62"/>
      <c r="N175" s="62"/>
      <c r="O175" s="62"/>
      <c r="P175" s="62"/>
      <c r="Q175" s="62"/>
      <c r="R175" s="62"/>
    </row>
    <row r="176" spans="1:18" s="68" customFormat="1">
      <c r="A176" s="141">
        <v>165</v>
      </c>
      <c r="B176" s="182"/>
      <c r="C176" s="142"/>
      <c r="D176" s="142"/>
      <c r="E176" s="144"/>
      <c r="F176" s="16" t="str">
        <f t="shared" si="16"/>
        <v/>
      </c>
      <c r="H176" s="69"/>
      <c r="I176" s="62"/>
      <c r="J176" s="380" t="str">
        <f t="shared" si="17"/>
        <v/>
      </c>
      <c r="K176" s="380" t="str">
        <f t="shared" si="18"/>
        <v/>
      </c>
      <c r="L176" s="380" t="str">
        <f t="shared" si="19"/>
        <v/>
      </c>
      <c r="M176" s="62"/>
      <c r="N176" s="62"/>
      <c r="O176" s="62"/>
      <c r="P176" s="62"/>
      <c r="Q176" s="62"/>
      <c r="R176" s="62"/>
    </row>
    <row r="177" spans="1:18" s="68" customFormat="1">
      <c r="A177" s="141">
        <v>166</v>
      </c>
      <c r="B177" s="182"/>
      <c r="C177" s="142"/>
      <c r="D177" s="142"/>
      <c r="E177" s="144"/>
      <c r="F177" s="16" t="str">
        <f t="shared" si="16"/>
        <v/>
      </c>
      <c r="H177" s="69"/>
      <c r="I177" s="62"/>
      <c r="J177" s="380" t="str">
        <f t="shared" si="17"/>
        <v/>
      </c>
      <c r="K177" s="380" t="str">
        <f t="shared" si="18"/>
        <v/>
      </c>
      <c r="L177" s="380" t="str">
        <f t="shared" si="19"/>
        <v/>
      </c>
      <c r="M177" s="62"/>
      <c r="N177" s="62"/>
      <c r="O177" s="62"/>
      <c r="P177" s="62"/>
      <c r="Q177" s="62"/>
      <c r="R177" s="62"/>
    </row>
    <row r="178" spans="1:18" s="68" customFormat="1">
      <c r="A178" s="141">
        <v>167</v>
      </c>
      <c r="B178" s="182"/>
      <c r="C178" s="142"/>
      <c r="D178" s="142"/>
      <c r="E178" s="144"/>
      <c r="F178" s="16" t="str">
        <f t="shared" si="16"/>
        <v/>
      </c>
      <c r="H178" s="69"/>
      <c r="I178" s="62"/>
      <c r="J178" s="380" t="str">
        <f t="shared" si="17"/>
        <v/>
      </c>
      <c r="K178" s="380" t="str">
        <f t="shared" si="18"/>
        <v/>
      </c>
      <c r="L178" s="380" t="str">
        <f t="shared" si="19"/>
        <v/>
      </c>
      <c r="M178" s="62"/>
      <c r="N178" s="62"/>
      <c r="O178" s="62"/>
      <c r="P178" s="62"/>
      <c r="Q178" s="62"/>
      <c r="R178" s="62"/>
    </row>
    <row r="179" spans="1:18" s="68" customFormat="1">
      <c r="A179" s="141">
        <v>168</v>
      </c>
      <c r="B179" s="182"/>
      <c r="C179" s="142"/>
      <c r="D179" s="142"/>
      <c r="E179" s="144"/>
      <c r="F179" s="16" t="str">
        <f t="shared" si="16"/>
        <v/>
      </c>
      <c r="H179" s="69"/>
      <c r="I179" s="62"/>
      <c r="J179" s="380" t="str">
        <f t="shared" si="17"/>
        <v/>
      </c>
      <c r="K179" s="380" t="str">
        <f t="shared" si="18"/>
        <v/>
      </c>
      <c r="L179" s="380" t="str">
        <f t="shared" si="19"/>
        <v/>
      </c>
      <c r="M179" s="62"/>
      <c r="N179" s="62"/>
      <c r="O179" s="62"/>
      <c r="P179" s="62"/>
      <c r="Q179" s="62"/>
      <c r="R179" s="62"/>
    </row>
    <row r="180" spans="1:18" s="68" customFormat="1">
      <c r="A180" s="141">
        <v>169</v>
      </c>
      <c r="B180" s="182"/>
      <c r="C180" s="142"/>
      <c r="D180" s="142"/>
      <c r="E180" s="144"/>
      <c r="F180" s="16" t="str">
        <f t="shared" si="16"/>
        <v/>
      </c>
      <c r="H180" s="69"/>
      <c r="I180" s="62"/>
      <c r="J180" s="380" t="str">
        <f t="shared" si="17"/>
        <v/>
      </c>
      <c r="K180" s="380" t="str">
        <f t="shared" si="18"/>
        <v/>
      </c>
      <c r="L180" s="380" t="str">
        <f t="shared" si="19"/>
        <v/>
      </c>
      <c r="M180" s="62"/>
      <c r="N180" s="62"/>
      <c r="O180" s="62"/>
      <c r="P180" s="62"/>
      <c r="Q180" s="62"/>
      <c r="R180" s="62"/>
    </row>
    <row r="181" spans="1:18" s="68" customFormat="1">
      <c r="A181" s="141">
        <v>170</v>
      </c>
      <c r="B181" s="182"/>
      <c r="C181" s="142"/>
      <c r="D181" s="142"/>
      <c r="E181" s="144"/>
      <c r="F181" s="16" t="str">
        <f t="shared" si="16"/>
        <v/>
      </c>
      <c r="H181" s="69"/>
      <c r="I181" s="62"/>
      <c r="J181" s="380" t="str">
        <f t="shared" si="17"/>
        <v/>
      </c>
      <c r="K181" s="380" t="str">
        <f t="shared" si="18"/>
        <v/>
      </c>
      <c r="L181" s="380" t="str">
        <f t="shared" si="19"/>
        <v/>
      </c>
      <c r="M181" s="62"/>
      <c r="N181" s="62"/>
      <c r="O181" s="62"/>
      <c r="P181" s="62"/>
      <c r="Q181" s="62"/>
      <c r="R181" s="62"/>
    </row>
    <row r="182" spans="1:18" s="68" customFormat="1">
      <c r="A182" s="141">
        <v>171</v>
      </c>
      <c r="B182" s="182"/>
      <c r="C182" s="142"/>
      <c r="D182" s="142"/>
      <c r="E182" s="144"/>
      <c r="F182" s="16" t="str">
        <f t="shared" si="16"/>
        <v/>
      </c>
      <c r="H182" s="69"/>
      <c r="I182" s="62"/>
      <c r="J182" s="380" t="str">
        <f t="shared" si="17"/>
        <v/>
      </c>
      <c r="K182" s="380" t="str">
        <f t="shared" si="18"/>
        <v/>
      </c>
      <c r="L182" s="380" t="str">
        <f t="shared" si="19"/>
        <v/>
      </c>
      <c r="M182" s="62"/>
      <c r="N182" s="62"/>
      <c r="O182" s="62"/>
      <c r="P182" s="62"/>
      <c r="Q182" s="62"/>
      <c r="R182" s="62"/>
    </row>
    <row r="183" spans="1:18" s="68" customFormat="1">
      <c r="A183" s="141">
        <v>172</v>
      </c>
      <c r="B183" s="182"/>
      <c r="C183" s="142"/>
      <c r="D183" s="142"/>
      <c r="E183" s="144"/>
      <c r="F183" s="16" t="str">
        <f t="shared" si="16"/>
        <v/>
      </c>
      <c r="H183" s="69"/>
      <c r="I183" s="62"/>
      <c r="J183" s="380" t="str">
        <f t="shared" si="17"/>
        <v/>
      </c>
      <c r="K183" s="380" t="str">
        <f t="shared" si="18"/>
        <v/>
      </c>
      <c r="L183" s="380" t="str">
        <f t="shared" si="19"/>
        <v/>
      </c>
      <c r="M183" s="62"/>
      <c r="N183" s="62"/>
      <c r="O183" s="62"/>
      <c r="P183" s="62"/>
      <c r="Q183" s="62"/>
      <c r="R183" s="62"/>
    </row>
    <row r="184" spans="1:18" s="68" customFormat="1">
      <c r="A184" s="141">
        <v>173</v>
      </c>
      <c r="B184" s="182"/>
      <c r="C184" s="142"/>
      <c r="D184" s="142"/>
      <c r="E184" s="144"/>
      <c r="F184" s="16" t="str">
        <f t="shared" si="16"/>
        <v/>
      </c>
      <c r="H184" s="69"/>
      <c r="I184" s="62"/>
      <c r="J184" s="380" t="str">
        <f t="shared" si="17"/>
        <v/>
      </c>
      <c r="K184" s="380" t="str">
        <f t="shared" si="18"/>
        <v/>
      </c>
      <c r="L184" s="380" t="str">
        <f t="shared" si="19"/>
        <v/>
      </c>
      <c r="M184" s="62"/>
      <c r="N184" s="62"/>
      <c r="O184" s="62"/>
      <c r="P184" s="62"/>
      <c r="Q184" s="62"/>
      <c r="R184" s="62"/>
    </row>
    <row r="185" spans="1:18" s="68" customFormat="1">
      <c r="A185" s="141">
        <v>174</v>
      </c>
      <c r="B185" s="182"/>
      <c r="C185" s="142"/>
      <c r="D185" s="142"/>
      <c r="E185" s="144"/>
      <c r="F185" s="16" t="str">
        <f t="shared" si="16"/>
        <v/>
      </c>
      <c r="H185" s="69"/>
      <c r="I185" s="62"/>
      <c r="J185" s="380" t="str">
        <f t="shared" si="17"/>
        <v/>
      </c>
      <c r="K185" s="380" t="str">
        <f t="shared" si="18"/>
        <v/>
      </c>
      <c r="L185" s="380" t="str">
        <f t="shared" si="19"/>
        <v/>
      </c>
      <c r="M185" s="62"/>
      <c r="N185" s="62"/>
      <c r="O185" s="62"/>
      <c r="P185" s="62"/>
      <c r="Q185" s="62"/>
      <c r="R185" s="62"/>
    </row>
    <row r="186" spans="1:18" s="68" customFormat="1">
      <c r="A186" s="141">
        <v>175</v>
      </c>
      <c r="B186" s="182"/>
      <c r="C186" s="142"/>
      <c r="D186" s="142"/>
      <c r="E186" s="144"/>
      <c r="F186" s="16" t="str">
        <f t="shared" si="16"/>
        <v/>
      </c>
      <c r="H186" s="69"/>
      <c r="I186" s="62"/>
      <c r="J186" s="380" t="str">
        <f t="shared" si="17"/>
        <v/>
      </c>
      <c r="K186" s="380" t="str">
        <f t="shared" si="18"/>
        <v/>
      </c>
      <c r="L186" s="380" t="str">
        <f t="shared" si="19"/>
        <v/>
      </c>
      <c r="M186" s="62"/>
      <c r="N186" s="62"/>
      <c r="O186" s="62"/>
      <c r="P186" s="62"/>
      <c r="Q186" s="62"/>
      <c r="R186" s="62"/>
    </row>
    <row r="187" spans="1:18" s="68" customFormat="1">
      <c r="A187" s="141">
        <v>176</v>
      </c>
      <c r="B187" s="182"/>
      <c r="C187" s="142"/>
      <c r="D187" s="142"/>
      <c r="E187" s="144"/>
      <c r="F187" s="16" t="str">
        <f t="shared" si="16"/>
        <v/>
      </c>
      <c r="H187" s="69"/>
      <c r="I187" s="62"/>
      <c r="J187" s="380" t="str">
        <f t="shared" si="17"/>
        <v/>
      </c>
      <c r="K187" s="380" t="str">
        <f t="shared" si="18"/>
        <v/>
      </c>
      <c r="L187" s="380" t="str">
        <f t="shared" si="19"/>
        <v/>
      </c>
      <c r="M187" s="62"/>
      <c r="N187" s="62"/>
      <c r="O187" s="62"/>
      <c r="P187" s="62"/>
      <c r="Q187" s="62"/>
      <c r="R187" s="62"/>
    </row>
    <row r="188" spans="1:18" s="68" customFormat="1">
      <c r="A188" s="141">
        <v>177</v>
      </c>
      <c r="B188" s="182"/>
      <c r="C188" s="142"/>
      <c r="D188" s="142"/>
      <c r="E188" s="144"/>
      <c r="F188" s="16" t="str">
        <f t="shared" si="16"/>
        <v/>
      </c>
      <c r="H188" s="69"/>
      <c r="I188" s="62"/>
      <c r="J188" s="380" t="str">
        <f t="shared" si="17"/>
        <v/>
      </c>
      <c r="K188" s="380" t="str">
        <f t="shared" si="18"/>
        <v/>
      </c>
      <c r="L188" s="380" t="str">
        <f t="shared" si="19"/>
        <v/>
      </c>
      <c r="M188" s="62"/>
      <c r="N188" s="62"/>
      <c r="O188" s="62"/>
      <c r="P188" s="62"/>
      <c r="Q188" s="62"/>
      <c r="R188" s="62"/>
    </row>
    <row r="189" spans="1:18" s="68" customFormat="1">
      <c r="A189" s="141">
        <v>178</v>
      </c>
      <c r="B189" s="182"/>
      <c r="C189" s="142"/>
      <c r="D189" s="142"/>
      <c r="E189" s="144"/>
      <c r="F189" s="16" t="str">
        <f t="shared" si="16"/>
        <v/>
      </c>
      <c r="H189" s="69"/>
      <c r="I189" s="62"/>
      <c r="J189" s="380" t="str">
        <f t="shared" si="17"/>
        <v/>
      </c>
      <c r="K189" s="380" t="str">
        <f t="shared" si="18"/>
        <v/>
      </c>
      <c r="L189" s="380" t="str">
        <f t="shared" si="19"/>
        <v/>
      </c>
      <c r="M189" s="62"/>
      <c r="N189" s="62"/>
      <c r="O189" s="62"/>
      <c r="P189" s="62"/>
      <c r="Q189" s="62"/>
      <c r="R189" s="62"/>
    </row>
    <row r="190" spans="1:18" s="68" customFormat="1">
      <c r="A190" s="141">
        <v>179</v>
      </c>
      <c r="B190" s="182"/>
      <c r="C190" s="142"/>
      <c r="D190" s="142"/>
      <c r="E190" s="144"/>
      <c r="F190" s="16" t="str">
        <f t="shared" si="16"/>
        <v/>
      </c>
      <c r="H190" s="69"/>
      <c r="I190" s="62"/>
      <c r="J190" s="380" t="str">
        <f t="shared" si="17"/>
        <v/>
      </c>
      <c r="K190" s="380" t="str">
        <f t="shared" si="18"/>
        <v/>
      </c>
      <c r="L190" s="380" t="str">
        <f t="shared" si="19"/>
        <v/>
      </c>
      <c r="M190" s="62"/>
      <c r="N190" s="62"/>
      <c r="O190" s="62"/>
      <c r="P190" s="62"/>
      <c r="Q190" s="62"/>
      <c r="R190" s="62"/>
    </row>
    <row r="191" spans="1:18" s="68" customFormat="1">
      <c r="A191" s="141">
        <v>180</v>
      </c>
      <c r="B191" s="182"/>
      <c r="C191" s="142"/>
      <c r="D191" s="142"/>
      <c r="E191" s="144"/>
      <c r="F191" s="16" t="str">
        <f t="shared" si="16"/>
        <v/>
      </c>
      <c r="H191" s="69"/>
      <c r="I191" s="62"/>
      <c r="J191" s="380" t="str">
        <f t="shared" si="17"/>
        <v/>
      </c>
      <c r="K191" s="380" t="str">
        <f t="shared" si="18"/>
        <v/>
      </c>
      <c r="L191" s="380" t="str">
        <f t="shared" si="19"/>
        <v/>
      </c>
      <c r="M191" s="62"/>
      <c r="N191" s="62"/>
      <c r="O191" s="62"/>
      <c r="P191" s="62"/>
      <c r="Q191" s="62"/>
      <c r="R191" s="62"/>
    </row>
    <row r="192" spans="1:18" s="68" customFormat="1">
      <c r="A192" s="141">
        <v>181</v>
      </c>
      <c r="B192" s="182"/>
      <c r="C192" s="142"/>
      <c r="D192" s="142"/>
      <c r="E192" s="144"/>
      <c r="F192" s="16" t="str">
        <f t="shared" si="16"/>
        <v/>
      </c>
      <c r="H192" s="69"/>
      <c r="I192" s="62"/>
      <c r="J192" s="380" t="str">
        <f t="shared" si="17"/>
        <v/>
      </c>
      <c r="K192" s="380" t="str">
        <f t="shared" si="18"/>
        <v/>
      </c>
      <c r="L192" s="380" t="str">
        <f t="shared" si="19"/>
        <v/>
      </c>
      <c r="M192" s="62"/>
      <c r="N192" s="62"/>
      <c r="O192" s="62"/>
      <c r="P192" s="62"/>
      <c r="Q192" s="62"/>
      <c r="R192" s="62"/>
    </row>
    <row r="193" spans="1:18" s="68" customFormat="1">
      <c r="A193" s="141">
        <v>182</v>
      </c>
      <c r="B193" s="182"/>
      <c r="C193" s="142"/>
      <c r="D193" s="142"/>
      <c r="E193" s="144"/>
      <c r="F193" s="16" t="str">
        <f t="shared" si="16"/>
        <v/>
      </c>
      <c r="H193" s="69"/>
      <c r="I193" s="62"/>
      <c r="J193" s="380" t="str">
        <f t="shared" si="17"/>
        <v/>
      </c>
      <c r="K193" s="380" t="str">
        <f t="shared" si="18"/>
        <v/>
      </c>
      <c r="L193" s="380" t="str">
        <f t="shared" si="19"/>
        <v/>
      </c>
      <c r="M193" s="62"/>
      <c r="N193" s="62"/>
      <c r="O193" s="62"/>
      <c r="P193" s="62"/>
      <c r="Q193" s="62"/>
      <c r="R193" s="62"/>
    </row>
    <row r="194" spans="1:18" s="68" customFormat="1">
      <c r="A194" s="141">
        <v>183</v>
      </c>
      <c r="B194" s="182"/>
      <c r="C194" s="142"/>
      <c r="D194" s="142"/>
      <c r="E194" s="144"/>
      <c r="F194" s="16" t="str">
        <f t="shared" si="16"/>
        <v/>
      </c>
      <c r="H194" s="69"/>
      <c r="I194" s="62"/>
      <c r="J194" s="380" t="str">
        <f t="shared" si="17"/>
        <v/>
      </c>
      <c r="K194" s="380" t="str">
        <f t="shared" si="18"/>
        <v/>
      </c>
      <c r="L194" s="380" t="str">
        <f t="shared" si="19"/>
        <v/>
      </c>
      <c r="M194" s="62"/>
      <c r="N194" s="62"/>
      <c r="O194" s="62"/>
      <c r="P194" s="62"/>
      <c r="Q194" s="62"/>
      <c r="R194" s="62"/>
    </row>
    <row r="195" spans="1:18" s="68" customFormat="1">
      <c r="A195" s="141">
        <v>184</v>
      </c>
      <c r="B195" s="182"/>
      <c r="C195" s="142"/>
      <c r="D195" s="142"/>
      <c r="E195" s="144"/>
      <c r="F195" s="16" t="str">
        <f t="shared" si="16"/>
        <v/>
      </c>
      <c r="H195" s="69"/>
      <c r="I195" s="62"/>
      <c r="J195" s="380" t="str">
        <f t="shared" si="17"/>
        <v/>
      </c>
      <c r="K195" s="380" t="str">
        <f t="shared" si="18"/>
        <v/>
      </c>
      <c r="L195" s="380" t="str">
        <f t="shared" si="19"/>
        <v/>
      </c>
      <c r="M195" s="62"/>
      <c r="N195" s="62"/>
      <c r="O195" s="62"/>
      <c r="P195" s="62"/>
      <c r="Q195" s="62"/>
      <c r="R195" s="62"/>
    </row>
    <row r="196" spans="1:18" s="68" customFormat="1">
      <c r="A196" s="141">
        <v>185</v>
      </c>
      <c r="B196" s="182"/>
      <c r="C196" s="142"/>
      <c r="D196" s="142"/>
      <c r="E196" s="144"/>
      <c r="F196" s="16" t="str">
        <f t="shared" si="16"/>
        <v/>
      </c>
      <c r="H196" s="69"/>
      <c r="I196" s="62"/>
      <c r="J196" s="380" t="str">
        <f t="shared" si="17"/>
        <v/>
      </c>
      <c r="K196" s="380" t="str">
        <f t="shared" si="18"/>
        <v/>
      </c>
      <c r="L196" s="380" t="str">
        <f t="shared" si="19"/>
        <v/>
      </c>
      <c r="M196" s="62"/>
      <c r="N196" s="62"/>
      <c r="O196" s="62"/>
      <c r="P196" s="62"/>
      <c r="Q196" s="62"/>
      <c r="R196" s="62"/>
    </row>
    <row r="197" spans="1:18" s="68" customFormat="1">
      <c r="A197" s="141">
        <v>186</v>
      </c>
      <c r="B197" s="182"/>
      <c r="C197" s="142"/>
      <c r="D197" s="142"/>
      <c r="E197" s="144"/>
      <c r="F197" s="16" t="str">
        <f t="shared" si="16"/>
        <v/>
      </c>
      <c r="H197" s="69"/>
      <c r="I197" s="62"/>
      <c r="J197" s="380" t="str">
        <f t="shared" si="17"/>
        <v/>
      </c>
      <c r="K197" s="380" t="str">
        <f t="shared" si="18"/>
        <v/>
      </c>
      <c r="L197" s="380" t="str">
        <f t="shared" si="19"/>
        <v/>
      </c>
      <c r="M197" s="62"/>
      <c r="N197" s="62"/>
      <c r="O197" s="62"/>
      <c r="P197" s="62"/>
      <c r="Q197" s="62"/>
      <c r="R197" s="62"/>
    </row>
    <row r="198" spans="1:18" s="68" customFormat="1">
      <c r="A198" s="141">
        <v>187</v>
      </c>
      <c r="B198" s="182"/>
      <c r="C198" s="142"/>
      <c r="D198" s="142"/>
      <c r="E198" s="144"/>
      <c r="F198" s="16" t="str">
        <f t="shared" si="16"/>
        <v/>
      </c>
      <c r="H198" s="69"/>
      <c r="I198" s="62"/>
      <c r="J198" s="380" t="str">
        <f t="shared" si="17"/>
        <v/>
      </c>
      <c r="K198" s="380" t="str">
        <f t="shared" si="18"/>
        <v/>
      </c>
      <c r="L198" s="380" t="str">
        <f t="shared" si="19"/>
        <v/>
      </c>
      <c r="M198" s="62"/>
      <c r="N198" s="62"/>
      <c r="O198" s="62"/>
      <c r="P198" s="62"/>
      <c r="Q198" s="62"/>
      <c r="R198" s="62"/>
    </row>
    <row r="199" spans="1:18" s="68" customFormat="1">
      <c r="A199" s="141">
        <v>188</v>
      </c>
      <c r="B199" s="182"/>
      <c r="C199" s="142"/>
      <c r="D199" s="142"/>
      <c r="E199" s="144"/>
      <c r="F199" s="16" t="str">
        <f t="shared" si="16"/>
        <v/>
      </c>
      <c r="H199" s="69"/>
      <c r="I199" s="62"/>
      <c r="J199" s="380" t="str">
        <f t="shared" si="17"/>
        <v/>
      </c>
      <c r="K199" s="380" t="str">
        <f t="shared" si="18"/>
        <v/>
      </c>
      <c r="L199" s="380" t="str">
        <f t="shared" si="19"/>
        <v/>
      </c>
      <c r="M199" s="62"/>
      <c r="N199" s="62"/>
      <c r="O199" s="62"/>
      <c r="P199" s="62"/>
      <c r="Q199" s="62"/>
      <c r="R199" s="62"/>
    </row>
    <row r="200" spans="1:18" s="68" customFormat="1">
      <c r="A200" s="141">
        <v>189</v>
      </c>
      <c r="B200" s="182"/>
      <c r="C200" s="142"/>
      <c r="D200" s="142"/>
      <c r="E200" s="144"/>
      <c r="F200" s="16" t="str">
        <f t="shared" si="16"/>
        <v/>
      </c>
      <c r="H200" s="69"/>
      <c r="I200" s="62"/>
      <c r="J200" s="380" t="str">
        <f t="shared" si="17"/>
        <v/>
      </c>
      <c r="K200" s="380" t="str">
        <f t="shared" si="18"/>
        <v/>
      </c>
      <c r="L200" s="380" t="str">
        <f t="shared" si="19"/>
        <v/>
      </c>
      <c r="M200" s="62"/>
      <c r="N200" s="62"/>
      <c r="O200" s="62"/>
      <c r="P200" s="62"/>
      <c r="Q200" s="62"/>
      <c r="R200" s="62"/>
    </row>
    <row r="201" spans="1:18" s="68" customFormat="1">
      <c r="A201" s="141">
        <v>190</v>
      </c>
      <c r="B201" s="182"/>
      <c r="C201" s="142"/>
      <c r="D201" s="142"/>
      <c r="E201" s="144"/>
      <c r="F201" s="16" t="str">
        <f t="shared" si="16"/>
        <v/>
      </c>
      <c r="H201" s="69"/>
      <c r="I201" s="62"/>
      <c r="J201" s="380" t="str">
        <f t="shared" si="17"/>
        <v/>
      </c>
      <c r="K201" s="380" t="str">
        <f t="shared" si="18"/>
        <v/>
      </c>
      <c r="L201" s="380" t="str">
        <f t="shared" si="19"/>
        <v/>
      </c>
      <c r="M201" s="62"/>
      <c r="N201" s="62"/>
      <c r="O201" s="62"/>
      <c r="P201" s="62"/>
      <c r="Q201" s="62"/>
      <c r="R201" s="62"/>
    </row>
    <row r="202" spans="1:18" s="68" customFormat="1">
      <c r="A202" s="141">
        <v>191</v>
      </c>
      <c r="B202" s="182"/>
      <c r="C202" s="142"/>
      <c r="D202" s="142"/>
      <c r="E202" s="144"/>
      <c r="F202" s="16" t="str">
        <f t="shared" si="16"/>
        <v/>
      </c>
      <c r="H202" s="69"/>
      <c r="I202" s="62"/>
      <c r="J202" s="380" t="str">
        <f t="shared" si="17"/>
        <v/>
      </c>
      <c r="K202" s="380" t="str">
        <f t="shared" si="18"/>
        <v/>
      </c>
      <c r="L202" s="380" t="str">
        <f t="shared" si="19"/>
        <v/>
      </c>
      <c r="M202" s="62"/>
      <c r="N202" s="62"/>
      <c r="O202" s="62"/>
      <c r="P202" s="62"/>
      <c r="Q202" s="62"/>
      <c r="R202" s="62"/>
    </row>
    <row r="203" spans="1:18" s="68" customFormat="1">
      <c r="A203" s="141">
        <v>192</v>
      </c>
      <c r="B203" s="182"/>
      <c r="C203" s="142"/>
      <c r="D203" s="142"/>
      <c r="E203" s="144"/>
      <c r="F203" s="16" t="str">
        <f t="shared" si="16"/>
        <v/>
      </c>
      <c r="H203" s="69"/>
      <c r="I203" s="62"/>
      <c r="J203" s="380" t="str">
        <f t="shared" si="17"/>
        <v/>
      </c>
      <c r="K203" s="380" t="str">
        <f t="shared" si="18"/>
        <v/>
      </c>
      <c r="L203" s="380" t="str">
        <f t="shared" si="19"/>
        <v/>
      </c>
      <c r="M203" s="62"/>
      <c r="N203" s="62"/>
      <c r="O203" s="62"/>
      <c r="P203" s="62"/>
      <c r="Q203" s="62"/>
      <c r="R203" s="62"/>
    </row>
    <row r="204" spans="1:18" s="68" customFormat="1">
      <c r="A204" s="141">
        <v>193</v>
      </c>
      <c r="B204" s="182"/>
      <c r="C204" s="142"/>
      <c r="D204" s="142"/>
      <c r="E204" s="144"/>
      <c r="F204" s="16" t="str">
        <f t="shared" ref="F204:F261" si="20">IF(OR($C204="",$E204&lt;an_initial,$E204&gt;an_final),"",G204*(HLOOKUP(D204,iii1punctaje,2,FALSE)))</f>
        <v/>
      </c>
      <c r="H204" s="69"/>
      <c r="I204" s="62"/>
      <c r="J204" s="380" t="str">
        <f t="shared" ref="J204:J261" si="21">IF(OR($C204="",$E204&lt;an_initial,$E204&gt;an_final),"",G204*(HLOOKUP(D204,iii1punctaje,2,FALSE))*COUNTIF(D204,$J$7))</f>
        <v/>
      </c>
      <c r="K204" s="380" t="str">
        <f t="shared" ref="K204:K261" si="22">IF(OR($C204="",$E204&lt;an_initial,$E204&gt;an_final),"",G204*(HLOOKUP(D204,iii1punctaje,2,FALSE))*COUNTIF(D204,$K$7))</f>
        <v/>
      </c>
      <c r="L204" s="380" t="str">
        <f t="shared" ref="L204:L261" si="23">IF(OR($C204="",$E204&lt;an_initial,$E204&gt;an_final),"",G204*(HLOOKUP(D204,iii1punctaje,2,FALSE))*COUNTIF(D204,$L$7))</f>
        <v/>
      </c>
      <c r="M204" s="62"/>
      <c r="N204" s="62"/>
      <c r="O204" s="62"/>
      <c r="P204" s="62"/>
      <c r="Q204" s="62"/>
      <c r="R204" s="62"/>
    </row>
    <row r="205" spans="1:18" s="68" customFormat="1">
      <c r="A205" s="141">
        <v>194</v>
      </c>
      <c r="B205" s="182"/>
      <c r="C205" s="142"/>
      <c r="D205" s="142"/>
      <c r="E205" s="144"/>
      <c r="F205" s="16" t="str">
        <f t="shared" si="20"/>
        <v/>
      </c>
      <c r="H205" s="69"/>
      <c r="I205" s="62"/>
      <c r="J205" s="380" t="str">
        <f t="shared" si="21"/>
        <v/>
      </c>
      <c r="K205" s="380" t="str">
        <f t="shared" si="22"/>
        <v/>
      </c>
      <c r="L205" s="380" t="str">
        <f t="shared" si="23"/>
        <v/>
      </c>
      <c r="M205" s="62"/>
      <c r="N205" s="62"/>
      <c r="O205" s="62"/>
      <c r="P205" s="62"/>
      <c r="Q205" s="62"/>
      <c r="R205" s="62"/>
    </row>
    <row r="206" spans="1:18" s="68" customFormat="1">
      <c r="A206" s="141">
        <v>195</v>
      </c>
      <c r="B206" s="182"/>
      <c r="C206" s="142"/>
      <c r="D206" s="142"/>
      <c r="E206" s="144"/>
      <c r="F206" s="16" t="str">
        <f t="shared" si="20"/>
        <v/>
      </c>
      <c r="H206" s="69"/>
      <c r="I206" s="62"/>
      <c r="J206" s="380" t="str">
        <f t="shared" si="21"/>
        <v/>
      </c>
      <c r="K206" s="380" t="str">
        <f t="shared" si="22"/>
        <v/>
      </c>
      <c r="L206" s="380" t="str">
        <f t="shared" si="23"/>
        <v/>
      </c>
      <c r="M206" s="62"/>
      <c r="N206" s="62"/>
      <c r="O206" s="62"/>
      <c r="P206" s="62"/>
      <c r="Q206" s="62"/>
      <c r="R206" s="62"/>
    </row>
    <row r="207" spans="1:18" s="68" customFormat="1">
      <c r="A207" s="141">
        <v>196</v>
      </c>
      <c r="B207" s="182"/>
      <c r="C207" s="142"/>
      <c r="D207" s="142"/>
      <c r="E207" s="144"/>
      <c r="F207" s="16" t="str">
        <f t="shared" si="20"/>
        <v/>
      </c>
      <c r="H207" s="69"/>
      <c r="I207" s="62"/>
      <c r="J207" s="380" t="str">
        <f t="shared" si="21"/>
        <v/>
      </c>
      <c r="K207" s="380" t="str">
        <f t="shared" si="22"/>
        <v/>
      </c>
      <c r="L207" s="380" t="str">
        <f t="shared" si="23"/>
        <v/>
      </c>
      <c r="M207" s="62"/>
      <c r="N207" s="62"/>
      <c r="O207" s="62"/>
      <c r="P207" s="62"/>
      <c r="Q207" s="62"/>
      <c r="R207" s="62"/>
    </row>
    <row r="208" spans="1:18" s="68" customFormat="1">
      <c r="A208" s="141">
        <v>197</v>
      </c>
      <c r="B208" s="182"/>
      <c r="C208" s="142"/>
      <c r="D208" s="142"/>
      <c r="E208" s="144"/>
      <c r="F208" s="16" t="str">
        <f t="shared" si="20"/>
        <v/>
      </c>
      <c r="H208" s="69"/>
      <c r="I208" s="62"/>
      <c r="J208" s="380" t="str">
        <f t="shared" si="21"/>
        <v/>
      </c>
      <c r="K208" s="380" t="str">
        <f t="shared" si="22"/>
        <v/>
      </c>
      <c r="L208" s="380" t="str">
        <f t="shared" si="23"/>
        <v/>
      </c>
      <c r="M208" s="62"/>
      <c r="N208" s="62"/>
      <c r="O208" s="62"/>
      <c r="P208" s="62"/>
      <c r="Q208" s="62"/>
      <c r="R208" s="62"/>
    </row>
    <row r="209" spans="1:18" s="68" customFormat="1">
      <c r="A209" s="141">
        <v>198</v>
      </c>
      <c r="B209" s="182"/>
      <c r="C209" s="142"/>
      <c r="D209" s="142"/>
      <c r="E209" s="144"/>
      <c r="F209" s="16" t="str">
        <f t="shared" si="20"/>
        <v/>
      </c>
      <c r="H209" s="69"/>
      <c r="I209" s="62"/>
      <c r="J209" s="380" t="str">
        <f t="shared" si="21"/>
        <v/>
      </c>
      <c r="K209" s="380" t="str">
        <f t="shared" si="22"/>
        <v/>
      </c>
      <c r="L209" s="380" t="str">
        <f t="shared" si="23"/>
        <v/>
      </c>
      <c r="M209" s="62"/>
      <c r="N209" s="62"/>
      <c r="O209" s="62"/>
      <c r="P209" s="62"/>
      <c r="Q209" s="62"/>
      <c r="R209" s="62"/>
    </row>
    <row r="210" spans="1:18" s="68" customFormat="1">
      <c r="A210" s="141">
        <v>199</v>
      </c>
      <c r="B210" s="182"/>
      <c r="C210" s="142"/>
      <c r="D210" s="142"/>
      <c r="E210" s="144"/>
      <c r="F210" s="16" t="str">
        <f t="shared" si="20"/>
        <v/>
      </c>
      <c r="H210" s="69"/>
      <c r="I210" s="62"/>
      <c r="J210" s="380" t="str">
        <f t="shared" si="21"/>
        <v/>
      </c>
      <c r="K210" s="380" t="str">
        <f t="shared" si="22"/>
        <v/>
      </c>
      <c r="L210" s="380" t="str">
        <f t="shared" si="23"/>
        <v/>
      </c>
      <c r="M210" s="62"/>
      <c r="N210" s="62"/>
      <c r="O210" s="62"/>
      <c r="P210" s="62"/>
      <c r="Q210" s="62"/>
      <c r="R210" s="62"/>
    </row>
    <row r="211" spans="1:18" s="68" customFormat="1">
      <c r="A211" s="141">
        <v>200</v>
      </c>
      <c r="B211" s="182"/>
      <c r="C211" s="142"/>
      <c r="D211" s="142"/>
      <c r="E211" s="144"/>
      <c r="F211" s="16" t="str">
        <f t="shared" si="20"/>
        <v/>
      </c>
      <c r="H211" s="69"/>
      <c r="I211" s="62"/>
      <c r="J211" s="380" t="str">
        <f t="shared" si="21"/>
        <v/>
      </c>
      <c r="K211" s="380" t="str">
        <f t="shared" si="22"/>
        <v/>
      </c>
      <c r="L211" s="380" t="str">
        <f t="shared" si="23"/>
        <v/>
      </c>
      <c r="M211" s="62"/>
      <c r="N211" s="62"/>
      <c r="O211" s="62"/>
      <c r="P211" s="62"/>
      <c r="Q211" s="62"/>
      <c r="R211" s="62"/>
    </row>
    <row r="212" spans="1:18" s="68" customFormat="1">
      <c r="A212" s="141">
        <v>201</v>
      </c>
      <c r="B212" s="182"/>
      <c r="C212" s="142"/>
      <c r="D212" s="142"/>
      <c r="E212" s="144"/>
      <c r="F212" s="16" t="str">
        <f t="shared" si="20"/>
        <v/>
      </c>
      <c r="H212" s="69"/>
      <c r="I212" s="62"/>
      <c r="J212" s="380" t="str">
        <f t="shared" si="21"/>
        <v/>
      </c>
      <c r="K212" s="380" t="str">
        <f t="shared" si="22"/>
        <v/>
      </c>
      <c r="L212" s="380" t="str">
        <f t="shared" si="23"/>
        <v/>
      </c>
      <c r="M212" s="62"/>
      <c r="N212" s="62"/>
      <c r="O212" s="62"/>
      <c r="P212" s="62"/>
      <c r="Q212" s="62"/>
      <c r="R212" s="62"/>
    </row>
    <row r="213" spans="1:18" s="68" customFormat="1">
      <c r="A213" s="141">
        <v>202</v>
      </c>
      <c r="B213" s="182"/>
      <c r="C213" s="142"/>
      <c r="D213" s="142"/>
      <c r="E213" s="144"/>
      <c r="F213" s="16" t="str">
        <f t="shared" si="20"/>
        <v/>
      </c>
      <c r="H213" s="69"/>
      <c r="I213" s="62"/>
      <c r="J213" s="380" t="str">
        <f t="shared" si="21"/>
        <v/>
      </c>
      <c r="K213" s="380" t="str">
        <f t="shared" si="22"/>
        <v/>
      </c>
      <c r="L213" s="380" t="str">
        <f t="shared" si="23"/>
        <v/>
      </c>
      <c r="M213" s="62"/>
      <c r="N213" s="62"/>
      <c r="O213" s="62"/>
      <c r="P213" s="62"/>
      <c r="Q213" s="62"/>
      <c r="R213" s="62"/>
    </row>
    <row r="214" spans="1:18" s="68" customFormat="1">
      <c r="A214" s="141">
        <v>203</v>
      </c>
      <c r="B214" s="182"/>
      <c r="C214" s="142"/>
      <c r="D214" s="142"/>
      <c r="E214" s="144"/>
      <c r="F214" s="16" t="str">
        <f t="shared" si="20"/>
        <v/>
      </c>
      <c r="H214" s="69"/>
      <c r="I214" s="62"/>
      <c r="J214" s="380" t="str">
        <f t="shared" si="21"/>
        <v/>
      </c>
      <c r="K214" s="380" t="str">
        <f t="shared" si="22"/>
        <v/>
      </c>
      <c r="L214" s="380" t="str">
        <f t="shared" si="23"/>
        <v/>
      </c>
      <c r="M214" s="62"/>
      <c r="N214" s="62"/>
      <c r="O214" s="62"/>
      <c r="P214" s="62"/>
      <c r="Q214" s="62"/>
      <c r="R214" s="62"/>
    </row>
    <row r="215" spans="1:18" s="68" customFormat="1">
      <c r="A215" s="141">
        <v>204</v>
      </c>
      <c r="B215" s="182"/>
      <c r="C215" s="142"/>
      <c r="D215" s="142"/>
      <c r="E215" s="144"/>
      <c r="F215" s="16" t="str">
        <f t="shared" si="20"/>
        <v/>
      </c>
      <c r="H215" s="69"/>
      <c r="I215" s="62"/>
      <c r="J215" s="380" t="str">
        <f t="shared" si="21"/>
        <v/>
      </c>
      <c r="K215" s="380" t="str">
        <f t="shared" si="22"/>
        <v/>
      </c>
      <c r="L215" s="380" t="str">
        <f t="shared" si="23"/>
        <v/>
      </c>
      <c r="M215" s="62"/>
      <c r="N215" s="62"/>
      <c r="O215" s="62"/>
      <c r="P215" s="62"/>
      <c r="Q215" s="62"/>
      <c r="R215" s="62"/>
    </row>
    <row r="216" spans="1:18" s="68" customFormat="1">
      <c r="A216" s="141">
        <v>205</v>
      </c>
      <c r="B216" s="182"/>
      <c r="C216" s="142"/>
      <c r="D216" s="142"/>
      <c r="E216" s="144"/>
      <c r="F216" s="16" t="str">
        <f t="shared" si="20"/>
        <v/>
      </c>
      <c r="H216" s="69"/>
      <c r="I216" s="62"/>
      <c r="J216" s="380" t="str">
        <f t="shared" si="21"/>
        <v/>
      </c>
      <c r="K216" s="380" t="str">
        <f t="shared" si="22"/>
        <v/>
      </c>
      <c r="L216" s="380" t="str">
        <f t="shared" si="23"/>
        <v/>
      </c>
      <c r="M216" s="62"/>
      <c r="N216" s="62"/>
      <c r="O216" s="62"/>
      <c r="P216" s="62"/>
      <c r="Q216" s="62"/>
      <c r="R216" s="62"/>
    </row>
    <row r="217" spans="1:18" s="68" customFormat="1">
      <c r="A217" s="141">
        <v>206</v>
      </c>
      <c r="B217" s="182"/>
      <c r="C217" s="142"/>
      <c r="D217" s="142"/>
      <c r="E217" s="144"/>
      <c r="F217" s="16" t="str">
        <f t="shared" si="20"/>
        <v/>
      </c>
      <c r="H217" s="69"/>
      <c r="I217" s="62"/>
      <c r="J217" s="380" t="str">
        <f t="shared" si="21"/>
        <v/>
      </c>
      <c r="K217" s="380" t="str">
        <f t="shared" si="22"/>
        <v/>
      </c>
      <c r="L217" s="380" t="str">
        <f t="shared" si="23"/>
        <v/>
      </c>
      <c r="M217" s="62"/>
      <c r="N217" s="62"/>
      <c r="O217" s="62"/>
      <c r="P217" s="62"/>
      <c r="Q217" s="62"/>
      <c r="R217" s="62"/>
    </row>
    <row r="218" spans="1:18" s="68" customFormat="1">
      <c r="A218" s="141">
        <v>207</v>
      </c>
      <c r="B218" s="182"/>
      <c r="C218" s="142"/>
      <c r="D218" s="142"/>
      <c r="E218" s="144"/>
      <c r="F218" s="16" t="str">
        <f t="shared" si="20"/>
        <v/>
      </c>
      <c r="H218" s="69"/>
      <c r="I218" s="62"/>
      <c r="J218" s="380" t="str">
        <f t="shared" si="21"/>
        <v/>
      </c>
      <c r="K218" s="380" t="str">
        <f t="shared" si="22"/>
        <v/>
      </c>
      <c r="L218" s="380" t="str">
        <f t="shared" si="23"/>
        <v/>
      </c>
      <c r="M218" s="62"/>
      <c r="N218" s="62"/>
      <c r="O218" s="62"/>
      <c r="P218" s="62"/>
      <c r="Q218" s="62"/>
      <c r="R218" s="62"/>
    </row>
    <row r="219" spans="1:18" s="68" customFormat="1">
      <c r="A219" s="141">
        <v>208</v>
      </c>
      <c r="B219" s="182"/>
      <c r="C219" s="142"/>
      <c r="D219" s="142"/>
      <c r="E219" s="144"/>
      <c r="F219" s="16" t="str">
        <f t="shared" si="20"/>
        <v/>
      </c>
      <c r="H219" s="69"/>
      <c r="I219" s="62"/>
      <c r="J219" s="380" t="str">
        <f t="shared" si="21"/>
        <v/>
      </c>
      <c r="K219" s="380" t="str">
        <f t="shared" si="22"/>
        <v/>
      </c>
      <c r="L219" s="380" t="str">
        <f t="shared" si="23"/>
        <v/>
      </c>
      <c r="M219" s="62"/>
      <c r="N219" s="62"/>
      <c r="O219" s="62"/>
      <c r="P219" s="62"/>
      <c r="Q219" s="62"/>
      <c r="R219" s="62"/>
    </row>
    <row r="220" spans="1:18" s="68" customFormat="1">
      <c r="A220" s="141">
        <v>209</v>
      </c>
      <c r="B220" s="182"/>
      <c r="C220" s="142"/>
      <c r="D220" s="142"/>
      <c r="E220" s="144"/>
      <c r="F220" s="16" t="str">
        <f t="shared" si="20"/>
        <v/>
      </c>
      <c r="H220" s="69"/>
      <c r="I220" s="62"/>
      <c r="J220" s="380" t="str">
        <f t="shared" si="21"/>
        <v/>
      </c>
      <c r="K220" s="380" t="str">
        <f t="shared" si="22"/>
        <v/>
      </c>
      <c r="L220" s="380" t="str">
        <f t="shared" si="23"/>
        <v/>
      </c>
      <c r="M220" s="62"/>
      <c r="N220" s="62"/>
      <c r="O220" s="62"/>
      <c r="P220" s="62"/>
      <c r="Q220" s="62"/>
      <c r="R220" s="62"/>
    </row>
    <row r="221" spans="1:18" s="68" customFormat="1">
      <c r="A221" s="141">
        <v>210</v>
      </c>
      <c r="B221" s="182"/>
      <c r="C221" s="142"/>
      <c r="D221" s="142"/>
      <c r="E221" s="144"/>
      <c r="F221" s="16" t="str">
        <f t="shared" si="20"/>
        <v/>
      </c>
      <c r="H221" s="69"/>
      <c r="I221" s="62"/>
      <c r="J221" s="380" t="str">
        <f t="shared" si="21"/>
        <v/>
      </c>
      <c r="K221" s="380" t="str">
        <f t="shared" si="22"/>
        <v/>
      </c>
      <c r="L221" s="380" t="str">
        <f t="shared" si="23"/>
        <v/>
      </c>
      <c r="M221" s="62"/>
      <c r="N221" s="62"/>
      <c r="O221" s="62"/>
      <c r="P221" s="62"/>
      <c r="Q221" s="62"/>
      <c r="R221" s="62"/>
    </row>
    <row r="222" spans="1:18" s="68" customFormat="1">
      <c r="A222" s="141">
        <v>211</v>
      </c>
      <c r="B222" s="182"/>
      <c r="C222" s="142"/>
      <c r="D222" s="142"/>
      <c r="E222" s="144"/>
      <c r="F222" s="16" t="str">
        <f t="shared" si="20"/>
        <v/>
      </c>
      <c r="H222" s="69"/>
      <c r="I222" s="62"/>
      <c r="J222" s="380" t="str">
        <f t="shared" si="21"/>
        <v/>
      </c>
      <c r="K222" s="380" t="str">
        <f t="shared" si="22"/>
        <v/>
      </c>
      <c r="L222" s="380" t="str">
        <f t="shared" si="23"/>
        <v/>
      </c>
      <c r="M222" s="62"/>
      <c r="N222" s="62"/>
      <c r="O222" s="62"/>
      <c r="P222" s="62"/>
      <c r="Q222" s="62"/>
      <c r="R222" s="62"/>
    </row>
    <row r="223" spans="1:18" s="68" customFormat="1">
      <c r="A223" s="141">
        <v>212</v>
      </c>
      <c r="B223" s="182"/>
      <c r="C223" s="142"/>
      <c r="D223" s="142"/>
      <c r="E223" s="144"/>
      <c r="F223" s="16" t="str">
        <f t="shared" si="20"/>
        <v/>
      </c>
      <c r="H223" s="69"/>
      <c r="I223" s="62"/>
      <c r="J223" s="380" t="str">
        <f t="shared" si="21"/>
        <v/>
      </c>
      <c r="K223" s="380" t="str">
        <f t="shared" si="22"/>
        <v/>
      </c>
      <c r="L223" s="380" t="str">
        <f t="shared" si="23"/>
        <v/>
      </c>
      <c r="M223" s="62"/>
      <c r="N223" s="62"/>
      <c r="O223" s="62"/>
      <c r="P223" s="62"/>
      <c r="Q223" s="62"/>
      <c r="R223" s="62"/>
    </row>
    <row r="224" spans="1:18" s="68" customFormat="1">
      <c r="A224" s="141">
        <v>213</v>
      </c>
      <c r="B224" s="182"/>
      <c r="C224" s="142"/>
      <c r="D224" s="142"/>
      <c r="E224" s="144"/>
      <c r="F224" s="16" t="str">
        <f t="shared" si="20"/>
        <v/>
      </c>
      <c r="H224" s="69"/>
      <c r="I224" s="62"/>
      <c r="J224" s="380" t="str">
        <f t="shared" si="21"/>
        <v/>
      </c>
      <c r="K224" s="380" t="str">
        <f t="shared" si="22"/>
        <v/>
      </c>
      <c r="L224" s="380" t="str">
        <f t="shared" si="23"/>
        <v/>
      </c>
      <c r="M224" s="62"/>
      <c r="N224" s="62"/>
      <c r="O224" s="62"/>
      <c r="P224" s="62"/>
      <c r="Q224" s="62"/>
      <c r="R224" s="62"/>
    </row>
    <row r="225" spans="1:18" s="68" customFormat="1">
      <c r="A225" s="141">
        <v>214</v>
      </c>
      <c r="B225" s="182"/>
      <c r="C225" s="142"/>
      <c r="D225" s="142"/>
      <c r="E225" s="144"/>
      <c r="F225" s="16" t="str">
        <f t="shared" si="20"/>
        <v/>
      </c>
      <c r="H225" s="69"/>
      <c r="I225" s="62"/>
      <c r="J225" s="380" t="str">
        <f t="shared" si="21"/>
        <v/>
      </c>
      <c r="K225" s="380" t="str">
        <f t="shared" si="22"/>
        <v/>
      </c>
      <c r="L225" s="380" t="str">
        <f t="shared" si="23"/>
        <v/>
      </c>
      <c r="M225" s="62"/>
      <c r="N225" s="62"/>
      <c r="O225" s="62"/>
      <c r="P225" s="62"/>
      <c r="Q225" s="62"/>
      <c r="R225" s="62"/>
    </row>
    <row r="226" spans="1:18" s="68" customFormat="1">
      <c r="A226" s="141">
        <v>215</v>
      </c>
      <c r="B226" s="182"/>
      <c r="C226" s="142"/>
      <c r="D226" s="142"/>
      <c r="E226" s="144"/>
      <c r="F226" s="16" t="str">
        <f t="shared" si="20"/>
        <v/>
      </c>
      <c r="H226" s="69"/>
      <c r="I226" s="62"/>
      <c r="J226" s="380" t="str">
        <f t="shared" si="21"/>
        <v/>
      </c>
      <c r="K226" s="380" t="str">
        <f t="shared" si="22"/>
        <v/>
      </c>
      <c r="L226" s="380" t="str">
        <f t="shared" si="23"/>
        <v/>
      </c>
      <c r="M226" s="62"/>
      <c r="N226" s="62"/>
      <c r="O226" s="62"/>
      <c r="P226" s="62"/>
      <c r="Q226" s="62"/>
      <c r="R226" s="62"/>
    </row>
    <row r="227" spans="1:18" s="68" customFormat="1">
      <c r="A227" s="141">
        <v>216</v>
      </c>
      <c r="B227" s="182"/>
      <c r="C227" s="142"/>
      <c r="D227" s="142"/>
      <c r="E227" s="144"/>
      <c r="F227" s="16" t="str">
        <f t="shared" si="20"/>
        <v/>
      </c>
      <c r="H227" s="69"/>
      <c r="I227" s="62"/>
      <c r="J227" s="380" t="str">
        <f t="shared" si="21"/>
        <v/>
      </c>
      <c r="K227" s="380" t="str">
        <f t="shared" si="22"/>
        <v/>
      </c>
      <c r="L227" s="380" t="str">
        <f t="shared" si="23"/>
        <v/>
      </c>
      <c r="M227" s="62"/>
      <c r="N227" s="62"/>
      <c r="O227" s="62"/>
      <c r="P227" s="62"/>
      <c r="Q227" s="62"/>
      <c r="R227" s="62"/>
    </row>
    <row r="228" spans="1:18" s="68" customFormat="1">
      <c r="A228" s="141">
        <v>217</v>
      </c>
      <c r="B228" s="182"/>
      <c r="C228" s="142"/>
      <c r="D228" s="142"/>
      <c r="E228" s="144"/>
      <c r="F228" s="16" t="str">
        <f t="shared" si="20"/>
        <v/>
      </c>
      <c r="H228" s="69"/>
      <c r="I228" s="62"/>
      <c r="J228" s="380" t="str">
        <f t="shared" si="21"/>
        <v/>
      </c>
      <c r="K228" s="380" t="str">
        <f t="shared" si="22"/>
        <v/>
      </c>
      <c r="L228" s="380" t="str">
        <f t="shared" si="23"/>
        <v/>
      </c>
      <c r="M228" s="62"/>
      <c r="N228" s="62"/>
      <c r="O228" s="62"/>
      <c r="P228" s="62"/>
      <c r="Q228" s="62"/>
      <c r="R228" s="62"/>
    </row>
    <row r="229" spans="1:18" s="68" customFormat="1">
      <c r="A229" s="141">
        <v>218</v>
      </c>
      <c r="B229" s="182"/>
      <c r="C229" s="142"/>
      <c r="D229" s="142"/>
      <c r="E229" s="144"/>
      <c r="F229" s="16" t="str">
        <f t="shared" si="20"/>
        <v/>
      </c>
      <c r="H229" s="69"/>
      <c r="I229" s="62"/>
      <c r="J229" s="380" t="str">
        <f t="shared" si="21"/>
        <v/>
      </c>
      <c r="K229" s="380" t="str">
        <f t="shared" si="22"/>
        <v/>
      </c>
      <c r="L229" s="380" t="str">
        <f t="shared" si="23"/>
        <v/>
      </c>
      <c r="M229" s="62"/>
      <c r="N229" s="62"/>
      <c r="O229" s="62"/>
      <c r="P229" s="62"/>
      <c r="Q229" s="62"/>
      <c r="R229" s="62"/>
    </row>
    <row r="230" spans="1:18" s="68" customFormat="1">
      <c r="A230" s="141">
        <v>219</v>
      </c>
      <c r="B230" s="182"/>
      <c r="C230" s="142"/>
      <c r="D230" s="142"/>
      <c r="E230" s="144"/>
      <c r="F230" s="16" t="str">
        <f t="shared" si="20"/>
        <v/>
      </c>
      <c r="H230" s="69"/>
      <c r="I230" s="62"/>
      <c r="J230" s="380" t="str">
        <f t="shared" si="21"/>
        <v/>
      </c>
      <c r="K230" s="380" t="str">
        <f t="shared" si="22"/>
        <v/>
      </c>
      <c r="L230" s="380" t="str">
        <f t="shared" si="23"/>
        <v/>
      </c>
      <c r="M230" s="62"/>
      <c r="N230" s="62"/>
      <c r="O230" s="62"/>
      <c r="P230" s="62"/>
      <c r="Q230" s="62"/>
      <c r="R230" s="62"/>
    </row>
    <row r="231" spans="1:18" s="68" customFormat="1">
      <c r="A231" s="141">
        <v>220</v>
      </c>
      <c r="B231" s="182"/>
      <c r="C231" s="142"/>
      <c r="D231" s="142"/>
      <c r="E231" s="144"/>
      <c r="F231" s="16" t="str">
        <f t="shared" si="20"/>
        <v/>
      </c>
      <c r="H231" s="69"/>
      <c r="I231" s="62"/>
      <c r="J231" s="380" t="str">
        <f t="shared" si="21"/>
        <v/>
      </c>
      <c r="K231" s="380" t="str">
        <f t="shared" si="22"/>
        <v/>
      </c>
      <c r="L231" s="380" t="str">
        <f t="shared" si="23"/>
        <v/>
      </c>
      <c r="M231" s="62"/>
      <c r="N231" s="62"/>
      <c r="O231" s="62"/>
      <c r="P231" s="62"/>
      <c r="Q231" s="62"/>
      <c r="R231" s="62"/>
    </row>
    <row r="232" spans="1:18" s="68" customFormat="1">
      <c r="A232" s="141">
        <v>221</v>
      </c>
      <c r="B232" s="182"/>
      <c r="C232" s="142"/>
      <c r="D232" s="142"/>
      <c r="E232" s="144"/>
      <c r="F232" s="16" t="str">
        <f t="shared" si="20"/>
        <v/>
      </c>
      <c r="H232" s="69"/>
      <c r="I232" s="62"/>
      <c r="J232" s="380" t="str">
        <f t="shared" si="21"/>
        <v/>
      </c>
      <c r="K232" s="380" t="str">
        <f t="shared" si="22"/>
        <v/>
      </c>
      <c r="L232" s="380" t="str">
        <f t="shared" si="23"/>
        <v/>
      </c>
      <c r="M232" s="62"/>
      <c r="N232" s="62"/>
      <c r="O232" s="62"/>
      <c r="P232" s="62"/>
      <c r="Q232" s="62"/>
      <c r="R232" s="62"/>
    </row>
    <row r="233" spans="1:18" s="68" customFormat="1">
      <c r="A233" s="141">
        <v>222</v>
      </c>
      <c r="B233" s="182"/>
      <c r="C233" s="142"/>
      <c r="D233" s="142"/>
      <c r="E233" s="144"/>
      <c r="F233" s="16" t="str">
        <f t="shared" si="20"/>
        <v/>
      </c>
      <c r="H233" s="69"/>
      <c r="I233" s="62"/>
      <c r="J233" s="380" t="str">
        <f t="shared" si="21"/>
        <v/>
      </c>
      <c r="K233" s="380" t="str">
        <f t="shared" si="22"/>
        <v/>
      </c>
      <c r="L233" s="380" t="str">
        <f t="shared" si="23"/>
        <v/>
      </c>
      <c r="M233" s="62"/>
      <c r="N233" s="62"/>
      <c r="O233" s="62"/>
      <c r="P233" s="62"/>
      <c r="Q233" s="62"/>
      <c r="R233" s="62"/>
    </row>
    <row r="234" spans="1:18" s="68" customFormat="1">
      <c r="A234" s="141">
        <v>223</v>
      </c>
      <c r="B234" s="182"/>
      <c r="C234" s="142"/>
      <c r="D234" s="142"/>
      <c r="E234" s="144"/>
      <c r="F234" s="16" t="str">
        <f t="shared" si="20"/>
        <v/>
      </c>
      <c r="H234" s="69"/>
      <c r="I234" s="62"/>
      <c r="J234" s="380" t="str">
        <f t="shared" si="21"/>
        <v/>
      </c>
      <c r="K234" s="380" t="str">
        <f t="shared" si="22"/>
        <v/>
      </c>
      <c r="L234" s="380" t="str">
        <f t="shared" si="23"/>
        <v/>
      </c>
      <c r="M234" s="62"/>
      <c r="N234" s="62"/>
      <c r="O234" s="62"/>
      <c r="P234" s="62"/>
      <c r="Q234" s="62"/>
      <c r="R234" s="62"/>
    </row>
    <row r="235" spans="1:18" s="68" customFormat="1">
      <c r="A235" s="141">
        <v>224</v>
      </c>
      <c r="B235" s="182"/>
      <c r="C235" s="142"/>
      <c r="D235" s="142"/>
      <c r="E235" s="144"/>
      <c r="F235" s="16" t="str">
        <f t="shared" si="20"/>
        <v/>
      </c>
      <c r="H235" s="69"/>
      <c r="I235" s="62"/>
      <c r="J235" s="380" t="str">
        <f t="shared" si="21"/>
        <v/>
      </c>
      <c r="K235" s="380" t="str">
        <f t="shared" si="22"/>
        <v/>
      </c>
      <c r="L235" s="380" t="str">
        <f t="shared" si="23"/>
        <v/>
      </c>
      <c r="M235" s="62"/>
      <c r="N235" s="62"/>
      <c r="O235" s="62"/>
      <c r="P235" s="62"/>
      <c r="Q235" s="62"/>
      <c r="R235" s="62"/>
    </row>
    <row r="236" spans="1:18" s="68" customFormat="1">
      <c r="A236" s="141">
        <v>225</v>
      </c>
      <c r="B236" s="182"/>
      <c r="C236" s="142"/>
      <c r="D236" s="142"/>
      <c r="E236" s="144"/>
      <c r="F236" s="16" t="str">
        <f t="shared" si="20"/>
        <v/>
      </c>
      <c r="H236" s="69"/>
      <c r="I236" s="62"/>
      <c r="J236" s="380" t="str">
        <f t="shared" si="21"/>
        <v/>
      </c>
      <c r="K236" s="380" t="str">
        <f t="shared" si="22"/>
        <v/>
      </c>
      <c r="L236" s="380" t="str">
        <f t="shared" si="23"/>
        <v/>
      </c>
      <c r="M236" s="62"/>
      <c r="N236" s="62"/>
      <c r="O236" s="62"/>
      <c r="P236" s="62"/>
      <c r="Q236" s="62"/>
      <c r="R236" s="62"/>
    </row>
    <row r="237" spans="1:18" s="68" customFormat="1">
      <c r="A237" s="141">
        <v>226</v>
      </c>
      <c r="B237" s="182"/>
      <c r="C237" s="142"/>
      <c r="D237" s="142"/>
      <c r="E237" s="144"/>
      <c r="F237" s="16" t="str">
        <f t="shared" si="20"/>
        <v/>
      </c>
      <c r="H237" s="69"/>
      <c r="I237" s="62"/>
      <c r="J237" s="380" t="str">
        <f t="shared" si="21"/>
        <v/>
      </c>
      <c r="K237" s="380" t="str">
        <f t="shared" si="22"/>
        <v/>
      </c>
      <c r="L237" s="380" t="str">
        <f t="shared" si="23"/>
        <v/>
      </c>
      <c r="M237" s="62"/>
      <c r="N237" s="62"/>
      <c r="O237" s="62"/>
      <c r="P237" s="62"/>
      <c r="Q237" s="62"/>
      <c r="R237" s="62"/>
    </row>
    <row r="238" spans="1:18" s="68" customFormat="1">
      <c r="A238" s="141">
        <v>227</v>
      </c>
      <c r="B238" s="182"/>
      <c r="C238" s="142"/>
      <c r="D238" s="142"/>
      <c r="E238" s="144"/>
      <c r="F238" s="16" t="str">
        <f t="shared" si="20"/>
        <v/>
      </c>
      <c r="H238" s="69"/>
      <c r="I238" s="62"/>
      <c r="J238" s="380" t="str">
        <f t="shared" si="21"/>
        <v/>
      </c>
      <c r="K238" s="380" t="str">
        <f t="shared" si="22"/>
        <v/>
      </c>
      <c r="L238" s="380" t="str">
        <f t="shared" si="23"/>
        <v/>
      </c>
      <c r="M238" s="62"/>
      <c r="N238" s="62"/>
      <c r="O238" s="62"/>
      <c r="P238" s="62"/>
      <c r="Q238" s="62"/>
      <c r="R238" s="62"/>
    </row>
    <row r="239" spans="1:18" s="68" customFormat="1">
      <c r="A239" s="141">
        <v>228</v>
      </c>
      <c r="B239" s="182"/>
      <c r="C239" s="142"/>
      <c r="D239" s="142"/>
      <c r="E239" s="144"/>
      <c r="F239" s="16" t="str">
        <f t="shared" si="20"/>
        <v/>
      </c>
      <c r="H239" s="69"/>
      <c r="I239" s="62"/>
      <c r="J239" s="380" t="str">
        <f t="shared" si="21"/>
        <v/>
      </c>
      <c r="K239" s="380" t="str">
        <f t="shared" si="22"/>
        <v/>
      </c>
      <c r="L239" s="380" t="str">
        <f t="shared" si="23"/>
        <v/>
      </c>
      <c r="M239" s="62"/>
      <c r="N239" s="62"/>
      <c r="O239" s="62"/>
      <c r="P239" s="62"/>
      <c r="Q239" s="62"/>
      <c r="R239" s="62"/>
    </row>
    <row r="240" spans="1:18" s="68" customFormat="1">
      <c r="A240" s="141">
        <v>229</v>
      </c>
      <c r="B240" s="182"/>
      <c r="C240" s="142"/>
      <c r="D240" s="142"/>
      <c r="E240" s="144"/>
      <c r="F240" s="16" t="str">
        <f t="shared" si="20"/>
        <v/>
      </c>
      <c r="H240" s="69"/>
      <c r="I240" s="62"/>
      <c r="J240" s="380" t="str">
        <f t="shared" si="21"/>
        <v/>
      </c>
      <c r="K240" s="380" t="str">
        <f t="shared" si="22"/>
        <v/>
      </c>
      <c r="L240" s="380" t="str">
        <f t="shared" si="23"/>
        <v/>
      </c>
      <c r="M240" s="62"/>
      <c r="N240" s="62"/>
      <c r="O240" s="62"/>
      <c r="P240" s="62"/>
      <c r="Q240" s="62"/>
      <c r="R240" s="62"/>
    </row>
    <row r="241" spans="1:18" s="68" customFormat="1">
      <c r="A241" s="141">
        <v>230</v>
      </c>
      <c r="B241" s="182"/>
      <c r="C241" s="142"/>
      <c r="D241" s="142"/>
      <c r="E241" s="144"/>
      <c r="F241" s="16" t="str">
        <f t="shared" si="20"/>
        <v/>
      </c>
      <c r="H241" s="69"/>
      <c r="I241" s="62"/>
      <c r="J241" s="380" t="str">
        <f t="shared" si="21"/>
        <v/>
      </c>
      <c r="K241" s="380" t="str">
        <f t="shared" si="22"/>
        <v/>
      </c>
      <c r="L241" s="380" t="str">
        <f t="shared" si="23"/>
        <v/>
      </c>
      <c r="M241" s="62"/>
      <c r="N241" s="62"/>
      <c r="O241" s="62"/>
      <c r="P241" s="62"/>
      <c r="Q241" s="62"/>
      <c r="R241" s="62"/>
    </row>
    <row r="242" spans="1:18" s="68" customFormat="1">
      <c r="A242" s="141">
        <v>231</v>
      </c>
      <c r="B242" s="182"/>
      <c r="C242" s="142"/>
      <c r="D242" s="142"/>
      <c r="E242" s="144"/>
      <c r="F242" s="16" t="str">
        <f t="shared" si="20"/>
        <v/>
      </c>
      <c r="H242" s="69"/>
      <c r="I242" s="62"/>
      <c r="J242" s="380" t="str">
        <f t="shared" si="21"/>
        <v/>
      </c>
      <c r="K242" s="380" t="str">
        <f t="shared" si="22"/>
        <v/>
      </c>
      <c r="L242" s="380" t="str">
        <f t="shared" si="23"/>
        <v/>
      </c>
      <c r="M242" s="62"/>
      <c r="N242" s="62"/>
      <c r="O242" s="62"/>
      <c r="P242" s="62"/>
      <c r="Q242" s="62"/>
      <c r="R242" s="62"/>
    </row>
    <row r="243" spans="1:18" s="68" customFormat="1">
      <c r="A243" s="141">
        <v>232</v>
      </c>
      <c r="B243" s="182"/>
      <c r="C243" s="142"/>
      <c r="D243" s="142"/>
      <c r="E243" s="144"/>
      <c r="F243" s="16" t="str">
        <f t="shared" si="20"/>
        <v/>
      </c>
      <c r="H243" s="69"/>
      <c r="I243" s="62"/>
      <c r="J243" s="380" t="str">
        <f t="shared" si="21"/>
        <v/>
      </c>
      <c r="K243" s="380" t="str">
        <f t="shared" si="22"/>
        <v/>
      </c>
      <c r="L243" s="380" t="str">
        <f t="shared" si="23"/>
        <v/>
      </c>
      <c r="M243" s="62"/>
      <c r="N243" s="62"/>
      <c r="O243" s="62"/>
      <c r="P243" s="62"/>
      <c r="Q243" s="62"/>
      <c r="R243" s="62"/>
    </row>
    <row r="244" spans="1:18" s="68" customFormat="1">
      <c r="A244" s="141">
        <v>233</v>
      </c>
      <c r="B244" s="182"/>
      <c r="C244" s="142"/>
      <c r="D244" s="142"/>
      <c r="E244" s="144"/>
      <c r="F244" s="16" t="str">
        <f t="shared" si="20"/>
        <v/>
      </c>
      <c r="H244" s="69"/>
      <c r="I244" s="62"/>
      <c r="J244" s="380" t="str">
        <f t="shared" si="21"/>
        <v/>
      </c>
      <c r="K244" s="380" t="str">
        <f t="shared" si="22"/>
        <v/>
      </c>
      <c r="L244" s="380" t="str">
        <f t="shared" si="23"/>
        <v/>
      </c>
      <c r="M244" s="62"/>
      <c r="N244" s="62"/>
      <c r="O244" s="62"/>
      <c r="P244" s="62"/>
      <c r="Q244" s="62"/>
      <c r="R244" s="62"/>
    </row>
    <row r="245" spans="1:18" s="68" customFormat="1">
      <c r="A245" s="141">
        <v>234</v>
      </c>
      <c r="B245" s="182"/>
      <c r="C245" s="142"/>
      <c r="D245" s="142"/>
      <c r="E245" s="144"/>
      <c r="F245" s="16" t="str">
        <f t="shared" si="20"/>
        <v/>
      </c>
      <c r="H245" s="69"/>
      <c r="I245" s="62"/>
      <c r="J245" s="380" t="str">
        <f t="shared" si="21"/>
        <v/>
      </c>
      <c r="K245" s="380" t="str">
        <f t="shared" si="22"/>
        <v/>
      </c>
      <c r="L245" s="380" t="str">
        <f t="shared" si="23"/>
        <v/>
      </c>
      <c r="M245" s="62"/>
      <c r="N245" s="62"/>
      <c r="O245" s="62"/>
      <c r="P245" s="62"/>
      <c r="Q245" s="62"/>
      <c r="R245" s="62"/>
    </row>
    <row r="246" spans="1:18" s="68" customFormat="1">
      <c r="A246" s="141">
        <v>235</v>
      </c>
      <c r="B246" s="182"/>
      <c r="C246" s="142"/>
      <c r="D246" s="142"/>
      <c r="E246" s="144"/>
      <c r="F246" s="16" t="str">
        <f t="shared" si="20"/>
        <v/>
      </c>
      <c r="H246" s="69"/>
      <c r="I246" s="62"/>
      <c r="J246" s="380" t="str">
        <f t="shared" si="21"/>
        <v/>
      </c>
      <c r="K246" s="380" t="str">
        <f t="shared" si="22"/>
        <v/>
      </c>
      <c r="L246" s="380" t="str">
        <f t="shared" si="23"/>
        <v/>
      </c>
      <c r="M246" s="62"/>
      <c r="N246" s="62"/>
      <c r="O246" s="62"/>
      <c r="P246" s="62"/>
      <c r="Q246" s="62"/>
      <c r="R246" s="62"/>
    </row>
    <row r="247" spans="1:18" s="68" customFormat="1">
      <c r="A247" s="141">
        <v>236</v>
      </c>
      <c r="B247" s="182"/>
      <c r="C247" s="142"/>
      <c r="D247" s="142"/>
      <c r="E247" s="144"/>
      <c r="F247" s="16" t="str">
        <f t="shared" si="20"/>
        <v/>
      </c>
      <c r="H247" s="69"/>
      <c r="I247" s="62"/>
      <c r="J247" s="380" t="str">
        <f t="shared" si="21"/>
        <v/>
      </c>
      <c r="K247" s="380" t="str">
        <f t="shared" si="22"/>
        <v/>
      </c>
      <c r="L247" s="380" t="str">
        <f t="shared" si="23"/>
        <v/>
      </c>
      <c r="M247" s="62"/>
      <c r="N247" s="62"/>
      <c r="O247" s="62"/>
      <c r="P247" s="62"/>
      <c r="Q247" s="62"/>
      <c r="R247" s="62"/>
    </row>
    <row r="248" spans="1:18" s="68" customFormat="1">
      <c r="A248" s="141">
        <v>237</v>
      </c>
      <c r="B248" s="182"/>
      <c r="C248" s="142"/>
      <c r="D248" s="142"/>
      <c r="E248" s="144"/>
      <c r="F248" s="16" t="str">
        <f t="shared" si="20"/>
        <v/>
      </c>
      <c r="H248" s="69"/>
      <c r="I248" s="62"/>
      <c r="J248" s="380" t="str">
        <f t="shared" si="21"/>
        <v/>
      </c>
      <c r="K248" s="380" t="str">
        <f t="shared" si="22"/>
        <v/>
      </c>
      <c r="L248" s="380" t="str">
        <f t="shared" si="23"/>
        <v/>
      </c>
      <c r="M248" s="62"/>
      <c r="N248" s="62"/>
      <c r="O248" s="62"/>
      <c r="P248" s="62"/>
      <c r="Q248" s="62"/>
      <c r="R248" s="62"/>
    </row>
    <row r="249" spans="1:18" s="68" customFormat="1">
      <c r="A249" s="141">
        <v>238</v>
      </c>
      <c r="B249" s="182"/>
      <c r="C249" s="142"/>
      <c r="D249" s="142"/>
      <c r="E249" s="144"/>
      <c r="F249" s="16" t="str">
        <f t="shared" si="20"/>
        <v/>
      </c>
      <c r="H249" s="69"/>
      <c r="I249" s="62"/>
      <c r="J249" s="380" t="str">
        <f t="shared" si="21"/>
        <v/>
      </c>
      <c r="K249" s="380" t="str">
        <f t="shared" si="22"/>
        <v/>
      </c>
      <c r="L249" s="380" t="str">
        <f t="shared" si="23"/>
        <v/>
      </c>
      <c r="M249" s="62"/>
      <c r="N249" s="62"/>
      <c r="O249" s="62"/>
      <c r="P249" s="62"/>
      <c r="Q249" s="62"/>
      <c r="R249" s="62"/>
    </row>
    <row r="250" spans="1:18" s="68" customFormat="1">
      <c r="A250" s="141">
        <v>239</v>
      </c>
      <c r="B250" s="182"/>
      <c r="C250" s="142"/>
      <c r="D250" s="142"/>
      <c r="E250" s="144"/>
      <c r="F250" s="16" t="str">
        <f t="shared" si="20"/>
        <v/>
      </c>
      <c r="H250" s="69"/>
      <c r="I250" s="62"/>
      <c r="J250" s="380" t="str">
        <f t="shared" si="21"/>
        <v/>
      </c>
      <c r="K250" s="380" t="str">
        <f t="shared" si="22"/>
        <v/>
      </c>
      <c r="L250" s="380" t="str">
        <f t="shared" si="23"/>
        <v/>
      </c>
      <c r="M250" s="62"/>
      <c r="N250" s="62"/>
      <c r="O250" s="62"/>
      <c r="P250" s="62"/>
      <c r="Q250" s="62"/>
      <c r="R250" s="62"/>
    </row>
    <row r="251" spans="1:18" s="68" customFormat="1">
      <c r="A251" s="141">
        <v>240</v>
      </c>
      <c r="B251" s="182"/>
      <c r="C251" s="142"/>
      <c r="D251" s="142"/>
      <c r="E251" s="144"/>
      <c r="F251" s="16" t="str">
        <f t="shared" si="20"/>
        <v/>
      </c>
      <c r="H251" s="69"/>
      <c r="I251" s="62"/>
      <c r="J251" s="380" t="str">
        <f t="shared" si="21"/>
        <v/>
      </c>
      <c r="K251" s="380" t="str">
        <f t="shared" si="22"/>
        <v/>
      </c>
      <c r="L251" s="380" t="str">
        <f t="shared" si="23"/>
        <v/>
      </c>
      <c r="M251" s="62"/>
      <c r="N251" s="62"/>
      <c r="O251" s="62"/>
      <c r="P251" s="62"/>
      <c r="Q251" s="62"/>
      <c r="R251" s="62"/>
    </row>
    <row r="252" spans="1:18" s="68" customFormat="1">
      <c r="A252" s="141">
        <v>241</v>
      </c>
      <c r="B252" s="182"/>
      <c r="C252" s="142"/>
      <c r="D252" s="142"/>
      <c r="E252" s="144"/>
      <c r="F252" s="16" t="str">
        <f t="shared" si="20"/>
        <v/>
      </c>
      <c r="H252" s="69"/>
      <c r="I252" s="62"/>
      <c r="J252" s="380" t="str">
        <f t="shared" si="21"/>
        <v/>
      </c>
      <c r="K252" s="380" t="str">
        <f t="shared" si="22"/>
        <v/>
      </c>
      <c r="L252" s="380" t="str">
        <f t="shared" si="23"/>
        <v/>
      </c>
      <c r="M252" s="62"/>
      <c r="N252" s="62"/>
      <c r="O252" s="62"/>
      <c r="P252" s="62"/>
      <c r="Q252" s="62"/>
      <c r="R252" s="62"/>
    </row>
    <row r="253" spans="1:18" s="68" customFormat="1">
      <c r="A253" s="141">
        <v>242</v>
      </c>
      <c r="B253" s="182"/>
      <c r="C253" s="142"/>
      <c r="D253" s="142"/>
      <c r="E253" s="144"/>
      <c r="F253" s="16" t="str">
        <f t="shared" si="20"/>
        <v/>
      </c>
      <c r="H253" s="69"/>
      <c r="I253" s="62"/>
      <c r="J253" s="380" t="str">
        <f t="shared" si="21"/>
        <v/>
      </c>
      <c r="K253" s="380" t="str">
        <f t="shared" si="22"/>
        <v/>
      </c>
      <c r="L253" s="380" t="str">
        <f t="shared" si="23"/>
        <v/>
      </c>
      <c r="M253" s="62"/>
      <c r="N253" s="62"/>
      <c r="O253" s="62"/>
      <c r="P253" s="62"/>
      <c r="Q253" s="62"/>
      <c r="R253" s="62"/>
    </row>
    <row r="254" spans="1:18" s="68" customFormat="1">
      <c r="A254" s="141">
        <v>243</v>
      </c>
      <c r="B254" s="182"/>
      <c r="C254" s="142"/>
      <c r="D254" s="142"/>
      <c r="E254" s="144"/>
      <c r="F254" s="16" t="str">
        <f t="shared" si="20"/>
        <v/>
      </c>
      <c r="H254" s="69"/>
      <c r="I254" s="62"/>
      <c r="J254" s="380" t="str">
        <f t="shared" si="21"/>
        <v/>
      </c>
      <c r="K254" s="380" t="str">
        <f t="shared" si="22"/>
        <v/>
      </c>
      <c r="L254" s="380" t="str">
        <f t="shared" si="23"/>
        <v/>
      </c>
      <c r="M254" s="62"/>
      <c r="N254" s="62"/>
      <c r="O254" s="62"/>
      <c r="P254" s="62"/>
      <c r="Q254" s="62"/>
      <c r="R254" s="62"/>
    </row>
    <row r="255" spans="1:18" s="68" customFormat="1">
      <c r="A255" s="141">
        <v>244</v>
      </c>
      <c r="B255" s="182"/>
      <c r="C255" s="142"/>
      <c r="D255" s="142"/>
      <c r="E255" s="144"/>
      <c r="F255" s="16" t="str">
        <f t="shared" si="20"/>
        <v/>
      </c>
      <c r="H255" s="69"/>
      <c r="I255" s="62"/>
      <c r="J255" s="380" t="str">
        <f t="shared" si="21"/>
        <v/>
      </c>
      <c r="K255" s="380" t="str">
        <f t="shared" si="22"/>
        <v/>
      </c>
      <c r="L255" s="380" t="str">
        <f t="shared" si="23"/>
        <v/>
      </c>
      <c r="M255" s="62"/>
      <c r="N255" s="62"/>
      <c r="O255" s="62"/>
      <c r="P255" s="62"/>
      <c r="Q255" s="62"/>
      <c r="R255" s="62"/>
    </row>
    <row r="256" spans="1:18" s="68" customFormat="1">
      <c r="A256" s="141">
        <v>245</v>
      </c>
      <c r="B256" s="182"/>
      <c r="C256" s="142"/>
      <c r="D256" s="142"/>
      <c r="E256" s="144"/>
      <c r="F256" s="16" t="str">
        <f t="shared" si="20"/>
        <v/>
      </c>
      <c r="H256" s="69"/>
      <c r="I256" s="62"/>
      <c r="J256" s="380" t="str">
        <f t="shared" si="21"/>
        <v/>
      </c>
      <c r="K256" s="380" t="str">
        <f t="shared" si="22"/>
        <v/>
      </c>
      <c r="L256" s="380" t="str">
        <f t="shared" si="23"/>
        <v/>
      </c>
      <c r="M256" s="62"/>
      <c r="N256" s="62"/>
      <c r="O256" s="62"/>
      <c r="P256" s="62"/>
      <c r="Q256" s="62"/>
      <c r="R256" s="62"/>
    </row>
    <row r="257" spans="1:18" s="68" customFormat="1">
      <c r="A257" s="141">
        <v>246</v>
      </c>
      <c r="B257" s="182"/>
      <c r="C257" s="142"/>
      <c r="D257" s="142"/>
      <c r="E257" s="144"/>
      <c r="F257" s="16" t="str">
        <f t="shared" si="20"/>
        <v/>
      </c>
      <c r="H257" s="69"/>
      <c r="I257" s="62"/>
      <c r="J257" s="380" t="str">
        <f t="shared" si="21"/>
        <v/>
      </c>
      <c r="K257" s="380" t="str">
        <f t="shared" si="22"/>
        <v/>
      </c>
      <c r="L257" s="380" t="str">
        <f t="shared" si="23"/>
        <v/>
      </c>
      <c r="M257" s="62"/>
      <c r="N257" s="62"/>
      <c r="O257" s="62"/>
      <c r="P257" s="62"/>
      <c r="Q257" s="62"/>
      <c r="R257" s="62"/>
    </row>
    <row r="258" spans="1:18" s="68" customFormat="1">
      <c r="A258" s="141">
        <v>247</v>
      </c>
      <c r="B258" s="182"/>
      <c r="C258" s="142"/>
      <c r="D258" s="142"/>
      <c r="E258" s="144"/>
      <c r="F258" s="16" t="str">
        <f t="shared" si="20"/>
        <v/>
      </c>
      <c r="H258" s="69"/>
      <c r="I258" s="62"/>
      <c r="J258" s="380" t="str">
        <f t="shared" si="21"/>
        <v/>
      </c>
      <c r="K258" s="380" t="str">
        <f t="shared" si="22"/>
        <v/>
      </c>
      <c r="L258" s="380" t="str">
        <f t="shared" si="23"/>
        <v/>
      </c>
      <c r="M258" s="62"/>
      <c r="N258" s="62"/>
      <c r="O258" s="62"/>
      <c r="P258" s="62"/>
      <c r="Q258" s="62"/>
      <c r="R258" s="62"/>
    </row>
    <row r="259" spans="1:18" s="68" customFormat="1">
      <c r="A259" s="141">
        <v>248</v>
      </c>
      <c r="B259" s="182"/>
      <c r="C259" s="142"/>
      <c r="D259" s="142"/>
      <c r="E259" s="144"/>
      <c r="F259" s="16" t="str">
        <f t="shared" si="20"/>
        <v/>
      </c>
      <c r="H259" s="69"/>
      <c r="I259" s="62"/>
      <c r="J259" s="380" t="str">
        <f t="shared" si="21"/>
        <v/>
      </c>
      <c r="K259" s="380" t="str">
        <f t="shared" si="22"/>
        <v/>
      </c>
      <c r="L259" s="380" t="str">
        <f t="shared" si="23"/>
        <v/>
      </c>
      <c r="M259" s="62"/>
      <c r="N259" s="62"/>
      <c r="O259" s="62"/>
      <c r="P259" s="62"/>
      <c r="Q259" s="62"/>
      <c r="R259" s="62"/>
    </row>
    <row r="260" spans="1:18" s="68" customFormat="1">
      <c r="A260" s="141">
        <v>249</v>
      </c>
      <c r="B260" s="182"/>
      <c r="C260" s="142"/>
      <c r="D260" s="142"/>
      <c r="E260" s="144"/>
      <c r="F260" s="16" t="str">
        <f t="shared" si="20"/>
        <v/>
      </c>
      <c r="H260" s="69"/>
      <c r="I260" s="62"/>
      <c r="J260" s="380" t="str">
        <f t="shared" si="21"/>
        <v/>
      </c>
      <c r="K260" s="380" t="str">
        <f t="shared" si="22"/>
        <v/>
      </c>
      <c r="L260" s="380" t="str">
        <f t="shared" si="23"/>
        <v/>
      </c>
      <c r="M260" s="62"/>
      <c r="N260" s="62"/>
      <c r="O260" s="62"/>
      <c r="P260" s="62"/>
      <c r="Q260" s="62"/>
      <c r="R260" s="62"/>
    </row>
    <row r="261" spans="1:18" s="68" customFormat="1">
      <c r="A261" s="141">
        <v>250</v>
      </c>
      <c r="B261" s="182"/>
      <c r="C261" s="142"/>
      <c r="D261" s="142"/>
      <c r="E261" s="144"/>
      <c r="F261" s="16" t="str">
        <f t="shared" si="20"/>
        <v/>
      </c>
      <c r="H261" s="69"/>
      <c r="I261" s="62"/>
      <c r="J261" s="380" t="str">
        <f t="shared" si="21"/>
        <v/>
      </c>
      <c r="K261" s="380" t="str">
        <f t="shared" si="22"/>
        <v/>
      </c>
      <c r="L261" s="380" t="str">
        <f t="shared" si="23"/>
        <v/>
      </c>
      <c r="M261" s="62"/>
      <c r="N261" s="62"/>
      <c r="O261" s="62"/>
      <c r="P261" s="62"/>
      <c r="Q261" s="62"/>
      <c r="R261" s="62"/>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cols>
    <col min="1" max="1" width="10.33203125" style="131" customWidth="1"/>
    <col min="2" max="2" width="12.33203125" style="132" customWidth="1"/>
    <col min="3" max="3" width="36.5546875" style="38" bestFit="1" customWidth="1"/>
    <col min="4" max="4" width="9.109375" style="38"/>
    <col min="5" max="6" width="10.6640625" style="98" customWidth="1"/>
    <col min="7" max="16384" width="9.109375" style="38"/>
  </cols>
  <sheetData>
    <row r="1" spans="1:6" ht="15" thickBot="1">
      <c r="A1" s="93" t="s">
        <v>15</v>
      </c>
      <c r="B1" s="94" t="s">
        <v>13</v>
      </c>
      <c r="E1" s="95" t="s">
        <v>0</v>
      </c>
      <c r="F1" s="95" t="s">
        <v>102</v>
      </c>
    </row>
    <row r="2" spans="1:6">
      <c r="A2" s="96" t="s">
        <v>27</v>
      </c>
      <c r="B2" s="97">
        <v>120</v>
      </c>
      <c r="E2" s="98">
        <v>1</v>
      </c>
      <c r="F2" s="99">
        <v>1</v>
      </c>
    </row>
    <row r="3" spans="1:6">
      <c r="A3" s="100" t="s">
        <v>28</v>
      </c>
      <c r="B3" s="101">
        <v>100</v>
      </c>
      <c r="E3" s="98">
        <v>2</v>
      </c>
      <c r="F3" s="99">
        <v>0.9</v>
      </c>
    </row>
    <row r="4" spans="1:6">
      <c r="A4" s="100" t="s">
        <v>32</v>
      </c>
      <c r="B4" s="101">
        <v>80</v>
      </c>
      <c r="E4" s="98">
        <v>3</v>
      </c>
      <c r="F4" s="99">
        <v>0.8</v>
      </c>
    </row>
    <row r="5" spans="1:6">
      <c r="A5" s="100" t="s">
        <v>5</v>
      </c>
      <c r="B5" s="101">
        <v>80</v>
      </c>
      <c r="E5" s="98">
        <v>4</v>
      </c>
      <c r="F5" s="99">
        <v>0.7</v>
      </c>
    </row>
    <row r="6" spans="1:6">
      <c r="A6" s="100" t="s">
        <v>6</v>
      </c>
      <c r="B6" s="101">
        <v>70</v>
      </c>
      <c r="E6" s="98">
        <v>5</v>
      </c>
      <c r="F6" s="99">
        <v>0.6</v>
      </c>
    </row>
    <row r="7" spans="1:6">
      <c r="A7" s="100" t="s">
        <v>328</v>
      </c>
      <c r="B7" s="101">
        <v>80</v>
      </c>
      <c r="E7" s="98">
        <v>6</v>
      </c>
      <c r="F7" s="99">
        <v>0.5</v>
      </c>
    </row>
    <row r="8" spans="1:6">
      <c r="A8" s="100" t="s">
        <v>33</v>
      </c>
      <c r="B8" s="101">
        <v>40</v>
      </c>
      <c r="E8" s="98">
        <v>7</v>
      </c>
      <c r="F8" s="99">
        <v>0.5</v>
      </c>
    </row>
    <row r="9" spans="1:6">
      <c r="A9" s="100" t="s">
        <v>34</v>
      </c>
      <c r="B9" s="101">
        <v>30</v>
      </c>
      <c r="E9" s="98">
        <v>8</v>
      </c>
      <c r="F9" s="99">
        <v>0.5</v>
      </c>
    </row>
    <row r="10" spans="1:6">
      <c r="A10" s="100" t="s">
        <v>49</v>
      </c>
      <c r="B10" s="101">
        <v>30</v>
      </c>
      <c r="E10" s="98">
        <v>9</v>
      </c>
      <c r="F10" s="99">
        <v>0.5</v>
      </c>
    </row>
    <row r="11" spans="1:6">
      <c r="A11" s="100" t="s">
        <v>50</v>
      </c>
      <c r="B11" s="101">
        <v>20</v>
      </c>
      <c r="E11" s="98">
        <v>10</v>
      </c>
      <c r="F11" s="99">
        <v>0.5</v>
      </c>
    </row>
    <row r="12" spans="1:6">
      <c r="A12" s="524" t="s">
        <v>51</v>
      </c>
      <c r="B12" s="101">
        <v>20</v>
      </c>
      <c r="E12" s="98">
        <v>11</v>
      </c>
      <c r="F12" s="99">
        <v>0.5</v>
      </c>
    </row>
    <row r="13" spans="1:6">
      <c r="A13" s="525"/>
      <c r="B13" s="101">
        <v>10</v>
      </c>
      <c r="E13" s="98">
        <v>12</v>
      </c>
      <c r="F13" s="99">
        <v>0.5</v>
      </c>
    </row>
    <row r="14" spans="1:6">
      <c r="A14" s="100" t="s">
        <v>52</v>
      </c>
      <c r="B14" s="101">
        <v>10</v>
      </c>
      <c r="E14" s="98">
        <v>13</v>
      </c>
      <c r="F14" s="99">
        <v>0.5</v>
      </c>
    </row>
    <row r="15" spans="1:6">
      <c r="A15" s="524" t="s">
        <v>10</v>
      </c>
      <c r="B15" s="102">
        <v>100</v>
      </c>
      <c r="E15" s="98">
        <v>14</v>
      </c>
      <c r="F15" s="99">
        <v>0.5</v>
      </c>
    </row>
    <row r="16" spans="1:6">
      <c r="A16" s="526"/>
      <c r="B16" s="102">
        <v>200</v>
      </c>
      <c r="E16" s="98">
        <v>15</v>
      </c>
      <c r="F16" s="99">
        <v>0.5</v>
      </c>
    </row>
    <row r="17" spans="1:6" ht="15" thickBot="1">
      <c r="A17" s="527"/>
      <c r="B17" s="103">
        <v>100</v>
      </c>
      <c r="E17" s="98">
        <v>16</v>
      </c>
      <c r="F17" s="99">
        <v>0.5</v>
      </c>
    </row>
    <row r="18" spans="1:6" ht="28.2">
      <c r="A18" s="96" t="s">
        <v>324</v>
      </c>
      <c r="B18" s="104">
        <v>4</v>
      </c>
      <c r="C18" s="155" t="s">
        <v>786</v>
      </c>
      <c r="E18" s="38"/>
      <c r="F18" s="38"/>
    </row>
    <row r="19" spans="1:6" ht="28.8" thickBot="1">
      <c r="A19" s="105" t="s">
        <v>325</v>
      </c>
      <c r="B19" s="106">
        <v>2</v>
      </c>
      <c r="C19" s="155" t="s">
        <v>787</v>
      </c>
      <c r="E19" s="38"/>
      <c r="F19" s="38"/>
    </row>
    <row r="20" spans="1:6" ht="28.2">
      <c r="A20" s="96" t="s">
        <v>649</v>
      </c>
      <c r="B20" s="106">
        <v>1.5</v>
      </c>
      <c r="C20" s="155" t="s">
        <v>788</v>
      </c>
      <c r="E20" s="38"/>
      <c r="F20" s="38"/>
    </row>
    <row r="21" spans="1:6" ht="46.2">
      <c r="A21" s="105" t="s">
        <v>660</v>
      </c>
      <c r="B21" s="106">
        <v>1</v>
      </c>
      <c r="C21" s="155" t="s">
        <v>789</v>
      </c>
      <c r="E21" s="38"/>
      <c r="F21" s="38"/>
    </row>
    <row r="22" spans="1:6" ht="28.8" thickBot="1">
      <c r="A22" s="105" t="s">
        <v>661</v>
      </c>
      <c r="B22" s="106">
        <v>0.5</v>
      </c>
      <c r="C22" s="155" t="s">
        <v>801</v>
      </c>
      <c r="E22" s="38"/>
      <c r="F22" s="38"/>
    </row>
    <row r="23" spans="1:6" ht="19.2">
      <c r="A23" s="96" t="s">
        <v>668</v>
      </c>
      <c r="B23" s="104">
        <v>2</v>
      </c>
      <c r="C23" s="155" t="s">
        <v>674</v>
      </c>
    </row>
    <row r="24" spans="1:6" ht="19.8" thickBot="1">
      <c r="A24" s="105" t="s">
        <v>669</v>
      </c>
      <c r="B24" s="106">
        <v>1</v>
      </c>
      <c r="C24" s="156" t="s">
        <v>675</v>
      </c>
    </row>
    <row r="25" spans="1:6" ht="19.2">
      <c r="A25" s="96" t="s">
        <v>670</v>
      </c>
      <c r="B25" s="106">
        <f>1.5/2</f>
        <v>0.75</v>
      </c>
      <c r="C25" s="156" t="s">
        <v>676</v>
      </c>
    </row>
    <row r="26" spans="1:6" ht="37.200000000000003">
      <c r="A26" s="105" t="s">
        <v>671</v>
      </c>
      <c r="B26" s="106">
        <v>0.5</v>
      </c>
      <c r="C26" s="155" t="s">
        <v>677</v>
      </c>
    </row>
    <row r="27" spans="1:6" ht="19.2">
      <c r="A27" s="105" t="s">
        <v>672</v>
      </c>
      <c r="B27" s="106">
        <f>0.5/2</f>
        <v>0.25</v>
      </c>
      <c r="C27" s="155" t="s">
        <v>678</v>
      </c>
    </row>
    <row r="28" spans="1:6">
      <c r="A28" s="100" t="s">
        <v>7</v>
      </c>
      <c r="B28" s="107">
        <v>0.5</v>
      </c>
    </row>
    <row r="29" spans="1:6">
      <c r="A29" s="100" t="s">
        <v>29</v>
      </c>
      <c r="B29" s="107">
        <v>0.2</v>
      </c>
    </row>
    <row r="30" spans="1:6">
      <c r="A30" s="100" t="s">
        <v>692</v>
      </c>
      <c r="B30" s="107">
        <v>1</v>
      </c>
    </row>
    <row r="31" spans="1:6">
      <c r="A31" s="100" t="s">
        <v>694</v>
      </c>
      <c r="B31" s="107">
        <v>0.5</v>
      </c>
    </row>
    <row r="32" spans="1:6">
      <c r="A32" s="100" t="s">
        <v>8</v>
      </c>
      <c r="B32" s="101">
        <v>50</v>
      </c>
    </row>
    <row r="33" spans="1:2">
      <c r="A33" s="100" t="s">
        <v>9</v>
      </c>
      <c r="B33" s="101">
        <v>15</v>
      </c>
    </row>
    <row r="34" spans="1:2">
      <c r="A34" s="100" t="s">
        <v>30</v>
      </c>
      <c r="B34" s="107">
        <v>0.1</v>
      </c>
    </row>
    <row r="35" spans="1:2" ht="15" thickBot="1">
      <c r="A35" s="108" t="s">
        <v>31</v>
      </c>
      <c r="B35" s="102">
        <v>0.05</v>
      </c>
    </row>
    <row r="36" spans="1:2">
      <c r="A36" s="521" t="s">
        <v>326</v>
      </c>
      <c r="B36" s="109">
        <v>100</v>
      </c>
    </row>
    <row r="37" spans="1:2">
      <c r="A37" s="522"/>
      <c r="B37" s="110">
        <v>80</v>
      </c>
    </row>
    <row r="38" spans="1:2">
      <c r="A38" s="522"/>
      <c r="B38" s="110">
        <v>0</v>
      </c>
    </row>
    <row r="39" spans="1:2" ht="15" thickBot="1">
      <c r="A39" s="523"/>
      <c r="B39" s="111">
        <v>20</v>
      </c>
    </row>
    <row r="40" spans="1:2">
      <c r="A40" s="521" t="s">
        <v>327</v>
      </c>
      <c r="B40" s="112">
        <v>30</v>
      </c>
    </row>
    <row r="41" spans="1:2">
      <c r="A41" s="522"/>
      <c r="B41" s="110">
        <v>20</v>
      </c>
    </row>
    <row r="42" spans="1:2">
      <c r="A42" s="522"/>
      <c r="B42" s="110">
        <v>15</v>
      </c>
    </row>
    <row r="43" spans="1:2" ht="15" thickBot="1">
      <c r="A43" s="523"/>
      <c r="B43" s="113">
        <v>10</v>
      </c>
    </row>
    <row r="44" spans="1:2">
      <c r="A44" s="521" t="s">
        <v>11</v>
      </c>
      <c r="B44" s="109">
        <v>60</v>
      </c>
    </row>
    <row r="45" spans="1:2">
      <c r="A45" s="522"/>
      <c r="B45" s="110">
        <v>40</v>
      </c>
    </row>
    <row r="46" spans="1:2">
      <c r="A46" s="522"/>
      <c r="B46" s="110">
        <v>0</v>
      </c>
    </row>
    <row r="47" spans="1:2" ht="15" thickBot="1">
      <c r="A47" s="523"/>
      <c r="B47" s="111">
        <v>20</v>
      </c>
    </row>
    <row r="48" spans="1:2">
      <c r="A48" s="521" t="s">
        <v>12</v>
      </c>
      <c r="B48" s="109">
        <v>15</v>
      </c>
    </row>
    <row r="49" spans="1:2">
      <c r="A49" s="522"/>
      <c r="B49" s="110">
        <v>10</v>
      </c>
    </row>
    <row r="50" spans="1:2">
      <c r="A50" s="522"/>
      <c r="B50" s="110">
        <v>7.5</v>
      </c>
    </row>
    <row r="51" spans="1:2" ht="15" thickBot="1">
      <c r="A51" s="522"/>
      <c r="B51" s="111">
        <v>5</v>
      </c>
    </row>
    <row r="52" spans="1:2" ht="15" thickBot="1">
      <c r="A52" s="114" t="s">
        <v>317</v>
      </c>
      <c r="B52" s="115">
        <v>30</v>
      </c>
    </row>
    <row r="53" spans="1:2" ht="15" thickBot="1">
      <c r="A53" s="114" t="s">
        <v>318</v>
      </c>
      <c r="B53" s="116">
        <v>12</v>
      </c>
    </row>
    <row r="54" spans="1:2">
      <c r="A54" s="117" t="s">
        <v>320</v>
      </c>
      <c r="B54" s="118">
        <v>24</v>
      </c>
    </row>
    <row r="55" spans="1:2">
      <c r="A55" s="119" t="s">
        <v>321</v>
      </c>
      <c r="B55" s="120">
        <v>16</v>
      </c>
    </row>
    <row r="56" spans="1:2" ht="15" thickBot="1">
      <c r="A56" s="121" t="s">
        <v>322</v>
      </c>
      <c r="B56" s="122">
        <v>12</v>
      </c>
    </row>
    <row r="57" spans="1:2">
      <c r="A57" s="123" t="s">
        <v>420</v>
      </c>
      <c r="B57" s="124">
        <v>40</v>
      </c>
    </row>
    <row r="58" spans="1:2">
      <c r="A58" s="125" t="s">
        <v>421</v>
      </c>
      <c r="B58" s="126">
        <v>40</v>
      </c>
    </row>
    <row r="59" spans="1:2">
      <c r="A59" s="125" t="s">
        <v>446</v>
      </c>
      <c r="B59" s="126">
        <v>100</v>
      </c>
    </row>
    <row r="60" spans="1:2">
      <c r="A60" s="125" t="s">
        <v>447</v>
      </c>
      <c r="B60" s="126">
        <v>40</v>
      </c>
    </row>
    <row r="61" spans="1:2">
      <c r="A61" s="125" t="s">
        <v>647</v>
      </c>
      <c r="B61" s="126">
        <v>1</v>
      </c>
    </row>
    <row r="62" spans="1:2">
      <c r="A62" s="125" t="s">
        <v>648</v>
      </c>
      <c r="B62" s="126">
        <v>0.8</v>
      </c>
    </row>
    <row r="63" spans="1:2">
      <c r="A63" s="127"/>
      <c r="B63" s="128"/>
    </row>
    <row r="65" spans="1:6" ht="28.8">
      <c r="A65" s="129" t="s">
        <v>333</v>
      </c>
      <c r="B65" s="130">
        <v>207</v>
      </c>
      <c r="F65" s="99"/>
    </row>
    <row r="66" spans="1:6">
      <c r="F66" s="99"/>
    </row>
    <row r="67" spans="1:6">
      <c r="F67" s="99"/>
    </row>
    <row r="68" spans="1:6">
      <c r="F68" s="99"/>
    </row>
    <row r="69" spans="1:6">
      <c r="F69" s="99"/>
    </row>
    <row r="70" spans="1:6">
      <c r="F70" s="99"/>
    </row>
    <row r="71" spans="1:6">
      <c r="F71" s="99"/>
    </row>
    <row r="72" spans="1:6">
      <c r="F72" s="99"/>
    </row>
    <row r="73" spans="1:6">
      <c r="F73" s="99"/>
    </row>
    <row r="74" spans="1:6">
      <c r="F74" s="99"/>
    </row>
    <row r="75" spans="1:6">
      <c r="F75" s="99"/>
    </row>
    <row r="76" spans="1:6">
      <c r="F76" s="99"/>
    </row>
    <row r="77" spans="1:6">
      <c r="F77" s="99"/>
    </row>
    <row r="78" spans="1:6">
      <c r="F78" s="99"/>
    </row>
    <row r="79" spans="1:6">
      <c r="F79" s="99"/>
    </row>
    <row r="80" spans="1:6">
      <c r="F80" s="99"/>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7"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B15" sqref="B15"/>
    </sheetView>
  </sheetViews>
  <sheetFormatPr defaultColWidth="9.109375" defaultRowHeight="15.6"/>
  <cols>
    <col min="1" max="1" width="5.6640625" style="58" customWidth="1"/>
    <col min="2" max="2" width="29.33203125" style="79" customWidth="1"/>
    <col min="3" max="3" width="45.33203125" style="62" customWidth="1"/>
    <col min="4" max="4" width="38.6640625" style="62" customWidth="1"/>
    <col min="5" max="5" width="10.6640625" style="67" customWidth="1"/>
    <col min="6" max="6" width="17.6640625" style="62" customWidth="1"/>
    <col min="7" max="7" width="10.6640625" style="68" hidden="1" customWidth="1"/>
    <col min="8" max="8" width="9.109375" style="69" hidden="1" customWidth="1"/>
    <col min="9" max="9" width="9.109375" style="62" hidden="1" customWidth="1"/>
    <col min="10" max="19" width="9.109375" style="62" customWidth="1"/>
    <col min="20" max="16384" width="9.109375" style="62"/>
  </cols>
  <sheetData>
    <row r="1" spans="1:9" s="58" customFormat="1">
      <c r="A1" s="57" t="s">
        <v>481</v>
      </c>
      <c r="B1" s="330"/>
      <c r="E1" s="59"/>
      <c r="F1" s="61"/>
      <c r="G1" s="60"/>
      <c r="H1" s="287"/>
    </row>
    <row r="2" spans="1:9" s="58" customFormat="1">
      <c r="A2" s="344" t="str">
        <f>IF(ISBLANK(facultate), IF(ISBLANK(departament),"","Departament " &amp; departament), "Facultatea " &amp; facultate)</f>
        <v>Facultatea Construcții</v>
      </c>
      <c r="B2" s="330"/>
      <c r="E2" s="59"/>
      <c r="F2" s="61"/>
      <c r="G2" s="60"/>
      <c r="H2" s="287"/>
    </row>
    <row r="3" spans="1:9" s="58" customFormat="1">
      <c r="A3" s="344" t="str">
        <f>IF(ISBLANK(departament),"","Departamentul " &amp; departament)</f>
        <v>Departamentul Căi de Comunicație Terestre, Fundații și Cadastru</v>
      </c>
      <c r="B3" s="330"/>
      <c r="E3" s="59"/>
      <c r="F3" s="61"/>
      <c r="G3" s="60"/>
      <c r="H3" s="287"/>
    </row>
    <row r="4" spans="1:9">
      <c r="A4" s="531" t="s">
        <v>834</v>
      </c>
      <c r="B4" s="531"/>
      <c r="C4" s="531"/>
      <c r="D4" s="531"/>
      <c r="E4" s="531"/>
      <c r="F4" s="531"/>
      <c r="G4" s="224"/>
      <c r="H4" s="289"/>
    </row>
    <row r="5" spans="1:9">
      <c r="A5" s="531" t="s">
        <v>846</v>
      </c>
      <c r="B5" s="531"/>
      <c r="C5" s="531"/>
      <c r="D5" s="531"/>
      <c r="E5" s="531"/>
      <c r="F5" s="531"/>
      <c r="G5" s="224"/>
    </row>
    <row r="6" spans="1:9" ht="13.5" customHeight="1">
      <c r="E6" s="62"/>
      <c r="F6" s="345" t="str">
        <f>CONCATENATE(functie," ",nume_candidat)</f>
        <v>Șef de lucrări Halbac-Cotoara-Zamfir Rares</v>
      </c>
    </row>
    <row r="7" spans="1:9" ht="18.75" customHeight="1">
      <c r="A7" s="529" t="s">
        <v>336</v>
      </c>
      <c r="B7" s="539" t="s">
        <v>847</v>
      </c>
      <c r="C7" s="539" t="s">
        <v>840</v>
      </c>
      <c r="D7" s="539" t="s">
        <v>841</v>
      </c>
      <c r="E7" s="539" t="s">
        <v>2</v>
      </c>
      <c r="F7" s="529" t="s">
        <v>542</v>
      </c>
      <c r="G7" s="529" t="s">
        <v>4</v>
      </c>
      <c r="H7" s="550" t="s">
        <v>539</v>
      </c>
      <c r="I7" s="536" t="s">
        <v>549</v>
      </c>
    </row>
    <row r="8" spans="1:9" ht="18.75" customHeight="1">
      <c r="A8" s="546"/>
      <c r="B8" s="540"/>
      <c r="C8" s="540"/>
      <c r="D8" s="540"/>
      <c r="E8" s="540"/>
      <c r="F8" s="546"/>
      <c r="G8" s="546"/>
      <c r="H8" s="551"/>
      <c r="I8" s="536"/>
    </row>
    <row r="9" spans="1:9" ht="18.75" customHeight="1">
      <c r="A9" s="546"/>
      <c r="B9" s="540"/>
      <c r="C9" s="540"/>
      <c r="D9" s="540"/>
      <c r="E9" s="540"/>
      <c r="F9" s="530"/>
      <c r="G9" s="530"/>
      <c r="H9" s="551"/>
      <c r="I9" s="536"/>
    </row>
    <row r="10" spans="1:9" ht="18.75" customHeight="1">
      <c r="A10" s="530"/>
      <c r="B10" s="541"/>
      <c r="C10" s="541"/>
      <c r="D10" s="541"/>
      <c r="E10" s="541"/>
      <c r="F10" s="346" t="str">
        <f>CONCATENATE("ultimii ",durata_evaluare," ani")</f>
        <v>ultimii 5 ani</v>
      </c>
      <c r="G10" s="346" t="str">
        <f>CONCATENATE("ultimii                                  ",durata_evaluare," ani")</f>
        <v>ultimii                                  5 ani</v>
      </c>
      <c r="H10" s="552"/>
      <c r="I10" s="536"/>
    </row>
    <row r="11" spans="1:9">
      <c r="A11" s="86"/>
      <c r="B11" s="63"/>
      <c r="C11" s="63"/>
      <c r="D11" s="63"/>
      <c r="E11" s="28"/>
      <c r="F11" s="146">
        <f>SUMIF(F12:F1012,"&gt;0")</f>
        <v>90</v>
      </c>
      <c r="G11" s="4">
        <f>SUMIF(G12:G1110,"&gt;0")</f>
        <v>3</v>
      </c>
      <c r="H11" s="296"/>
    </row>
    <row r="12" spans="1:9" ht="31.2">
      <c r="A12" s="35">
        <v>1</v>
      </c>
      <c r="B12" s="161" t="s">
        <v>1430</v>
      </c>
      <c r="C12" s="7" t="s">
        <v>1426</v>
      </c>
      <c r="D12" s="7" t="s">
        <v>845</v>
      </c>
      <c r="E12" s="218">
        <v>2019</v>
      </c>
      <c r="F12" s="16">
        <f t="shared" ref="F12:F75" si="0">IF(OR($C12="",$E12&lt;an_initial,$E12&gt;an_final),"",G12*(HLOOKUP(D12,iii2punctaje,2,FALSE)))</f>
        <v>20</v>
      </c>
      <c r="G12" s="56">
        <f t="shared" ref="G12:G43" si="1">IF(OR($C12="",,$E12="",$E12&gt;an_final),"",IF($E12&gt;=an_initial,1,""))</f>
        <v>1</v>
      </c>
      <c r="H12" s="347" t="b">
        <f t="shared" ref="H12:H75" si="2">IF(nume_candidat="",FALSE,ISNUMBER(SEARCH(nume_candidat,$C12)))</f>
        <v>0</v>
      </c>
      <c r="I12" s="348">
        <f t="shared" ref="I12:I43" si="3">LEN(C12)-LEN(SUBSTITUTE(C12,",",""))+1</f>
        <v>1</v>
      </c>
    </row>
    <row r="13" spans="1:9" ht="46.8">
      <c r="A13" s="35">
        <v>2</v>
      </c>
      <c r="B13" s="161" t="s">
        <v>1429</v>
      </c>
      <c r="C13" s="7" t="s">
        <v>1246</v>
      </c>
      <c r="D13" s="7" t="s">
        <v>844</v>
      </c>
      <c r="E13" s="218">
        <v>2016</v>
      </c>
      <c r="F13" s="16">
        <f t="shared" si="0"/>
        <v>50</v>
      </c>
      <c r="G13" s="56">
        <f t="shared" si="1"/>
        <v>1</v>
      </c>
      <c r="H13" s="347" t="b">
        <f t="shared" si="2"/>
        <v>0</v>
      </c>
      <c r="I13" s="348">
        <f t="shared" si="3"/>
        <v>1</v>
      </c>
    </row>
    <row r="14" spans="1:9" ht="62.4">
      <c r="A14" s="35">
        <v>3</v>
      </c>
      <c r="B14" s="161" t="s">
        <v>1457</v>
      </c>
      <c r="C14" s="7" t="s">
        <v>1247</v>
      </c>
      <c r="D14" s="7" t="s">
        <v>845</v>
      </c>
      <c r="E14" s="218">
        <v>2014</v>
      </c>
      <c r="F14" s="16" t="str">
        <f t="shared" si="0"/>
        <v/>
      </c>
      <c r="G14" s="56" t="str">
        <f t="shared" si="1"/>
        <v/>
      </c>
      <c r="H14" s="347" t="b">
        <f t="shared" si="2"/>
        <v>0</v>
      </c>
      <c r="I14" s="348">
        <f t="shared" si="3"/>
        <v>1</v>
      </c>
    </row>
    <row r="15" spans="1:9" ht="31.2">
      <c r="A15" s="35">
        <v>4</v>
      </c>
      <c r="B15" s="161" t="s">
        <v>1430</v>
      </c>
      <c r="C15" s="6" t="s">
        <v>1427</v>
      </c>
      <c r="D15" s="6" t="s">
        <v>845</v>
      </c>
      <c r="E15" s="214">
        <v>2018</v>
      </c>
      <c r="F15" s="16">
        <f t="shared" si="0"/>
        <v>20</v>
      </c>
      <c r="G15" s="56">
        <f t="shared" si="1"/>
        <v>1</v>
      </c>
      <c r="H15" s="347" t="b">
        <f t="shared" si="2"/>
        <v>0</v>
      </c>
      <c r="I15" s="348">
        <f t="shared" si="3"/>
        <v>1</v>
      </c>
    </row>
    <row r="16" spans="1:9">
      <c r="A16" s="35">
        <v>5</v>
      </c>
      <c r="B16" s="161"/>
      <c r="C16" s="6"/>
      <c r="D16" s="6"/>
      <c r="E16" s="214"/>
      <c r="F16" s="16" t="str">
        <f t="shared" si="0"/>
        <v/>
      </c>
      <c r="G16" s="56" t="str">
        <f t="shared" si="1"/>
        <v/>
      </c>
      <c r="H16" s="347" t="b">
        <f t="shared" si="2"/>
        <v>0</v>
      </c>
      <c r="I16" s="348">
        <f t="shared" si="3"/>
        <v>1</v>
      </c>
    </row>
    <row r="17" spans="1:9">
      <c r="A17" s="35">
        <v>6</v>
      </c>
      <c r="B17" s="161"/>
      <c r="C17" s="6"/>
      <c r="D17" s="6"/>
      <c r="E17" s="214"/>
      <c r="F17" s="16" t="str">
        <f t="shared" si="0"/>
        <v/>
      </c>
      <c r="G17" s="56" t="str">
        <f t="shared" si="1"/>
        <v/>
      </c>
      <c r="H17" s="347" t="b">
        <f t="shared" si="2"/>
        <v>0</v>
      </c>
      <c r="I17" s="348">
        <f t="shared" si="3"/>
        <v>1</v>
      </c>
    </row>
    <row r="18" spans="1:9">
      <c r="A18" s="35">
        <v>7</v>
      </c>
      <c r="B18" s="161"/>
      <c r="C18" s="6"/>
      <c r="D18" s="6"/>
      <c r="E18" s="214"/>
      <c r="F18" s="16" t="str">
        <f t="shared" si="0"/>
        <v/>
      </c>
      <c r="G18" s="56" t="str">
        <f t="shared" si="1"/>
        <v/>
      </c>
      <c r="H18" s="347" t="b">
        <f t="shared" si="2"/>
        <v>0</v>
      </c>
      <c r="I18" s="348">
        <f t="shared" si="3"/>
        <v>1</v>
      </c>
    </row>
    <row r="19" spans="1:9">
      <c r="A19" s="35">
        <v>8</v>
      </c>
      <c r="B19" s="161"/>
      <c r="C19" s="6"/>
      <c r="D19" s="6"/>
      <c r="E19" s="214"/>
      <c r="F19" s="16" t="str">
        <f t="shared" si="0"/>
        <v/>
      </c>
      <c r="G19" s="56" t="str">
        <f t="shared" si="1"/>
        <v/>
      </c>
      <c r="H19" s="347" t="b">
        <f t="shared" si="2"/>
        <v>0</v>
      </c>
      <c r="I19" s="348">
        <f t="shared" si="3"/>
        <v>1</v>
      </c>
    </row>
    <row r="20" spans="1:9">
      <c r="A20" s="35">
        <v>9</v>
      </c>
      <c r="B20" s="161"/>
      <c r="C20" s="6"/>
      <c r="D20" s="6"/>
      <c r="E20" s="214"/>
      <c r="F20" s="16" t="str">
        <f t="shared" si="0"/>
        <v/>
      </c>
      <c r="G20" s="56" t="str">
        <f t="shared" si="1"/>
        <v/>
      </c>
      <c r="H20" s="347" t="b">
        <f t="shared" si="2"/>
        <v>0</v>
      </c>
      <c r="I20" s="348">
        <f t="shared" si="3"/>
        <v>1</v>
      </c>
    </row>
    <row r="21" spans="1:9">
      <c r="A21" s="35">
        <v>10</v>
      </c>
      <c r="B21" s="161"/>
      <c r="C21" s="6"/>
      <c r="D21" s="6"/>
      <c r="E21" s="214"/>
      <c r="F21" s="16" t="str">
        <f t="shared" si="0"/>
        <v/>
      </c>
      <c r="G21" s="56" t="str">
        <f t="shared" si="1"/>
        <v/>
      </c>
      <c r="H21" s="347" t="b">
        <f t="shared" si="2"/>
        <v>0</v>
      </c>
      <c r="I21" s="348">
        <f t="shared" si="3"/>
        <v>1</v>
      </c>
    </row>
    <row r="22" spans="1:9">
      <c r="A22" s="35">
        <v>11</v>
      </c>
      <c r="B22" s="161"/>
      <c r="C22" s="6"/>
      <c r="D22" s="6"/>
      <c r="E22" s="214"/>
      <c r="F22" s="16" t="str">
        <f t="shared" si="0"/>
        <v/>
      </c>
      <c r="G22" s="56" t="str">
        <f t="shared" si="1"/>
        <v/>
      </c>
      <c r="H22" s="347" t="b">
        <f t="shared" si="2"/>
        <v>0</v>
      </c>
      <c r="I22" s="348">
        <f t="shared" si="3"/>
        <v>1</v>
      </c>
    </row>
    <row r="23" spans="1:9">
      <c r="A23" s="35">
        <v>12</v>
      </c>
      <c r="B23" s="161"/>
      <c r="C23" s="6"/>
      <c r="D23" s="6"/>
      <c r="E23" s="214"/>
      <c r="F23" s="16" t="str">
        <f t="shared" si="0"/>
        <v/>
      </c>
      <c r="G23" s="56" t="str">
        <f t="shared" si="1"/>
        <v/>
      </c>
      <c r="H23" s="347" t="b">
        <f t="shared" si="2"/>
        <v>0</v>
      </c>
      <c r="I23" s="348">
        <f t="shared" si="3"/>
        <v>1</v>
      </c>
    </row>
    <row r="24" spans="1:9">
      <c r="A24" s="35">
        <v>13</v>
      </c>
      <c r="B24" s="161"/>
      <c r="C24" s="6"/>
      <c r="D24" s="6"/>
      <c r="E24" s="214"/>
      <c r="F24" s="16" t="str">
        <f t="shared" si="0"/>
        <v/>
      </c>
      <c r="G24" s="56" t="str">
        <f t="shared" si="1"/>
        <v/>
      </c>
      <c r="H24" s="347" t="b">
        <f t="shared" si="2"/>
        <v>0</v>
      </c>
      <c r="I24" s="348">
        <f t="shared" si="3"/>
        <v>1</v>
      </c>
    </row>
    <row r="25" spans="1:9">
      <c r="A25" s="35">
        <v>14</v>
      </c>
      <c r="B25" s="161"/>
      <c r="C25" s="6"/>
      <c r="D25" s="6"/>
      <c r="E25" s="214"/>
      <c r="F25" s="16" t="str">
        <f t="shared" si="0"/>
        <v/>
      </c>
      <c r="G25" s="56" t="str">
        <f t="shared" si="1"/>
        <v/>
      </c>
      <c r="H25" s="347" t="b">
        <f t="shared" si="2"/>
        <v>0</v>
      </c>
      <c r="I25" s="348">
        <f t="shared" si="3"/>
        <v>1</v>
      </c>
    </row>
    <row r="26" spans="1:9">
      <c r="A26" s="35">
        <v>15</v>
      </c>
      <c r="B26" s="161"/>
      <c r="C26" s="6"/>
      <c r="D26" s="6"/>
      <c r="E26" s="214"/>
      <c r="F26" s="16" t="str">
        <f t="shared" si="0"/>
        <v/>
      </c>
      <c r="G26" s="56" t="str">
        <f t="shared" si="1"/>
        <v/>
      </c>
      <c r="H26" s="347" t="b">
        <f t="shared" si="2"/>
        <v>0</v>
      </c>
      <c r="I26" s="348">
        <f t="shared" si="3"/>
        <v>1</v>
      </c>
    </row>
    <row r="27" spans="1:9">
      <c r="A27" s="35">
        <v>16</v>
      </c>
      <c r="B27" s="161"/>
      <c r="C27" s="6"/>
      <c r="D27" s="6"/>
      <c r="E27" s="214"/>
      <c r="F27" s="16" t="str">
        <f t="shared" si="0"/>
        <v/>
      </c>
      <c r="G27" s="56" t="str">
        <f t="shared" si="1"/>
        <v/>
      </c>
      <c r="H27" s="347" t="b">
        <f t="shared" si="2"/>
        <v>0</v>
      </c>
      <c r="I27" s="348">
        <f t="shared" si="3"/>
        <v>1</v>
      </c>
    </row>
    <row r="28" spans="1:9">
      <c r="A28" s="35">
        <v>17</v>
      </c>
      <c r="B28" s="161"/>
      <c r="C28" s="6"/>
      <c r="D28" s="6"/>
      <c r="E28" s="214"/>
      <c r="F28" s="16" t="str">
        <f t="shared" si="0"/>
        <v/>
      </c>
      <c r="G28" s="56" t="str">
        <f t="shared" si="1"/>
        <v/>
      </c>
      <c r="H28" s="347" t="b">
        <f t="shared" si="2"/>
        <v>0</v>
      </c>
      <c r="I28" s="348">
        <f t="shared" si="3"/>
        <v>1</v>
      </c>
    </row>
    <row r="29" spans="1:9">
      <c r="A29" s="35">
        <v>18</v>
      </c>
      <c r="B29" s="161"/>
      <c r="C29" s="6"/>
      <c r="D29" s="6"/>
      <c r="E29" s="214"/>
      <c r="F29" s="16" t="str">
        <f t="shared" si="0"/>
        <v/>
      </c>
      <c r="G29" s="56" t="str">
        <f t="shared" si="1"/>
        <v/>
      </c>
      <c r="H29" s="347" t="b">
        <f t="shared" si="2"/>
        <v>0</v>
      </c>
      <c r="I29" s="348">
        <f t="shared" si="3"/>
        <v>1</v>
      </c>
    </row>
    <row r="30" spans="1:9">
      <c r="A30" s="35">
        <v>19</v>
      </c>
      <c r="B30" s="161"/>
      <c r="C30" s="6"/>
      <c r="D30" s="6"/>
      <c r="E30" s="214"/>
      <c r="F30" s="16" t="str">
        <f t="shared" si="0"/>
        <v/>
      </c>
      <c r="G30" s="56" t="str">
        <f t="shared" si="1"/>
        <v/>
      </c>
      <c r="H30" s="347" t="b">
        <f t="shared" si="2"/>
        <v>0</v>
      </c>
      <c r="I30" s="348">
        <f t="shared" si="3"/>
        <v>1</v>
      </c>
    </row>
    <row r="31" spans="1:9">
      <c r="A31" s="35">
        <v>20</v>
      </c>
      <c r="B31" s="161"/>
      <c r="C31" s="6"/>
      <c r="D31" s="6"/>
      <c r="E31" s="214"/>
      <c r="F31" s="16" t="str">
        <f t="shared" si="0"/>
        <v/>
      </c>
      <c r="G31" s="56" t="str">
        <f t="shared" si="1"/>
        <v/>
      </c>
      <c r="H31" s="347" t="b">
        <f t="shared" si="2"/>
        <v>0</v>
      </c>
      <c r="I31" s="348">
        <f t="shared" si="3"/>
        <v>1</v>
      </c>
    </row>
    <row r="32" spans="1:9">
      <c r="A32" s="35">
        <v>21</v>
      </c>
      <c r="B32" s="161"/>
      <c r="C32" s="6"/>
      <c r="D32" s="6"/>
      <c r="E32" s="214"/>
      <c r="F32" s="16" t="str">
        <f t="shared" si="0"/>
        <v/>
      </c>
      <c r="G32" s="56" t="str">
        <f t="shared" si="1"/>
        <v/>
      </c>
      <c r="H32" s="347" t="b">
        <f t="shared" si="2"/>
        <v>0</v>
      </c>
      <c r="I32" s="348">
        <f t="shared" si="3"/>
        <v>1</v>
      </c>
    </row>
    <row r="33" spans="1:9">
      <c r="A33" s="35">
        <v>22</v>
      </c>
      <c r="B33" s="161"/>
      <c r="C33" s="6"/>
      <c r="D33" s="6"/>
      <c r="E33" s="214"/>
      <c r="F33" s="16" t="str">
        <f t="shared" si="0"/>
        <v/>
      </c>
      <c r="G33" s="56" t="str">
        <f t="shared" si="1"/>
        <v/>
      </c>
      <c r="H33" s="347" t="b">
        <f t="shared" si="2"/>
        <v>0</v>
      </c>
      <c r="I33" s="348">
        <f t="shared" si="3"/>
        <v>1</v>
      </c>
    </row>
    <row r="34" spans="1:9">
      <c r="A34" s="35">
        <v>23</v>
      </c>
      <c r="B34" s="161"/>
      <c r="C34" s="6"/>
      <c r="D34" s="6"/>
      <c r="E34" s="214"/>
      <c r="F34" s="16" t="str">
        <f t="shared" si="0"/>
        <v/>
      </c>
      <c r="G34" s="56" t="str">
        <f t="shared" si="1"/>
        <v/>
      </c>
      <c r="H34" s="347" t="b">
        <f t="shared" si="2"/>
        <v>0</v>
      </c>
      <c r="I34" s="348">
        <f t="shared" si="3"/>
        <v>1</v>
      </c>
    </row>
    <row r="35" spans="1:9">
      <c r="A35" s="35">
        <v>24</v>
      </c>
      <c r="B35" s="161"/>
      <c r="C35" s="6"/>
      <c r="D35" s="6"/>
      <c r="E35" s="214"/>
      <c r="F35" s="16" t="str">
        <f t="shared" si="0"/>
        <v/>
      </c>
      <c r="G35" s="56" t="str">
        <f t="shared" si="1"/>
        <v/>
      </c>
      <c r="H35" s="347" t="b">
        <f t="shared" si="2"/>
        <v>0</v>
      </c>
      <c r="I35" s="348">
        <f t="shared" si="3"/>
        <v>1</v>
      </c>
    </row>
    <row r="36" spans="1:9">
      <c r="A36" s="35">
        <v>25</v>
      </c>
      <c r="B36" s="161"/>
      <c r="C36" s="6"/>
      <c r="D36" s="6"/>
      <c r="E36" s="214"/>
      <c r="F36" s="16" t="str">
        <f t="shared" si="0"/>
        <v/>
      </c>
      <c r="G36" s="56" t="str">
        <f t="shared" si="1"/>
        <v/>
      </c>
      <c r="H36" s="347" t="b">
        <f t="shared" si="2"/>
        <v>0</v>
      </c>
      <c r="I36" s="348">
        <f t="shared" si="3"/>
        <v>1</v>
      </c>
    </row>
    <row r="37" spans="1:9">
      <c r="A37" s="35">
        <v>26</v>
      </c>
      <c r="B37" s="161"/>
      <c r="C37" s="6"/>
      <c r="D37" s="6"/>
      <c r="E37" s="214"/>
      <c r="F37" s="16" t="str">
        <f t="shared" si="0"/>
        <v/>
      </c>
      <c r="G37" s="56" t="str">
        <f t="shared" si="1"/>
        <v/>
      </c>
      <c r="H37" s="347" t="b">
        <f t="shared" si="2"/>
        <v>0</v>
      </c>
      <c r="I37" s="348">
        <f t="shared" si="3"/>
        <v>1</v>
      </c>
    </row>
    <row r="38" spans="1:9">
      <c r="A38" s="35">
        <v>27</v>
      </c>
      <c r="B38" s="161"/>
      <c r="C38" s="6"/>
      <c r="D38" s="6"/>
      <c r="E38" s="214"/>
      <c r="F38" s="16" t="str">
        <f t="shared" si="0"/>
        <v/>
      </c>
      <c r="G38" s="56" t="str">
        <f t="shared" si="1"/>
        <v/>
      </c>
      <c r="H38" s="347" t="b">
        <f t="shared" si="2"/>
        <v>0</v>
      </c>
      <c r="I38" s="348">
        <f t="shared" si="3"/>
        <v>1</v>
      </c>
    </row>
    <row r="39" spans="1:9">
      <c r="A39" s="35">
        <v>28</v>
      </c>
      <c r="B39" s="161"/>
      <c r="C39" s="6"/>
      <c r="D39" s="6"/>
      <c r="E39" s="214"/>
      <c r="F39" s="16" t="str">
        <f t="shared" si="0"/>
        <v/>
      </c>
      <c r="G39" s="56" t="str">
        <f t="shared" si="1"/>
        <v/>
      </c>
      <c r="H39" s="347" t="b">
        <f t="shared" si="2"/>
        <v>0</v>
      </c>
      <c r="I39" s="348">
        <f t="shared" si="3"/>
        <v>1</v>
      </c>
    </row>
    <row r="40" spans="1:9">
      <c r="A40" s="35">
        <v>29</v>
      </c>
      <c r="B40" s="161"/>
      <c r="C40" s="6"/>
      <c r="D40" s="6"/>
      <c r="E40" s="214"/>
      <c r="F40" s="16" t="str">
        <f t="shared" si="0"/>
        <v/>
      </c>
      <c r="G40" s="56" t="str">
        <f t="shared" si="1"/>
        <v/>
      </c>
      <c r="H40" s="347" t="b">
        <f t="shared" si="2"/>
        <v>0</v>
      </c>
      <c r="I40" s="348">
        <f t="shared" si="3"/>
        <v>1</v>
      </c>
    </row>
    <row r="41" spans="1:9">
      <c r="A41" s="35">
        <v>30</v>
      </c>
      <c r="B41" s="161"/>
      <c r="C41" s="6"/>
      <c r="D41" s="6"/>
      <c r="E41" s="214"/>
      <c r="F41" s="16" t="str">
        <f t="shared" si="0"/>
        <v/>
      </c>
      <c r="G41" s="56" t="str">
        <f t="shared" si="1"/>
        <v/>
      </c>
      <c r="H41" s="347" t="b">
        <f t="shared" si="2"/>
        <v>0</v>
      </c>
      <c r="I41" s="348">
        <f t="shared" si="3"/>
        <v>1</v>
      </c>
    </row>
    <row r="42" spans="1:9">
      <c r="A42" s="35">
        <v>31</v>
      </c>
      <c r="B42" s="161"/>
      <c r="C42" s="6"/>
      <c r="D42" s="6"/>
      <c r="E42" s="214"/>
      <c r="F42" s="16" t="str">
        <f t="shared" si="0"/>
        <v/>
      </c>
      <c r="G42" s="56" t="str">
        <f t="shared" si="1"/>
        <v/>
      </c>
      <c r="H42" s="347" t="b">
        <f t="shared" si="2"/>
        <v>0</v>
      </c>
      <c r="I42" s="348">
        <f t="shared" si="3"/>
        <v>1</v>
      </c>
    </row>
    <row r="43" spans="1:9">
      <c r="A43" s="35">
        <v>32</v>
      </c>
      <c r="B43" s="161"/>
      <c r="C43" s="6"/>
      <c r="D43" s="6"/>
      <c r="E43" s="214"/>
      <c r="F43" s="16" t="str">
        <f t="shared" si="0"/>
        <v/>
      </c>
      <c r="G43" s="56" t="str">
        <f t="shared" si="1"/>
        <v/>
      </c>
      <c r="H43" s="347" t="b">
        <f t="shared" si="2"/>
        <v>0</v>
      </c>
      <c r="I43" s="348">
        <f t="shared" si="3"/>
        <v>1</v>
      </c>
    </row>
    <row r="44" spans="1:9">
      <c r="A44" s="35">
        <v>33</v>
      </c>
      <c r="B44" s="161"/>
      <c r="C44" s="6"/>
      <c r="D44" s="6"/>
      <c r="E44" s="214"/>
      <c r="F44" s="16" t="str">
        <f t="shared" si="0"/>
        <v/>
      </c>
      <c r="G44" s="56" t="str">
        <f t="shared" ref="G44:G75" si="4">IF(OR($C44="",,$E44="",$E44&gt;an_final),"",IF($E44&gt;=an_initial,1,""))</f>
        <v/>
      </c>
      <c r="H44" s="347" t="b">
        <f t="shared" si="2"/>
        <v>0</v>
      </c>
      <c r="I44" s="348">
        <f t="shared" ref="I44:I75" si="5">LEN(C44)-LEN(SUBSTITUTE(C44,",",""))+1</f>
        <v>1</v>
      </c>
    </row>
    <row r="45" spans="1:9">
      <c r="A45" s="35">
        <v>34</v>
      </c>
      <c r="B45" s="161"/>
      <c r="C45" s="6"/>
      <c r="D45" s="6"/>
      <c r="E45" s="214"/>
      <c r="F45" s="16" t="str">
        <f t="shared" si="0"/>
        <v/>
      </c>
      <c r="G45" s="56" t="str">
        <f t="shared" si="4"/>
        <v/>
      </c>
      <c r="H45" s="347" t="b">
        <f t="shared" si="2"/>
        <v>0</v>
      </c>
      <c r="I45" s="348">
        <f t="shared" si="5"/>
        <v>1</v>
      </c>
    </row>
    <row r="46" spans="1:9">
      <c r="A46" s="35">
        <v>35</v>
      </c>
      <c r="B46" s="161"/>
      <c r="C46" s="6"/>
      <c r="D46" s="6"/>
      <c r="E46" s="214"/>
      <c r="F46" s="16" t="str">
        <f t="shared" si="0"/>
        <v/>
      </c>
      <c r="G46" s="56" t="str">
        <f t="shared" si="4"/>
        <v/>
      </c>
      <c r="H46" s="347" t="b">
        <f t="shared" si="2"/>
        <v>0</v>
      </c>
      <c r="I46" s="348">
        <f t="shared" si="5"/>
        <v>1</v>
      </c>
    </row>
    <row r="47" spans="1:9">
      <c r="A47" s="35">
        <v>36</v>
      </c>
      <c r="B47" s="161"/>
      <c r="C47" s="6"/>
      <c r="D47" s="6"/>
      <c r="E47" s="214"/>
      <c r="F47" s="16" t="str">
        <f t="shared" si="0"/>
        <v/>
      </c>
      <c r="G47" s="56" t="str">
        <f t="shared" si="4"/>
        <v/>
      </c>
      <c r="H47" s="347" t="b">
        <f t="shared" si="2"/>
        <v>0</v>
      </c>
      <c r="I47" s="348">
        <f t="shared" si="5"/>
        <v>1</v>
      </c>
    </row>
    <row r="48" spans="1:9">
      <c r="A48" s="35">
        <v>37</v>
      </c>
      <c r="B48" s="161"/>
      <c r="C48" s="6"/>
      <c r="D48" s="6"/>
      <c r="E48" s="214"/>
      <c r="F48" s="16" t="str">
        <f t="shared" si="0"/>
        <v/>
      </c>
      <c r="G48" s="56" t="str">
        <f t="shared" si="4"/>
        <v/>
      </c>
      <c r="H48" s="347" t="b">
        <f t="shared" si="2"/>
        <v>0</v>
      </c>
      <c r="I48" s="348">
        <f t="shared" si="5"/>
        <v>1</v>
      </c>
    </row>
    <row r="49" spans="1:9">
      <c r="A49" s="35">
        <v>38</v>
      </c>
      <c r="B49" s="161"/>
      <c r="C49" s="6"/>
      <c r="D49" s="6"/>
      <c r="E49" s="214"/>
      <c r="F49" s="16" t="str">
        <f t="shared" si="0"/>
        <v/>
      </c>
      <c r="G49" s="56" t="str">
        <f t="shared" si="4"/>
        <v/>
      </c>
      <c r="H49" s="347" t="b">
        <f t="shared" si="2"/>
        <v>0</v>
      </c>
      <c r="I49" s="348">
        <f t="shared" si="5"/>
        <v>1</v>
      </c>
    </row>
    <row r="50" spans="1:9">
      <c r="A50" s="35">
        <v>39</v>
      </c>
      <c r="B50" s="161"/>
      <c r="C50" s="6"/>
      <c r="D50" s="6"/>
      <c r="E50" s="214"/>
      <c r="F50" s="16" t="str">
        <f t="shared" si="0"/>
        <v/>
      </c>
      <c r="G50" s="56" t="str">
        <f t="shared" si="4"/>
        <v/>
      </c>
      <c r="H50" s="347" t="b">
        <f t="shared" si="2"/>
        <v>0</v>
      </c>
      <c r="I50" s="348">
        <f t="shared" si="5"/>
        <v>1</v>
      </c>
    </row>
    <row r="51" spans="1:9">
      <c r="A51" s="35">
        <v>40</v>
      </c>
      <c r="B51" s="161"/>
      <c r="C51" s="6"/>
      <c r="D51" s="6"/>
      <c r="E51" s="214"/>
      <c r="F51" s="16" t="str">
        <f t="shared" si="0"/>
        <v/>
      </c>
      <c r="G51" s="56" t="str">
        <f t="shared" si="4"/>
        <v/>
      </c>
      <c r="H51" s="347" t="b">
        <f t="shared" si="2"/>
        <v>0</v>
      </c>
      <c r="I51" s="348">
        <f t="shared" si="5"/>
        <v>1</v>
      </c>
    </row>
    <row r="52" spans="1:9">
      <c r="A52" s="35">
        <v>41</v>
      </c>
      <c r="B52" s="161"/>
      <c r="C52" s="6"/>
      <c r="D52" s="6"/>
      <c r="E52" s="214"/>
      <c r="F52" s="16" t="str">
        <f t="shared" si="0"/>
        <v/>
      </c>
      <c r="G52" s="56" t="str">
        <f t="shared" si="4"/>
        <v/>
      </c>
      <c r="H52" s="347" t="b">
        <f t="shared" si="2"/>
        <v>0</v>
      </c>
      <c r="I52" s="348">
        <f t="shared" si="5"/>
        <v>1</v>
      </c>
    </row>
    <row r="53" spans="1:9">
      <c r="A53" s="35">
        <v>42</v>
      </c>
      <c r="B53" s="161"/>
      <c r="C53" s="6"/>
      <c r="D53" s="6"/>
      <c r="E53" s="214"/>
      <c r="F53" s="16" t="str">
        <f t="shared" si="0"/>
        <v/>
      </c>
      <c r="G53" s="56" t="str">
        <f t="shared" si="4"/>
        <v/>
      </c>
      <c r="H53" s="347" t="b">
        <f t="shared" si="2"/>
        <v>0</v>
      </c>
      <c r="I53" s="348">
        <f t="shared" si="5"/>
        <v>1</v>
      </c>
    </row>
    <row r="54" spans="1:9">
      <c r="A54" s="35">
        <v>43</v>
      </c>
      <c r="B54" s="161"/>
      <c r="C54" s="6"/>
      <c r="D54" s="6"/>
      <c r="E54" s="214"/>
      <c r="F54" s="16" t="str">
        <f t="shared" si="0"/>
        <v/>
      </c>
      <c r="G54" s="56" t="str">
        <f t="shared" si="4"/>
        <v/>
      </c>
      <c r="H54" s="347" t="b">
        <f t="shared" si="2"/>
        <v>0</v>
      </c>
      <c r="I54" s="348">
        <f t="shared" si="5"/>
        <v>1</v>
      </c>
    </row>
    <row r="55" spans="1:9">
      <c r="A55" s="35">
        <v>44</v>
      </c>
      <c r="B55" s="161"/>
      <c r="C55" s="6"/>
      <c r="D55" s="6"/>
      <c r="E55" s="214"/>
      <c r="F55" s="16" t="str">
        <f t="shared" si="0"/>
        <v/>
      </c>
      <c r="G55" s="56" t="str">
        <f t="shared" si="4"/>
        <v/>
      </c>
      <c r="H55" s="347" t="b">
        <f t="shared" si="2"/>
        <v>0</v>
      </c>
      <c r="I55" s="348">
        <f t="shared" si="5"/>
        <v>1</v>
      </c>
    </row>
    <row r="56" spans="1:9">
      <c r="A56" s="35">
        <v>45</v>
      </c>
      <c r="B56" s="161"/>
      <c r="C56" s="6"/>
      <c r="D56" s="6"/>
      <c r="E56" s="214"/>
      <c r="F56" s="16" t="str">
        <f t="shared" si="0"/>
        <v/>
      </c>
      <c r="G56" s="56" t="str">
        <f t="shared" si="4"/>
        <v/>
      </c>
      <c r="H56" s="347" t="b">
        <f t="shared" si="2"/>
        <v>0</v>
      </c>
      <c r="I56" s="348">
        <f t="shared" si="5"/>
        <v>1</v>
      </c>
    </row>
    <row r="57" spans="1:9">
      <c r="A57" s="35">
        <v>46</v>
      </c>
      <c r="B57" s="161"/>
      <c r="C57" s="6"/>
      <c r="D57" s="6"/>
      <c r="E57" s="214"/>
      <c r="F57" s="16" t="str">
        <f t="shared" si="0"/>
        <v/>
      </c>
      <c r="G57" s="56" t="str">
        <f t="shared" si="4"/>
        <v/>
      </c>
      <c r="H57" s="347" t="b">
        <f t="shared" si="2"/>
        <v>0</v>
      </c>
      <c r="I57" s="348">
        <f t="shared" si="5"/>
        <v>1</v>
      </c>
    </row>
    <row r="58" spans="1:9">
      <c r="A58" s="35">
        <v>47</v>
      </c>
      <c r="B58" s="161"/>
      <c r="C58" s="6"/>
      <c r="D58" s="6"/>
      <c r="E58" s="214"/>
      <c r="F58" s="16" t="str">
        <f t="shared" si="0"/>
        <v/>
      </c>
      <c r="G58" s="56" t="str">
        <f t="shared" si="4"/>
        <v/>
      </c>
      <c r="H58" s="347" t="b">
        <f t="shared" si="2"/>
        <v>0</v>
      </c>
      <c r="I58" s="348">
        <f t="shared" si="5"/>
        <v>1</v>
      </c>
    </row>
    <row r="59" spans="1:9">
      <c r="A59" s="35">
        <v>48</v>
      </c>
      <c r="B59" s="161"/>
      <c r="C59" s="6"/>
      <c r="D59" s="6"/>
      <c r="E59" s="214"/>
      <c r="F59" s="16" t="str">
        <f t="shared" si="0"/>
        <v/>
      </c>
      <c r="G59" s="56" t="str">
        <f t="shared" si="4"/>
        <v/>
      </c>
      <c r="H59" s="347" t="b">
        <f t="shared" si="2"/>
        <v>0</v>
      </c>
      <c r="I59" s="348">
        <f t="shared" si="5"/>
        <v>1</v>
      </c>
    </row>
    <row r="60" spans="1:9">
      <c r="A60" s="35">
        <v>49</v>
      </c>
      <c r="B60" s="161"/>
      <c r="C60" s="6"/>
      <c r="D60" s="6"/>
      <c r="E60" s="214"/>
      <c r="F60" s="16" t="str">
        <f t="shared" si="0"/>
        <v/>
      </c>
      <c r="G60" s="56" t="str">
        <f t="shared" si="4"/>
        <v/>
      </c>
      <c r="H60" s="347" t="b">
        <f t="shared" si="2"/>
        <v>0</v>
      </c>
      <c r="I60" s="348">
        <f t="shared" si="5"/>
        <v>1</v>
      </c>
    </row>
    <row r="61" spans="1:9">
      <c r="A61" s="35">
        <v>50</v>
      </c>
      <c r="B61" s="161"/>
      <c r="C61" s="6"/>
      <c r="D61" s="6"/>
      <c r="E61" s="214"/>
      <c r="F61" s="16" t="str">
        <f t="shared" si="0"/>
        <v/>
      </c>
      <c r="G61" s="56" t="str">
        <f t="shared" si="4"/>
        <v/>
      </c>
      <c r="H61" s="347" t="b">
        <f t="shared" si="2"/>
        <v>0</v>
      </c>
      <c r="I61" s="348">
        <f t="shared" si="5"/>
        <v>1</v>
      </c>
    </row>
    <row r="62" spans="1:9">
      <c r="A62" s="35">
        <v>51</v>
      </c>
      <c r="B62" s="161"/>
      <c r="C62" s="6"/>
      <c r="D62" s="6"/>
      <c r="E62" s="214"/>
      <c r="F62" s="16" t="str">
        <f t="shared" si="0"/>
        <v/>
      </c>
      <c r="G62" s="56" t="str">
        <f t="shared" si="4"/>
        <v/>
      </c>
      <c r="H62" s="347" t="b">
        <f t="shared" si="2"/>
        <v>0</v>
      </c>
      <c r="I62" s="348">
        <f t="shared" si="5"/>
        <v>1</v>
      </c>
    </row>
    <row r="63" spans="1:9">
      <c r="A63" s="35">
        <v>52</v>
      </c>
      <c r="B63" s="161"/>
      <c r="C63" s="6"/>
      <c r="D63" s="6"/>
      <c r="E63" s="214"/>
      <c r="F63" s="16" t="str">
        <f t="shared" si="0"/>
        <v/>
      </c>
      <c r="G63" s="56" t="str">
        <f t="shared" si="4"/>
        <v/>
      </c>
      <c r="H63" s="347" t="b">
        <f t="shared" si="2"/>
        <v>0</v>
      </c>
      <c r="I63" s="348">
        <f t="shared" si="5"/>
        <v>1</v>
      </c>
    </row>
    <row r="64" spans="1:9">
      <c r="A64" s="35">
        <v>53</v>
      </c>
      <c r="B64" s="161"/>
      <c r="C64" s="6"/>
      <c r="D64" s="6"/>
      <c r="E64" s="214"/>
      <c r="F64" s="16" t="str">
        <f t="shared" si="0"/>
        <v/>
      </c>
      <c r="G64" s="56" t="str">
        <f t="shared" si="4"/>
        <v/>
      </c>
      <c r="H64" s="347" t="b">
        <f t="shared" si="2"/>
        <v>0</v>
      </c>
      <c r="I64" s="348">
        <f t="shared" si="5"/>
        <v>1</v>
      </c>
    </row>
    <row r="65" spans="1:9">
      <c r="A65" s="35">
        <v>54</v>
      </c>
      <c r="B65" s="161"/>
      <c r="C65" s="6"/>
      <c r="D65" s="6"/>
      <c r="E65" s="214"/>
      <c r="F65" s="16" t="str">
        <f t="shared" si="0"/>
        <v/>
      </c>
      <c r="G65" s="56" t="str">
        <f t="shared" si="4"/>
        <v/>
      </c>
      <c r="H65" s="347" t="b">
        <f t="shared" si="2"/>
        <v>0</v>
      </c>
      <c r="I65" s="348">
        <f t="shared" si="5"/>
        <v>1</v>
      </c>
    </row>
    <row r="66" spans="1:9">
      <c r="A66" s="35">
        <v>55</v>
      </c>
      <c r="B66" s="161"/>
      <c r="C66" s="6"/>
      <c r="D66" s="6"/>
      <c r="E66" s="214"/>
      <c r="F66" s="16" t="str">
        <f t="shared" si="0"/>
        <v/>
      </c>
      <c r="G66" s="56" t="str">
        <f t="shared" si="4"/>
        <v/>
      </c>
      <c r="H66" s="347" t="b">
        <f t="shared" si="2"/>
        <v>0</v>
      </c>
      <c r="I66" s="348">
        <f t="shared" si="5"/>
        <v>1</v>
      </c>
    </row>
    <row r="67" spans="1:9">
      <c r="A67" s="35">
        <v>56</v>
      </c>
      <c r="B67" s="161"/>
      <c r="C67" s="6"/>
      <c r="D67" s="6"/>
      <c r="E67" s="214"/>
      <c r="F67" s="16" t="str">
        <f t="shared" si="0"/>
        <v/>
      </c>
      <c r="G67" s="56" t="str">
        <f t="shared" si="4"/>
        <v/>
      </c>
      <c r="H67" s="347" t="b">
        <f t="shared" si="2"/>
        <v>0</v>
      </c>
      <c r="I67" s="348">
        <f t="shared" si="5"/>
        <v>1</v>
      </c>
    </row>
    <row r="68" spans="1:9">
      <c r="A68" s="35">
        <v>57</v>
      </c>
      <c r="B68" s="161"/>
      <c r="C68" s="6"/>
      <c r="D68" s="6"/>
      <c r="E68" s="214"/>
      <c r="F68" s="16" t="str">
        <f t="shared" si="0"/>
        <v/>
      </c>
      <c r="G68" s="56" t="str">
        <f t="shared" si="4"/>
        <v/>
      </c>
      <c r="H68" s="347" t="b">
        <f t="shared" si="2"/>
        <v>0</v>
      </c>
      <c r="I68" s="348">
        <f t="shared" si="5"/>
        <v>1</v>
      </c>
    </row>
    <row r="69" spans="1:9">
      <c r="A69" s="35">
        <v>58</v>
      </c>
      <c r="B69" s="161"/>
      <c r="C69" s="6"/>
      <c r="D69" s="6"/>
      <c r="E69" s="214"/>
      <c r="F69" s="16" t="str">
        <f t="shared" si="0"/>
        <v/>
      </c>
      <c r="G69" s="56" t="str">
        <f t="shared" si="4"/>
        <v/>
      </c>
      <c r="H69" s="347" t="b">
        <f t="shared" si="2"/>
        <v>0</v>
      </c>
      <c r="I69" s="348">
        <f t="shared" si="5"/>
        <v>1</v>
      </c>
    </row>
    <row r="70" spans="1:9">
      <c r="A70" s="35">
        <v>59</v>
      </c>
      <c r="B70" s="161"/>
      <c r="C70" s="6"/>
      <c r="D70" s="6"/>
      <c r="E70" s="214"/>
      <c r="F70" s="16" t="str">
        <f t="shared" si="0"/>
        <v/>
      </c>
      <c r="G70" s="56" t="str">
        <f t="shared" si="4"/>
        <v/>
      </c>
      <c r="H70" s="347" t="b">
        <f t="shared" si="2"/>
        <v>0</v>
      </c>
      <c r="I70" s="348">
        <f t="shared" si="5"/>
        <v>1</v>
      </c>
    </row>
    <row r="71" spans="1:9">
      <c r="A71" s="35">
        <v>60</v>
      </c>
      <c r="B71" s="161"/>
      <c r="C71" s="6"/>
      <c r="D71" s="6"/>
      <c r="E71" s="214"/>
      <c r="F71" s="16" t="str">
        <f t="shared" si="0"/>
        <v/>
      </c>
      <c r="G71" s="56" t="str">
        <f t="shared" si="4"/>
        <v/>
      </c>
      <c r="H71" s="347" t="b">
        <f t="shared" si="2"/>
        <v>0</v>
      </c>
      <c r="I71" s="348">
        <f t="shared" si="5"/>
        <v>1</v>
      </c>
    </row>
    <row r="72" spans="1:9">
      <c r="A72" s="35">
        <v>61</v>
      </c>
      <c r="B72" s="161"/>
      <c r="C72" s="6"/>
      <c r="D72" s="6"/>
      <c r="E72" s="214"/>
      <c r="F72" s="16" t="str">
        <f t="shared" si="0"/>
        <v/>
      </c>
      <c r="G72" s="56" t="str">
        <f t="shared" si="4"/>
        <v/>
      </c>
      <c r="H72" s="347" t="b">
        <f t="shared" si="2"/>
        <v>0</v>
      </c>
      <c r="I72" s="348">
        <f t="shared" si="5"/>
        <v>1</v>
      </c>
    </row>
    <row r="73" spans="1:9">
      <c r="A73" s="35">
        <v>62</v>
      </c>
      <c r="B73" s="161"/>
      <c r="C73" s="6"/>
      <c r="D73" s="6"/>
      <c r="E73" s="214"/>
      <c r="F73" s="16" t="str">
        <f t="shared" si="0"/>
        <v/>
      </c>
      <c r="G73" s="56" t="str">
        <f t="shared" si="4"/>
        <v/>
      </c>
      <c r="H73" s="347" t="b">
        <f t="shared" si="2"/>
        <v>0</v>
      </c>
      <c r="I73" s="348">
        <f t="shared" si="5"/>
        <v>1</v>
      </c>
    </row>
    <row r="74" spans="1:9">
      <c r="A74" s="35">
        <v>63</v>
      </c>
      <c r="B74" s="161"/>
      <c r="C74" s="6"/>
      <c r="D74" s="6"/>
      <c r="E74" s="214"/>
      <c r="F74" s="16" t="str">
        <f t="shared" si="0"/>
        <v/>
      </c>
      <c r="G74" s="56" t="str">
        <f t="shared" si="4"/>
        <v/>
      </c>
      <c r="H74" s="347" t="b">
        <f t="shared" si="2"/>
        <v>0</v>
      </c>
      <c r="I74" s="348">
        <f t="shared" si="5"/>
        <v>1</v>
      </c>
    </row>
    <row r="75" spans="1:9">
      <c r="A75" s="35">
        <v>64</v>
      </c>
      <c r="B75" s="161"/>
      <c r="C75" s="6"/>
      <c r="D75" s="6"/>
      <c r="E75" s="214"/>
      <c r="F75" s="16" t="str">
        <f t="shared" si="0"/>
        <v/>
      </c>
      <c r="G75" s="56" t="str">
        <f t="shared" si="4"/>
        <v/>
      </c>
      <c r="H75" s="347" t="b">
        <f t="shared" si="2"/>
        <v>0</v>
      </c>
      <c r="I75" s="348">
        <f t="shared" si="5"/>
        <v>1</v>
      </c>
    </row>
    <row r="76" spans="1:9">
      <c r="A76" s="35">
        <v>65</v>
      </c>
      <c r="B76" s="161"/>
      <c r="C76" s="6"/>
      <c r="D76" s="6"/>
      <c r="E76" s="214"/>
      <c r="F76" s="16" t="str">
        <f t="shared" ref="F76:F139" si="6">IF(OR($C76="",$E76&lt;an_initial,$E76&gt;an_final),"",G76*(HLOOKUP(D76,iii2punctaje,2,FALSE)))</f>
        <v/>
      </c>
      <c r="G76" s="56" t="str">
        <f t="shared" ref="G76:G110" si="7">IF(OR($C76="",,$E76="",$E76&gt;an_final),"",IF($E76&gt;=an_initial,1,""))</f>
        <v/>
      </c>
      <c r="H76" s="347" t="b">
        <f t="shared" ref="H76:H110" si="8">IF(nume_candidat="",FALSE,ISNUMBER(SEARCH(nume_candidat,$C76)))</f>
        <v>0</v>
      </c>
      <c r="I76" s="348">
        <f t="shared" ref="I76:I110" si="9">LEN(C76)-LEN(SUBSTITUTE(C76,",",""))+1</f>
        <v>1</v>
      </c>
    </row>
    <row r="77" spans="1:9">
      <c r="A77" s="35">
        <v>66</v>
      </c>
      <c r="B77" s="161"/>
      <c r="C77" s="6"/>
      <c r="D77" s="6"/>
      <c r="E77" s="214"/>
      <c r="F77" s="16" t="str">
        <f t="shared" si="6"/>
        <v/>
      </c>
      <c r="G77" s="56" t="str">
        <f t="shared" si="7"/>
        <v/>
      </c>
      <c r="H77" s="347" t="b">
        <f t="shared" si="8"/>
        <v>0</v>
      </c>
      <c r="I77" s="348">
        <f t="shared" si="9"/>
        <v>1</v>
      </c>
    </row>
    <row r="78" spans="1:9">
      <c r="A78" s="35">
        <v>67</v>
      </c>
      <c r="B78" s="161"/>
      <c r="C78" s="6"/>
      <c r="D78" s="6"/>
      <c r="E78" s="214"/>
      <c r="F78" s="16" t="str">
        <f t="shared" si="6"/>
        <v/>
      </c>
      <c r="G78" s="56" t="str">
        <f t="shared" si="7"/>
        <v/>
      </c>
      <c r="H78" s="347" t="b">
        <f t="shared" si="8"/>
        <v>0</v>
      </c>
      <c r="I78" s="348">
        <f t="shared" si="9"/>
        <v>1</v>
      </c>
    </row>
    <row r="79" spans="1:9">
      <c r="A79" s="35">
        <v>68</v>
      </c>
      <c r="B79" s="161"/>
      <c r="C79" s="6"/>
      <c r="D79" s="6"/>
      <c r="E79" s="214"/>
      <c r="F79" s="16" t="str">
        <f t="shared" si="6"/>
        <v/>
      </c>
      <c r="G79" s="56" t="str">
        <f t="shared" si="7"/>
        <v/>
      </c>
      <c r="H79" s="347" t="b">
        <f t="shared" si="8"/>
        <v>0</v>
      </c>
      <c r="I79" s="348">
        <f t="shared" si="9"/>
        <v>1</v>
      </c>
    </row>
    <row r="80" spans="1:9">
      <c r="A80" s="35">
        <v>69</v>
      </c>
      <c r="B80" s="161"/>
      <c r="C80" s="6"/>
      <c r="D80" s="6"/>
      <c r="E80" s="214"/>
      <c r="F80" s="16" t="str">
        <f t="shared" si="6"/>
        <v/>
      </c>
      <c r="G80" s="56" t="str">
        <f t="shared" si="7"/>
        <v/>
      </c>
      <c r="H80" s="347" t="b">
        <f t="shared" si="8"/>
        <v>0</v>
      </c>
      <c r="I80" s="348">
        <f t="shared" si="9"/>
        <v>1</v>
      </c>
    </row>
    <row r="81" spans="1:9">
      <c r="A81" s="35">
        <v>70</v>
      </c>
      <c r="B81" s="161"/>
      <c r="C81" s="6"/>
      <c r="D81" s="6"/>
      <c r="E81" s="214"/>
      <c r="F81" s="16" t="str">
        <f t="shared" si="6"/>
        <v/>
      </c>
      <c r="G81" s="56" t="str">
        <f t="shared" si="7"/>
        <v/>
      </c>
      <c r="H81" s="347" t="b">
        <f t="shared" si="8"/>
        <v>0</v>
      </c>
      <c r="I81" s="348">
        <f t="shared" si="9"/>
        <v>1</v>
      </c>
    </row>
    <row r="82" spans="1:9">
      <c r="A82" s="35">
        <v>71</v>
      </c>
      <c r="B82" s="161"/>
      <c r="C82" s="6"/>
      <c r="D82" s="6"/>
      <c r="E82" s="214"/>
      <c r="F82" s="16" t="str">
        <f t="shared" si="6"/>
        <v/>
      </c>
      <c r="G82" s="56" t="str">
        <f t="shared" si="7"/>
        <v/>
      </c>
      <c r="H82" s="347" t="b">
        <f t="shared" si="8"/>
        <v>0</v>
      </c>
      <c r="I82" s="348">
        <f t="shared" si="9"/>
        <v>1</v>
      </c>
    </row>
    <row r="83" spans="1:9">
      <c r="A83" s="35">
        <v>72</v>
      </c>
      <c r="B83" s="161"/>
      <c r="C83" s="6"/>
      <c r="D83" s="6"/>
      <c r="E83" s="214"/>
      <c r="F83" s="16" t="str">
        <f t="shared" si="6"/>
        <v/>
      </c>
      <c r="G83" s="56" t="str">
        <f t="shared" si="7"/>
        <v/>
      </c>
      <c r="H83" s="347" t="b">
        <f t="shared" si="8"/>
        <v>0</v>
      </c>
      <c r="I83" s="348">
        <f t="shared" si="9"/>
        <v>1</v>
      </c>
    </row>
    <row r="84" spans="1:9">
      <c r="A84" s="35">
        <v>73</v>
      </c>
      <c r="B84" s="161"/>
      <c r="C84" s="6"/>
      <c r="D84" s="6"/>
      <c r="E84" s="214"/>
      <c r="F84" s="16" t="str">
        <f t="shared" si="6"/>
        <v/>
      </c>
      <c r="G84" s="56" t="str">
        <f t="shared" si="7"/>
        <v/>
      </c>
      <c r="H84" s="347" t="b">
        <f t="shared" si="8"/>
        <v>0</v>
      </c>
      <c r="I84" s="348">
        <f t="shared" si="9"/>
        <v>1</v>
      </c>
    </row>
    <row r="85" spans="1:9">
      <c r="A85" s="35">
        <v>74</v>
      </c>
      <c r="B85" s="161"/>
      <c r="C85" s="6"/>
      <c r="D85" s="6"/>
      <c r="E85" s="214"/>
      <c r="F85" s="16" t="str">
        <f t="shared" si="6"/>
        <v/>
      </c>
      <c r="G85" s="56" t="str">
        <f t="shared" si="7"/>
        <v/>
      </c>
      <c r="H85" s="347" t="b">
        <f t="shared" si="8"/>
        <v>0</v>
      </c>
      <c r="I85" s="348">
        <f t="shared" si="9"/>
        <v>1</v>
      </c>
    </row>
    <row r="86" spans="1:9">
      <c r="A86" s="35">
        <v>75</v>
      </c>
      <c r="B86" s="161"/>
      <c r="C86" s="6"/>
      <c r="D86" s="6"/>
      <c r="E86" s="214"/>
      <c r="F86" s="16" t="str">
        <f t="shared" si="6"/>
        <v/>
      </c>
      <c r="G86" s="56" t="str">
        <f t="shared" si="7"/>
        <v/>
      </c>
      <c r="H86" s="347" t="b">
        <f t="shared" si="8"/>
        <v>0</v>
      </c>
      <c r="I86" s="348">
        <f t="shared" si="9"/>
        <v>1</v>
      </c>
    </row>
    <row r="87" spans="1:9">
      <c r="A87" s="35">
        <v>76</v>
      </c>
      <c r="B87" s="161"/>
      <c r="C87" s="6"/>
      <c r="D87" s="6"/>
      <c r="E87" s="214"/>
      <c r="F87" s="16" t="str">
        <f t="shared" si="6"/>
        <v/>
      </c>
      <c r="G87" s="56" t="str">
        <f t="shared" si="7"/>
        <v/>
      </c>
      <c r="H87" s="347" t="b">
        <f t="shared" si="8"/>
        <v>0</v>
      </c>
      <c r="I87" s="348">
        <f t="shared" si="9"/>
        <v>1</v>
      </c>
    </row>
    <row r="88" spans="1:9">
      <c r="A88" s="35">
        <v>77</v>
      </c>
      <c r="B88" s="161"/>
      <c r="C88" s="6"/>
      <c r="D88" s="6"/>
      <c r="E88" s="214"/>
      <c r="F88" s="16" t="str">
        <f t="shared" si="6"/>
        <v/>
      </c>
      <c r="G88" s="56" t="str">
        <f t="shared" si="7"/>
        <v/>
      </c>
      <c r="H88" s="347" t="b">
        <f t="shared" si="8"/>
        <v>0</v>
      </c>
      <c r="I88" s="348">
        <f t="shared" si="9"/>
        <v>1</v>
      </c>
    </row>
    <row r="89" spans="1:9">
      <c r="A89" s="35">
        <v>78</v>
      </c>
      <c r="B89" s="161"/>
      <c r="C89" s="6"/>
      <c r="D89" s="6"/>
      <c r="E89" s="214"/>
      <c r="F89" s="16" t="str">
        <f t="shared" si="6"/>
        <v/>
      </c>
      <c r="G89" s="56" t="str">
        <f t="shared" si="7"/>
        <v/>
      </c>
      <c r="H89" s="347" t="b">
        <f t="shared" si="8"/>
        <v>0</v>
      </c>
      <c r="I89" s="348">
        <f t="shared" si="9"/>
        <v>1</v>
      </c>
    </row>
    <row r="90" spans="1:9">
      <c r="A90" s="35">
        <v>79</v>
      </c>
      <c r="B90" s="161"/>
      <c r="C90" s="6"/>
      <c r="D90" s="6"/>
      <c r="E90" s="214"/>
      <c r="F90" s="16" t="str">
        <f t="shared" si="6"/>
        <v/>
      </c>
      <c r="G90" s="56" t="str">
        <f t="shared" si="7"/>
        <v/>
      </c>
      <c r="H90" s="347" t="b">
        <f t="shared" si="8"/>
        <v>0</v>
      </c>
      <c r="I90" s="348">
        <f t="shared" si="9"/>
        <v>1</v>
      </c>
    </row>
    <row r="91" spans="1:9">
      <c r="A91" s="35">
        <v>80</v>
      </c>
      <c r="B91" s="161"/>
      <c r="C91" s="6"/>
      <c r="D91" s="6"/>
      <c r="E91" s="214"/>
      <c r="F91" s="16" t="str">
        <f t="shared" si="6"/>
        <v/>
      </c>
      <c r="G91" s="56" t="str">
        <f t="shared" si="7"/>
        <v/>
      </c>
      <c r="H91" s="347" t="b">
        <f t="shared" si="8"/>
        <v>0</v>
      </c>
      <c r="I91" s="348">
        <f t="shared" si="9"/>
        <v>1</v>
      </c>
    </row>
    <row r="92" spans="1:9">
      <c r="A92" s="35">
        <v>81</v>
      </c>
      <c r="B92" s="161"/>
      <c r="C92" s="6"/>
      <c r="D92" s="6"/>
      <c r="E92" s="214"/>
      <c r="F92" s="16" t="str">
        <f t="shared" si="6"/>
        <v/>
      </c>
      <c r="G92" s="56" t="str">
        <f t="shared" si="7"/>
        <v/>
      </c>
      <c r="H92" s="347" t="b">
        <f t="shared" si="8"/>
        <v>0</v>
      </c>
      <c r="I92" s="348">
        <f t="shared" si="9"/>
        <v>1</v>
      </c>
    </row>
    <row r="93" spans="1:9">
      <c r="A93" s="35">
        <v>82</v>
      </c>
      <c r="B93" s="161"/>
      <c r="C93" s="6"/>
      <c r="D93" s="6"/>
      <c r="E93" s="214"/>
      <c r="F93" s="16" t="str">
        <f t="shared" si="6"/>
        <v/>
      </c>
      <c r="G93" s="56" t="str">
        <f t="shared" si="7"/>
        <v/>
      </c>
      <c r="H93" s="347" t="b">
        <f t="shared" si="8"/>
        <v>0</v>
      </c>
      <c r="I93" s="348">
        <f t="shared" si="9"/>
        <v>1</v>
      </c>
    </row>
    <row r="94" spans="1:9">
      <c r="A94" s="35">
        <v>83</v>
      </c>
      <c r="B94" s="161"/>
      <c r="C94" s="6"/>
      <c r="D94" s="6"/>
      <c r="E94" s="214"/>
      <c r="F94" s="16" t="str">
        <f t="shared" si="6"/>
        <v/>
      </c>
      <c r="G94" s="56" t="str">
        <f t="shared" si="7"/>
        <v/>
      </c>
      <c r="H94" s="347" t="b">
        <f t="shared" si="8"/>
        <v>0</v>
      </c>
      <c r="I94" s="348">
        <f t="shared" si="9"/>
        <v>1</v>
      </c>
    </row>
    <row r="95" spans="1:9">
      <c r="A95" s="35">
        <v>84</v>
      </c>
      <c r="B95" s="161"/>
      <c r="C95" s="6"/>
      <c r="D95" s="6"/>
      <c r="E95" s="214"/>
      <c r="F95" s="16" t="str">
        <f t="shared" si="6"/>
        <v/>
      </c>
      <c r="G95" s="56" t="str">
        <f t="shared" si="7"/>
        <v/>
      </c>
      <c r="H95" s="347" t="b">
        <f t="shared" si="8"/>
        <v>0</v>
      </c>
      <c r="I95" s="348">
        <f t="shared" si="9"/>
        <v>1</v>
      </c>
    </row>
    <row r="96" spans="1:9">
      <c r="A96" s="35">
        <v>85</v>
      </c>
      <c r="B96" s="161"/>
      <c r="C96" s="6"/>
      <c r="D96" s="6"/>
      <c r="E96" s="214"/>
      <c r="F96" s="16" t="str">
        <f t="shared" si="6"/>
        <v/>
      </c>
      <c r="G96" s="56" t="str">
        <f t="shared" si="7"/>
        <v/>
      </c>
      <c r="H96" s="347" t="b">
        <f t="shared" si="8"/>
        <v>0</v>
      </c>
      <c r="I96" s="348">
        <f t="shared" si="9"/>
        <v>1</v>
      </c>
    </row>
    <row r="97" spans="1:9">
      <c r="A97" s="35">
        <v>86</v>
      </c>
      <c r="B97" s="161"/>
      <c r="C97" s="6"/>
      <c r="D97" s="6"/>
      <c r="E97" s="214"/>
      <c r="F97" s="16" t="str">
        <f t="shared" si="6"/>
        <v/>
      </c>
      <c r="G97" s="56" t="str">
        <f t="shared" si="7"/>
        <v/>
      </c>
      <c r="H97" s="347" t="b">
        <f t="shared" si="8"/>
        <v>0</v>
      </c>
      <c r="I97" s="348">
        <f t="shared" si="9"/>
        <v>1</v>
      </c>
    </row>
    <row r="98" spans="1:9">
      <c r="A98" s="35">
        <v>87</v>
      </c>
      <c r="B98" s="161"/>
      <c r="C98" s="6"/>
      <c r="D98" s="6"/>
      <c r="E98" s="214"/>
      <c r="F98" s="16" t="str">
        <f t="shared" si="6"/>
        <v/>
      </c>
      <c r="G98" s="56" t="str">
        <f t="shared" si="7"/>
        <v/>
      </c>
      <c r="H98" s="347" t="b">
        <f t="shared" si="8"/>
        <v>0</v>
      </c>
      <c r="I98" s="348">
        <f t="shared" si="9"/>
        <v>1</v>
      </c>
    </row>
    <row r="99" spans="1:9">
      <c r="A99" s="35">
        <v>88</v>
      </c>
      <c r="B99" s="161"/>
      <c r="C99" s="6"/>
      <c r="D99" s="6"/>
      <c r="E99" s="214"/>
      <c r="F99" s="16" t="str">
        <f t="shared" si="6"/>
        <v/>
      </c>
      <c r="G99" s="56" t="str">
        <f t="shared" si="7"/>
        <v/>
      </c>
      <c r="H99" s="347" t="b">
        <f t="shared" si="8"/>
        <v>0</v>
      </c>
      <c r="I99" s="348">
        <f t="shared" si="9"/>
        <v>1</v>
      </c>
    </row>
    <row r="100" spans="1:9">
      <c r="A100" s="35">
        <v>89</v>
      </c>
      <c r="B100" s="161"/>
      <c r="C100" s="6"/>
      <c r="D100" s="6"/>
      <c r="E100" s="214"/>
      <c r="F100" s="16" t="str">
        <f t="shared" si="6"/>
        <v/>
      </c>
      <c r="G100" s="56" t="str">
        <f t="shared" si="7"/>
        <v/>
      </c>
      <c r="H100" s="347" t="b">
        <f t="shared" si="8"/>
        <v>0</v>
      </c>
      <c r="I100" s="348">
        <f t="shared" si="9"/>
        <v>1</v>
      </c>
    </row>
    <row r="101" spans="1:9">
      <c r="A101" s="35">
        <v>90</v>
      </c>
      <c r="B101" s="161"/>
      <c r="C101" s="6"/>
      <c r="D101" s="6"/>
      <c r="E101" s="214"/>
      <c r="F101" s="16" t="str">
        <f t="shared" si="6"/>
        <v/>
      </c>
      <c r="G101" s="56" t="str">
        <f t="shared" si="7"/>
        <v/>
      </c>
      <c r="H101" s="347" t="b">
        <f t="shared" si="8"/>
        <v>0</v>
      </c>
      <c r="I101" s="348">
        <f t="shared" si="9"/>
        <v>1</v>
      </c>
    </row>
    <row r="102" spans="1:9">
      <c r="A102" s="35">
        <v>91</v>
      </c>
      <c r="B102" s="161"/>
      <c r="C102" s="6"/>
      <c r="D102" s="6"/>
      <c r="E102" s="214"/>
      <c r="F102" s="16" t="str">
        <f t="shared" si="6"/>
        <v/>
      </c>
      <c r="G102" s="56" t="str">
        <f t="shared" si="7"/>
        <v/>
      </c>
      <c r="H102" s="347" t="b">
        <f t="shared" si="8"/>
        <v>0</v>
      </c>
      <c r="I102" s="348">
        <f t="shared" si="9"/>
        <v>1</v>
      </c>
    </row>
    <row r="103" spans="1:9">
      <c r="A103" s="35">
        <v>92</v>
      </c>
      <c r="B103" s="161"/>
      <c r="C103" s="6"/>
      <c r="D103" s="6"/>
      <c r="E103" s="214"/>
      <c r="F103" s="16" t="str">
        <f t="shared" si="6"/>
        <v/>
      </c>
      <c r="G103" s="56" t="str">
        <f t="shared" si="7"/>
        <v/>
      </c>
      <c r="H103" s="347" t="b">
        <f t="shared" si="8"/>
        <v>0</v>
      </c>
      <c r="I103" s="348">
        <f t="shared" si="9"/>
        <v>1</v>
      </c>
    </row>
    <row r="104" spans="1:9">
      <c r="A104" s="35">
        <v>93</v>
      </c>
      <c r="B104" s="161"/>
      <c r="C104" s="6"/>
      <c r="D104" s="6"/>
      <c r="E104" s="214"/>
      <c r="F104" s="16" t="str">
        <f t="shared" si="6"/>
        <v/>
      </c>
      <c r="G104" s="56" t="str">
        <f t="shared" si="7"/>
        <v/>
      </c>
      <c r="H104" s="347" t="b">
        <f t="shared" si="8"/>
        <v>0</v>
      </c>
      <c r="I104" s="348">
        <f t="shared" si="9"/>
        <v>1</v>
      </c>
    </row>
    <row r="105" spans="1:9">
      <c r="A105" s="35">
        <v>94</v>
      </c>
      <c r="B105" s="161"/>
      <c r="C105" s="6"/>
      <c r="D105" s="6"/>
      <c r="E105" s="214"/>
      <c r="F105" s="16" t="str">
        <f t="shared" si="6"/>
        <v/>
      </c>
      <c r="G105" s="56" t="str">
        <f t="shared" si="7"/>
        <v/>
      </c>
      <c r="H105" s="347" t="b">
        <f t="shared" si="8"/>
        <v>0</v>
      </c>
      <c r="I105" s="348">
        <f t="shared" si="9"/>
        <v>1</v>
      </c>
    </row>
    <row r="106" spans="1:9">
      <c r="A106" s="35">
        <v>95</v>
      </c>
      <c r="B106" s="161"/>
      <c r="C106" s="6"/>
      <c r="D106" s="6"/>
      <c r="E106" s="214"/>
      <c r="F106" s="16" t="str">
        <f t="shared" si="6"/>
        <v/>
      </c>
      <c r="G106" s="56" t="str">
        <f t="shared" si="7"/>
        <v/>
      </c>
      <c r="H106" s="347" t="b">
        <f t="shared" si="8"/>
        <v>0</v>
      </c>
      <c r="I106" s="348">
        <f t="shared" si="9"/>
        <v>1</v>
      </c>
    </row>
    <row r="107" spans="1:9">
      <c r="A107" s="35">
        <v>96</v>
      </c>
      <c r="B107" s="161"/>
      <c r="C107" s="6"/>
      <c r="D107" s="6"/>
      <c r="E107" s="214"/>
      <c r="F107" s="16" t="str">
        <f t="shared" si="6"/>
        <v/>
      </c>
      <c r="G107" s="56" t="str">
        <f t="shared" si="7"/>
        <v/>
      </c>
      <c r="H107" s="347" t="b">
        <f t="shared" si="8"/>
        <v>0</v>
      </c>
      <c r="I107" s="348">
        <f t="shared" si="9"/>
        <v>1</v>
      </c>
    </row>
    <row r="108" spans="1:9">
      <c r="A108" s="35">
        <v>97</v>
      </c>
      <c r="B108" s="161"/>
      <c r="C108" s="6"/>
      <c r="D108" s="6"/>
      <c r="E108" s="214"/>
      <c r="F108" s="16" t="str">
        <f t="shared" si="6"/>
        <v/>
      </c>
      <c r="G108" s="56" t="str">
        <f t="shared" si="7"/>
        <v/>
      </c>
      <c r="H108" s="347" t="b">
        <f t="shared" si="8"/>
        <v>0</v>
      </c>
      <c r="I108" s="348">
        <f t="shared" si="9"/>
        <v>1</v>
      </c>
    </row>
    <row r="109" spans="1:9">
      <c r="A109" s="35">
        <v>98</v>
      </c>
      <c r="B109" s="161"/>
      <c r="C109" s="6"/>
      <c r="D109" s="6"/>
      <c r="E109" s="214"/>
      <c r="F109" s="16" t="str">
        <f t="shared" si="6"/>
        <v/>
      </c>
      <c r="G109" s="56" t="str">
        <f t="shared" si="7"/>
        <v/>
      </c>
      <c r="H109" s="347" t="b">
        <f t="shared" si="8"/>
        <v>0</v>
      </c>
      <c r="I109" s="348">
        <f t="shared" si="9"/>
        <v>1</v>
      </c>
    </row>
    <row r="110" spans="1:9">
      <c r="A110" s="141">
        <v>99</v>
      </c>
      <c r="B110" s="182"/>
      <c r="C110" s="6"/>
      <c r="D110" s="6"/>
      <c r="E110" s="214"/>
      <c r="F110" s="16" t="str">
        <f t="shared" si="6"/>
        <v/>
      </c>
      <c r="G110" s="56" t="str">
        <f t="shared" si="7"/>
        <v/>
      </c>
      <c r="H110" s="347" t="b">
        <f t="shared" si="8"/>
        <v>0</v>
      </c>
      <c r="I110" s="348">
        <f t="shared" si="9"/>
        <v>1</v>
      </c>
    </row>
    <row r="111" spans="1:9">
      <c r="A111" s="141">
        <v>100</v>
      </c>
      <c r="B111" s="182"/>
      <c r="C111" s="142"/>
      <c r="D111" s="142"/>
      <c r="E111" s="144"/>
      <c r="F111" s="16" t="str">
        <f t="shared" si="6"/>
        <v/>
      </c>
    </row>
    <row r="112" spans="1:9">
      <c r="A112" s="141">
        <v>101</v>
      </c>
      <c r="B112" s="182"/>
      <c r="C112" s="142"/>
      <c r="D112" s="142"/>
      <c r="E112" s="144"/>
      <c r="F112" s="16" t="str">
        <f t="shared" si="6"/>
        <v/>
      </c>
    </row>
    <row r="113" spans="1:18">
      <c r="A113" s="141">
        <v>102</v>
      </c>
      <c r="B113" s="182"/>
      <c r="C113" s="142"/>
      <c r="D113" s="142"/>
      <c r="E113" s="144"/>
      <c r="F113" s="16" t="str">
        <f t="shared" si="6"/>
        <v/>
      </c>
    </row>
    <row r="114" spans="1:18">
      <c r="A114" s="141">
        <v>103</v>
      </c>
      <c r="B114" s="182"/>
      <c r="C114" s="142"/>
      <c r="D114" s="142"/>
      <c r="E114" s="144"/>
      <c r="F114" s="16" t="str">
        <f t="shared" si="6"/>
        <v/>
      </c>
    </row>
    <row r="115" spans="1:18" s="68" customFormat="1">
      <c r="A115" s="141">
        <v>104</v>
      </c>
      <c r="B115" s="182"/>
      <c r="C115" s="142"/>
      <c r="D115" s="142"/>
      <c r="E115" s="144"/>
      <c r="F115" s="16" t="str">
        <f t="shared" si="6"/>
        <v/>
      </c>
      <c r="H115" s="69"/>
      <c r="I115" s="62"/>
      <c r="J115" s="62"/>
      <c r="K115" s="62"/>
      <c r="L115" s="62"/>
      <c r="M115" s="62"/>
      <c r="N115" s="62"/>
      <c r="O115" s="62"/>
      <c r="P115" s="62"/>
      <c r="Q115" s="62"/>
      <c r="R115" s="62"/>
    </row>
    <row r="116" spans="1:18" s="68" customFormat="1">
      <c r="A116" s="141">
        <v>105</v>
      </c>
      <c r="B116" s="182"/>
      <c r="C116" s="142"/>
      <c r="D116" s="142"/>
      <c r="E116" s="144"/>
      <c r="F116" s="16" t="str">
        <f t="shared" si="6"/>
        <v/>
      </c>
      <c r="H116" s="69"/>
      <c r="I116" s="62"/>
      <c r="J116" s="62"/>
      <c r="K116" s="62"/>
      <c r="L116" s="62"/>
      <c r="M116" s="62"/>
      <c r="N116" s="62"/>
      <c r="O116" s="62"/>
      <c r="P116" s="62"/>
      <c r="Q116" s="62"/>
      <c r="R116" s="62"/>
    </row>
    <row r="117" spans="1:18" s="68" customFormat="1">
      <c r="A117" s="141">
        <v>106</v>
      </c>
      <c r="B117" s="182"/>
      <c r="C117" s="142"/>
      <c r="D117" s="142"/>
      <c r="E117" s="144"/>
      <c r="F117" s="16" t="str">
        <f t="shared" si="6"/>
        <v/>
      </c>
      <c r="H117" s="69"/>
      <c r="I117" s="62"/>
      <c r="J117" s="62"/>
      <c r="K117" s="62"/>
      <c r="L117" s="62"/>
      <c r="M117" s="62"/>
      <c r="N117" s="62"/>
      <c r="O117" s="62"/>
      <c r="P117" s="62"/>
      <c r="Q117" s="62"/>
      <c r="R117" s="62"/>
    </row>
    <row r="118" spans="1:18" s="68" customFormat="1">
      <c r="A118" s="141">
        <v>107</v>
      </c>
      <c r="B118" s="182"/>
      <c r="C118" s="142"/>
      <c r="D118" s="142"/>
      <c r="E118" s="144"/>
      <c r="F118" s="16" t="str">
        <f t="shared" si="6"/>
        <v/>
      </c>
      <c r="H118" s="69"/>
      <c r="I118" s="62"/>
      <c r="J118" s="62"/>
      <c r="K118" s="62"/>
      <c r="L118" s="62"/>
      <c r="M118" s="62"/>
      <c r="N118" s="62"/>
      <c r="O118" s="62"/>
      <c r="P118" s="62"/>
      <c r="Q118" s="62"/>
      <c r="R118" s="62"/>
    </row>
    <row r="119" spans="1:18" s="68" customFormat="1">
      <c r="A119" s="141">
        <v>108</v>
      </c>
      <c r="B119" s="182"/>
      <c r="C119" s="142"/>
      <c r="D119" s="142"/>
      <c r="E119" s="144"/>
      <c r="F119" s="16" t="str">
        <f t="shared" si="6"/>
        <v/>
      </c>
      <c r="H119" s="69"/>
      <c r="I119" s="62"/>
      <c r="J119" s="62"/>
      <c r="K119" s="62"/>
      <c r="L119" s="62"/>
      <c r="M119" s="62"/>
      <c r="N119" s="62"/>
      <c r="O119" s="62"/>
      <c r="P119" s="62"/>
      <c r="Q119" s="62"/>
      <c r="R119" s="62"/>
    </row>
    <row r="120" spans="1:18" s="68" customFormat="1">
      <c r="A120" s="141">
        <v>109</v>
      </c>
      <c r="B120" s="182"/>
      <c r="C120" s="142"/>
      <c r="D120" s="142"/>
      <c r="E120" s="144"/>
      <c r="F120" s="16" t="str">
        <f t="shared" si="6"/>
        <v/>
      </c>
      <c r="H120" s="69"/>
      <c r="I120" s="62"/>
      <c r="J120" s="62"/>
      <c r="K120" s="62"/>
      <c r="L120" s="62"/>
      <c r="M120" s="62"/>
      <c r="N120" s="62"/>
      <c r="O120" s="62"/>
      <c r="P120" s="62"/>
      <c r="Q120" s="62"/>
      <c r="R120" s="62"/>
    </row>
    <row r="121" spans="1:18" s="68" customFormat="1">
      <c r="A121" s="141">
        <v>110</v>
      </c>
      <c r="B121" s="182"/>
      <c r="C121" s="142"/>
      <c r="D121" s="142"/>
      <c r="E121" s="144"/>
      <c r="F121" s="16" t="str">
        <f t="shared" si="6"/>
        <v/>
      </c>
      <c r="H121" s="69"/>
      <c r="I121" s="62"/>
      <c r="J121" s="62"/>
      <c r="K121" s="62"/>
      <c r="L121" s="62"/>
      <c r="M121" s="62"/>
      <c r="N121" s="62"/>
      <c r="O121" s="62"/>
      <c r="P121" s="62"/>
      <c r="Q121" s="62"/>
      <c r="R121" s="62"/>
    </row>
    <row r="122" spans="1:18" s="68" customFormat="1">
      <c r="A122" s="141">
        <v>111</v>
      </c>
      <c r="B122" s="182"/>
      <c r="C122" s="142"/>
      <c r="D122" s="142"/>
      <c r="E122" s="144"/>
      <c r="F122" s="16" t="str">
        <f t="shared" si="6"/>
        <v/>
      </c>
      <c r="H122" s="69"/>
      <c r="I122" s="62"/>
      <c r="J122" s="62"/>
      <c r="K122" s="62"/>
      <c r="L122" s="62"/>
      <c r="M122" s="62"/>
      <c r="N122" s="62"/>
      <c r="O122" s="62"/>
      <c r="P122" s="62"/>
      <c r="Q122" s="62"/>
      <c r="R122" s="62"/>
    </row>
    <row r="123" spans="1:18" s="68" customFormat="1">
      <c r="A123" s="141">
        <v>112</v>
      </c>
      <c r="B123" s="182"/>
      <c r="C123" s="142"/>
      <c r="D123" s="142"/>
      <c r="E123" s="144"/>
      <c r="F123" s="16" t="str">
        <f t="shared" si="6"/>
        <v/>
      </c>
      <c r="H123" s="69"/>
      <c r="I123" s="62"/>
      <c r="J123" s="62"/>
      <c r="K123" s="62"/>
      <c r="L123" s="62"/>
      <c r="M123" s="62"/>
      <c r="N123" s="62"/>
      <c r="O123" s="62"/>
      <c r="P123" s="62"/>
      <c r="Q123" s="62"/>
      <c r="R123" s="62"/>
    </row>
    <row r="124" spans="1:18" s="68" customFormat="1">
      <c r="A124" s="141">
        <v>113</v>
      </c>
      <c r="B124" s="182"/>
      <c r="C124" s="142"/>
      <c r="D124" s="142"/>
      <c r="E124" s="144"/>
      <c r="F124" s="16" t="str">
        <f t="shared" si="6"/>
        <v/>
      </c>
      <c r="H124" s="69"/>
      <c r="I124" s="62"/>
      <c r="J124" s="62"/>
      <c r="K124" s="62"/>
      <c r="L124" s="62"/>
      <c r="M124" s="62"/>
      <c r="N124" s="62"/>
      <c r="O124" s="62"/>
      <c r="P124" s="62"/>
      <c r="Q124" s="62"/>
      <c r="R124" s="62"/>
    </row>
    <row r="125" spans="1:18" s="68" customFormat="1">
      <c r="A125" s="141">
        <v>114</v>
      </c>
      <c r="B125" s="182"/>
      <c r="C125" s="142"/>
      <c r="D125" s="142"/>
      <c r="E125" s="144"/>
      <c r="F125" s="16" t="str">
        <f t="shared" si="6"/>
        <v/>
      </c>
      <c r="H125" s="69"/>
      <c r="I125" s="62"/>
      <c r="J125" s="62"/>
      <c r="K125" s="62"/>
      <c r="L125" s="62"/>
      <c r="M125" s="62"/>
      <c r="N125" s="62"/>
      <c r="O125" s="62"/>
      <c r="P125" s="62"/>
      <c r="Q125" s="62"/>
      <c r="R125" s="62"/>
    </row>
    <row r="126" spans="1:18" s="68" customFormat="1">
      <c r="A126" s="141">
        <v>115</v>
      </c>
      <c r="B126" s="182"/>
      <c r="C126" s="142"/>
      <c r="D126" s="142"/>
      <c r="E126" s="144"/>
      <c r="F126" s="16" t="str">
        <f t="shared" si="6"/>
        <v/>
      </c>
      <c r="H126" s="69"/>
      <c r="I126" s="62"/>
      <c r="J126" s="62"/>
      <c r="K126" s="62"/>
      <c r="L126" s="62"/>
      <c r="M126" s="62"/>
      <c r="N126" s="62"/>
      <c r="O126" s="62"/>
      <c r="P126" s="62"/>
      <c r="Q126" s="62"/>
      <c r="R126" s="62"/>
    </row>
    <row r="127" spans="1:18" s="68" customFormat="1">
      <c r="A127" s="141">
        <v>116</v>
      </c>
      <c r="B127" s="182"/>
      <c r="C127" s="142"/>
      <c r="D127" s="142"/>
      <c r="E127" s="144"/>
      <c r="F127" s="16" t="str">
        <f t="shared" si="6"/>
        <v/>
      </c>
      <c r="H127" s="69"/>
      <c r="I127" s="62"/>
      <c r="J127" s="62"/>
      <c r="K127" s="62"/>
      <c r="L127" s="62"/>
      <c r="M127" s="62"/>
      <c r="N127" s="62"/>
      <c r="O127" s="62"/>
      <c r="P127" s="62"/>
      <c r="Q127" s="62"/>
      <c r="R127" s="62"/>
    </row>
    <row r="128" spans="1:18" s="68" customFormat="1">
      <c r="A128" s="141">
        <v>117</v>
      </c>
      <c r="B128" s="182"/>
      <c r="C128" s="142"/>
      <c r="D128" s="142"/>
      <c r="E128" s="144"/>
      <c r="F128" s="16" t="str">
        <f t="shared" si="6"/>
        <v/>
      </c>
      <c r="H128" s="69"/>
      <c r="I128" s="62"/>
      <c r="J128" s="62"/>
      <c r="K128" s="62"/>
      <c r="L128" s="62"/>
      <c r="M128" s="62"/>
      <c r="N128" s="62"/>
      <c r="O128" s="62"/>
      <c r="P128" s="62"/>
      <c r="Q128" s="62"/>
      <c r="R128" s="62"/>
    </row>
    <row r="129" spans="1:18" s="68" customFormat="1">
      <c r="A129" s="141">
        <v>118</v>
      </c>
      <c r="B129" s="182"/>
      <c r="C129" s="142"/>
      <c r="D129" s="142"/>
      <c r="E129" s="144"/>
      <c r="F129" s="16" t="str">
        <f t="shared" si="6"/>
        <v/>
      </c>
      <c r="H129" s="69"/>
      <c r="I129" s="62"/>
      <c r="J129" s="62"/>
      <c r="K129" s="62"/>
      <c r="L129" s="62"/>
      <c r="M129" s="62"/>
      <c r="N129" s="62"/>
      <c r="O129" s="62"/>
      <c r="P129" s="62"/>
      <c r="Q129" s="62"/>
      <c r="R129" s="62"/>
    </row>
    <row r="130" spans="1:18" s="68" customFormat="1">
      <c r="A130" s="141">
        <v>119</v>
      </c>
      <c r="B130" s="182"/>
      <c r="C130" s="142"/>
      <c r="D130" s="142"/>
      <c r="E130" s="144"/>
      <c r="F130" s="16" t="str">
        <f t="shared" si="6"/>
        <v/>
      </c>
      <c r="H130" s="69"/>
      <c r="I130" s="62"/>
      <c r="J130" s="62"/>
      <c r="K130" s="62"/>
      <c r="L130" s="62"/>
      <c r="M130" s="62"/>
      <c r="N130" s="62"/>
      <c r="O130" s="62"/>
      <c r="P130" s="62"/>
      <c r="Q130" s="62"/>
      <c r="R130" s="62"/>
    </row>
    <row r="131" spans="1:18" s="68" customFormat="1">
      <c r="A131" s="141">
        <v>120</v>
      </c>
      <c r="B131" s="182"/>
      <c r="C131" s="142"/>
      <c r="D131" s="142"/>
      <c r="E131" s="144"/>
      <c r="F131" s="16" t="str">
        <f t="shared" si="6"/>
        <v/>
      </c>
      <c r="H131" s="69"/>
      <c r="I131" s="62"/>
      <c r="J131" s="62"/>
      <c r="K131" s="62"/>
      <c r="L131" s="62"/>
      <c r="M131" s="62"/>
      <c r="N131" s="62"/>
      <c r="O131" s="62"/>
      <c r="P131" s="62"/>
      <c r="Q131" s="62"/>
      <c r="R131" s="62"/>
    </row>
    <row r="132" spans="1:18" s="68" customFormat="1">
      <c r="A132" s="141">
        <v>121</v>
      </c>
      <c r="B132" s="182"/>
      <c r="C132" s="142"/>
      <c r="D132" s="142"/>
      <c r="E132" s="144"/>
      <c r="F132" s="16" t="str">
        <f t="shared" si="6"/>
        <v/>
      </c>
      <c r="H132" s="69"/>
      <c r="I132" s="62"/>
      <c r="J132" s="62"/>
      <c r="K132" s="62"/>
      <c r="L132" s="62"/>
      <c r="M132" s="62"/>
      <c r="N132" s="62"/>
      <c r="O132" s="62"/>
      <c r="P132" s="62"/>
      <c r="Q132" s="62"/>
      <c r="R132" s="62"/>
    </row>
    <row r="133" spans="1:18" s="68" customFormat="1">
      <c r="A133" s="141">
        <v>122</v>
      </c>
      <c r="B133" s="182"/>
      <c r="C133" s="142"/>
      <c r="D133" s="142"/>
      <c r="E133" s="144"/>
      <c r="F133" s="16" t="str">
        <f t="shared" si="6"/>
        <v/>
      </c>
      <c r="H133" s="69"/>
      <c r="I133" s="62"/>
      <c r="J133" s="62"/>
      <c r="K133" s="62"/>
      <c r="L133" s="62"/>
      <c r="M133" s="62"/>
      <c r="N133" s="62"/>
      <c r="O133" s="62"/>
      <c r="P133" s="62"/>
      <c r="Q133" s="62"/>
      <c r="R133" s="62"/>
    </row>
    <row r="134" spans="1:18" s="68" customFormat="1">
      <c r="A134" s="141">
        <v>123</v>
      </c>
      <c r="B134" s="182"/>
      <c r="C134" s="142"/>
      <c r="D134" s="142"/>
      <c r="E134" s="144"/>
      <c r="F134" s="16" t="str">
        <f t="shared" si="6"/>
        <v/>
      </c>
      <c r="H134" s="69"/>
      <c r="I134" s="62"/>
      <c r="J134" s="62"/>
      <c r="K134" s="62"/>
      <c r="L134" s="62"/>
      <c r="M134" s="62"/>
      <c r="N134" s="62"/>
      <c r="O134" s="62"/>
      <c r="P134" s="62"/>
      <c r="Q134" s="62"/>
      <c r="R134" s="62"/>
    </row>
    <row r="135" spans="1:18" s="68" customFormat="1">
      <c r="A135" s="141">
        <v>124</v>
      </c>
      <c r="B135" s="182"/>
      <c r="C135" s="142"/>
      <c r="D135" s="142"/>
      <c r="E135" s="144"/>
      <c r="F135" s="16" t="str">
        <f t="shared" si="6"/>
        <v/>
      </c>
      <c r="H135" s="69"/>
      <c r="I135" s="62"/>
      <c r="J135" s="62"/>
      <c r="K135" s="62"/>
      <c r="L135" s="62"/>
      <c r="M135" s="62"/>
      <c r="N135" s="62"/>
      <c r="O135" s="62"/>
      <c r="P135" s="62"/>
      <c r="Q135" s="62"/>
      <c r="R135" s="62"/>
    </row>
    <row r="136" spans="1:18" s="68" customFormat="1">
      <c r="A136" s="141">
        <v>125</v>
      </c>
      <c r="B136" s="182"/>
      <c r="C136" s="142"/>
      <c r="D136" s="142"/>
      <c r="E136" s="144"/>
      <c r="F136" s="16" t="str">
        <f t="shared" si="6"/>
        <v/>
      </c>
      <c r="H136" s="69"/>
      <c r="I136" s="62"/>
      <c r="J136" s="62"/>
      <c r="K136" s="62"/>
      <c r="L136" s="62"/>
      <c r="M136" s="62"/>
      <c r="N136" s="62"/>
      <c r="O136" s="62"/>
      <c r="P136" s="62"/>
      <c r="Q136" s="62"/>
      <c r="R136" s="62"/>
    </row>
    <row r="137" spans="1:18" s="68" customFormat="1">
      <c r="A137" s="141">
        <v>126</v>
      </c>
      <c r="B137" s="182"/>
      <c r="C137" s="142"/>
      <c r="D137" s="142"/>
      <c r="E137" s="144"/>
      <c r="F137" s="16" t="str">
        <f t="shared" si="6"/>
        <v/>
      </c>
      <c r="H137" s="69"/>
      <c r="I137" s="62"/>
      <c r="J137" s="62"/>
      <c r="K137" s="62"/>
      <c r="L137" s="62"/>
      <c r="M137" s="62"/>
      <c r="N137" s="62"/>
      <c r="O137" s="62"/>
      <c r="P137" s="62"/>
      <c r="Q137" s="62"/>
      <c r="R137" s="62"/>
    </row>
    <row r="138" spans="1:18" s="68" customFormat="1">
      <c r="A138" s="141">
        <v>127</v>
      </c>
      <c r="B138" s="182"/>
      <c r="C138" s="142"/>
      <c r="D138" s="142"/>
      <c r="E138" s="144"/>
      <c r="F138" s="16" t="str">
        <f t="shared" si="6"/>
        <v/>
      </c>
      <c r="H138" s="69"/>
      <c r="I138" s="62"/>
      <c r="J138" s="62"/>
      <c r="K138" s="62"/>
      <c r="L138" s="62"/>
      <c r="M138" s="62"/>
      <c r="N138" s="62"/>
      <c r="O138" s="62"/>
      <c r="P138" s="62"/>
      <c r="Q138" s="62"/>
      <c r="R138" s="62"/>
    </row>
    <row r="139" spans="1:18" s="68" customFormat="1">
      <c r="A139" s="141">
        <v>128</v>
      </c>
      <c r="B139" s="182"/>
      <c r="C139" s="142"/>
      <c r="D139" s="142"/>
      <c r="E139" s="144"/>
      <c r="F139" s="16" t="str">
        <f t="shared" si="6"/>
        <v/>
      </c>
      <c r="H139" s="69"/>
      <c r="I139" s="62"/>
      <c r="J139" s="62"/>
      <c r="K139" s="62"/>
      <c r="L139" s="62"/>
      <c r="M139" s="62"/>
      <c r="N139" s="62"/>
      <c r="O139" s="62"/>
      <c r="P139" s="62"/>
      <c r="Q139" s="62"/>
      <c r="R139" s="62"/>
    </row>
    <row r="140" spans="1:18" s="68" customFormat="1">
      <c r="A140" s="141">
        <v>129</v>
      </c>
      <c r="B140" s="182"/>
      <c r="C140" s="142"/>
      <c r="D140" s="142"/>
      <c r="E140" s="144"/>
      <c r="F140" s="16" t="str">
        <f t="shared" ref="F140:F203" si="10">IF(OR($C140="",$E140&lt;an_initial,$E140&gt;an_final),"",G140*(HLOOKUP(D140,iii2punctaje,2,FALSE)))</f>
        <v/>
      </c>
      <c r="H140" s="69"/>
      <c r="I140" s="62"/>
      <c r="J140" s="62"/>
      <c r="K140" s="62"/>
      <c r="L140" s="62"/>
      <c r="M140" s="62"/>
      <c r="N140" s="62"/>
      <c r="O140" s="62"/>
      <c r="P140" s="62"/>
      <c r="Q140" s="62"/>
      <c r="R140" s="62"/>
    </row>
    <row r="141" spans="1:18" s="68" customFormat="1">
      <c r="A141" s="141">
        <v>130</v>
      </c>
      <c r="B141" s="182"/>
      <c r="C141" s="142"/>
      <c r="D141" s="142"/>
      <c r="E141" s="144"/>
      <c r="F141" s="16" t="str">
        <f t="shared" si="10"/>
        <v/>
      </c>
      <c r="H141" s="69"/>
      <c r="I141" s="62"/>
      <c r="J141" s="62"/>
      <c r="K141" s="62"/>
      <c r="L141" s="62"/>
      <c r="M141" s="62"/>
      <c r="N141" s="62"/>
      <c r="O141" s="62"/>
      <c r="P141" s="62"/>
      <c r="Q141" s="62"/>
      <c r="R141" s="62"/>
    </row>
    <row r="142" spans="1:18" s="68" customFormat="1">
      <c r="A142" s="141">
        <v>131</v>
      </c>
      <c r="B142" s="182"/>
      <c r="C142" s="142"/>
      <c r="D142" s="142"/>
      <c r="E142" s="144"/>
      <c r="F142" s="16" t="str">
        <f t="shared" si="10"/>
        <v/>
      </c>
      <c r="H142" s="69"/>
      <c r="I142" s="62"/>
      <c r="J142" s="62"/>
      <c r="K142" s="62"/>
      <c r="L142" s="62"/>
      <c r="M142" s="62"/>
      <c r="N142" s="62"/>
      <c r="O142" s="62"/>
      <c r="P142" s="62"/>
      <c r="Q142" s="62"/>
      <c r="R142" s="62"/>
    </row>
    <row r="143" spans="1:18" s="68" customFormat="1">
      <c r="A143" s="141">
        <v>132</v>
      </c>
      <c r="B143" s="182"/>
      <c r="C143" s="142"/>
      <c r="D143" s="142"/>
      <c r="E143" s="144"/>
      <c r="F143" s="16" t="str">
        <f t="shared" si="10"/>
        <v/>
      </c>
      <c r="H143" s="69"/>
      <c r="I143" s="62"/>
      <c r="J143" s="62"/>
      <c r="K143" s="62"/>
      <c r="L143" s="62"/>
      <c r="M143" s="62"/>
      <c r="N143" s="62"/>
      <c r="O143" s="62"/>
      <c r="P143" s="62"/>
      <c r="Q143" s="62"/>
      <c r="R143" s="62"/>
    </row>
    <row r="144" spans="1:18" s="68" customFormat="1">
      <c r="A144" s="141">
        <v>133</v>
      </c>
      <c r="B144" s="182"/>
      <c r="C144" s="142"/>
      <c r="D144" s="142"/>
      <c r="E144" s="144"/>
      <c r="F144" s="16" t="str">
        <f t="shared" si="10"/>
        <v/>
      </c>
      <c r="H144" s="69"/>
      <c r="I144" s="62"/>
      <c r="J144" s="62"/>
      <c r="K144" s="62"/>
      <c r="L144" s="62"/>
      <c r="M144" s="62"/>
      <c r="N144" s="62"/>
      <c r="O144" s="62"/>
      <c r="P144" s="62"/>
      <c r="Q144" s="62"/>
      <c r="R144" s="62"/>
    </row>
    <row r="145" spans="1:18" s="68" customFormat="1">
      <c r="A145" s="141">
        <v>134</v>
      </c>
      <c r="B145" s="182"/>
      <c r="C145" s="142"/>
      <c r="D145" s="142"/>
      <c r="E145" s="144"/>
      <c r="F145" s="16" t="str">
        <f t="shared" si="10"/>
        <v/>
      </c>
      <c r="H145" s="69"/>
      <c r="I145" s="62"/>
      <c r="J145" s="62"/>
      <c r="K145" s="62"/>
      <c r="L145" s="62"/>
      <c r="M145" s="62"/>
      <c r="N145" s="62"/>
      <c r="O145" s="62"/>
      <c r="P145" s="62"/>
      <c r="Q145" s="62"/>
      <c r="R145" s="62"/>
    </row>
    <row r="146" spans="1:18" s="68" customFormat="1">
      <c r="A146" s="141">
        <v>135</v>
      </c>
      <c r="B146" s="182"/>
      <c r="C146" s="142"/>
      <c r="D146" s="142"/>
      <c r="E146" s="144"/>
      <c r="F146" s="16" t="str">
        <f t="shared" si="10"/>
        <v/>
      </c>
      <c r="H146" s="69"/>
      <c r="I146" s="62"/>
      <c r="J146" s="62"/>
      <c r="K146" s="62"/>
      <c r="L146" s="62"/>
      <c r="M146" s="62"/>
      <c r="N146" s="62"/>
      <c r="O146" s="62"/>
      <c r="P146" s="62"/>
      <c r="Q146" s="62"/>
      <c r="R146" s="62"/>
    </row>
    <row r="147" spans="1:18" s="68" customFormat="1">
      <c r="A147" s="141">
        <v>136</v>
      </c>
      <c r="B147" s="182"/>
      <c r="C147" s="142"/>
      <c r="D147" s="142"/>
      <c r="E147" s="144"/>
      <c r="F147" s="16" t="str">
        <f t="shared" si="10"/>
        <v/>
      </c>
      <c r="H147" s="69"/>
      <c r="I147" s="62"/>
      <c r="J147" s="62"/>
      <c r="K147" s="62"/>
      <c r="L147" s="62"/>
      <c r="M147" s="62"/>
      <c r="N147" s="62"/>
      <c r="O147" s="62"/>
      <c r="P147" s="62"/>
      <c r="Q147" s="62"/>
      <c r="R147" s="62"/>
    </row>
    <row r="148" spans="1:18" s="68" customFormat="1">
      <c r="A148" s="141">
        <v>137</v>
      </c>
      <c r="B148" s="182"/>
      <c r="C148" s="142"/>
      <c r="D148" s="142"/>
      <c r="E148" s="144"/>
      <c r="F148" s="16" t="str">
        <f t="shared" si="10"/>
        <v/>
      </c>
      <c r="H148" s="69"/>
      <c r="I148" s="62"/>
      <c r="J148" s="62"/>
      <c r="K148" s="62"/>
      <c r="L148" s="62"/>
      <c r="M148" s="62"/>
      <c r="N148" s="62"/>
      <c r="O148" s="62"/>
      <c r="P148" s="62"/>
      <c r="Q148" s="62"/>
      <c r="R148" s="62"/>
    </row>
    <row r="149" spans="1:18" s="68" customFormat="1">
      <c r="A149" s="141">
        <v>138</v>
      </c>
      <c r="B149" s="182"/>
      <c r="C149" s="142"/>
      <c r="D149" s="142"/>
      <c r="E149" s="144"/>
      <c r="F149" s="16" t="str">
        <f t="shared" si="10"/>
        <v/>
      </c>
      <c r="H149" s="69"/>
      <c r="I149" s="62"/>
      <c r="J149" s="62"/>
      <c r="K149" s="62"/>
      <c r="L149" s="62"/>
      <c r="M149" s="62"/>
      <c r="N149" s="62"/>
      <c r="O149" s="62"/>
      <c r="P149" s="62"/>
      <c r="Q149" s="62"/>
      <c r="R149" s="62"/>
    </row>
    <row r="150" spans="1:18" s="68" customFormat="1">
      <c r="A150" s="141">
        <v>139</v>
      </c>
      <c r="B150" s="182"/>
      <c r="C150" s="142"/>
      <c r="D150" s="142"/>
      <c r="E150" s="144"/>
      <c r="F150" s="16" t="str">
        <f t="shared" si="10"/>
        <v/>
      </c>
      <c r="H150" s="69"/>
      <c r="I150" s="62"/>
      <c r="J150" s="62"/>
      <c r="K150" s="62"/>
      <c r="L150" s="62"/>
      <c r="M150" s="62"/>
      <c r="N150" s="62"/>
      <c r="O150" s="62"/>
      <c r="P150" s="62"/>
      <c r="Q150" s="62"/>
      <c r="R150" s="62"/>
    </row>
    <row r="151" spans="1:18" s="68" customFormat="1">
      <c r="A151" s="141">
        <v>140</v>
      </c>
      <c r="B151" s="182"/>
      <c r="C151" s="142"/>
      <c r="D151" s="142"/>
      <c r="E151" s="144"/>
      <c r="F151" s="16" t="str">
        <f t="shared" si="10"/>
        <v/>
      </c>
      <c r="H151" s="69"/>
      <c r="I151" s="62"/>
      <c r="J151" s="62"/>
      <c r="K151" s="62"/>
      <c r="L151" s="62"/>
      <c r="M151" s="62"/>
      <c r="N151" s="62"/>
      <c r="O151" s="62"/>
      <c r="P151" s="62"/>
      <c r="Q151" s="62"/>
      <c r="R151" s="62"/>
    </row>
    <row r="152" spans="1:18" s="68" customFormat="1">
      <c r="A152" s="141">
        <v>141</v>
      </c>
      <c r="B152" s="182"/>
      <c r="C152" s="142"/>
      <c r="D152" s="142"/>
      <c r="E152" s="144"/>
      <c r="F152" s="16" t="str">
        <f t="shared" si="10"/>
        <v/>
      </c>
      <c r="H152" s="69"/>
      <c r="I152" s="62"/>
      <c r="J152" s="62"/>
      <c r="K152" s="62"/>
      <c r="L152" s="62"/>
      <c r="M152" s="62"/>
      <c r="N152" s="62"/>
      <c r="O152" s="62"/>
      <c r="P152" s="62"/>
      <c r="Q152" s="62"/>
      <c r="R152" s="62"/>
    </row>
    <row r="153" spans="1:18" s="68" customFormat="1">
      <c r="A153" s="141">
        <v>142</v>
      </c>
      <c r="B153" s="182"/>
      <c r="C153" s="142"/>
      <c r="D153" s="142"/>
      <c r="E153" s="144"/>
      <c r="F153" s="16" t="str">
        <f t="shared" si="10"/>
        <v/>
      </c>
      <c r="H153" s="69"/>
      <c r="I153" s="62"/>
      <c r="J153" s="62"/>
      <c r="K153" s="62"/>
      <c r="L153" s="62"/>
      <c r="M153" s="62"/>
      <c r="N153" s="62"/>
      <c r="O153" s="62"/>
      <c r="P153" s="62"/>
      <c r="Q153" s="62"/>
      <c r="R153" s="62"/>
    </row>
    <row r="154" spans="1:18" s="68" customFormat="1">
      <c r="A154" s="141">
        <v>143</v>
      </c>
      <c r="B154" s="182"/>
      <c r="C154" s="142"/>
      <c r="D154" s="142"/>
      <c r="E154" s="144"/>
      <c r="F154" s="16" t="str">
        <f t="shared" si="10"/>
        <v/>
      </c>
      <c r="H154" s="69"/>
      <c r="I154" s="62"/>
      <c r="J154" s="62"/>
      <c r="K154" s="62"/>
      <c r="L154" s="62"/>
      <c r="M154" s="62"/>
      <c r="N154" s="62"/>
      <c r="O154" s="62"/>
      <c r="P154" s="62"/>
      <c r="Q154" s="62"/>
      <c r="R154" s="62"/>
    </row>
    <row r="155" spans="1:18" s="68" customFormat="1">
      <c r="A155" s="141">
        <v>144</v>
      </c>
      <c r="B155" s="182"/>
      <c r="C155" s="142"/>
      <c r="D155" s="142"/>
      <c r="E155" s="144"/>
      <c r="F155" s="16" t="str">
        <f t="shared" si="10"/>
        <v/>
      </c>
      <c r="H155" s="69"/>
      <c r="I155" s="62"/>
      <c r="J155" s="62"/>
      <c r="K155" s="62"/>
      <c r="L155" s="62"/>
      <c r="M155" s="62"/>
      <c r="N155" s="62"/>
      <c r="O155" s="62"/>
      <c r="P155" s="62"/>
      <c r="Q155" s="62"/>
      <c r="R155" s="62"/>
    </row>
    <row r="156" spans="1:18" s="68" customFormat="1">
      <c r="A156" s="141">
        <v>145</v>
      </c>
      <c r="B156" s="182"/>
      <c r="C156" s="142"/>
      <c r="D156" s="142"/>
      <c r="E156" s="144"/>
      <c r="F156" s="16" t="str">
        <f t="shared" si="10"/>
        <v/>
      </c>
      <c r="H156" s="69"/>
      <c r="I156" s="62"/>
      <c r="J156" s="62"/>
      <c r="K156" s="62"/>
      <c r="L156" s="62"/>
      <c r="M156" s="62"/>
      <c r="N156" s="62"/>
      <c r="O156" s="62"/>
      <c r="P156" s="62"/>
      <c r="Q156" s="62"/>
      <c r="R156" s="62"/>
    </row>
    <row r="157" spans="1:18" s="68" customFormat="1">
      <c r="A157" s="141">
        <v>146</v>
      </c>
      <c r="B157" s="182"/>
      <c r="C157" s="142"/>
      <c r="D157" s="142"/>
      <c r="E157" s="144"/>
      <c r="F157" s="16" t="str">
        <f t="shared" si="10"/>
        <v/>
      </c>
      <c r="H157" s="69"/>
      <c r="I157" s="62"/>
      <c r="J157" s="62"/>
      <c r="K157" s="62"/>
      <c r="L157" s="62"/>
      <c r="M157" s="62"/>
      <c r="N157" s="62"/>
      <c r="O157" s="62"/>
      <c r="P157" s="62"/>
      <c r="Q157" s="62"/>
      <c r="R157" s="62"/>
    </row>
    <row r="158" spans="1:18" s="68" customFormat="1">
      <c r="A158" s="141">
        <v>147</v>
      </c>
      <c r="B158" s="182"/>
      <c r="C158" s="142"/>
      <c r="D158" s="142"/>
      <c r="E158" s="144"/>
      <c r="F158" s="16" t="str">
        <f t="shared" si="10"/>
        <v/>
      </c>
      <c r="H158" s="69"/>
      <c r="I158" s="62"/>
      <c r="J158" s="62"/>
      <c r="K158" s="62"/>
      <c r="L158" s="62"/>
      <c r="M158" s="62"/>
      <c r="N158" s="62"/>
      <c r="O158" s="62"/>
      <c r="P158" s="62"/>
      <c r="Q158" s="62"/>
      <c r="R158" s="62"/>
    </row>
    <row r="159" spans="1:18" s="68" customFormat="1">
      <c r="A159" s="141">
        <v>148</v>
      </c>
      <c r="B159" s="182"/>
      <c r="C159" s="142"/>
      <c r="D159" s="142"/>
      <c r="E159" s="144"/>
      <c r="F159" s="16" t="str">
        <f t="shared" si="10"/>
        <v/>
      </c>
      <c r="H159" s="69"/>
      <c r="I159" s="62"/>
      <c r="J159" s="62"/>
      <c r="K159" s="62"/>
      <c r="L159" s="62"/>
      <c r="M159" s="62"/>
      <c r="N159" s="62"/>
      <c r="O159" s="62"/>
      <c r="P159" s="62"/>
      <c r="Q159" s="62"/>
      <c r="R159" s="62"/>
    </row>
    <row r="160" spans="1:18" s="68" customFormat="1">
      <c r="A160" s="141">
        <v>149</v>
      </c>
      <c r="B160" s="182"/>
      <c r="C160" s="142"/>
      <c r="D160" s="142"/>
      <c r="E160" s="144"/>
      <c r="F160" s="16" t="str">
        <f t="shared" si="10"/>
        <v/>
      </c>
      <c r="H160" s="69"/>
      <c r="I160" s="62"/>
      <c r="J160" s="62"/>
      <c r="K160" s="62"/>
      <c r="L160" s="62"/>
      <c r="M160" s="62"/>
      <c r="N160" s="62"/>
      <c r="O160" s="62"/>
      <c r="P160" s="62"/>
      <c r="Q160" s="62"/>
      <c r="R160" s="62"/>
    </row>
    <row r="161" spans="1:18" s="68" customFormat="1">
      <c r="A161" s="141">
        <v>150</v>
      </c>
      <c r="B161" s="182"/>
      <c r="C161" s="142"/>
      <c r="D161" s="142"/>
      <c r="E161" s="144"/>
      <c r="F161" s="16" t="str">
        <f t="shared" si="10"/>
        <v/>
      </c>
      <c r="H161" s="69"/>
      <c r="I161" s="62"/>
      <c r="J161" s="62"/>
      <c r="K161" s="62"/>
      <c r="L161" s="62"/>
      <c r="M161" s="62"/>
      <c r="N161" s="62"/>
      <c r="O161" s="62"/>
      <c r="P161" s="62"/>
      <c r="Q161" s="62"/>
      <c r="R161" s="62"/>
    </row>
    <row r="162" spans="1:18" s="68" customFormat="1">
      <c r="A162" s="141">
        <v>151</v>
      </c>
      <c r="B162" s="182"/>
      <c r="C162" s="142"/>
      <c r="D162" s="142"/>
      <c r="E162" s="144"/>
      <c r="F162" s="16" t="str">
        <f t="shared" si="10"/>
        <v/>
      </c>
      <c r="H162" s="69"/>
      <c r="I162" s="62"/>
      <c r="J162" s="62"/>
      <c r="K162" s="62"/>
      <c r="L162" s="62"/>
      <c r="M162" s="62"/>
      <c r="N162" s="62"/>
      <c r="O162" s="62"/>
      <c r="P162" s="62"/>
      <c r="Q162" s="62"/>
      <c r="R162" s="62"/>
    </row>
    <row r="163" spans="1:18" s="68" customFormat="1">
      <c r="A163" s="141">
        <v>152</v>
      </c>
      <c r="B163" s="182"/>
      <c r="C163" s="142"/>
      <c r="D163" s="142"/>
      <c r="E163" s="144"/>
      <c r="F163" s="16" t="str">
        <f t="shared" si="10"/>
        <v/>
      </c>
      <c r="H163" s="69"/>
      <c r="I163" s="62"/>
      <c r="J163" s="62"/>
      <c r="K163" s="62"/>
      <c r="L163" s="62"/>
      <c r="M163" s="62"/>
      <c r="N163" s="62"/>
      <c r="O163" s="62"/>
      <c r="P163" s="62"/>
      <c r="Q163" s="62"/>
      <c r="R163" s="62"/>
    </row>
    <row r="164" spans="1:18" s="68" customFormat="1">
      <c r="A164" s="141">
        <v>153</v>
      </c>
      <c r="B164" s="182"/>
      <c r="C164" s="142"/>
      <c r="D164" s="142"/>
      <c r="E164" s="144"/>
      <c r="F164" s="16" t="str">
        <f t="shared" si="10"/>
        <v/>
      </c>
      <c r="H164" s="69"/>
      <c r="I164" s="62"/>
      <c r="J164" s="62"/>
      <c r="K164" s="62"/>
      <c r="L164" s="62"/>
      <c r="M164" s="62"/>
      <c r="N164" s="62"/>
      <c r="O164" s="62"/>
      <c r="P164" s="62"/>
      <c r="Q164" s="62"/>
      <c r="R164" s="62"/>
    </row>
    <row r="165" spans="1:18" s="68" customFormat="1">
      <c r="A165" s="141">
        <v>154</v>
      </c>
      <c r="B165" s="182"/>
      <c r="C165" s="142"/>
      <c r="D165" s="142"/>
      <c r="E165" s="144"/>
      <c r="F165" s="16" t="str">
        <f t="shared" si="10"/>
        <v/>
      </c>
      <c r="H165" s="69"/>
      <c r="I165" s="62"/>
      <c r="J165" s="62"/>
      <c r="K165" s="62"/>
      <c r="L165" s="62"/>
      <c r="M165" s="62"/>
      <c r="N165" s="62"/>
      <c r="O165" s="62"/>
      <c r="P165" s="62"/>
      <c r="Q165" s="62"/>
      <c r="R165" s="62"/>
    </row>
    <row r="166" spans="1:18" s="68" customFormat="1">
      <c r="A166" s="141">
        <v>155</v>
      </c>
      <c r="B166" s="182"/>
      <c r="C166" s="142"/>
      <c r="D166" s="142"/>
      <c r="E166" s="144"/>
      <c r="F166" s="16" t="str">
        <f t="shared" si="10"/>
        <v/>
      </c>
      <c r="H166" s="69"/>
      <c r="I166" s="62"/>
      <c r="J166" s="62"/>
      <c r="K166" s="62"/>
      <c r="L166" s="62"/>
      <c r="M166" s="62"/>
      <c r="N166" s="62"/>
      <c r="O166" s="62"/>
      <c r="P166" s="62"/>
      <c r="Q166" s="62"/>
      <c r="R166" s="62"/>
    </row>
    <row r="167" spans="1:18" s="68" customFormat="1">
      <c r="A167" s="141">
        <v>156</v>
      </c>
      <c r="B167" s="182"/>
      <c r="C167" s="142"/>
      <c r="D167" s="142"/>
      <c r="E167" s="144"/>
      <c r="F167" s="16" t="str">
        <f t="shared" si="10"/>
        <v/>
      </c>
      <c r="H167" s="69"/>
      <c r="I167" s="62"/>
      <c r="J167" s="62"/>
      <c r="K167" s="62"/>
      <c r="L167" s="62"/>
      <c r="M167" s="62"/>
      <c r="N167" s="62"/>
      <c r="O167" s="62"/>
      <c r="P167" s="62"/>
      <c r="Q167" s="62"/>
      <c r="R167" s="62"/>
    </row>
    <row r="168" spans="1:18" s="68" customFormat="1">
      <c r="A168" s="141">
        <v>157</v>
      </c>
      <c r="B168" s="182"/>
      <c r="C168" s="142"/>
      <c r="D168" s="142"/>
      <c r="E168" s="144"/>
      <c r="F168" s="16" t="str">
        <f t="shared" si="10"/>
        <v/>
      </c>
      <c r="H168" s="69"/>
      <c r="I168" s="62"/>
      <c r="J168" s="62"/>
      <c r="K168" s="62"/>
      <c r="L168" s="62"/>
      <c r="M168" s="62"/>
      <c r="N168" s="62"/>
      <c r="O168" s="62"/>
      <c r="P168" s="62"/>
      <c r="Q168" s="62"/>
      <c r="R168" s="62"/>
    </row>
    <row r="169" spans="1:18" s="68" customFormat="1">
      <c r="A169" s="141">
        <v>158</v>
      </c>
      <c r="B169" s="182"/>
      <c r="C169" s="142"/>
      <c r="D169" s="142"/>
      <c r="E169" s="144"/>
      <c r="F169" s="16" t="str">
        <f t="shared" si="10"/>
        <v/>
      </c>
      <c r="H169" s="69"/>
      <c r="I169" s="62"/>
      <c r="J169" s="62"/>
      <c r="K169" s="62"/>
      <c r="L169" s="62"/>
      <c r="M169" s="62"/>
      <c r="N169" s="62"/>
      <c r="O169" s="62"/>
      <c r="P169" s="62"/>
      <c r="Q169" s="62"/>
      <c r="R169" s="62"/>
    </row>
    <row r="170" spans="1:18" s="68" customFormat="1">
      <c r="A170" s="141">
        <v>159</v>
      </c>
      <c r="B170" s="182"/>
      <c r="C170" s="142"/>
      <c r="D170" s="142"/>
      <c r="E170" s="144"/>
      <c r="F170" s="16" t="str">
        <f t="shared" si="10"/>
        <v/>
      </c>
      <c r="H170" s="69"/>
      <c r="I170" s="62"/>
      <c r="J170" s="62"/>
      <c r="K170" s="62"/>
      <c r="L170" s="62"/>
      <c r="M170" s="62"/>
      <c r="N170" s="62"/>
      <c r="O170" s="62"/>
      <c r="P170" s="62"/>
      <c r="Q170" s="62"/>
      <c r="R170" s="62"/>
    </row>
    <row r="171" spans="1:18" s="68" customFormat="1">
      <c r="A171" s="141">
        <v>160</v>
      </c>
      <c r="B171" s="182"/>
      <c r="C171" s="142"/>
      <c r="D171" s="142"/>
      <c r="E171" s="144"/>
      <c r="F171" s="16" t="str">
        <f t="shared" si="10"/>
        <v/>
      </c>
      <c r="H171" s="69"/>
      <c r="I171" s="62"/>
      <c r="J171" s="62"/>
      <c r="K171" s="62"/>
      <c r="L171" s="62"/>
      <c r="M171" s="62"/>
      <c r="N171" s="62"/>
      <c r="O171" s="62"/>
      <c r="P171" s="62"/>
      <c r="Q171" s="62"/>
      <c r="R171" s="62"/>
    </row>
    <row r="172" spans="1:18" s="68" customFormat="1">
      <c r="A172" s="141">
        <v>161</v>
      </c>
      <c r="B172" s="182"/>
      <c r="C172" s="142"/>
      <c r="D172" s="142"/>
      <c r="E172" s="144"/>
      <c r="F172" s="16" t="str">
        <f t="shared" si="10"/>
        <v/>
      </c>
      <c r="H172" s="69"/>
      <c r="I172" s="62"/>
      <c r="J172" s="62"/>
      <c r="K172" s="62"/>
      <c r="L172" s="62"/>
      <c r="M172" s="62"/>
      <c r="N172" s="62"/>
      <c r="O172" s="62"/>
      <c r="P172" s="62"/>
      <c r="Q172" s="62"/>
      <c r="R172" s="62"/>
    </row>
    <row r="173" spans="1:18" s="68" customFormat="1">
      <c r="A173" s="141">
        <v>162</v>
      </c>
      <c r="B173" s="182"/>
      <c r="C173" s="142"/>
      <c r="D173" s="142"/>
      <c r="E173" s="144"/>
      <c r="F173" s="16" t="str">
        <f t="shared" si="10"/>
        <v/>
      </c>
      <c r="H173" s="69"/>
      <c r="I173" s="62"/>
      <c r="J173" s="62"/>
      <c r="K173" s="62"/>
      <c r="L173" s="62"/>
      <c r="M173" s="62"/>
      <c r="N173" s="62"/>
      <c r="O173" s="62"/>
      <c r="P173" s="62"/>
      <c r="Q173" s="62"/>
      <c r="R173" s="62"/>
    </row>
    <row r="174" spans="1:18" s="68" customFormat="1">
      <c r="A174" s="141">
        <v>163</v>
      </c>
      <c r="B174" s="182"/>
      <c r="C174" s="142"/>
      <c r="D174" s="142"/>
      <c r="E174" s="144"/>
      <c r="F174" s="16" t="str">
        <f t="shared" si="10"/>
        <v/>
      </c>
      <c r="H174" s="69"/>
      <c r="I174" s="62"/>
      <c r="J174" s="62"/>
      <c r="K174" s="62"/>
      <c r="L174" s="62"/>
      <c r="M174" s="62"/>
      <c r="N174" s="62"/>
      <c r="O174" s="62"/>
      <c r="P174" s="62"/>
      <c r="Q174" s="62"/>
      <c r="R174" s="62"/>
    </row>
    <row r="175" spans="1:18" s="68" customFormat="1">
      <c r="A175" s="141">
        <v>164</v>
      </c>
      <c r="B175" s="182"/>
      <c r="C175" s="142"/>
      <c r="D175" s="142"/>
      <c r="E175" s="144"/>
      <c r="F175" s="16" t="str">
        <f t="shared" si="10"/>
        <v/>
      </c>
      <c r="H175" s="69"/>
      <c r="I175" s="62"/>
      <c r="J175" s="62"/>
      <c r="K175" s="62"/>
      <c r="L175" s="62"/>
      <c r="M175" s="62"/>
      <c r="N175" s="62"/>
      <c r="O175" s="62"/>
      <c r="P175" s="62"/>
      <c r="Q175" s="62"/>
      <c r="R175" s="62"/>
    </row>
    <row r="176" spans="1:18" s="68" customFormat="1">
      <c r="A176" s="141">
        <v>165</v>
      </c>
      <c r="B176" s="182"/>
      <c r="C176" s="142"/>
      <c r="D176" s="142"/>
      <c r="E176" s="144"/>
      <c r="F176" s="16" t="str">
        <f t="shared" si="10"/>
        <v/>
      </c>
      <c r="H176" s="69"/>
      <c r="I176" s="62"/>
      <c r="J176" s="62"/>
      <c r="K176" s="62"/>
      <c r="L176" s="62"/>
      <c r="M176" s="62"/>
      <c r="N176" s="62"/>
      <c r="O176" s="62"/>
      <c r="P176" s="62"/>
      <c r="Q176" s="62"/>
      <c r="R176" s="62"/>
    </row>
    <row r="177" spans="1:18" s="68" customFormat="1">
      <c r="A177" s="141">
        <v>166</v>
      </c>
      <c r="B177" s="182"/>
      <c r="C177" s="142"/>
      <c r="D177" s="142"/>
      <c r="E177" s="144"/>
      <c r="F177" s="16" t="str">
        <f t="shared" si="10"/>
        <v/>
      </c>
      <c r="H177" s="69"/>
      <c r="I177" s="62"/>
      <c r="J177" s="62"/>
      <c r="K177" s="62"/>
      <c r="L177" s="62"/>
      <c r="M177" s="62"/>
      <c r="N177" s="62"/>
      <c r="O177" s="62"/>
      <c r="P177" s="62"/>
      <c r="Q177" s="62"/>
      <c r="R177" s="62"/>
    </row>
    <row r="178" spans="1:18" s="68" customFormat="1">
      <c r="A178" s="141">
        <v>167</v>
      </c>
      <c r="B178" s="182"/>
      <c r="C178" s="142"/>
      <c r="D178" s="142"/>
      <c r="E178" s="144"/>
      <c r="F178" s="16" t="str">
        <f t="shared" si="10"/>
        <v/>
      </c>
      <c r="H178" s="69"/>
      <c r="I178" s="62"/>
      <c r="J178" s="62"/>
      <c r="K178" s="62"/>
      <c r="L178" s="62"/>
      <c r="M178" s="62"/>
      <c r="N178" s="62"/>
      <c r="O178" s="62"/>
      <c r="P178" s="62"/>
      <c r="Q178" s="62"/>
      <c r="R178" s="62"/>
    </row>
    <row r="179" spans="1:18" s="68" customFormat="1">
      <c r="A179" s="141">
        <v>168</v>
      </c>
      <c r="B179" s="182"/>
      <c r="C179" s="142"/>
      <c r="D179" s="142"/>
      <c r="E179" s="144"/>
      <c r="F179" s="16" t="str">
        <f t="shared" si="10"/>
        <v/>
      </c>
      <c r="H179" s="69"/>
      <c r="I179" s="62"/>
      <c r="J179" s="62"/>
      <c r="K179" s="62"/>
      <c r="L179" s="62"/>
      <c r="M179" s="62"/>
      <c r="N179" s="62"/>
      <c r="O179" s="62"/>
      <c r="P179" s="62"/>
      <c r="Q179" s="62"/>
      <c r="R179" s="62"/>
    </row>
    <row r="180" spans="1:18" s="68" customFormat="1">
      <c r="A180" s="141">
        <v>169</v>
      </c>
      <c r="B180" s="182"/>
      <c r="C180" s="142"/>
      <c r="D180" s="142"/>
      <c r="E180" s="144"/>
      <c r="F180" s="16" t="str">
        <f t="shared" si="10"/>
        <v/>
      </c>
      <c r="H180" s="69"/>
      <c r="I180" s="62"/>
      <c r="J180" s="62"/>
      <c r="K180" s="62"/>
      <c r="L180" s="62"/>
      <c r="M180" s="62"/>
      <c r="N180" s="62"/>
      <c r="O180" s="62"/>
      <c r="P180" s="62"/>
      <c r="Q180" s="62"/>
      <c r="R180" s="62"/>
    </row>
    <row r="181" spans="1:18" s="68" customFormat="1">
      <c r="A181" s="141">
        <v>170</v>
      </c>
      <c r="B181" s="182"/>
      <c r="C181" s="142"/>
      <c r="D181" s="142"/>
      <c r="E181" s="144"/>
      <c r="F181" s="16" t="str">
        <f t="shared" si="10"/>
        <v/>
      </c>
      <c r="H181" s="69"/>
      <c r="I181" s="62"/>
      <c r="J181" s="62"/>
      <c r="K181" s="62"/>
      <c r="L181" s="62"/>
      <c r="M181" s="62"/>
      <c r="N181" s="62"/>
      <c r="O181" s="62"/>
      <c r="P181" s="62"/>
      <c r="Q181" s="62"/>
      <c r="R181" s="62"/>
    </row>
    <row r="182" spans="1:18" s="68" customFormat="1">
      <c r="A182" s="141">
        <v>171</v>
      </c>
      <c r="B182" s="182"/>
      <c r="C182" s="142"/>
      <c r="D182" s="142"/>
      <c r="E182" s="144"/>
      <c r="F182" s="16" t="str">
        <f t="shared" si="10"/>
        <v/>
      </c>
      <c r="H182" s="69"/>
      <c r="I182" s="62"/>
      <c r="J182" s="62"/>
      <c r="K182" s="62"/>
      <c r="L182" s="62"/>
      <c r="M182" s="62"/>
      <c r="N182" s="62"/>
      <c r="O182" s="62"/>
      <c r="P182" s="62"/>
      <c r="Q182" s="62"/>
      <c r="R182" s="62"/>
    </row>
    <row r="183" spans="1:18" s="68" customFormat="1">
      <c r="A183" s="141">
        <v>172</v>
      </c>
      <c r="B183" s="182"/>
      <c r="C183" s="142"/>
      <c r="D183" s="142"/>
      <c r="E183" s="144"/>
      <c r="F183" s="16" t="str">
        <f t="shared" si="10"/>
        <v/>
      </c>
      <c r="H183" s="69"/>
      <c r="I183" s="62"/>
      <c r="J183" s="62"/>
      <c r="K183" s="62"/>
      <c r="L183" s="62"/>
      <c r="M183" s="62"/>
      <c r="N183" s="62"/>
      <c r="O183" s="62"/>
      <c r="P183" s="62"/>
      <c r="Q183" s="62"/>
      <c r="R183" s="62"/>
    </row>
    <row r="184" spans="1:18" s="68" customFormat="1">
      <c r="A184" s="141">
        <v>173</v>
      </c>
      <c r="B184" s="182"/>
      <c r="C184" s="142"/>
      <c r="D184" s="142"/>
      <c r="E184" s="144"/>
      <c r="F184" s="16" t="str">
        <f t="shared" si="10"/>
        <v/>
      </c>
      <c r="H184" s="69"/>
      <c r="I184" s="62"/>
      <c r="J184" s="62"/>
      <c r="K184" s="62"/>
      <c r="L184" s="62"/>
      <c r="M184" s="62"/>
      <c r="N184" s="62"/>
      <c r="O184" s="62"/>
      <c r="P184" s="62"/>
      <c r="Q184" s="62"/>
      <c r="R184" s="62"/>
    </row>
    <row r="185" spans="1:18" s="68" customFormat="1">
      <c r="A185" s="141">
        <v>174</v>
      </c>
      <c r="B185" s="182"/>
      <c r="C185" s="142"/>
      <c r="D185" s="142"/>
      <c r="E185" s="144"/>
      <c r="F185" s="16" t="str">
        <f t="shared" si="10"/>
        <v/>
      </c>
      <c r="H185" s="69"/>
      <c r="I185" s="62"/>
      <c r="J185" s="62"/>
      <c r="K185" s="62"/>
      <c r="L185" s="62"/>
      <c r="M185" s="62"/>
      <c r="N185" s="62"/>
      <c r="O185" s="62"/>
      <c r="P185" s="62"/>
      <c r="Q185" s="62"/>
      <c r="R185" s="62"/>
    </row>
    <row r="186" spans="1:18" s="68" customFormat="1">
      <c r="A186" s="141">
        <v>175</v>
      </c>
      <c r="B186" s="182"/>
      <c r="C186" s="142"/>
      <c r="D186" s="142"/>
      <c r="E186" s="144"/>
      <c r="F186" s="16" t="str">
        <f t="shared" si="10"/>
        <v/>
      </c>
      <c r="H186" s="69"/>
      <c r="I186" s="62"/>
      <c r="J186" s="62"/>
      <c r="K186" s="62"/>
      <c r="L186" s="62"/>
      <c r="M186" s="62"/>
      <c r="N186" s="62"/>
      <c r="O186" s="62"/>
      <c r="P186" s="62"/>
      <c r="Q186" s="62"/>
      <c r="R186" s="62"/>
    </row>
    <row r="187" spans="1:18" s="68" customFormat="1">
      <c r="A187" s="141">
        <v>176</v>
      </c>
      <c r="B187" s="182"/>
      <c r="C187" s="142"/>
      <c r="D187" s="142"/>
      <c r="E187" s="144"/>
      <c r="F187" s="16" t="str">
        <f t="shared" si="10"/>
        <v/>
      </c>
      <c r="H187" s="69"/>
      <c r="I187" s="62"/>
      <c r="J187" s="62"/>
      <c r="K187" s="62"/>
      <c r="L187" s="62"/>
      <c r="M187" s="62"/>
      <c r="N187" s="62"/>
      <c r="O187" s="62"/>
      <c r="P187" s="62"/>
      <c r="Q187" s="62"/>
      <c r="R187" s="62"/>
    </row>
    <row r="188" spans="1:18" s="68" customFormat="1">
      <c r="A188" s="141">
        <v>177</v>
      </c>
      <c r="B188" s="182"/>
      <c r="C188" s="142"/>
      <c r="D188" s="142"/>
      <c r="E188" s="144"/>
      <c r="F188" s="16" t="str">
        <f t="shared" si="10"/>
        <v/>
      </c>
      <c r="H188" s="69"/>
      <c r="I188" s="62"/>
      <c r="J188" s="62"/>
      <c r="K188" s="62"/>
      <c r="L188" s="62"/>
      <c r="M188" s="62"/>
      <c r="N188" s="62"/>
      <c r="O188" s="62"/>
      <c r="P188" s="62"/>
      <c r="Q188" s="62"/>
      <c r="R188" s="62"/>
    </row>
    <row r="189" spans="1:18" s="68" customFormat="1">
      <c r="A189" s="141">
        <v>178</v>
      </c>
      <c r="B189" s="182"/>
      <c r="C189" s="142"/>
      <c r="D189" s="142"/>
      <c r="E189" s="144"/>
      <c r="F189" s="16" t="str">
        <f t="shared" si="10"/>
        <v/>
      </c>
      <c r="H189" s="69"/>
      <c r="I189" s="62"/>
      <c r="J189" s="62"/>
      <c r="K189" s="62"/>
      <c r="L189" s="62"/>
      <c r="M189" s="62"/>
      <c r="N189" s="62"/>
      <c r="O189" s="62"/>
      <c r="P189" s="62"/>
      <c r="Q189" s="62"/>
      <c r="R189" s="62"/>
    </row>
    <row r="190" spans="1:18" s="68" customFormat="1">
      <c r="A190" s="141">
        <v>179</v>
      </c>
      <c r="B190" s="182"/>
      <c r="C190" s="142"/>
      <c r="D190" s="142"/>
      <c r="E190" s="144"/>
      <c r="F190" s="16" t="str">
        <f t="shared" si="10"/>
        <v/>
      </c>
      <c r="H190" s="69"/>
      <c r="I190" s="62"/>
      <c r="J190" s="62"/>
      <c r="K190" s="62"/>
      <c r="L190" s="62"/>
      <c r="M190" s="62"/>
      <c r="N190" s="62"/>
      <c r="O190" s="62"/>
      <c r="P190" s="62"/>
      <c r="Q190" s="62"/>
      <c r="R190" s="62"/>
    </row>
    <row r="191" spans="1:18" s="68" customFormat="1">
      <c r="A191" s="141">
        <v>180</v>
      </c>
      <c r="B191" s="182"/>
      <c r="C191" s="142"/>
      <c r="D191" s="142"/>
      <c r="E191" s="144"/>
      <c r="F191" s="16" t="str">
        <f t="shared" si="10"/>
        <v/>
      </c>
      <c r="H191" s="69"/>
      <c r="I191" s="62"/>
      <c r="J191" s="62"/>
      <c r="K191" s="62"/>
      <c r="L191" s="62"/>
      <c r="M191" s="62"/>
      <c r="N191" s="62"/>
      <c r="O191" s="62"/>
      <c r="P191" s="62"/>
      <c r="Q191" s="62"/>
      <c r="R191" s="62"/>
    </row>
    <row r="192" spans="1:18" s="68" customFormat="1">
      <c r="A192" s="141">
        <v>181</v>
      </c>
      <c r="B192" s="182"/>
      <c r="C192" s="142"/>
      <c r="D192" s="142"/>
      <c r="E192" s="144"/>
      <c r="F192" s="16" t="str">
        <f t="shared" si="10"/>
        <v/>
      </c>
      <c r="H192" s="69"/>
      <c r="I192" s="62"/>
      <c r="J192" s="62"/>
      <c r="K192" s="62"/>
      <c r="L192" s="62"/>
      <c r="M192" s="62"/>
      <c r="N192" s="62"/>
      <c r="O192" s="62"/>
      <c r="P192" s="62"/>
      <c r="Q192" s="62"/>
      <c r="R192" s="62"/>
    </row>
    <row r="193" spans="1:18" s="68" customFormat="1">
      <c r="A193" s="141">
        <v>182</v>
      </c>
      <c r="B193" s="182"/>
      <c r="C193" s="142"/>
      <c r="D193" s="142"/>
      <c r="E193" s="144"/>
      <c r="F193" s="16" t="str">
        <f t="shared" si="10"/>
        <v/>
      </c>
      <c r="H193" s="69"/>
      <c r="I193" s="62"/>
      <c r="J193" s="62"/>
      <c r="K193" s="62"/>
      <c r="L193" s="62"/>
      <c r="M193" s="62"/>
      <c r="N193" s="62"/>
      <c r="O193" s="62"/>
      <c r="P193" s="62"/>
      <c r="Q193" s="62"/>
      <c r="R193" s="62"/>
    </row>
    <row r="194" spans="1:18" s="68" customFormat="1">
      <c r="A194" s="141">
        <v>183</v>
      </c>
      <c r="B194" s="182"/>
      <c r="C194" s="142"/>
      <c r="D194" s="142"/>
      <c r="E194" s="144"/>
      <c r="F194" s="16" t="str">
        <f t="shared" si="10"/>
        <v/>
      </c>
      <c r="H194" s="69"/>
      <c r="I194" s="62"/>
      <c r="J194" s="62"/>
      <c r="K194" s="62"/>
      <c r="L194" s="62"/>
      <c r="M194" s="62"/>
      <c r="N194" s="62"/>
      <c r="O194" s="62"/>
      <c r="P194" s="62"/>
      <c r="Q194" s="62"/>
      <c r="R194" s="62"/>
    </row>
    <row r="195" spans="1:18" s="68" customFormat="1">
      <c r="A195" s="141">
        <v>184</v>
      </c>
      <c r="B195" s="182"/>
      <c r="C195" s="142"/>
      <c r="D195" s="142"/>
      <c r="E195" s="144"/>
      <c r="F195" s="16" t="str">
        <f t="shared" si="10"/>
        <v/>
      </c>
      <c r="H195" s="69"/>
      <c r="I195" s="62"/>
      <c r="J195" s="62"/>
      <c r="K195" s="62"/>
      <c r="L195" s="62"/>
      <c r="M195" s="62"/>
      <c r="N195" s="62"/>
      <c r="O195" s="62"/>
      <c r="P195" s="62"/>
      <c r="Q195" s="62"/>
      <c r="R195" s="62"/>
    </row>
    <row r="196" spans="1:18" s="68" customFormat="1">
      <c r="A196" s="141">
        <v>185</v>
      </c>
      <c r="B196" s="182"/>
      <c r="C196" s="142"/>
      <c r="D196" s="142"/>
      <c r="E196" s="144"/>
      <c r="F196" s="16" t="str">
        <f t="shared" si="10"/>
        <v/>
      </c>
      <c r="H196" s="69"/>
      <c r="I196" s="62"/>
      <c r="J196" s="62"/>
      <c r="K196" s="62"/>
      <c r="L196" s="62"/>
      <c r="M196" s="62"/>
      <c r="N196" s="62"/>
      <c r="O196" s="62"/>
      <c r="P196" s="62"/>
      <c r="Q196" s="62"/>
      <c r="R196" s="62"/>
    </row>
    <row r="197" spans="1:18" s="68" customFormat="1">
      <c r="A197" s="141">
        <v>186</v>
      </c>
      <c r="B197" s="182"/>
      <c r="C197" s="142"/>
      <c r="D197" s="142"/>
      <c r="E197" s="144"/>
      <c r="F197" s="16" t="str">
        <f t="shared" si="10"/>
        <v/>
      </c>
      <c r="H197" s="69"/>
      <c r="I197" s="62"/>
      <c r="J197" s="62"/>
      <c r="K197" s="62"/>
      <c r="L197" s="62"/>
      <c r="M197" s="62"/>
      <c r="N197" s="62"/>
      <c r="O197" s="62"/>
      <c r="P197" s="62"/>
      <c r="Q197" s="62"/>
      <c r="R197" s="62"/>
    </row>
    <row r="198" spans="1:18" s="68" customFormat="1">
      <c r="A198" s="141">
        <v>187</v>
      </c>
      <c r="B198" s="182"/>
      <c r="C198" s="142"/>
      <c r="D198" s="142"/>
      <c r="E198" s="144"/>
      <c r="F198" s="16" t="str">
        <f t="shared" si="10"/>
        <v/>
      </c>
      <c r="H198" s="69"/>
      <c r="I198" s="62"/>
      <c r="J198" s="62"/>
      <c r="K198" s="62"/>
      <c r="L198" s="62"/>
      <c r="M198" s="62"/>
      <c r="N198" s="62"/>
      <c r="O198" s="62"/>
      <c r="P198" s="62"/>
      <c r="Q198" s="62"/>
      <c r="R198" s="62"/>
    </row>
    <row r="199" spans="1:18" s="68" customFormat="1">
      <c r="A199" s="141">
        <v>188</v>
      </c>
      <c r="B199" s="182"/>
      <c r="C199" s="142"/>
      <c r="D199" s="142"/>
      <c r="E199" s="144"/>
      <c r="F199" s="16" t="str">
        <f t="shared" si="10"/>
        <v/>
      </c>
      <c r="H199" s="69"/>
      <c r="I199" s="62"/>
      <c r="J199" s="62"/>
      <c r="K199" s="62"/>
      <c r="L199" s="62"/>
      <c r="M199" s="62"/>
      <c r="N199" s="62"/>
      <c r="O199" s="62"/>
      <c r="P199" s="62"/>
      <c r="Q199" s="62"/>
      <c r="R199" s="62"/>
    </row>
    <row r="200" spans="1:18" s="68" customFormat="1">
      <c r="A200" s="141">
        <v>189</v>
      </c>
      <c r="B200" s="182"/>
      <c r="C200" s="142"/>
      <c r="D200" s="142"/>
      <c r="E200" s="144"/>
      <c r="F200" s="16" t="str">
        <f t="shared" si="10"/>
        <v/>
      </c>
      <c r="H200" s="69"/>
      <c r="I200" s="62"/>
      <c r="J200" s="62"/>
      <c r="K200" s="62"/>
      <c r="L200" s="62"/>
      <c r="M200" s="62"/>
      <c r="N200" s="62"/>
      <c r="O200" s="62"/>
      <c r="P200" s="62"/>
      <c r="Q200" s="62"/>
      <c r="R200" s="62"/>
    </row>
    <row r="201" spans="1:18" s="68" customFormat="1">
      <c r="A201" s="141">
        <v>190</v>
      </c>
      <c r="B201" s="182"/>
      <c r="C201" s="142"/>
      <c r="D201" s="142"/>
      <c r="E201" s="144"/>
      <c r="F201" s="16" t="str">
        <f t="shared" si="10"/>
        <v/>
      </c>
      <c r="H201" s="69"/>
      <c r="I201" s="62"/>
      <c r="J201" s="62"/>
      <c r="K201" s="62"/>
      <c r="L201" s="62"/>
      <c r="M201" s="62"/>
      <c r="N201" s="62"/>
      <c r="O201" s="62"/>
      <c r="P201" s="62"/>
      <c r="Q201" s="62"/>
      <c r="R201" s="62"/>
    </row>
    <row r="202" spans="1:18" s="68" customFormat="1">
      <c r="A202" s="141">
        <v>191</v>
      </c>
      <c r="B202" s="182"/>
      <c r="C202" s="142"/>
      <c r="D202" s="142"/>
      <c r="E202" s="144"/>
      <c r="F202" s="16" t="str">
        <f t="shared" si="10"/>
        <v/>
      </c>
      <c r="H202" s="69"/>
      <c r="I202" s="62"/>
      <c r="J202" s="62"/>
      <c r="K202" s="62"/>
      <c r="L202" s="62"/>
      <c r="M202" s="62"/>
      <c r="N202" s="62"/>
      <c r="O202" s="62"/>
      <c r="P202" s="62"/>
      <c r="Q202" s="62"/>
      <c r="R202" s="62"/>
    </row>
    <row r="203" spans="1:18" s="68" customFormat="1">
      <c r="A203" s="141">
        <v>192</v>
      </c>
      <c r="B203" s="182"/>
      <c r="C203" s="142"/>
      <c r="D203" s="142"/>
      <c r="E203" s="144"/>
      <c r="F203" s="16" t="str">
        <f t="shared" si="10"/>
        <v/>
      </c>
      <c r="H203" s="69"/>
      <c r="I203" s="62"/>
      <c r="J203" s="62"/>
      <c r="K203" s="62"/>
      <c r="L203" s="62"/>
      <c r="M203" s="62"/>
      <c r="N203" s="62"/>
      <c r="O203" s="62"/>
      <c r="P203" s="62"/>
      <c r="Q203" s="62"/>
      <c r="R203" s="62"/>
    </row>
    <row r="204" spans="1:18" s="68" customFormat="1">
      <c r="A204" s="141">
        <v>193</v>
      </c>
      <c r="B204" s="182"/>
      <c r="C204" s="142"/>
      <c r="D204" s="142"/>
      <c r="E204" s="144"/>
      <c r="F204" s="16" t="str">
        <f t="shared" ref="F204:F261" si="11">IF(OR($C204="",$E204&lt;an_initial,$E204&gt;an_final),"",G204*(HLOOKUP(D204,iii2punctaje,2,FALSE)))</f>
        <v/>
      </c>
      <c r="H204" s="69"/>
      <c r="I204" s="62"/>
      <c r="J204" s="62"/>
      <c r="K204" s="62"/>
      <c r="L204" s="62"/>
      <c r="M204" s="62"/>
      <c r="N204" s="62"/>
      <c r="O204" s="62"/>
      <c r="P204" s="62"/>
      <c r="Q204" s="62"/>
      <c r="R204" s="62"/>
    </row>
    <row r="205" spans="1:18" s="68" customFormat="1">
      <c r="A205" s="141">
        <v>194</v>
      </c>
      <c r="B205" s="182"/>
      <c r="C205" s="142"/>
      <c r="D205" s="142"/>
      <c r="E205" s="144"/>
      <c r="F205" s="16" t="str">
        <f t="shared" si="11"/>
        <v/>
      </c>
      <c r="H205" s="69"/>
      <c r="I205" s="62"/>
      <c r="J205" s="62"/>
      <c r="K205" s="62"/>
      <c r="L205" s="62"/>
      <c r="M205" s="62"/>
      <c r="N205" s="62"/>
      <c r="O205" s="62"/>
      <c r="P205" s="62"/>
      <c r="Q205" s="62"/>
      <c r="R205" s="62"/>
    </row>
    <row r="206" spans="1:18" s="68" customFormat="1">
      <c r="A206" s="141">
        <v>195</v>
      </c>
      <c r="B206" s="182"/>
      <c r="C206" s="142"/>
      <c r="D206" s="142"/>
      <c r="E206" s="144"/>
      <c r="F206" s="16" t="str">
        <f t="shared" si="11"/>
        <v/>
      </c>
      <c r="H206" s="69"/>
      <c r="I206" s="62"/>
      <c r="J206" s="62"/>
      <c r="K206" s="62"/>
      <c r="L206" s="62"/>
      <c r="M206" s="62"/>
      <c r="N206" s="62"/>
      <c r="O206" s="62"/>
      <c r="P206" s="62"/>
      <c r="Q206" s="62"/>
      <c r="R206" s="62"/>
    </row>
    <row r="207" spans="1:18" s="68" customFormat="1">
      <c r="A207" s="141">
        <v>196</v>
      </c>
      <c r="B207" s="182"/>
      <c r="C207" s="142"/>
      <c r="D207" s="142"/>
      <c r="E207" s="144"/>
      <c r="F207" s="16" t="str">
        <f t="shared" si="11"/>
        <v/>
      </c>
      <c r="H207" s="69"/>
      <c r="I207" s="62"/>
      <c r="J207" s="62"/>
      <c r="K207" s="62"/>
      <c r="L207" s="62"/>
      <c r="M207" s="62"/>
      <c r="N207" s="62"/>
      <c r="O207" s="62"/>
      <c r="P207" s="62"/>
      <c r="Q207" s="62"/>
      <c r="R207" s="62"/>
    </row>
    <row r="208" spans="1:18" s="68" customFormat="1">
      <c r="A208" s="141">
        <v>197</v>
      </c>
      <c r="B208" s="182"/>
      <c r="C208" s="142"/>
      <c r="D208" s="142"/>
      <c r="E208" s="144"/>
      <c r="F208" s="16" t="str">
        <f t="shared" si="11"/>
        <v/>
      </c>
      <c r="H208" s="69"/>
      <c r="I208" s="62"/>
      <c r="J208" s="62"/>
      <c r="K208" s="62"/>
      <c r="L208" s="62"/>
      <c r="M208" s="62"/>
      <c r="N208" s="62"/>
      <c r="O208" s="62"/>
      <c r="P208" s="62"/>
      <c r="Q208" s="62"/>
      <c r="R208" s="62"/>
    </row>
    <row r="209" spans="1:18" s="68" customFormat="1">
      <c r="A209" s="141">
        <v>198</v>
      </c>
      <c r="B209" s="182"/>
      <c r="C209" s="142"/>
      <c r="D209" s="142"/>
      <c r="E209" s="144"/>
      <c r="F209" s="16" t="str">
        <f t="shared" si="11"/>
        <v/>
      </c>
      <c r="H209" s="69"/>
      <c r="I209" s="62"/>
      <c r="J209" s="62"/>
      <c r="K209" s="62"/>
      <c r="L209" s="62"/>
      <c r="M209" s="62"/>
      <c r="N209" s="62"/>
      <c r="O209" s="62"/>
      <c r="P209" s="62"/>
      <c r="Q209" s="62"/>
      <c r="R209" s="62"/>
    </row>
    <row r="210" spans="1:18" s="68" customFormat="1">
      <c r="A210" s="141">
        <v>199</v>
      </c>
      <c r="B210" s="182"/>
      <c r="C210" s="142"/>
      <c r="D210" s="142"/>
      <c r="E210" s="144"/>
      <c r="F210" s="16" t="str">
        <f t="shared" si="11"/>
        <v/>
      </c>
      <c r="H210" s="69"/>
      <c r="I210" s="62"/>
      <c r="J210" s="62"/>
      <c r="K210" s="62"/>
      <c r="L210" s="62"/>
      <c r="M210" s="62"/>
      <c r="N210" s="62"/>
      <c r="O210" s="62"/>
      <c r="P210" s="62"/>
      <c r="Q210" s="62"/>
      <c r="R210" s="62"/>
    </row>
    <row r="211" spans="1:18" s="68" customFormat="1">
      <c r="A211" s="141">
        <v>200</v>
      </c>
      <c r="B211" s="182"/>
      <c r="C211" s="142"/>
      <c r="D211" s="142"/>
      <c r="E211" s="144"/>
      <c r="F211" s="16" t="str">
        <f t="shared" si="11"/>
        <v/>
      </c>
      <c r="H211" s="69"/>
      <c r="I211" s="62"/>
      <c r="J211" s="62"/>
      <c r="K211" s="62"/>
      <c r="L211" s="62"/>
      <c r="M211" s="62"/>
      <c r="N211" s="62"/>
      <c r="O211" s="62"/>
      <c r="P211" s="62"/>
      <c r="Q211" s="62"/>
      <c r="R211" s="62"/>
    </row>
    <row r="212" spans="1:18" s="68" customFormat="1">
      <c r="A212" s="141">
        <v>201</v>
      </c>
      <c r="B212" s="182"/>
      <c r="C212" s="142"/>
      <c r="D212" s="142"/>
      <c r="E212" s="144"/>
      <c r="F212" s="16" t="str">
        <f t="shared" si="11"/>
        <v/>
      </c>
      <c r="H212" s="69"/>
      <c r="I212" s="62"/>
      <c r="J212" s="62"/>
      <c r="K212" s="62"/>
      <c r="L212" s="62"/>
      <c r="M212" s="62"/>
      <c r="N212" s="62"/>
      <c r="O212" s="62"/>
      <c r="P212" s="62"/>
      <c r="Q212" s="62"/>
      <c r="R212" s="62"/>
    </row>
    <row r="213" spans="1:18" s="68" customFormat="1">
      <c r="A213" s="141">
        <v>202</v>
      </c>
      <c r="B213" s="182"/>
      <c r="C213" s="142"/>
      <c r="D213" s="142"/>
      <c r="E213" s="144"/>
      <c r="F213" s="16" t="str">
        <f t="shared" si="11"/>
        <v/>
      </c>
      <c r="H213" s="69"/>
      <c r="I213" s="62"/>
      <c r="J213" s="62"/>
      <c r="K213" s="62"/>
      <c r="L213" s="62"/>
      <c r="M213" s="62"/>
      <c r="N213" s="62"/>
      <c r="O213" s="62"/>
      <c r="P213" s="62"/>
      <c r="Q213" s="62"/>
      <c r="R213" s="62"/>
    </row>
    <row r="214" spans="1:18" s="68" customFormat="1">
      <c r="A214" s="141">
        <v>203</v>
      </c>
      <c r="B214" s="182"/>
      <c r="C214" s="142"/>
      <c r="D214" s="142"/>
      <c r="E214" s="144"/>
      <c r="F214" s="16" t="str">
        <f t="shared" si="11"/>
        <v/>
      </c>
      <c r="H214" s="69"/>
      <c r="I214" s="62"/>
      <c r="J214" s="62"/>
      <c r="K214" s="62"/>
      <c r="L214" s="62"/>
      <c r="M214" s="62"/>
      <c r="N214" s="62"/>
      <c r="O214" s="62"/>
      <c r="P214" s="62"/>
      <c r="Q214" s="62"/>
      <c r="R214" s="62"/>
    </row>
    <row r="215" spans="1:18" s="68" customFormat="1">
      <c r="A215" s="141">
        <v>204</v>
      </c>
      <c r="B215" s="182"/>
      <c r="C215" s="142"/>
      <c r="D215" s="142"/>
      <c r="E215" s="144"/>
      <c r="F215" s="16" t="str">
        <f t="shared" si="11"/>
        <v/>
      </c>
      <c r="H215" s="69"/>
      <c r="I215" s="62"/>
      <c r="J215" s="62"/>
      <c r="K215" s="62"/>
      <c r="L215" s="62"/>
      <c r="M215" s="62"/>
      <c r="N215" s="62"/>
      <c r="O215" s="62"/>
      <c r="P215" s="62"/>
      <c r="Q215" s="62"/>
      <c r="R215" s="62"/>
    </row>
    <row r="216" spans="1:18" s="68" customFormat="1">
      <c r="A216" s="141">
        <v>205</v>
      </c>
      <c r="B216" s="182"/>
      <c r="C216" s="142"/>
      <c r="D216" s="142"/>
      <c r="E216" s="144"/>
      <c r="F216" s="16" t="str">
        <f t="shared" si="11"/>
        <v/>
      </c>
      <c r="H216" s="69"/>
      <c r="I216" s="62"/>
      <c r="J216" s="62"/>
      <c r="K216" s="62"/>
      <c r="L216" s="62"/>
      <c r="M216" s="62"/>
      <c r="N216" s="62"/>
      <c r="O216" s="62"/>
      <c r="P216" s="62"/>
      <c r="Q216" s="62"/>
      <c r="R216" s="62"/>
    </row>
    <row r="217" spans="1:18" s="68" customFormat="1">
      <c r="A217" s="141">
        <v>206</v>
      </c>
      <c r="B217" s="182"/>
      <c r="C217" s="142"/>
      <c r="D217" s="142"/>
      <c r="E217" s="144"/>
      <c r="F217" s="16" t="str">
        <f t="shared" si="11"/>
        <v/>
      </c>
      <c r="H217" s="69"/>
      <c r="I217" s="62"/>
      <c r="J217" s="62"/>
      <c r="K217" s="62"/>
      <c r="L217" s="62"/>
      <c r="M217" s="62"/>
      <c r="N217" s="62"/>
      <c r="O217" s="62"/>
      <c r="P217" s="62"/>
      <c r="Q217" s="62"/>
      <c r="R217" s="62"/>
    </row>
    <row r="218" spans="1:18" s="68" customFormat="1">
      <c r="A218" s="141">
        <v>207</v>
      </c>
      <c r="B218" s="182"/>
      <c r="C218" s="142"/>
      <c r="D218" s="142"/>
      <c r="E218" s="144"/>
      <c r="F218" s="16" t="str">
        <f t="shared" si="11"/>
        <v/>
      </c>
      <c r="H218" s="69"/>
      <c r="I218" s="62"/>
      <c r="J218" s="62"/>
      <c r="K218" s="62"/>
      <c r="L218" s="62"/>
      <c r="M218" s="62"/>
      <c r="N218" s="62"/>
      <c r="O218" s="62"/>
      <c r="P218" s="62"/>
      <c r="Q218" s="62"/>
      <c r="R218" s="62"/>
    </row>
    <row r="219" spans="1:18" s="68" customFormat="1">
      <c r="A219" s="141">
        <v>208</v>
      </c>
      <c r="B219" s="182"/>
      <c r="C219" s="142"/>
      <c r="D219" s="142"/>
      <c r="E219" s="144"/>
      <c r="F219" s="16" t="str">
        <f t="shared" si="11"/>
        <v/>
      </c>
      <c r="H219" s="69"/>
      <c r="I219" s="62"/>
      <c r="J219" s="62"/>
      <c r="K219" s="62"/>
      <c r="L219" s="62"/>
      <c r="M219" s="62"/>
      <c r="N219" s="62"/>
      <c r="O219" s="62"/>
      <c r="P219" s="62"/>
      <c r="Q219" s="62"/>
      <c r="R219" s="62"/>
    </row>
    <row r="220" spans="1:18" s="68" customFormat="1">
      <c r="A220" s="141">
        <v>209</v>
      </c>
      <c r="B220" s="182"/>
      <c r="C220" s="142"/>
      <c r="D220" s="142"/>
      <c r="E220" s="144"/>
      <c r="F220" s="16" t="str">
        <f t="shared" si="11"/>
        <v/>
      </c>
      <c r="H220" s="69"/>
      <c r="I220" s="62"/>
      <c r="J220" s="62"/>
      <c r="K220" s="62"/>
      <c r="L220" s="62"/>
      <c r="M220" s="62"/>
      <c r="N220" s="62"/>
      <c r="O220" s="62"/>
      <c r="P220" s="62"/>
      <c r="Q220" s="62"/>
      <c r="R220" s="62"/>
    </row>
    <row r="221" spans="1:18" s="68" customFormat="1">
      <c r="A221" s="141">
        <v>210</v>
      </c>
      <c r="B221" s="182"/>
      <c r="C221" s="142"/>
      <c r="D221" s="142"/>
      <c r="E221" s="144"/>
      <c r="F221" s="16" t="str">
        <f t="shared" si="11"/>
        <v/>
      </c>
      <c r="H221" s="69"/>
      <c r="I221" s="62"/>
      <c r="J221" s="62"/>
      <c r="K221" s="62"/>
      <c r="L221" s="62"/>
      <c r="M221" s="62"/>
      <c r="N221" s="62"/>
      <c r="O221" s="62"/>
      <c r="P221" s="62"/>
      <c r="Q221" s="62"/>
      <c r="R221" s="62"/>
    </row>
    <row r="222" spans="1:18" s="68" customFormat="1">
      <c r="A222" s="141">
        <v>211</v>
      </c>
      <c r="B222" s="182"/>
      <c r="C222" s="142"/>
      <c r="D222" s="142"/>
      <c r="E222" s="144"/>
      <c r="F222" s="16" t="str">
        <f t="shared" si="11"/>
        <v/>
      </c>
      <c r="H222" s="69"/>
      <c r="I222" s="62"/>
      <c r="J222" s="62"/>
      <c r="K222" s="62"/>
      <c r="L222" s="62"/>
      <c r="M222" s="62"/>
      <c r="N222" s="62"/>
      <c r="O222" s="62"/>
      <c r="P222" s="62"/>
      <c r="Q222" s="62"/>
      <c r="R222" s="62"/>
    </row>
    <row r="223" spans="1:18" s="68" customFormat="1">
      <c r="A223" s="141">
        <v>212</v>
      </c>
      <c r="B223" s="182"/>
      <c r="C223" s="142"/>
      <c r="D223" s="142"/>
      <c r="E223" s="144"/>
      <c r="F223" s="16" t="str">
        <f t="shared" si="11"/>
        <v/>
      </c>
      <c r="H223" s="69"/>
      <c r="I223" s="62"/>
      <c r="J223" s="62"/>
      <c r="K223" s="62"/>
      <c r="L223" s="62"/>
      <c r="M223" s="62"/>
      <c r="N223" s="62"/>
      <c r="O223" s="62"/>
      <c r="P223" s="62"/>
      <c r="Q223" s="62"/>
      <c r="R223" s="62"/>
    </row>
    <row r="224" spans="1:18" s="68" customFormat="1">
      <c r="A224" s="141">
        <v>213</v>
      </c>
      <c r="B224" s="182"/>
      <c r="C224" s="142"/>
      <c r="D224" s="142"/>
      <c r="E224" s="144"/>
      <c r="F224" s="16" t="str">
        <f t="shared" si="11"/>
        <v/>
      </c>
      <c r="H224" s="69"/>
      <c r="I224" s="62"/>
      <c r="J224" s="62"/>
      <c r="K224" s="62"/>
      <c r="L224" s="62"/>
      <c r="M224" s="62"/>
      <c r="N224" s="62"/>
      <c r="O224" s="62"/>
      <c r="P224" s="62"/>
      <c r="Q224" s="62"/>
      <c r="R224" s="62"/>
    </row>
    <row r="225" spans="1:18" s="68" customFormat="1">
      <c r="A225" s="141">
        <v>214</v>
      </c>
      <c r="B225" s="182"/>
      <c r="C225" s="142"/>
      <c r="D225" s="142"/>
      <c r="E225" s="144"/>
      <c r="F225" s="16" t="str">
        <f t="shared" si="11"/>
        <v/>
      </c>
      <c r="H225" s="69"/>
      <c r="I225" s="62"/>
      <c r="J225" s="62"/>
      <c r="K225" s="62"/>
      <c r="L225" s="62"/>
      <c r="M225" s="62"/>
      <c r="N225" s="62"/>
      <c r="O225" s="62"/>
      <c r="P225" s="62"/>
      <c r="Q225" s="62"/>
      <c r="R225" s="62"/>
    </row>
    <row r="226" spans="1:18" s="68" customFormat="1">
      <c r="A226" s="141">
        <v>215</v>
      </c>
      <c r="B226" s="182"/>
      <c r="C226" s="142"/>
      <c r="D226" s="142"/>
      <c r="E226" s="144"/>
      <c r="F226" s="16" t="str">
        <f t="shared" si="11"/>
        <v/>
      </c>
      <c r="H226" s="69"/>
      <c r="I226" s="62"/>
      <c r="J226" s="62"/>
      <c r="K226" s="62"/>
      <c r="L226" s="62"/>
      <c r="M226" s="62"/>
      <c r="N226" s="62"/>
      <c r="O226" s="62"/>
      <c r="P226" s="62"/>
      <c r="Q226" s="62"/>
      <c r="R226" s="62"/>
    </row>
    <row r="227" spans="1:18" s="68" customFormat="1">
      <c r="A227" s="141">
        <v>216</v>
      </c>
      <c r="B227" s="182"/>
      <c r="C227" s="142"/>
      <c r="D227" s="142"/>
      <c r="E227" s="144"/>
      <c r="F227" s="16" t="str">
        <f t="shared" si="11"/>
        <v/>
      </c>
      <c r="H227" s="69"/>
      <c r="I227" s="62"/>
      <c r="J227" s="62"/>
      <c r="K227" s="62"/>
      <c r="L227" s="62"/>
      <c r="M227" s="62"/>
      <c r="N227" s="62"/>
      <c r="O227" s="62"/>
      <c r="P227" s="62"/>
      <c r="Q227" s="62"/>
      <c r="R227" s="62"/>
    </row>
    <row r="228" spans="1:18" s="68" customFormat="1">
      <c r="A228" s="141">
        <v>217</v>
      </c>
      <c r="B228" s="182"/>
      <c r="C228" s="142"/>
      <c r="D228" s="142"/>
      <c r="E228" s="144"/>
      <c r="F228" s="16" t="str">
        <f t="shared" si="11"/>
        <v/>
      </c>
      <c r="H228" s="69"/>
      <c r="I228" s="62"/>
      <c r="J228" s="62"/>
      <c r="K228" s="62"/>
      <c r="L228" s="62"/>
      <c r="M228" s="62"/>
      <c r="N228" s="62"/>
      <c r="O228" s="62"/>
      <c r="P228" s="62"/>
      <c r="Q228" s="62"/>
      <c r="R228" s="62"/>
    </row>
    <row r="229" spans="1:18" s="68" customFormat="1">
      <c r="A229" s="141">
        <v>218</v>
      </c>
      <c r="B229" s="182"/>
      <c r="C229" s="142"/>
      <c r="D229" s="142"/>
      <c r="E229" s="144"/>
      <c r="F229" s="16" t="str">
        <f t="shared" si="11"/>
        <v/>
      </c>
      <c r="H229" s="69"/>
      <c r="I229" s="62"/>
      <c r="J229" s="62"/>
      <c r="K229" s="62"/>
      <c r="L229" s="62"/>
      <c r="M229" s="62"/>
      <c r="N229" s="62"/>
      <c r="O229" s="62"/>
      <c r="P229" s="62"/>
      <c r="Q229" s="62"/>
      <c r="R229" s="62"/>
    </row>
    <row r="230" spans="1:18" s="68" customFormat="1">
      <c r="A230" s="141">
        <v>219</v>
      </c>
      <c r="B230" s="182"/>
      <c r="C230" s="142"/>
      <c r="D230" s="142"/>
      <c r="E230" s="144"/>
      <c r="F230" s="16" t="str">
        <f t="shared" si="11"/>
        <v/>
      </c>
      <c r="H230" s="69"/>
      <c r="I230" s="62"/>
      <c r="J230" s="62"/>
      <c r="K230" s="62"/>
      <c r="L230" s="62"/>
      <c r="M230" s="62"/>
      <c r="N230" s="62"/>
      <c r="O230" s="62"/>
      <c r="P230" s="62"/>
      <c r="Q230" s="62"/>
      <c r="R230" s="62"/>
    </row>
    <row r="231" spans="1:18" s="68" customFormat="1">
      <c r="A231" s="141">
        <v>220</v>
      </c>
      <c r="B231" s="182"/>
      <c r="C231" s="142"/>
      <c r="D231" s="142"/>
      <c r="E231" s="144"/>
      <c r="F231" s="16" t="str">
        <f t="shared" si="11"/>
        <v/>
      </c>
      <c r="H231" s="69"/>
      <c r="I231" s="62"/>
      <c r="J231" s="62"/>
      <c r="K231" s="62"/>
      <c r="L231" s="62"/>
      <c r="M231" s="62"/>
      <c r="N231" s="62"/>
      <c r="O231" s="62"/>
      <c r="P231" s="62"/>
      <c r="Q231" s="62"/>
      <c r="R231" s="62"/>
    </row>
    <row r="232" spans="1:18" s="68" customFormat="1">
      <c r="A232" s="141">
        <v>221</v>
      </c>
      <c r="B232" s="182"/>
      <c r="C232" s="142"/>
      <c r="D232" s="142"/>
      <c r="E232" s="144"/>
      <c r="F232" s="16" t="str">
        <f t="shared" si="11"/>
        <v/>
      </c>
      <c r="H232" s="69"/>
      <c r="I232" s="62"/>
      <c r="J232" s="62"/>
      <c r="K232" s="62"/>
      <c r="L232" s="62"/>
      <c r="M232" s="62"/>
      <c r="N232" s="62"/>
      <c r="O232" s="62"/>
      <c r="P232" s="62"/>
      <c r="Q232" s="62"/>
      <c r="R232" s="62"/>
    </row>
    <row r="233" spans="1:18" s="68" customFormat="1">
      <c r="A233" s="141">
        <v>222</v>
      </c>
      <c r="B233" s="182"/>
      <c r="C233" s="142"/>
      <c r="D233" s="142"/>
      <c r="E233" s="144"/>
      <c r="F233" s="16" t="str">
        <f t="shared" si="11"/>
        <v/>
      </c>
      <c r="H233" s="69"/>
      <c r="I233" s="62"/>
      <c r="J233" s="62"/>
      <c r="K233" s="62"/>
      <c r="L233" s="62"/>
      <c r="M233" s="62"/>
      <c r="N233" s="62"/>
      <c r="O233" s="62"/>
      <c r="P233" s="62"/>
      <c r="Q233" s="62"/>
      <c r="R233" s="62"/>
    </row>
    <row r="234" spans="1:18" s="68" customFormat="1">
      <c r="A234" s="141">
        <v>223</v>
      </c>
      <c r="B234" s="182"/>
      <c r="C234" s="142"/>
      <c r="D234" s="142"/>
      <c r="E234" s="144"/>
      <c r="F234" s="16" t="str">
        <f t="shared" si="11"/>
        <v/>
      </c>
      <c r="H234" s="69"/>
      <c r="I234" s="62"/>
      <c r="J234" s="62"/>
      <c r="K234" s="62"/>
      <c r="L234" s="62"/>
      <c r="M234" s="62"/>
      <c r="N234" s="62"/>
      <c r="O234" s="62"/>
      <c r="P234" s="62"/>
      <c r="Q234" s="62"/>
      <c r="R234" s="62"/>
    </row>
    <row r="235" spans="1:18" s="68" customFormat="1">
      <c r="A235" s="141">
        <v>224</v>
      </c>
      <c r="B235" s="182"/>
      <c r="C235" s="142"/>
      <c r="D235" s="142"/>
      <c r="E235" s="144"/>
      <c r="F235" s="16" t="str">
        <f t="shared" si="11"/>
        <v/>
      </c>
      <c r="H235" s="69"/>
      <c r="I235" s="62"/>
      <c r="J235" s="62"/>
      <c r="K235" s="62"/>
      <c r="L235" s="62"/>
      <c r="M235" s="62"/>
      <c r="N235" s="62"/>
      <c r="O235" s="62"/>
      <c r="P235" s="62"/>
      <c r="Q235" s="62"/>
      <c r="R235" s="62"/>
    </row>
    <row r="236" spans="1:18" s="68" customFormat="1">
      <c r="A236" s="141">
        <v>225</v>
      </c>
      <c r="B236" s="182"/>
      <c r="C236" s="142"/>
      <c r="D236" s="142"/>
      <c r="E236" s="144"/>
      <c r="F236" s="16" t="str">
        <f t="shared" si="11"/>
        <v/>
      </c>
      <c r="H236" s="69"/>
      <c r="I236" s="62"/>
      <c r="J236" s="62"/>
      <c r="K236" s="62"/>
      <c r="L236" s="62"/>
      <c r="M236" s="62"/>
      <c r="N236" s="62"/>
      <c r="O236" s="62"/>
      <c r="P236" s="62"/>
      <c r="Q236" s="62"/>
      <c r="R236" s="62"/>
    </row>
    <row r="237" spans="1:18" s="68" customFormat="1">
      <c r="A237" s="141">
        <v>226</v>
      </c>
      <c r="B237" s="182"/>
      <c r="C237" s="142"/>
      <c r="D237" s="142"/>
      <c r="E237" s="144"/>
      <c r="F237" s="16" t="str">
        <f t="shared" si="11"/>
        <v/>
      </c>
      <c r="H237" s="69"/>
      <c r="I237" s="62"/>
      <c r="J237" s="62"/>
      <c r="K237" s="62"/>
      <c r="L237" s="62"/>
      <c r="M237" s="62"/>
      <c r="N237" s="62"/>
      <c r="O237" s="62"/>
      <c r="P237" s="62"/>
      <c r="Q237" s="62"/>
      <c r="R237" s="62"/>
    </row>
    <row r="238" spans="1:18" s="68" customFormat="1">
      <c r="A238" s="141">
        <v>227</v>
      </c>
      <c r="B238" s="182"/>
      <c r="C238" s="142"/>
      <c r="D238" s="142"/>
      <c r="E238" s="144"/>
      <c r="F238" s="16" t="str">
        <f t="shared" si="11"/>
        <v/>
      </c>
      <c r="H238" s="69"/>
      <c r="I238" s="62"/>
      <c r="J238" s="62"/>
      <c r="K238" s="62"/>
      <c r="L238" s="62"/>
      <c r="M238" s="62"/>
      <c r="N238" s="62"/>
      <c r="O238" s="62"/>
      <c r="P238" s="62"/>
      <c r="Q238" s="62"/>
      <c r="R238" s="62"/>
    </row>
    <row r="239" spans="1:18" s="68" customFormat="1">
      <c r="A239" s="141">
        <v>228</v>
      </c>
      <c r="B239" s="182"/>
      <c r="C239" s="142"/>
      <c r="D239" s="142"/>
      <c r="E239" s="144"/>
      <c r="F239" s="16" t="str">
        <f t="shared" si="11"/>
        <v/>
      </c>
      <c r="H239" s="69"/>
      <c r="I239" s="62"/>
      <c r="J239" s="62"/>
      <c r="K239" s="62"/>
      <c r="L239" s="62"/>
      <c r="M239" s="62"/>
      <c r="N239" s="62"/>
      <c r="O239" s="62"/>
      <c r="P239" s="62"/>
      <c r="Q239" s="62"/>
      <c r="R239" s="62"/>
    </row>
    <row r="240" spans="1:18" s="68" customFormat="1">
      <c r="A240" s="141">
        <v>229</v>
      </c>
      <c r="B240" s="182"/>
      <c r="C240" s="142"/>
      <c r="D240" s="142"/>
      <c r="E240" s="144"/>
      <c r="F240" s="16" t="str">
        <f t="shared" si="11"/>
        <v/>
      </c>
      <c r="H240" s="69"/>
      <c r="I240" s="62"/>
      <c r="J240" s="62"/>
      <c r="K240" s="62"/>
      <c r="L240" s="62"/>
      <c r="M240" s="62"/>
      <c r="N240" s="62"/>
      <c r="O240" s="62"/>
      <c r="P240" s="62"/>
      <c r="Q240" s="62"/>
      <c r="R240" s="62"/>
    </row>
    <row r="241" spans="1:18" s="68" customFormat="1">
      <c r="A241" s="141">
        <v>230</v>
      </c>
      <c r="B241" s="182"/>
      <c r="C241" s="142"/>
      <c r="D241" s="142"/>
      <c r="E241" s="144"/>
      <c r="F241" s="16" t="str">
        <f t="shared" si="11"/>
        <v/>
      </c>
      <c r="H241" s="69"/>
      <c r="I241" s="62"/>
      <c r="J241" s="62"/>
      <c r="K241" s="62"/>
      <c r="L241" s="62"/>
      <c r="M241" s="62"/>
      <c r="N241" s="62"/>
      <c r="O241" s="62"/>
      <c r="P241" s="62"/>
      <c r="Q241" s="62"/>
      <c r="R241" s="62"/>
    </row>
    <row r="242" spans="1:18" s="68" customFormat="1">
      <c r="A242" s="141">
        <v>231</v>
      </c>
      <c r="B242" s="182"/>
      <c r="C242" s="142"/>
      <c r="D242" s="142"/>
      <c r="E242" s="144"/>
      <c r="F242" s="16" t="str">
        <f t="shared" si="11"/>
        <v/>
      </c>
      <c r="H242" s="69"/>
      <c r="I242" s="62"/>
      <c r="J242" s="62"/>
      <c r="K242" s="62"/>
      <c r="L242" s="62"/>
      <c r="M242" s="62"/>
      <c r="N242" s="62"/>
      <c r="O242" s="62"/>
      <c r="P242" s="62"/>
      <c r="Q242" s="62"/>
      <c r="R242" s="62"/>
    </row>
    <row r="243" spans="1:18" s="68" customFormat="1">
      <c r="A243" s="141">
        <v>232</v>
      </c>
      <c r="B243" s="182"/>
      <c r="C243" s="142"/>
      <c r="D243" s="142"/>
      <c r="E243" s="144"/>
      <c r="F243" s="16" t="str">
        <f t="shared" si="11"/>
        <v/>
      </c>
      <c r="H243" s="69"/>
      <c r="I243" s="62"/>
      <c r="J243" s="62"/>
      <c r="K243" s="62"/>
      <c r="L243" s="62"/>
      <c r="M243" s="62"/>
      <c r="N243" s="62"/>
      <c r="O243" s="62"/>
      <c r="P243" s="62"/>
      <c r="Q243" s="62"/>
      <c r="R243" s="62"/>
    </row>
    <row r="244" spans="1:18" s="68" customFormat="1">
      <c r="A244" s="141">
        <v>233</v>
      </c>
      <c r="B244" s="182"/>
      <c r="C244" s="142"/>
      <c r="D244" s="142"/>
      <c r="E244" s="144"/>
      <c r="F244" s="16" t="str">
        <f t="shared" si="11"/>
        <v/>
      </c>
      <c r="H244" s="69"/>
      <c r="I244" s="62"/>
      <c r="J244" s="62"/>
      <c r="K244" s="62"/>
      <c r="L244" s="62"/>
      <c r="M244" s="62"/>
      <c r="N244" s="62"/>
      <c r="O244" s="62"/>
      <c r="P244" s="62"/>
      <c r="Q244" s="62"/>
      <c r="R244" s="62"/>
    </row>
    <row r="245" spans="1:18" s="68" customFormat="1">
      <c r="A245" s="141">
        <v>234</v>
      </c>
      <c r="B245" s="182"/>
      <c r="C245" s="142"/>
      <c r="D245" s="142"/>
      <c r="E245" s="144"/>
      <c r="F245" s="16" t="str">
        <f t="shared" si="11"/>
        <v/>
      </c>
      <c r="H245" s="69"/>
      <c r="I245" s="62"/>
      <c r="J245" s="62"/>
      <c r="K245" s="62"/>
      <c r="L245" s="62"/>
      <c r="M245" s="62"/>
      <c r="N245" s="62"/>
      <c r="O245" s="62"/>
      <c r="P245" s="62"/>
      <c r="Q245" s="62"/>
      <c r="R245" s="62"/>
    </row>
    <row r="246" spans="1:18" s="68" customFormat="1">
      <c r="A246" s="141">
        <v>235</v>
      </c>
      <c r="B246" s="182"/>
      <c r="C246" s="142"/>
      <c r="D246" s="142"/>
      <c r="E246" s="144"/>
      <c r="F246" s="16" t="str">
        <f t="shared" si="11"/>
        <v/>
      </c>
      <c r="H246" s="69"/>
      <c r="I246" s="62"/>
      <c r="J246" s="62"/>
      <c r="K246" s="62"/>
      <c r="L246" s="62"/>
      <c r="M246" s="62"/>
      <c r="N246" s="62"/>
      <c r="O246" s="62"/>
      <c r="P246" s="62"/>
      <c r="Q246" s="62"/>
      <c r="R246" s="62"/>
    </row>
    <row r="247" spans="1:18" s="68" customFormat="1">
      <c r="A247" s="141">
        <v>236</v>
      </c>
      <c r="B247" s="182"/>
      <c r="C247" s="142"/>
      <c r="D247" s="142"/>
      <c r="E247" s="144"/>
      <c r="F247" s="16" t="str">
        <f t="shared" si="11"/>
        <v/>
      </c>
      <c r="H247" s="69"/>
      <c r="I247" s="62"/>
      <c r="J247" s="62"/>
      <c r="K247" s="62"/>
      <c r="L247" s="62"/>
      <c r="M247" s="62"/>
      <c r="N247" s="62"/>
      <c r="O247" s="62"/>
      <c r="P247" s="62"/>
      <c r="Q247" s="62"/>
      <c r="R247" s="62"/>
    </row>
    <row r="248" spans="1:18" s="68" customFormat="1">
      <c r="A248" s="141">
        <v>237</v>
      </c>
      <c r="B248" s="182"/>
      <c r="C248" s="142"/>
      <c r="D248" s="142"/>
      <c r="E248" s="144"/>
      <c r="F248" s="16" t="str">
        <f t="shared" si="11"/>
        <v/>
      </c>
      <c r="H248" s="69"/>
      <c r="I248" s="62"/>
      <c r="J248" s="62"/>
      <c r="K248" s="62"/>
      <c r="L248" s="62"/>
      <c r="M248" s="62"/>
      <c r="N248" s="62"/>
      <c r="O248" s="62"/>
      <c r="P248" s="62"/>
      <c r="Q248" s="62"/>
      <c r="R248" s="62"/>
    </row>
    <row r="249" spans="1:18" s="68" customFormat="1">
      <c r="A249" s="141">
        <v>238</v>
      </c>
      <c r="B249" s="182"/>
      <c r="C249" s="142"/>
      <c r="D249" s="142"/>
      <c r="E249" s="144"/>
      <c r="F249" s="16" t="str">
        <f t="shared" si="11"/>
        <v/>
      </c>
      <c r="H249" s="69"/>
      <c r="I249" s="62"/>
      <c r="J249" s="62"/>
      <c r="K249" s="62"/>
      <c r="L249" s="62"/>
      <c r="M249" s="62"/>
      <c r="N249" s="62"/>
      <c r="O249" s="62"/>
      <c r="P249" s="62"/>
      <c r="Q249" s="62"/>
      <c r="R249" s="62"/>
    </row>
    <row r="250" spans="1:18" s="68" customFormat="1">
      <c r="A250" s="141">
        <v>239</v>
      </c>
      <c r="B250" s="182"/>
      <c r="C250" s="142"/>
      <c r="D250" s="142"/>
      <c r="E250" s="144"/>
      <c r="F250" s="16" t="str">
        <f t="shared" si="11"/>
        <v/>
      </c>
      <c r="H250" s="69"/>
      <c r="I250" s="62"/>
      <c r="J250" s="62"/>
      <c r="K250" s="62"/>
      <c r="L250" s="62"/>
      <c r="M250" s="62"/>
      <c r="N250" s="62"/>
      <c r="O250" s="62"/>
      <c r="P250" s="62"/>
      <c r="Q250" s="62"/>
      <c r="R250" s="62"/>
    </row>
    <row r="251" spans="1:18" s="68" customFormat="1">
      <c r="A251" s="141">
        <v>240</v>
      </c>
      <c r="B251" s="182"/>
      <c r="C251" s="142"/>
      <c r="D251" s="142"/>
      <c r="E251" s="144"/>
      <c r="F251" s="16" t="str">
        <f t="shared" si="11"/>
        <v/>
      </c>
      <c r="H251" s="69"/>
      <c r="I251" s="62"/>
      <c r="J251" s="62"/>
      <c r="K251" s="62"/>
      <c r="L251" s="62"/>
      <c r="M251" s="62"/>
      <c r="N251" s="62"/>
      <c r="O251" s="62"/>
      <c r="P251" s="62"/>
      <c r="Q251" s="62"/>
      <c r="R251" s="62"/>
    </row>
    <row r="252" spans="1:18" s="68" customFormat="1">
      <c r="A252" s="141">
        <v>241</v>
      </c>
      <c r="B252" s="182"/>
      <c r="C252" s="142"/>
      <c r="D252" s="142"/>
      <c r="E252" s="144"/>
      <c r="F252" s="16" t="str">
        <f t="shared" si="11"/>
        <v/>
      </c>
      <c r="H252" s="69"/>
      <c r="I252" s="62"/>
      <c r="J252" s="62"/>
      <c r="K252" s="62"/>
      <c r="L252" s="62"/>
      <c r="M252" s="62"/>
      <c r="N252" s="62"/>
      <c r="O252" s="62"/>
      <c r="P252" s="62"/>
      <c r="Q252" s="62"/>
      <c r="R252" s="62"/>
    </row>
    <row r="253" spans="1:18" s="68" customFormat="1">
      <c r="A253" s="141">
        <v>242</v>
      </c>
      <c r="B253" s="182"/>
      <c r="C253" s="142"/>
      <c r="D253" s="142"/>
      <c r="E253" s="144"/>
      <c r="F253" s="16" t="str">
        <f t="shared" si="11"/>
        <v/>
      </c>
      <c r="H253" s="69"/>
      <c r="I253" s="62"/>
      <c r="J253" s="62"/>
      <c r="K253" s="62"/>
      <c r="L253" s="62"/>
      <c r="M253" s="62"/>
      <c r="N253" s="62"/>
      <c r="O253" s="62"/>
      <c r="P253" s="62"/>
      <c r="Q253" s="62"/>
      <c r="R253" s="62"/>
    </row>
    <row r="254" spans="1:18" s="68" customFormat="1">
      <c r="A254" s="141">
        <v>243</v>
      </c>
      <c r="B254" s="182"/>
      <c r="C254" s="142"/>
      <c r="D254" s="142"/>
      <c r="E254" s="144"/>
      <c r="F254" s="16" t="str">
        <f t="shared" si="11"/>
        <v/>
      </c>
      <c r="H254" s="69"/>
      <c r="I254" s="62"/>
      <c r="J254" s="62"/>
      <c r="K254" s="62"/>
      <c r="L254" s="62"/>
      <c r="M254" s="62"/>
      <c r="N254" s="62"/>
      <c r="O254" s="62"/>
      <c r="P254" s="62"/>
      <c r="Q254" s="62"/>
      <c r="R254" s="62"/>
    </row>
    <row r="255" spans="1:18" s="68" customFormat="1">
      <c r="A255" s="141">
        <v>244</v>
      </c>
      <c r="B255" s="182"/>
      <c r="C255" s="142"/>
      <c r="D255" s="142"/>
      <c r="E255" s="144"/>
      <c r="F255" s="16" t="str">
        <f t="shared" si="11"/>
        <v/>
      </c>
      <c r="H255" s="69"/>
      <c r="I255" s="62"/>
      <c r="J255" s="62"/>
      <c r="K255" s="62"/>
      <c r="L255" s="62"/>
      <c r="M255" s="62"/>
      <c r="N255" s="62"/>
      <c r="O255" s="62"/>
      <c r="P255" s="62"/>
      <c r="Q255" s="62"/>
      <c r="R255" s="62"/>
    </row>
    <row r="256" spans="1:18" s="68" customFormat="1">
      <c r="A256" s="141">
        <v>245</v>
      </c>
      <c r="B256" s="182"/>
      <c r="C256" s="142"/>
      <c r="D256" s="142"/>
      <c r="E256" s="144"/>
      <c r="F256" s="16" t="str">
        <f t="shared" si="11"/>
        <v/>
      </c>
      <c r="H256" s="69"/>
      <c r="I256" s="62"/>
      <c r="J256" s="62"/>
      <c r="K256" s="62"/>
      <c r="L256" s="62"/>
      <c r="M256" s="62"/>
      <c r="N256" s="62"/>
      <c r="O256" s="62"/>
      <c r="P256" s="62"/>
      <c r="Q256" s="62"/>
      <c r="R256" s="62"/>
    </row>
    <row r="257" spans="1:18" s="68" customFormat="1">
      <c r="A257" s="141">
        <v>246</v>
      </c>
      <c r="B257" s="182"/>
      <c r="C257" s="142"/>
      <c r="D257" s="142"/>
      <c r="E257" s="144"/>
      <c r="F257" s="16" t="str">
        <f t="shared" si="11"/>
        <v/>
      </c>
      <c r="H257" s="69"/>
      <c r="I257" s="62"/>
      <c r="J257" s="62"/>
      <c r="K257" s="62"/>
      <c r="L257" s="62"/>
      <c r="M257" s="62"/>
      <c r="N257" s="62"/>
      <c r="O257" s="62"/>
      <c r="P257" s="62"/>
      <c r="Q257" s="62"/>
      <c r="R257" s="62"/>
    </row>
    <row r="258" spans="1:18" s="68" customFormat="1">
      <c r="A258" s="141">
        <v>247</v>
      </c>
      <c r="B258" s="182"/>
      <c r="C258" s="142"/>
      <c r="D258" s="142"/>
      <c r="E258" s="144"/>
      <c r="F258" s="16" t="str">
        <f t="shared" si="11"/>
        <v/>
      </c>
      <c r="H258" s="69"/>
      <c r="I258" s="62"/>
      <c r="J258" s="62"/>
      <c r="K258" s="62"/>
      <c r="L258" s="62"/>
      <c r="M258" s="62"/>
      <c r="N258" s="62"/>
      <c r="O258" s="62"/>
      <c r="P258" s="62"/>
      <c r="Q258" s="62"/>
      <c r="R258" s="62"/>
    </row>
    <row r="259" spans="1:18" s="68" customFormat="1">
      <c r="A259" s="141">
        <v>248</v>
      </c>
      <c r="B259" s="182"/>
      <c r="C259" s="142"/>
      <c r="D259" s="142"/>
      <c r="E259" s="144"/>
      <c r="F259" s="16" t="str">
        <f t="shared" si="11"/>
        <v/>
      </c>
      <c r="H259" s="69"/>
      <c r="I259" s="62"/>
      <c r="J259" s="62"/>
      <c r="K259" s="62"/>
      <c r="L259" s="62"/>
      <c r="M259" s="62"/>
      <c r="N259" s="62"/>
      <c r="O259" s="62"/>
      <c r="P259" s="62"/>
      <c r="Q259" s="62"/>
      <c r="R259" s="62"/>
    </row>
    <row r="260" spans="1:18" s="68" customFormat="1">
      <c r="A260" s="141">
        <v>249</v>
      </c>
      <c r="B260" s="182"/>
      <c r="C260" s="142"/>
      <c r="D260" s="142"/>
      <c r="E260" s="144"/>
      <c r="F260" s="16" t="str">
        <f t="shared" si="11"/>
        <v/>
      </c>
      <c r="H260" s="69"/>
      <c r="I260" s="62"/>
      <c r="J260" s="62"/>
      <c r="K260" s="62"/>
      <c r="L260" s="62"/>
      <c r="M260" s="62"/>
      <c r="N260" s="62"/>
      <c r="O260" s="62"/>
      <c r="P260" s="62"/>
      <c r="Q260" s="62"/>
      <c r="R260" s="62"/>
    </row>
    <row r="261" spans="1:18" s="68" customFormat="1">
      <c r="A261" s="141">
        <v>250</v>
      </c>
      <c r="B261" s="182"/>
      <c r="C261" s="142"/>
      <c r="D261" s="142"/>
      <c r="E261" s="144"/>
      <c r="F261" s="16" t="str">
        <f t="shared" si="11"/>
        <v/>
      </c>
      <c r="H261" s="69"/>
      <c r="I261" s="62"/>
      <c r="J261" s="62"/>
      <c r="K261" s="62"/>
      <c r="L261" s="62"/>
      <c r="M261" s="62"/>
      <c r="N261" s="62"/>
      <c r="O261" s="62"/>
      <c r="P261" s="62"/>
      <c r="Q261" s="62"/>
      <c r="R261" s="62"/>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B12" sqref="B12:C14"/>
    </sheetView>
  </sheetViews>
  <sheetFormatPr defaultColWidth="9.109375" defaultRowHeight="15.6"/>
  <cols>
    <col min="1" max="1" width="5.6640625" style="58" customWidth="1"/>
    <col min="2" max="2" width="68.6640625" style="62" customWidth="1"/>
    <col min="3" max="3" width="10.6640625" style="67" customWidth="1"/>
    <col min="4" max="4" width="17.6640625" style="62" customWidth="1"/>
    <col min="5" max="5" width="10.6640625" style="68" hidden="1" customWidth="1"/>
    <col min="6" max="6" width="9.109375" style="69" hidden="1" customWidth="1"/>
    <col min="7" max="7" width="9.109375" style="62" hidden="1" customWidth="1"/>
    <col min="8" max="17" width="9.109375" style="62" customWidth="1"/>
    <col min="18" max="16384" width="9.109375" style="62"/>
  </cols>
  <sheetData>
    <row r="1" spans="1:7" s="58" customFormat="1">
      <c r="A1" s="57" t="s">
        <v>481</v>
      </c>
      <c r="C1" s="59"/>
      <c r="D1" s="61"/>
      <c r="E1" s="60"/>
      <c r="F1" s="287"/>
    </row>
    <row r="2" spans="1:7" s="58" customFormat="1">
      <c r="A2" s="344" t="str">
        <f>IF(ISBLANK(facultate), IF(ISBLANK(departament),"","Departament " &amp; departament), "Facultatea " &amp; facultate)</f>
        <v>Facultatea Construcții</v>
      </c>
      <c r="C2" s="59"/>
      <c r="D2" s="61"/>
      <c r="E2" s="60"/>
      <c r="F2" s="287"/>
    </row>
    <row r="3" spans="1:7" s="58" customFormat="1">
      <c r="A3" s="344" t="str">
        <f>IF(ISBLANK(departament),"","Departamentul " &amp; departament)</f>
        <v>Departamentul Căi de Comunicație Terestre, Fundații și Cadastru</v>
      </c>
      <c r="C3" s="59"/>
      <c r="D3" s="61"/>
      <c r="E3" s="60"/>
      <c r="F3" s="287"/>
    </row>
    <row r="4" spans="1:7">
      <c r="A4" s="531" t="s">
        <v>834</v>
      </c>
      <c r="B4" s="531"/>
      <c r="C4" s="531"/>
      <c r="D4" s="531"/>
      <c r="E4" s="531"/>
      <c r="F4" s="531"/>
    </row>
    <row r="5" spans="1:7">
      <c r="A5" s="603" t="s">
        <v>1078</v>
      </c>
      <c r="B5" s="603"/>
      <c r="C5" s="603"/>
      <c r="D5" s="603"/>
      <c r="E5" s="224"/>
    </row>
    <row r="6" spans="1:7" ht="13.5" customHeight="1">
      <c r="C6" s="62"/>
      <c r="D6" s="345" t="str">
        <f>CONCATENATE(functie," ",nume_candidat)</f>
        <v>Șef de lucrări Halbac-Cotoara-Zamfir Rares</v>
      </c>
    </row>
    <row r="7" spans="1:7" ht="18.75" customHeight="1">
      <c r="A7" s="529" t="s">
        <v>336</v>
      </c>
      <c r="B7" s="529" t="s">
        <v>1041</v>
      </c>
      <c r="C7" s="539" t="s">
        <v>2</v>
      </c>
      <c r="D7" s="529" t="s">
        <v>542</v>
      </c>
      <c r="E7" s="529" t="s">
        <v>4</v>
      </c>
      <c r="F7" s="550" t="s">
        <v>539</v>
      </c>
      <c r="G7" s="536" t="s">
        <v>549</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46" t="str">
        <f>CONCATENATE("ultimii ",durata_evaluare," ani")</f>
        <v>ultimii 5 ani</v>
      </c>
      <c r="E10" s="346" t="str">
        <f>CONCATENATE("ultimii                                  ",durata_evaluare," ani")</f>
        <v>ultimii                                  5 ani</v>
      </c>
      <c r="F10" s="552"/>
      <c r="G10" s="536"/>
    </row>
    <row r="11" spans="1:7">
      <c r="A11" s="86"/>
      <c r="B11" s="63"/>
      <c r="C11" s="28"/>
      <c r="D11" s="146">
        <f>SUMIF(D12:D1012,"&gt;0")</f>
        <v>0</v>
      </c>
      <c r="E11" s="4">
        <f>SUMIF(E12:E1110,"&gt;0")</f>
        <v>0</v>
      </c>
      <c r="F11" s="296"/>
    </row>
    <row r="12" spans="1:7">
      <c r="A12" s="35">
        <v>1</v>
      </c>
      <c r="B12" s="378"/>
      <c r="C12" s="218"/>
      <c r="D12" s="16" t="str">
        <f t="shared" ref="D12:D75" si="0">IF(OR($B12="",,$C12&lt;an_initial,$C12&gt;an_final),"",E12*50)</f>
        <v/>
      </c>
      <c r="E12" s="56" t="str">
        <f t="shared" ref="E12:E43" si="1">IF(OR($B12="",,$C12="",$C12&gt;an_final),"",IF($C12&gt;=an_initial,1,""))</f>
        <v/>
      </c>
      <c r="F12" s="347" t="b">
        <f t="shared" ref="F12:F75" si="2">IF(nume_candidat="",FALSE,ISNUMBER(SEARCH(nume_candidat,$B12)))</f>
        <v>0</v>
      </c>
      <c r="G12" s="348">
        <f t="shared" ref="G12:G43" si="3">LEN(B12)-LEN(SUBSTITUTE(B12,",",""))+1</f>
        <v>1</v>
      </c>
    </row>
    <row r="13" spans="1:7">
      <c r="A13" s="35">
        <v>2</v>
      </c>
      <c r="B13" s="378"/>
      <c r="C13" s="218"/>
      <c r="D13" s="16" t="str">
        <f t="shared" si="0"/>
        <v/>
      </c>
      <c r="E13" s="56" t="str">
        <f t="shared" si="1"/>
        <v/>
      </c>
      <c r="F13" s="347" t="b">
        <f t="shared" si="2"/>
        <v>0</v>
      </c>
      <c r="G13" s="348">
        <f t="shared" si="3"/>
        <v>1</v>
      </c>
    </row>
    <row r="14" spans="1:7">
      <c r="A14" s="35">
        <v>3</v>
      </c>
      <c r="B14" s="378"/>
      <c r="C14" s="218"/>
      <c r="D14" s="16" t="str">
        <f t="shared" si="0"/>
        <v/>
      </c>
      <c r="E14" s="56" t="str">
        <f t="shared" si="1"/>
        <v/>
      </c>
      <c r="F14" s="347" t="b">
        <f t="shared" si="2"/>
        <v>0</v>
      </c>
      <c r="G14" s="348">
        <f t="shared" si="3"/>
        <v>1</v>
      </c>
    </row>
    <row r="15" spans="1:7">
      <c r="A15" s="35">
        <v>4</v>
      </c>
      <c r="B15" s="6"/>
      <c r="C15" s="214"/>
      <c r="D15" s="16" t="str">
        <f t="shared" si="0"/>
        <v/>
      </c>
      <c r="E15" s="56" t="str">
        <f t="shared" si="1"/>
        <v/>
      </c>
      <c r="F15" s="347" t="b">
        <f t="shared" si="2"/>
        <v>0</v>
      </c>
      <c r="G15" s="348">
        <f t="shared" si="3"/>
        <v>1</v>
      </c>
    </row>
    <row r="16" spans="1:7">
      <c r="A16" s="35">
        <v>5</v>
      </c>
      <c r="B16" s="6"/>
      <c r="C16" s="214"/>
      <c r="D16" s="16" t="str">
        <f t="shared" si="0"/>
        <v/>
      </c>
      <c r="E16" s="56" t="str">
        <f t="shared" si="1"/>
        <v/>
      </c>
      <c r="F16" s="347" t="b">
        <f t="shared" si="2"/>
        <v>0</v>
      </c>
      <c r="G16" s="348">
        <f t="shared" si="3"/>
        <v>1</v>
      </c>
    </row>
    <row r="17" spans="1:7">
      <c r="A17" s="35">
        <v>6</v>
      </c>
      <c r="B17" s="6"/>
      <c r="C17" s="214"/>
      <c r="D17" s="16" t="str">
        <f t="shared" si="0"/>
        <v/>
      </c>
      <c r="E17" s="56" t="str">
        <f t="shared" si="1"/>
        <v/>
      </c>
      <c r="F17" s="347" t="b">
        <f t="shared" si="2"/>
        <v>0</v>
      </c>
      <c r="G17" s="348">
        <f t="shared" si="3"/>
        <v>1</v>
      </c>
    </row>
    <row r="18" spans="1:7">
      <c r="A18" s="35">
        <v>7</v>
      </c>
      <c r="B18" s="6"/>
      <c r="C18" s="214"/>
      <c r="D18" s="16" t="str">
        <f t="shared" si="0"/>
        <v/>
      </c>
      <c r="E18" s="56" t="str">
        <f t="shared" si="1"/>
        <v/>
      </c>
      <c r="F18" s="347" t="b">
        <f t="shared" si="2"/>
        <v>0</v>
      </c>
      <c r="G18" s="348">
        <f t="shared" si="3"/>
        <v>1</v>
      </c>
    </row>
    <row r="19" spans="1:7">
      <c r="A19" s="35">
        <v>8</v>
      </c>
      <c r="B19" s="6"/>
      <c r="C19" s="214"/>
      <c r="D19" s="16" t="str">
        <f t="shared" si="0"/>
        <v/>
      </c>
      <c r="E19" s="56" t="str">
        <f t="shared" si="1"/>
        <v/>
      </c>
      <c r="F19" s="347" t="b">
        <f t="shared" si="2"/>
        <v>0</v>
      </c>
      <c r="G19" s="348">
        <f t="shared" si="3"/>
        <v>1</v>
      </c>
    </row>
    <row r="20" spans="1:7">
      <c r="A20" s="35">
        <v>9</v>
      </c>
      <c r="B20" s="6"/>
      <c r="C20" s="214"/>
      <c r="D20" s="16" t="str">
        <f t="shared" si="0"/>
        <v/>
      </c>
      <c r="E20" s="56" t="str">
        <f t="shared" si="1"/>
        <v/>
      </c>
      <c r="F20" s="347" t="b">
        <f t="shared" si="2"/>
        <v>0</v>
      </c>
      <c r="G20" s="348">
        <f t="shared" si="3"/>
        <v>1</v>
      </c>
    </row>
    <row r="21" spans="1:7">
      <c r="A21" s="35">
        <v>10</v>
      </c>
      <c r="B21" s="6"/>
      <c r="C21" s="214"/>
      <c r="D21" s="16" t="str">
        <f t="shared" si="0"/>
        <v/>
      </c>
      <c r="E21" s="56" t="str">
        <f t="shared" si="1"/>
        <v/>
      </c>
      <c r="F21" s="347" t="b">
        <f t="shared" si="2"/>
        <v>0</v>
      </c>
      <c r="G21" s="348">
        <f t="shared" si="3"/>
        <v>1</v>
      </c>
    </row>
    <row r="22" spans="1:7">
      <c r="A22" s="35">
        <v>11</v>
      </c>
      <c r="B22" s="6"/>
      <c r="C22" s="214"/>
      <c r="D22" s="16" t="str">
        <f t="shared" si="0"/>
        <v/>
      </c>
      <c r="E22" s="56" t="str">
        <f t="shared" si="1"/>
        <v/>
      </c>
      <c r="F22" s="347" t="b">
        <f t="shared" si="2"/>
        <v>0</v>
      </c>
      <c r="G22" s="348">
        <f t="shared" si="3"/>
        <v>1</v>
      </c>
    </row>
    <row r="23" spans="1:7">
      <c r="A23" s="35">
        <v>12</v>
      </c>
      <c r="B23" s="6"/>
      <c r="C23" s="214"/>
      <c r="D23" s="16" t="str">
        <f t="shared" si="0"/>
        <v/>
      </c>
      <c r="E23" s="56" t="str">
        <f t="shared" si="1"/>
        <v/>
      </c>
      <c r="F23" s="347" t="b">
        <f t="shared" si="2"/>
        <v>0</v>
      </c>
      <c r="G23" s="348">
        <f t="shared" si="3"/>
        <v>1</v>
      </c>
    </row>
    <row r="24" spans="1:7">
      <c r="A24" s="35">
        <v>13</v>
      </c>
      <c r="B24" s="6"/>
      <c r="C24" s="214"/>
      <c r="D24" s="16" t="str">
        <f t="shared" si="0"/>
        <v/>
      </c>
      <c r="E24" s="56" t="str">
        <f t="shared" si="1"/>
        <v/>
      </c>
      <c r="F24" s="347" t="b">
        <f t="shared" si="2"/>
        <v>0</v>
      </c>
      <c r="G24" s="348">
        <f t="shared" si="3"/>
        <v>1</v>
      </c>
    </row>
    <row r="25" spans="1:7">
      <c r="A25" s="35">
        <v>14</v>
      </c>
      <c r="B25" s="6"/>
      <c r="C25" s="214"/>
      <c r="D25" s="16" t="str">
        <f t="shared" si="0"/>
        <v/>
      </c>
      <c r="E25" s="56" t="str">
        <f t="shared" si="1"/>
        <v/>
      </c>
      <c r="F25" s="347" t="b">
        <f t="shared" si="2"/>
        <v>0</v>
      </c>
      <c r="G25" s="348">
        <f t="shared" si="3"/>
        <v>1</v>
      </c>
    </row>
    <row r="26" spans="1:7">
      <c r="A26" s="35">
        <v>15</v>
      </c>
      <c r="B26" s="6"/>
      <c r="C26" s="214"/>
      <c r="D26" s="16" t="str">
        <f t="shared" si="0"/>
        <v/>
      </c>
      <c r="E26" s="56" t="str">
        <f t="shared" si="1"/>
        <v/>
      </c>
      <c r="F26" s="347" t="b">
        <f t="shared" si="2"/>
        <v>0</v>
      </c>
      <c r="G26" s="348">
        <f t="shared" si="3"/>
        <v>1</v>
      </c>
    </row>
    <row r="27" spans="1:7">
      <c r="A27" s="35">
        <v>16</v>
      </c>
      <c r="B27" s="6"/>
      <c r="C27" s="214"/>
      <c r="D27" s="16" t="str">
        <f t="shared" si="0"/>
        <v/>
      </c>
      <c r="E27" s="56" t="str">
        <f t="shared" si="1"/>
        <v/>
      </c>
      <c r="F27" s="347" t="b">
        <f t="shared" si="2"/>
        <v>0</v>
      </c>
      <c r="G27" s="348">
        <f t="shared" si="3"/>
        <v>1</v>
      </c>
    </row>
    <row r="28" spans="1:7">
      <c r="A28" s="35">
        <v>17</v>
      </c>
      <c r="B28" s="6"/>
      <c r="C28" s="214"/>
      <c r="D28" s="16" t="str">
        <f t="shared" si="0"/>
        <v/>
      </c>
      <c r="E28" s="56" t="str">
        <f t="shared" si="1"/>
        <v/>
      </c>
      <c r="F28" s="347" t="b">
        <f t="shared" si="2"/>
        <v>0</v>
      </c>
      <c r="G28" s="348">
        <f t="shared" si="3"/>
        <v>1</v>
      </c>
    </row>
    <row r="29" spans="1:7">
      <c r="A29" s="35">
        <v>18</v>
      </c>
      <c r="B29" s="6"/>
      <c r="C29" s="214"/>
      <c r="D29" s="16" t="str">
        <f t="shared" si="0"/>
        <v/>
      </c>
      <c r="E29" s="56" t="str">
        <f t="shared" si="1"/>
        <v/>
      </c>
      <c r="F29" s="347" t="b">
        <f t="shared" si="2"/>
        <v>0</v>
      </c>
      <c r="G29" s="348">
        <f t="shared" si="3"/>
        <v>1</v>
      </c>
    </row>
    <row r="30" spans="1:7">
      <c r="A30" s="35">
        <v>19</v>
      </c>
      <c r="B30" s="6"/>
      <c r="C30" s="214"/>
      <c r="D30" s="16" t="str">
        <f t="shared" si="0"/>
        <v/>
      </c>
      <c r="E30" s="56" t="str">
        <f t="shared" si="1"/>
        <v/>
      </c>
      <c r="F30" s="347" t="b">
        <f t="shared" si="2"/>
        <v>0</v>
      </c>
      <c r="G30" s="348">
        <f t="shared" si="3"/>
        <v>1</v>
      </c>
    </row>
    <row r="31" spans="1:7">
      <c r="A31" s="35">
        <v>20</v>
      </c>
      <c r="B31" s="6"/>
      <c r="C31" s="214"/>
      <c r="D31" s="16" t="str">
        <f t="shared" si="0"/>
        <v/>
      </c>
      <c r="E31" s="56" t="str">
        <f t="shared" si="1"/>
        <v/>
      </c>
      <c r="F31" s="347" t="b">
        <f t="shared" si="2"/>
        <v>0</v>
      </c>
      <c r="G31" s="348">
        <f t="shared" si="3"/>
        <v>1</v>
      </c>
    </row>
    <row r="32" spans="1:7">
      <c r="A32" s="35">
        <v>21</v>
      </c>
      <c r="B32" s="6"/>
      <c r="C32" s="214"/>
      <c r="D32" s="16" t="str">
        <f t="shared" si="0"/>
        <v/>
      </c>
      <c r="E32" s="56" t="str">
        <f t="shared" si="1"/>
        <v/>
      </c>
      <c r="F32" s="347" t="b">
        <f t="shared" si="2"/>
        <v>0</v>
      </c>
      <c r="G32" s="348">
        <f t="shared" si="3"/>
        <v>1</v>
      </c>
    </row>
    <row r="33" spans="1:7">
      <c r="A33" s="35">
        <v>22</v>
      </c>
      <c r="B33" s="6"/>
      <c r="C33" s="214"/>
      <c r="D33" s="16" t="str">
        <f t="shared" si="0"/>
        <v/>
      </c>
      <c r="E33" s="56" t="str">
        <f t="shared" si="1"/>
        <v/>
      </c>
      <c r="F33" s="347" t="b">
        <f t="shared" si="2"/>
        <v>0</v>
      </c>
      <c r="G33" s="348">
        <f t="shared" si="3"/>
        <v>1</v>
      </c>
    </row>
    <row r="34" spans="1:7">
      <c r="A34" s="35">
        <v>23</v>
      </c>
      <c r="B34" s="6"/>
      <c r="C34" s="214"/>
      <c r="D34" s="16" t="str">
        <f t="shared" si="0"/>
        <v/>
      </c>
      <c r="E34" s="56" t="str">
        <f t="shared" si="1"/>
        <v/>
      </c>
      <c r="F34" s="347" t="b">
        <f t="shared" si="2"/>
        <v>0</v>
      </c>
      <c r="G34" s="348">
        <f t="shared" si="3"/>
        <v>1</v>
      </c>
    </row>
    <row r="35" spans="1:7">
      <c r="A35" s="35">
        <v>24</v>
      </c>
      <c r="B35" s="6"/>
      <c r="C35" s="214"/>
      <c r="D35" s="16" t="str">
        <f t="shared" si="0"/>
        <v/>
      </c>
      <c r="E35" s="56" t="str">
        <f t="shared" si="1"/>
        <v/>
      </c>
      <c r="F35" s="347" t="b">
        <f t="shared" si="2"/>
        <v>0</v>
      </c>
      <c r="G35" s="348">
        <f t="shared" si="3"/>
        <v>1</v>
      </c>
    </row>
    <row r="36" spans="1:7">
      <c r="A36" s="35">
        <v>25</v>
      </c>
      <c r="B36" s="6"/>
      <c r="C36" s="214"/>
      <c r="D36" s="16" t="str">
        <f t="shared" si="0"/>
        <v/>
      </c>
      <c r="E36" s="56" t="str">
        <f t="shared" si="1"/>
        <v/>
      </c>
      <c r="F36" s="347" t="b">
        <f t="shared" si="2"/>
        <v>0</v>
      </c>
      <c r="G36" s="348">
        <f t="shared" si="3"/>
        <v>1</v>
      </c>
    </row>
    <row r="37" spans="1:7">
      <c r="A37" s="35">
        <v>26</v>
      </c>
      <c r="B37" s="6"/>
      <c r="C37" s="214"/>
      <c r="D37" s="16" t="str">
        <f t="shared" si="0"/>
        <v/>
      </c>
      <c r="E37" s="56" t="str">
        <f t="shared" si="1"/>
        <v/>
      </c>
      <c r="F37" s="347" t="b">
        <f t="shared" si="2"/>
        <v>0</v>
      </c>
      <c r="G37" s="348">
        <f t="shared" si="3"/>
        <v>1</v>
      </c>
    </row>
    <row r="38" spans="1:7">
      <c r="A38" s="35">
        <v>27</v>
      </c>
      <c r="B38" s="6"/>
      <c r="C38" s="214"/>
      <c r="D38" s="16" t="str">
        <f t="shared" si="0"/>
        <v/>
      </c>
      <c r="E38" s="56" t="str">
        <f t="shared" si="1"/>
        <v/>
      </c>
      <c r="F38" s="347" t="b">
        <f t="shared" si="2"/>
        <v>0</v>
      </c>
      <c r="G38" s="348">
        <f t="shared" si="3"/>
        <v>1</v>
      </c>
    </row>
    <row r="39" spans="1:7">
      <c r="A39" s="35">
        <v>28</v>
      </c>
      <c r="B39" s="6"/>
      <c r="C39" s="214"/>
      <c r="D39" s="16" t="str">
        <f t="shared" si="0"/>
        <v/>
      </c>
      <c r="E39" s="56" t="str">
        <f t="shared" si="1"/>
        <v/>
      </c>
      <c r="F39" s="347" t="b">
        <f t="shared" si="2"/>
        <v>0</v>
      </c>
      <c r="G39" s="348">
        <f t="shared" si="3"/>
        <v>1</v>
      </c>
    </row>
    <row r="40" spans="1:7">
      <c r="A40" s="35">
        <v>29</v>
      </c>
      <c r="B40" s="6"/>
      <c r="C40" s="214"/>
      <c r="D40" s="16" t="str">
        <f t="shared" si="0"/>
        <v/>
      </c>
      <c r="E40" s="56" t="str">
        <f t="shared" si="1"/>
        <v/>
      </c>
      <c r="F40" s="347" t="b">
        <f t="shared" si="2"/>
        <v>0</v>
      </c>
      <c r="G40" s="348">
        <f t="shared" si="3"/>
        <v>1</v>
      </c>
    </row>
    <row r="41" spans="1:7">
      <c r="A41" s="35">
        <v>30</v>
      </c>
      <c r="B41" s="6"/>
      <c r="C41" s="214"/>
      <c r="D41" s="16" t="str">
        <f t="shared" si="0"/>
        <v/>
      </c>
      <c r="E41" s="56" t="str">
        <f t="shared" si="1"/>
        <v/>
      </c>
      <c r="F41" s="347" t="b">
        <f t="shared" si="2"/>
        <v>0</v>
      </c>
      <c r="G41" s="348">
        <f t="shared" si="3"/>
        <v>1</v>
      </c>
    </row>
    <row r="42" spans="1:7">
      <c r="A42" s="35">
        <v>31</v>
      </c>
      <c r="B42" s="6"/>
      <c r="C42" s="214"/>
      <c r="D42" s="16" t="str">
        <f t="shared" si="0"/>
        <v/>
      </c>
      <c r="E42" s="56" t="str">
        <f t="shared" si="1"/>
        <v/>
      </c>
      <c r="F42" s="347" t="b">
        <f t="shared" si="2"/>
        <v>0</v>
      </c>
      <c r="G42" s="348">
        <f t="shared" si="3"/>
        <v>1</v>
      </c>
    </row>
    <row r="43" spans="1:7">
      <c r="A43" s="35">
        <v>32</v>
      </c>
      <c r="B43" s="6"/>
      <c r="C43" s="214"/>
      <c r="D43" s="16" t="str">
        <f t="shared" si="0"/>
        <v/>
      </c>
      <c r="E43" s="56" t="str">
        <f t="shared" si="1"/>
        <v/>
      </c>
      <c r="F43" s="347" t="b">
        <f t="shared" si="2"/>
        <v>0</v>
      </c>
      <c r="G43" s="348">
        <f t="shared" si="3"/>
        <v>1</v>
      </c>
    </row>
    <row r="44" spans="1:7">
      <c r="A44" s="35">
        <v>33</v>
      </c>
      <c r="B44" s="6"/>
      <c r="C44" s="214"/>
      <c r="D44" s="16" t="str">
        <f t="shared" si="0"/>
        <v/>
      </c>
      <c r="E44" s="56" t="str">
        <f t="shared" ref="E44:E75" si="4">IF(OR($B44="",,$C44="",$C44&gt;an_final),"",IF($C44&gt;=an_initial,1,""))</f>
        <v/>
      </c>
      <c r="F44" s="347" t="b">
        <f t="shared" si="2"/>
        <v>0</v>
      </c>
      <c r="G44" s="348">
        <f t="shared" ref="G44:G75" si="5">LEN(B44)-LEN(SUBSTITUTE(B44,",",""))+1</f>
        <v>1</v>
      </c>
    </row>
    <row r="45" spans="1:7">
      <c r="A45" s="35">
        <v>34</v>
      </c>
      <c r="B45" s="6"/>
      <c r="C45" s="214"/>
      <c r="D45" s="16" t="str">
        <f t="shared" si="0"/>
        <v/>
      </c>
      <c r="E45" s="56" t="str">
        <f t="shared" si="4"/>
        <v/>
      </c>
      <c r="F45" s="347" t="b">
        <f t="shared" si="2"/>
        <v>0</v>
      </c>
      <c r="G45" s="348">
        <f t="shared" si="5"/>
        <v>1</v>
      </c>
    </row>
    <row r="46" spans="1:7">
      <c r="A46" s="35">
        <v>35</v>
      </c>
      <c r="B46" s="6"/>
      <c r="C46" s="214"/>
      <c r="D46" s="16" t="str">
        <f t="shared" si="0"/>
        <v/>
      </c>
      <c r="E46" s="56" t="str">
        <f t="shared" si="4"/>
        <v/>
      </c>
      <c r="F46" s="347" t="b">
        <f t="shared" si="2"/>
        <v>0</v>
      </c>
      <c r="G46" s="348">
        <f t="shared" si="5"/>
        <v>1</v>
      </c>
    </row>
    <row r="47" spans="1:7">
      <c r="A47" s="35">
        <v>36</v>
      </c>
      <c r="B47" s="6"/>
      <c r="C47" s="214"/>
      <c r="D47" s="16" t="str">
        <f t="shared" si="0"/>
        <v/>
      </c>
      <c r="E47" s="56" t="str">
        <f t="shared" si="4"/>
        <v/>
      </c>
      <c r="F47" s="347" t="b">
        <f t="shared" si="2"/>
        <v>0</v>
      </c>
      <c r="G47" s="348">
        <f t="shared" si="5"/>
        <v>1</v>
      </c>
    </row>
    <row r="48" spans="1:7">
      <c r="A48" s="35">
        <v>37</v>
      </c>
      <c r="B48" s="6"/>
      <c r="C48" s="214"/>
      <c r="D48" s="16" t="str">
        <f t="shared" si="0"/>
        <v/>
      </c>
      <c r="E48" s="56" t="str">
        <f t="shared" si="4"/>
        <v/>
      </c>
      <c r="F48" s="347" t="b">
        <f t="shared" si="2"/>
        <v>0</v>
      </c>
      <c r="G48" s="348">
        <f t="shared" si="5"/>
        <v>1</v>
      </c>
    </row>
    <row r="49" spans="1:7">
      <c r="A49" s="35">
        <v>38</v>
      </c>
      <c r="B49" s="6"/>
      <c r="C49" s="214"/>
      <c r="D49" s="16" t="str">
        <f t="shared" si="0"/>
        <v/>
      </c>
      <c r="E49" s="56" t="str">
        <f t="shared" si="4"/>
        <v/>
      </c>
      <c r="F49" s="347" t="b">
        <f t="shared" si="2"/>
        <v>0</v>
      </c>
      <c r="G49" s="348">
        <f t="shared" si="5"/>
        <v>1</v>
      </c>
    </row>
    <row r="50" spans="1:7">
      <c r="A50" s="35">
        <v>39</v>
      </c>
      <c r="B50" s="6"/>
      <c r="C50" s="214"/>
      <c r="D50" s="16" t="str">
        <f t="shared" si="0"/>
        <v/>
      </c>
      <c r="E50" s="56" t="str">
        <f t="shared" si="4"/>
        <v/>
      </c>
      <c r="F50" s="347" t="b">
        <f t="shared" si="2"/>
        <v>0</v>
      </c>
      <c r="G50" s="348">
        <f t="shared" si="5"/>
        <v>1</v>
      </c>
    </row>
    <row r="51" spans="1:7">
      <c r="A51" s="35">
        <v>40</v>
      </c>
      <c r="B51" s="6"/>
      <c r="C51" s="214"/>
      <c r="D51" s="16" t="str">
        <f t="shared" si="0"/>
        <v/>
      </c>
      <c r="E51" s="56" t="str">
        <f t="shared" si="4"/>
        <v/>
      </c>
      <c r="F51" s="347" t="b">
        <f t="shared" si="2"/>
        <v>0</v>
      </c>
      <c r="G51" s="348">
        <f t="shared" si="5"/>
        <v>1</v>
      </c>
    </row>
    <row r="52" spans="1:7">
      <c r="A52" s="35">
        <v>41</v>
      </c>
      <c r="B52" s="6"/>
      <c r="C52" s="214"/>
      <c r="D52" s="16" t="str">
        <f t="shared" si="0"/>
        <v/>
      </c>
      <c r="E52" s="56" t="str">
        <f t="shared" si="4"/>
        <v/>
      </c>
      <c r="F52" s="347" t="b">
        <f t="shared" si="2"/>
        <v>0</v>
      </c>
      <c r="G52" s="348">
        <f t="shared" si="5"/>
        <v>1</v>
      </c>
    </row>
    <row r="53" spans="1:7">
      <c r="A53" s="35">
        <v>42</v>
      </c>
      <c r="B53" s="6"/>
      <c r="C53" s="214"/>
      <c r="D53" s="16" t="str">
        <f t="shared" si="0"/>
        <v/>
      </c>
      <c r="E53" s="56" t="str">
        <f t="shared" si="4"/>
        <v/>
      </c>
      <c r="F53" s="347" t="b">
        <f t="shared" si="2"/>
        <v>0</v>
      </c>
      <c r="G53" s="348">
        <f t="shared" si="5"/>
        <v>1</v>
      </c>
    </row>
    <row r="54" spans="1:7">
      <c r="A54" s="35">
        <v>43</v>
      </c>
      <c r="B54" s="6"/>
      <c r="C54" s="214"/>
      <c r="D54" s="16" t="str">
        <f t="shared" si="0"/>
        <v/>
      </c>
      <c r="E54" s="56" t="str">
        <f t="shared" si="4"/>
        <v/>
      </c>
      <c r="F54" s="347" t="b">
        <f t="shared" si="2"/>
        <v>0</v>
      </c>
      <c r="G54" s="348">
        <f t="shared" si="5"/>
        <v>1</v>
      </c>
    </row>
    <row r="55" spans="1:7">
      <c r="A55" s="35">
        <v>44</v>
      </c>
      <c r="B55" s="6"/>
      <c r="C55" s="214"/>
      <c r="D55" s="16" t="str">
        <f t="shared" si="0"/>
        <v/>
      </c>
      <c r="E55" s="56" t="str">
        <f t="shared" si="4"/>
        <v/>
      </c>
      <c r="F55" s="347" t="b">
        <f t="shared" si="2"/>
        <v>0</v>
      </c>
      <c r="G55" s="348">
        <f t="shared" si="5"/>
        <v>1</v>
      </c>
    </row>
    <row r="56" spans="1:7">
      <c r="A56" s="35">
        <v>45</v>
      </c>
      <c r="B56" s="6"/>
      <c r="C56" s="214"/>
      <c r="D56" s="16" t="str">
        <f t="shared" si="0"/>
        <v/>
      </c>
      <c r="E56" s="56" t="str">
        <f t="shared" si="4"/>
        <v/>
      </c>
      <c r="F56" s="347" t="b">
        <f t="shared" si="2"/>
        <v>0</v>
      </c>
      <c r="G56" s="348">
        <f t="shared" si="5"/>
        <v>1</v>
      </c>
    </row>
    <row r="57" spans="1:7">
      <c r="A57" s="35">
        <v>46</v>
      </c>
      <c r="B57" s="6"/>
      <c r="C57" s="214"/>
      <c r="D57" s="16" t="str">
        <f t="shared" si="0"/>
        <v/>
      </c>
      <c r="E57" s="56" t="str">
        <f t="shared" si="4"/>
        <v/>
      </c>
      <c r="F57" s="347" t="b">
        <f t="shared" si="2"/>
        <v>0</v>
      </c>
      <c r="G57" s="348">
        <f t="shared" si="5"/>
        <v>1</v>
      </c>
    </row>
    <row r="58" spans="1:7">
      <c r="A58" s="35">
        <v>47</v>
      </c>
      <c r="B58" s="6"/>
      <c r="C58" s="214"/>
      <c r="D58" s="16" t="str">
        <f t="shared" si="0"/>
        <v/>
      </c>
      <c r="E58" s="56" t="str">
        <f t="shared" si="4"/>
        <v/>
      </c>
      <c r="F58" s="347" t="b">
        <f t="shared" si="2"/>
        <v>0</v>
      </c>
      <c r="G58" s="348">
        <f t="shared" si="5"/>
        <v>1</v>
      </c>
    </row>
    <row r="59" spans="1:7">
      <c r="A59" s="35">
        <v>48</v>
      </c>
      <c r="B59" s="6"/>
      <c r="C59" s="214"/>
      <c r="D59" s="16" t="str">
        <f t="shared" si="0"/>
        <v/>
      </c>
      <c r="E59" s="56" t="str">
        <f t="shared" si="4"/>
        <v/>
      </c>
      <c r="F59" s="347" t="b">
        <f t="shared" si="2"/>
        <v>0</v>
      </c>
      <c r="G59" s="348">
        <f t="shared" si="5"/>
        <v>1</v>
      </c>
    </row>
    <row r="60" spans="1:7">
      <c r="A60" s="35">
        <v>49</v>
      </c>
      <c r="B60" s="6"/>
      <c r="C60" s="214"/>
      <c r="D60" s="16" t="str">
        <f t="shared" si="0"/>
        <v/>
      </c>
      <c r="E60" s="56" t="str">
        <f t="shared" si="4"/>
        <v/>
      </c>
      <c r="F60" s="347" t="b">
        <f t="shared" si="2"/>
        <v>0</v>
      </c>
      <c r="G60" s="348">
        <f t="shared" si="5"/>
        <v>1</v>
      </c>
    </row>
    <row r="61" spans="1:7">
      <c r="A61" s="35">
        <v>50</v>
      </c>
      <c r="B61" s="6"/>
      <c r="C61" s="214"/>
      <c r="D61" s="16" t="str">
        <f t="shared" si="0"/>
        <v/>
      </c>
      <c r="E61" s="56" t="str">
        <f t="shared" si="4"/>
        <v/>
      </c>
      <c r="F61" s="347" t="b">
        <f t="shared" si="2"/>
        <v>0</v>
      </c>
      <c r="G61" s="348">
        <f t="shared" si="5"/>
        <v>1</v>
      </c>
    </row>
    <row r="62" spans="1:7">
      <c r="A62" s="35">
        <v>51</v>
      </c>
      <c r="B62" s="6"/>
      <c r="C62" s="214"/>
      <c r="D62" s="16" t="str">
        <f t="shared" si="0"/>
        <v/>
      </c>
      <c r="E62" s="56" t="str">
        <f t="shared" si="4"/>
        <v/>
      </c>
      <c r="F62" s="347" t="b">
        <f t="shared" si="2"/>
        <v>0</v>
      </c>
      <c r="G62" s="348">
        <f t="shared" si="5"/>
        <v>1</v>
      </c>
    </row>
    <row r="63" spans="1:7">
      <c r="A63" s="35">
        <v>52</v>
      </c>
      <c r="B63" s="6"/>
      <c r="C63" s="214"/>
      <c r="D63" s="16" t="str">
        <f t="shared" si="0"/>
        <v/>
      </c>
      <c r="E63" s="56" t="str">
        <f t="shared" si="4"/>
        <v/>
      </c>
      <c r="F63" s="347" t="b">
        <f t="shared" si="2"/>
        <v>0</v>
      </c>
      <c r="G63" s="348">
        <f t="shared" si="5"/>
        <v>1</v>
      </c>
    </row>
    <row r="64" spans="1:7">
      <c r="A64" s="35">
        <v>53</v>
      </c>
      <c r="B64" s="6"/>
      <c r="C64" s="214"/>
      <c r="D64" s="16" t="str">
        <f t="shared" si="0"/>
        <v/>
      </c>
      <c r="E64" s="56" t="str">
        <f t="shared" si="4"/>
        <v/>
      </c>
      <c r="F64" s="347" t="b">
        <f t="shared" si="2"/>
        <v>0</v>
      </c>
      <c r="G64" s="348">
        <f t="shared" si="5"/>
        <v>1</v>
      </c>
    </row>
    <row r="65" spans="1:7">
      <c r="A65" s="35">
        <v>54</v>
      </c>
      <c r="B65" s="6"/>
      <c r="C65" s="214"/>
      <c r="D65" s="16" t="str">
        <f t="shared" si="0"/>
        <v/>
      </c>
      <c r="E65" s="56" t="str">
        <f t="shared" si="4"/>
        <v/>
      </c>
      <c r="F65" s="347" t="b">
        <f t="shared" si="2"/>
        <v>0</v>
      </c>
      <c r="G65" s="348">
        <f t="shared" si="5"/>
        <v>1</v>
      </c>
    </row>
    <row r="66" spans="1:7">
      <c r="A66" s="35">
        <v>55</v>
      </c>
      <c r="B66" s="6"/>
      <c r="C66" s="214"/>
      <c r="D66" s="16" t="str">
        <f t="shared" si="0"/>
        <v/>
      </c>
      <c r="E66" s="56" t="str">
        <f t="shared" si="4"/>
        <v/>
      </c>
      <c r="F66" s="347" t="b">
        <f t="shared" si="2"/>
        <v>0</v>
      </c>
      <c r="G66" s="348">
        <f t="shared" si="5"/>
        <v>1</v>
      </c>
    </row>
    <row r="67" spans="1:7">
      <c r="A67" s="35">
        <v>56</v>
      </c>
      <c r="B67" s="6"/>
      <c r="C67" s="214"/>
      <c r="D67" s="16" t="str">
        <f t="shared" si="0"/>
        <v/>
      </c>
      <c r="E67" s="56" t="str">
        <f t="shared" si="4"/>
        <v/>
      </c>
      <c r="F67" s="347" t="b">
        <f t="shared" si="2"/>
        <v>0</v>
      </c>
      <c r="G67" s="348">
        <f t="shared" si="5"/>
        <v>1</v>
      </c>
    </row>
    <row r="68" spans="1:7">
      <c r="A68" s="35">
        <v>57</v>
      </c>
      <c r="B68" s="6"/>
      <c r="C68" s="214"/>
      <c r="D68" s="16" t="str">
        <f t="shared" si="0"/>
        <v/>
      </c>
      <c r="E68" s="56" t="str">
        <f t="shared" si="4"/>
        <v/>
      </c>
      <c r="F68" s="347" t="b">
        <f t="shared" si="2"/>
        <v>0</v>
      </c>
      <c r="G68" s="348">
        <f t="shared" si="5"/>
        <v>1</v>
      </c>
    </row>
    <row r="69" spans="1:7">
      <c r="A69" s="35">
        <v>58</v>
      </c>
      <c r="B69" s="6"/>
      <c r="C69" s="214"/>
      <c r="D69" s="16" t="str">
        <f t="shared" si="0"/>
        <v/>
      </c>
      <c r="E69" s="56" t="str">
        <f t="shared" si="4"/>
        <v/>
      </c>
      <c r="F69" s="347" t="b">
        <f t="shared" si="2"/>
        <v>0</v>
      </c>
      <c r="G69" s="348">
        <f t="shared" si="5"/>
        <v>1</v>
      </c>
    </row>
    <row r="70" spans="1:7">
      <c r="A70" s="35">
        <v>59</v>
      </c>
      <c r="B70" s="6"/>
      <c r="C70" s="214"/>
      <c r="D70" s="16" t="str">
        <f t="shared" si="0"/>
        <v/>
      </c>
      <c r="E70" s="56" t="str">
        <f t="shared" si="4"/>
        <v/>
      </c>
      <c r="F70" s="347" t="b">
        <f t="shared" si="2"/>
        <v>0</v>
      </c>
      <c r="G70" s="348">
        <f t="shared" si="5"/>
        <v>1</v>
      </c>
    </row>
    <row r="71" spans="1:7">
      <c r="A71" s="35">
        <v>60</v>
      </c>
      <c r="B71" s="6"/>
      <c r="C71" s="214"/>
      <c r="D71" s="16" t="str">
        <f t="shared" si="0"/>
        <v/>
      </c>
      <c r="E71" s="56" t="str">
        <f t="shared" si="4"/>
        <v/>
      </c>
      <c r="F71" s="347" t="b">
        <f t="shared" si="2"/>
        <v>0</v>
      </c>
      <c r="G71" s="348">
        <f t="shared" si="5"/>
        <v>1</v>
      </c>
    </row>
    <row r="72" spans="1:7">
      <c r="A72" s="35">
        <v>61</v>
      </c>
      <c r="B72" s="6"/>
      <c r="C72" s="214"/>
      <c r="D72" s="16" t="str">
        <f t="shared" si="0"/>
        <v/>
      </c>
      <c r="E72" s="56" t="str">
        <f t="shared" si="4"/>
        <v/>
      </c>
      <c r="F72" s="347" t="b">
        <f t="shared" si="2"/>
        <v>0</v>
      </c>
      <c r="G72" s="348">
        <f t="shared" si="5"/>
        <v>1</v>
      </c>
    </row>
    <row r="73" spans="1:7">
      <c r="A73" s="35">
        <v>62</v>
      </c>
      <c r="B73" s="6"/>
      <c r="C73" s="214"/>
      <c r="D73" s="16" t="str">
        <f t="shared" si="0"/>
        <v/>
      </c>
      <c r="E73" s="56" t="str">
        <f t="shared" si="4"/>
        <v/>
      </c>
      <c r="F73" s="347" t="b">
        <f t="shared" si="2"/>
        <v>0</v>
      </c>
      <c r="G73" s="348">
        <f t="shared" si="5"/>
        <v>1</v>
      </c>
    </row>
    <row r="74" spans="1:7">
      <c r="A74" s="35">
        <v>63</v>
      </c>
      <c r="B74" s="6"/>
      <c r="C74" s="214"/>
      <c r="D74" s="16" t="str">
        <f t="shared" si="0"/>
        <v/>
      </c>
      <c r="E74" s="56" t="str">
        <f t="shared" si="4"/>
        <v/>
      </c>
      <c r="F74" s="347" t="b">
        <f t="shared" si="2"/>
        <v>0</v>
      </c>
      <c r="G74" s="348">
        <f t="shared" si="5"/>
        <v>1</v>
      </c>
    </row>
    <row r="75" spans="1:7">
      <c r="A75" s="35">
        <v>64</v>
      </c>
      <c r="B75" s="6"/>
      <c r="C75" s="214"/>
      <c r="D75" s="16" t="str">
        <f t="shared" si="0"/>
        <v/>
      </c>
      <c r="E75" s="56" t="str">
        <f t="shared" si="4"/>
        <v/>
      </c>
      <c r="F75" s="347" t="b">
        <f t="shared" si="2"/>
        <v>0</v>
      </c>
      <c r="G75" s="348">
        <f t="shared" si="5"/>
        <v>1</v>
      </c>
    </row>
    <row r="76" spans="1:7">
      <c r="A76" s="35">
        <v>65</v>
      </c>
      <c r="B76" s="6"/>
      <c r="C76" s="214"/>
      <c r="D76" s="16" t="str">
        <f t="shared" ref="D76:D139" si="6">IF(OR($B76="",,$C76&lt;an_initial,$C76&gt;an_final),"",E76*50)</f>
        <v/>
      </c>
      <c r="E76" s="56" t="str">
        <f t="shared" ref="E76:E110" si="7">IF(OR($B76="",,$C76="",$C76&gt;an_final),"",IF($C76&gt;=an_initial,1,""))</f>
        <v/>
      </c>
      <c r="F76" s="347" t="b">
        <f t="shared" ref="F76:F110" si="8">IF(nume_candidat="",FALSE,ISNUMBER(SEARCH(nume_candidat,$B76)))</f>
        <v>0</v>
      </c>
      <c r="G76" s="348">
        <f t="shared" ref="G76:G110" si="9">LEN(B76)-LEN(SUBSTITUTE(B76,",",""))+1</f>
        <v>1</v>
      </c>
    </row>
    <row r="77" spans="1:7">
      <c r="A77" s="35">
        <v>66</v>
      </c>
      <c r="B77" s="6"/>
      <c r="C77" s="214"/>
      <c r="D77" s="16" t="str">
        <f t="shared" si="6"/>
        <v/>
      </c>
      <c r="E77" s="56" t="str">
        <f t="shared" si="7"/>
        <v/>
      </c>
      <c r="F77" s="347" t="b">
        <f t="shared" si="8"/>
        <v>0</v>
      </c>
      <c r="G77" s="348">
        <f t="shared" si="9"/>
        <v>1</v>
      </c>
    </row>
    <row r="78" spans="1:7">
      <c r="A78" s="35">
        <v>67</v>
      </c>
      <c r="B78" s="6"/>
      <c r="C78" s="214"/>
      <c r="D78" s="16" t="str">
        <f t="shared" si="6"/>
        <v/>
      </c>
      <c r="E78" s="56" t="str">
        <f t="shared" si="7"/>
        <v/>
      </c>
      <c r="F78" s="347" t="b">
        <f t="shared" si="8"/>
        <v>0</v>
      </c>
      <c r="G78" s="348">
        <f t="shared" si="9"/>
        <v>1</v>
      </c>
    </row>
    <row r="79" spans="1:7">
      <c r="A79" s="35">
        <v>68</v>
      </c>
      <c r="B79" s="6"/>
      <c r="C79" s="214"/>
      <c r="D79" s="16" t="str">
        <f t="shared" si="6"/>
        <v/>
      </c>
      <c r="E79" s="56" t="str">
        <f t="shared" si="7"/>
        <v/>
      </c>
      <c r="F79" s="347" t="b">
        <f t="shared" si="8"/>
        <v>0</v>
      </c>
      <c r="G79" s="348">
        <f t="shared" si="9"/>
        <v>1</v>
      </c>
    </row>
    <row r="80" spans="1:7">
      <c r="A80" s="35">
        <v>69</v>
      </c>
      <c r="B80" s="6"/>
      <c r="C80" s="214"/>
      <c r="D80" s="16" t="str">
        <f t="shared" si="6"/>
        <v/>
      </c>
      <c r="E80" s="56" t="str">
        <f t="shared" si="7"/>
        <v/>
      </c>
      <c r="F80" s="347" t="b">
        <f t="shared" si="8"/>
        <v>0</v>
      </c>
      <c r="G80" s="348">
        <f t="shared" si="9"/>
        <v>1</v>
      </c>
    </row>
    <row r="81" spans="1:7">
      <c r="A81" s="35">
        <v>70</v>
      </c>
      <c r="B81" s="6"/>
      <c r="C81" s="214"/>
      <c r="D81" s="16" t="str">
        <f t="shared" si="6"/>
        <v/>
      </c>
      <c r="E81" s="56" t="str">
        <f t="shared" si="7"/>
        <v/>
      </c>
      <c r="F81" s="347" t="b">
        <f t="shared" si="8"/>
        <v>0</v>
      </c>
      <c r="G81" s="348">
        <f t="shared" si="9"/>
        <v>1</v>
      </c>
    </row>
    <row r="82" spans="1:7">
      <c r="A82" s="35">
        <v>71</v>
      </c>
      <c r="B82" s="6"/>
      <c r="C82" s="214"/>
      <c r="D82" s="16" t="str">
        <f t="shared" si="6"/>
        <v/>
      </c>
      <c r="E82" s="56" t="str">
        <f t="shared" si="7"/>
        <v/>
      </c>
      <c r="F82" s="347" t="b">
        <f t="shared" si="8"/>
        <v>0</v>
      </c>
      <c r="G82" s="348">
        <f t="shared" si="9"/>
        <v>1</v>
      </c>
    </row>
    <row r="83" spans="1:7">
      <c r="A83" s="35">
        <v>72</v>
      </c>
      <c r="B83" s="6"/>
      <c r="C83" s="214"/>
      <c r="D83" s="16" t="str">
        <f t="shared" si="6"/>
        <v/>
      </c>
      <c r="E83" s="56" t="str">
        <f t="shared" si="7"/>
        <v/>
      </c>
      <c r="F83" s="347" t="b">
        <f t="shared" si="8"/>
        <v>0</v>
      </c>
      <c r="G83" s="348">
        <f t="shared" si="9"/>
        <v>1</v>
      </c>
    </row>
    <row r="84" spans="1:7">
      <c r="A84" s="35">
        <v>73</v>
      </c>
      <c r="B84" s="6"/>
      <c r="C84" s="214"/>
      <c r="D84" s="16" t="str">
        <f t="shared" si="6"/>
        <v/>
      </c>
      <c r="E84" s="56" t="str">
        <f t="shared" si="7"/>
        <v/>
      </c>
      <c r="F84" s="347" t="b">
        <f t="shared" si="8"/>
        <v>0</v>
      </c>
      <c r="G84" s="348">
        <f t="shared" si="9"/>
        <v>1</v>
      </c>
    </row>
    <row r="85" spans="1:7">
      <c r="A85" s="35">
        <v>74</v>
      </c>
      <c r="B85" s="6"/>
      <c r="C85" s="214"/>
      <c r="D85" s="16" t="str">
        <f t="shared" si="6"/>
        <v/>
      </c>
      <c r="E85" s="56" t="str">
        <f t="shared" si="7"/>
        <v/>
      </c>
      <c r="F85" s="347" t="b">
        <f t="shared" si="8"/>
        <v>0</v>
      </c>
      <c r="G85" s="348">
        <f t="shared" si="9"/>
        <v>1</v>
      </c>
    </row>
    <row r="86" spans="1:7">
      <c r="A86" s="35">
        <v>75</v>
      </c>
      <c r="B86" s="6"/>
      <c r="C86" s="214"/>
      <c r="D86" s="16" t="str">
        <f t="shared" si="6"/>
        <v/>
      </c>
      <c r="E86" s="56" t="str">
        <f t="shared" si="7"/>
        <v/>
      </c>
      <c r="F86" s="347" t="b">
        <f t="shared" si="8"/>
        <v>0</v>
      </c>
      <c r="G86" s="348">
        <f t="shared" si="9"/>
        <v>1</v>
      </c>
    </row>
    <row r="87" spans="1:7">
      <c r="A87" s="35">
        <v>76</v>
      </c>
      <c r="B87" s="6"/>
      <c r="C87" s="214"/>
      <c r="D87" s="16" t="str">
        <f t="shared" si="6"/>
        <v/>
      </c>
      <c r="E87" s="56" t="str">
        <f t="shared" si="7"/>
        <v/>
      </c>
      <c r="F87" s="347" t="b">
        <f t="shared" si="8"/>
        <v>0</v>
      </c>
      <c r="G87" s="348">
        <f t="shared" si="9"/>
        <v>1</v>
      </c>
    </row>
    <row r="88" spans="1:7">
      <c r="A88" s="35">
        <v>77</v>
      </c>
      <c r="B88" s="6"/>
      <c r="C88" s="214"/>
      <c r="D88" s="16" t="str">
        <f t="shared" si="6"/>
        <v/>
      </c>
      <c r="E88" s="56" t="str">
        <f t="shared" si="7"/>
        <v/>
      </c>
      <c r="F88" s="347" t="b">
        <f t="shared" si="8"/>
        <v>0</v>
      </c>
      <c r="G88" s="348">
        <f t="shared" si="9"/>
        <v>1</v>
      </c>
    </row>
    <row r="89" spans="1:7">
      <c r="A89" s="35">
        <v>78</v>
      </c>
      <c r="B89" s="6"/>
      <c r="C89" s="214"/>
      <c r="D89" s="16" t="str">
        <f t="shared" si="6"/>
        <v/>
      </c>
      <c r="E89" s="56" t="str">
        <f t="shared" si="7"/>
        <v/>
      </c>
      <c r="F89" s="347" t="b">
        <f t="shared" si="8"/>
        <v>0</v>
      </c>
      <c r="G89" s="348">
        <f t="shared" si="9"/>
        <v>1</v>
      </c>
    </row>
    <row r="90" spans="1:7">
      <c r="A90" s="35">
        <v>79</v>
      </c>
      <c r="B90" s="6"/>
      <c r="C90" s="214"/>
      <c r="D90" s="16" t="str">
        <f t="shared" si="6"/>
        <v/>
      </c>
      <c r="E90" s="56" t="str">
        <f t="shared" si="7"/>
        <v/>
      </c>
      <c r="F90" s="347" t="b">
        <f t="shared" si="8"/>
        <v>0</v>
      </c>
      <c r="G90" s="348">
        <f t="shared" si="9"/>
        <v>1</v>
      </c>
    </row>
    <row r="91" spans="1:7">
      <c r="A91" s="35">
        <v>80</v>
      </c>
      <c r="B91" s="6"/>
      <c r="C91" s="214"/>
      <c r="D91" s="16" t="str">
        <f t="shared" si="6"/>
        <v/>
      </c>
      <c r="E91" s="56" t="str">
        <f t="shared" si="7"/>
        <v/>
      </c>
      <c r="F91" s="347" t="b">
        <f t="shared" si="8"/>
        <v>0</v>
      </c>
      <c r="G91" s="348">
        <f t="shared" si="9"/>
        <v>1</v>
      </c>
    </row>
    <row r="92" spans="1:7">
      <c r="A92" s="35">
        <v>81</v>
      </c>
      <c r="B92" s="6"/>
      <c r="C92" s="214"/>
      <c r="D92" s="16" t="str">
        <f t="shared" si="6"/>
        <v/>
      </c>
      <c r="E92" s="56" t="str">
        <f t="shared" si="7"/>
        <v/>
      </c>
      <c r="F92" s="347" t="b">
        <f t="shared" si="8"/>
        <v>0</v>
      </c>
      <c r="G92" s="348">
        <f t="shared" si="9"/>
        <v>1</v>
      </c>
    </row>
    <row r="93" spans="1:7">
      <c r="A93" s="35">
        <v>82</v>
      </c>
      <c r="B93" s="6"/>
      <c r="C93" s="214"/>
      <c r="D93" s="16" t="str">
        <f t="shared" si="6"/>
        <v/>
      </c>
      <c r="E93" s="56" t="str">
        <f t="shared" si="7"/>
        <v/>
      </c>
      <c r="F93" s="347" t="b">
        <f t="shared" si="8"/>
        <v>0</v>
      </c>
      <c r="G93" s="348">
        <f t="shared" si="9"/>
        <v>1</v>
      </c>
    </row>
    <row r="94" spans="1:7">
      <c r="A94" s="35">
        <v>83</v>
      </c>
      <c r="B94" s="6"/>
      <c r="C94" s="214"/>
      <c r="D94" s="16" t="str">
        <f t="shared" si="6"/>
        <v/>
      </c>
      <c r="E94" s="56" t="str">
        <f t="shared" si="7"/>
        <v/>
      </c>
      <c r="F94" s="347" t="b">
        <f t="shared" si="8"/>
        <v>0</v>
      </c>
      <c r="G94" s="348">
        <f t="shared" si="9"/>
        <v>1</v>
      </c>
    </row>
    <row r="95" spans="1:7">
      <c r="A95" s="35">
        <v>84</v>
      </c>
      <c r="B95" s="6"/>
      <c r="C95" s="214"/>
      <c r="D95" s="16" t="str">
        <f t="shared" si="6"/>
        <v/>
      </c>
      <c r="E95" s="56" t="str">
        <f t="shared" si="7"/>
        <v/>
      </c>
      <c r="F95" s="347" t="b">
        <f t="shared" si="8"/>
        <v>0</v>
      </c>
      <c r="G95" s="348">
        <f t="shared" si="9"/>
        <v>1</v>
      </c>
    </row>
    <row r="96" spans="1:7">
      <c r="A96" s="35">
        <v>85</v>
      </c>
      <c r="B96" s="6"/>
      <c r="C96" s="214"/>
      <c r="D96" s="16" t="str">
        <f t="shared" si="6"/>
        <v/>
      </c>
      <c r="E96" s="56" t="str">
        <f t="shared" si="7"/>
        <v/>
      </c>
      <c r="F96" s="347" t="b">
        <f t="shared" si="8"/>
        <v>0</v>
      </c>
      <c r="G96" s="348">
        <f t="shared" si="9"/>
        <v>1</v>
      </c>
    </row>
    <row r="97" spans="1:7">
      <c r="A97" s="35">
        <v>86</v>
      </c>
      <c r="B97" s="6"/>
      <c r="C97" s="214"/>
      <c r="D97" s="16" t="str">
        <f t="shared" si="6"/>
        <v/>
      </c>
      <c r="E97" s="56" t="str">
        <f t="shared" si="7"/>
        <v/>
      </c>
      <c r="F97" s="347" t="b">
        <f t="shared" si="8"/>
        <v>0</v>
      </c>
      <c r="G97" s="348">
        <f t="shared" si="9"/>
        <v>1</v>
      </c>
    </row>
    <row r="98" spans="1:7">
      <c r="A98" s="35">
        <v>87</v>
      </c>
      <c r="B98" s="6"/>
      <c r="C98" s="214"/>
      <c r="D98" s="16" t="str">
        <f t="shared" si="6"/>
        <v/>
      </c>
      <c r="E98" s="56" t="str">
        <f t="shared" si="7"/>
        <v/>
      </c>
      <c r="F98" s="347" t="b">
        <f t="shared" si="8"/>
        <v>0</v>
      </c>
      <c r="G98" s="348">
        <f t="shared" si="9"/>
        <v>1</v>
      </c>
    </row>
    <row r="99" spans="1:7">
      <c r="A99" s="35">
        <v>88</v>
      </c>
      <c r="B99" s="6"/>
      <c r="C99" s="214"/>
      <c r="D99" s="16" t="str">
        <f t="shared" si="6"/>
        <v/>
      </c>
      <c r="E99" s="56" t="str">
        <f t="shared" si="7"/>
        <v/>
      </c>
      <c r="F99" s="347" t="b">
        <f t="shared" si="8"/>
        <v>0</v>
      </c>
      <c r="G99" s="348">
        <f t="shared" si="9"/>
        <v>1</v>
      </c>
    </row>
    <row r="100" spans="1:7">
      <c r="A100" s="35">
        <v>89</v>
      </c>
      <c r="B100" s="6"/>
      <c r="C100" s="214"/>
      <c r="D100" s="16" t="str">
        <f t="shared" si="6"/>
        <v/>
      </c>
      <c r="E100" s="56" t="str">
        <f t="shared" si="7"/>
        <v/>
      </c>
      <c r="F100" s="347" t="b">
        <f t="shared" si="8"/>
        <v>0</v>
      </c>
      <c r="G100" s="348">
        <f t="shared" si="9"/>
        <v>1</v>
      </c>
    </row>
    <row r="101" spans="1:7">
      <c r="A101" s="35">
        <v>90</v>
      </c>
      <c r="B101" s="6"/>
      <c r="C101" s="214"/>
      <c r="D101" s="16" t="str">
        <f t="shared" si="6"/>
        <v/>
      </c>
      <c r="E101" s="56" t="str">
        <f t="shared" si="7"/>
        <v/>
      </c>
      <c r="F101" s="347" t="b">
        <f t="shared" si="8"/>
        <v>0</v>
      </c>
      <c r="G101" s="348">
        <f t="shared" si="9"/>
        <v>1</v>
      </c>
    </row>
    <row r="102" spans="1:7">
      <c r="A102" s="35">
        <v>91</v>
      </c>
      <c r="B102" s="6"/>
      <c r="C102" s="214"/>
      <c r="D102" s="16" t="str">
        <f t="shared" si="6"/>
        <v/>
      </c>
      <c r="E102" s="56" t="str">
        <f t="shared" si="7"/>
        <v/>
      </c>
      <c r="F102" s="347" t="b">
        <f t="shared" si="8"/>
        <v>0</v>
      </c>
      <c r="G102" s="348">
        <f t="shared" si="9"/>
        <v>1</v>
      </c>
    </row>
    <row r="103" spans="1:7">
      <c r="A103" s="35">
        <v>92</v>
      </c>
      <c r="B103" s="6"/>
      <c r="C103" s="214"/>
      <c r="D103" s="16" t="str">
        <f t="shared" si="6"/>
        <v/>
      </c>
      <c r="E103" s="56" t="str">
        <f t="shared" si="7"/>
        <v/>
      </c>
      <c r="F103" s="347" t="b">
        <f t="shared" si="8"/>
        <v>0</v>
      </c>
      <c r="G103" s="348">
        <f t="shared" si="9"/>
        <v>1</v>
      </c>
    </row>
    <row r="104" spans="1:7">
      <c r="A104" s="35">
        <v>93</v>
      </c>
      <c r="B104" s="6"/>
      <c r="C104" s="214"/>
      <c r="D104" s="16" t="str">
        <f t="shared" si="6"/>
        <v/>
      </c>
      <c r="E104" s="56" t="str">
        <f t="shared" si="7"/>
        <v/>
      </c>
      <c r="F104" s="347" t="b">
        <f t="shared" si="8"/>
        <v>0</v>
      </c>
      <c r="G104" s="348">
        <f t="shared" si="9"/>
        <v>1</v>
      </c>
    </row>
    <row r="105" spans="1:7">
      <c r="A105" s="35">
        <v>94</v>
      </c>
      <c r="B105" s="6"/>
      <c r="C105" s="214"/>
      <c r="D105" s="16" t="str">
        <f t="shared" si="6"/>
        <v/>
      </c>
      <c r="E105" s="56" t="str">
        <f t="shared" si="7"/>
        <v/>
      </c>
      <c r="F105" s="347" t="b">
        <f t="shared" si="8"/>
        <v>0</v>
      </c>
      <c r="G105" s="348">
        <f t="shared" si="9"/>
        <v>1</v>
      </c>
    </row>
    <row r="106" spans="1:7">
      <c r="A106" s="35">
        <v>95</v>
      </c>
      <c r="B106" s="6"/>
      <c r="C106" s="214"/>
      <c r="D106" s="16" t="str">
        <f t="shared" si="6"/>
        <v/>
      </c>
      <c r="E106" s="56" t="str">
        <f t="shared" si="7"/>
        <v/>
      </c>
      <c r="F106" s="347" t="b">
        <f t="shared" si="8"/>
        <v>0</v>
      </c>
      <c r="G106" s="348">
        <f t="shared" si="9"/>
        <v>1</v>
      </c>
    </row>
    <row r="107" spans="1:7">
      <c r="A107" s="35">
        <v>96</v>
      </c>
      <c r="B107" s="6"/>
      <c r="C107" s="214"/>
      <c r="D107" s="16" t="str">
        <f t="shared" si="6"/>
        <v/>
      </c>
      <c r="E107" s="56" t="str">
        <f t="shared" si="7"/>
        <v/>
      </c>
      <c r="F107" s="347" t="b">
        <f t="shared" si="8"/>
        <v>0</v>
      </c>
      <c r="G107" s="348">
        <f t="shared" si="9"/>
        <v>1</v>
      </c>
    </row>
    <row r="108" spans="1:7">
      <c r="A108" s="35">
        <v>97</v>
      </c>
      <c r="B108" s="6"/>
      <c r="C108" s="214"/>
      <c r="D108" s="16" t="str">
        <f t="shared" si="6"/>
        <v/>
      </c>
      <c r="E108" s="56" t="str">
        <f t="shared" si="7"/>
        <v/>
      </c>
      <c r="F108" s="347" t="b">
        <f t="shared" si="8"/>
        <v>0</v>
      </c>
      <c r="G108" s="348">
        <f t="shared" si="9"/>
        <v>1</v>
      </c>
    </row>
    <row r="109" spans="1:7">
      <c r="A109" s="35">
        <v>98</v>
      </c>
      <c r="B109" s="6"/>
      <c r="C109" s="214"/>
      <c r="D109" s="16" t="str">
        <f t="shared" si="6"/>
        <v/>
      </c>
      <c r="E109" s="56" t="str">
        <f t="shared" si="7"/>
        <v/>
      </c>
      <c r="F109" s="347" t="b">
        <f t="shared" si="8"/>
        <v>0</v>
      </c>
      <c r="G109" s="348">
        <f t="shared" si="9"/>
        <v>1</v>
      </c>
    </row>
    <row r="110" spans="1:7">
      <c r="A110" s="141">
        <v>99</v>
      </c>
      <c r="B110" s="6"/>
      <c r="C110" s="214"/>
      <c r="D110" s="16" t="str">
        <f t="shared" si="6"/>
        <v/>
      </c>
      <c r="E110" s="56" t="str">
        <f t="shared" si="7"/>
        <v/>
      </c>
      <c r="F110" s="347" t="b">
        <f t="shared" si="8"/>
        <v>0</v>
      </c>
      <c r="G110" s="348">
        <f t="shared" si="9"/>
        <v>1</v>
      </c>
    </row>
    <row r="111" spans="1:7">
      <c r="A111" s="141">
        <v>100</v>
      </c>
      <c r="B111" s="142"/>
      <c r="C111" s="144"/>
      <c r="D111" s="16" t="str">
        <f t="shared" si="6"/>
        <v/>
      </c>
    </row>
    <row r="112" spans="1:7">
      <c r="A112" s="141">
        <v>101</v>
      </c>
      <c r="B112" s="142"/>
      <c r="C112" s="144"/>
      <c r="D112" s="16" t="str">
        <f t="shared" si="6"/>
        <v/>
      </c>
    </row>
    <row r="113" spans="1:16">
      <c r="A113" s="141">
        <v>102</v>
      </c>
      <c r="B113" s="142"/>
      <c r="C113" s="144"/>
      <c r="D113" s="16" t="str">
        <f t="shared" si="6"/>
        <v/>
      </c>
    </row>
    <row r="114" spans="1:16">
      <c r="A114" s="141">
        <v>103</v>
      </c>
      <c r="B114" s="142"/>
      <c r="C114" s="144"/>
      <c r="D114" s="16" t="str">
        <f t="shared" si="6"/>
        <v/>
      </c>
    </row>
    <row r="115" spans="1:16" s="68" customFormat="1">
      <c r="A115" s="141">
        <v>104</v>
      </c>
      <c r="B115" s="142"/>
      <c r="C115" s="144"/>
      <c r="D115" s="16" t="str">
        <f t="shared" si="6"/>
        <v/>
      </c>
      <c r="F115" s="69"/>
      <c r="G115" s="62"/>
      <c r="H115" s="62"/>
      <c r="I115" s="62"/>
      <c r="J115" s="62"/>
      <c r="K115" s="62"/>
      <c r="L115" s="62"/>
      <c r="M115" s="62"/>
      <c r="N115" s="62"/>
      <c r="O115" s="62"/>
      <c r="P115" s="62"/>
    </row>
    <row r="116" spans="1:16" s="68" customFormat="1">
      <c r="A116" s="141">
        <v>105</v>
      </c>
      <c r="B116" s="142"/>
      <c r="C116" s="144"/>
      <c r="D116" s="16" t="str">
        <f t="shared" si="6"/>
        <v/>
      </c>
      <c r="F116" s="69"/>
      <c r="G116" s="62"/>
      <c r="H116" s="62"/>
      <c r="I116" s="62"/>
      <c r="J116" s="62"/>
      <c r="K116" s="62"/>
      <c r="L116" s="62"/>
      <c r="M116" s="62"/>
      <c r="N116" s="62"/>
      <c r="O116" s="62"/>
      <c r="P116" s="62"/>
    </row>
    <row r="117" spans="1:16" s="68" customFormat="1">
      <c r="A117" s="141">
        <v>106</v>
      </c>
      <c r="B117" s="142"/>
      <c r="C117" s="144"/>
      <c r="D117" s="16" t="str">
        <f t="shared" si="6"/>
        <v/>
      </c>
      <c r="F117" s="69"/>
      <c r="G117" s="62"/>
      <c r="H117" s="62"/>
      <c r="I117" s="62"/>
      <c r="J117" s="62"/>
      <c r="K117" s="62"/>
      <c r="L117" s="62"/>
      <c r="M117" s="62"/>
      <c r="N117" s="62"/>
      <c r="O117" s="62"/>
      <c r="P117" s="62"/>
    </row>
    <row r="118" spans="1:16" s="68" customFormat="1">
      <c r="A118" s="141">
        <v>107</v>
      </c>
      <c r="B118" s="142"/>
      <c r="C118" s="144"/>
      <c r="D118" s="16" t="str">
        <f t="shared" si="6"/>
        <v/>
      </c>
      <c r="F118" s="69"/>
      <c r="G118" s="62"/>
      <c r="H118" s="62"/>
      <c r="I118" s="62"/>
      <c r="J118" s="62"/>
      <c r="K118" s="62"/>
      <c r="L118" s="62"/>
      <c r="M118" s="62"/>
      <c r="N118" s="62"/>
      <c r="O118" s="62"/>
      <c r="P118" s="62"/>
    </row>
    <row r="119" spans="1:16" s="68" customFormat="1">
      <c r="A119" s="141">
        <v>108</v>
      </c>
      <c r="B119" s="142"/>
      <c r="C119" s="144"/>
      <c r="D119" s="16" t="str">
        <f t="shared" si="6"/>
        <v/>
      </c>
      <c r="F119" s="69"/>
      <c r="G119" s="62"/>
      <c r="H119" s="62"/>
      <c r="I119" s="62"/>
      <c r="J119" s="62"/>
      <c r="K119" s="62"/>
      <c r="L119" s="62"/>
      <c r="M119" s="62"/>
      <c r="N119" s="62"/>
      <c r="O119" s="62"/>
      <c r="P119" s="62"/>
    </row>
    <row r="120" spans="1:16" s="68" customFormat="1">
      <c r="A120" s="141">
        <v>109</v>
      </c>
      <c r="B120" s="142"/>
      <c r="C120" s="144"/>
      <c r="D120" s="16" t="str">
        <f t="shared" si="6"/>
        <v/>
      </c>
      <c r="F120" s="69"/>
      <c r="G120" s="62"/>
      <c r="H120" s="62"/>
      <c r="I120" s="62"/>
      <c r="J120" s="62"/>
      <c r="K120" s="62"/>
      <c r="L120" s="62"/>
      <c r="M120" s="62"/>
      <c r="N120" s="62"/>
      <c r="O120" s="62"/>
      <c r="P120" s="62"/>
    </row>
    <row r="121" spans="1:16" s="68" customFormat="1">
      <c r="A121" s="141">
        <v>110</v>
      </c>
      <c r="B121" s="142"/>
      <c r="C121" s="144"/>
      <c r="D121" s="16" t="str">
        <f t="shared" si="6"/>
        <v/>
      </c>
      <c r="F121" s="69"/>
      <c r="G121" s="62"/>
      <c r="H121" s="62"/>
      <c r="I121" s="62"/>
      <c r="J121" s="62"/>
      <c r="K121" s="62"/>
      <c r="L121" s="62"/>
      <c r="M121" s="62"/>
      <c r="N121" s="62"/>
      <c r="O121" s="62"/>
      <c r="P121" s="62"/>
    </row>
    <row r="122" spans="1:16" s="68" customFormat="1">
      <c r="A122" s="141">
        <v>111</v>
      </c>
      <c r="B122" s="142"/>
      <c r="C122" s="144"/>
      <c r="D122" s="16" t="str">
        <f t="shared" si="6"/>
        <v/>
      </c>
      <c r="F122" s="69"/>
      <c r="G122" s="62"/>
      <c r="H122" s="62"/>
      <c r="I122" s="62"/>
      <c r="J122" s="62"/>
      <c r="K122" s="62"/>
      <c r="L122" s="62"/>
      <c r="M122" s="62"/>
      <c r="N122" s="62"/>
      <c r="O122" s="62"/>
      <c r="P122" s="62"/>
    </row>
    <row r="123" spans="1:16" s="68" customFormat="1">
      <c r="A123" s="141">
        <v>112</v>
      </c>
      <c r="B123" s="142"/>
      <c r="C123" s="144"/>
      <c r="D123" s="16" t="str">
        <f t="shared" si="6"/>
        <v/>
      </c>
      <c r="F123" s="69"/>
      <c r="G123" s="62"/>
      <c r="H123" s="62"/>
      <c r="I123" s="62"/>
      <c r="J123" s="62"/>
      <c r="K123" s="62"/>
      <c r="L123" s="62"/>
      <c r="M123" s="62"/>
      <c r="N123" s="62"/>
      <c r="O123" s="62"/>
      <c r="P123" s="62"/>
    </row>
    <row r="124" spans="1:16" s="68" customFormat="1">
      <c r="A124" s="141">
        <v>113</v>
      </c>
      <c r="B124" s="142"/>
      <c r="C124" s="144"/>
      <c r="D124" s="16" t="str">
        <f t="shared" si="6"/>
        <v/>
      </c>
      <c r="F124" s="69"/>
      <c r="G124" s="62"/>
      <c r="H124" s="62"/>
      <c r="I124" s="62"/>
      <c r="J124" s="62"/>
      <c r="K124" s="62"/>
      <c r="L124" s="62"/>
      <c r="M124" s="62"/>
      <c r="N124" s="62"/>
      <c r="O124" s="62"/>
      <c r="P124" s="62"/>
    </row>
    <row r="125" spans="1:16" s="68" customFormat="1">
      <c r="A125" s="141">
        <v>114</v>
      </c>
      <c r="B125" s="142"/>
      <c r="C125" s="144"/>
      <c r="D125" s="16" t="str">
        <f t="shared" si="6"/>
        <v/>
      </c>
      <c r="F125" s="69"/>
      <c r="G125" s="62"/>
      <c r="H125" s="62"/>
      <c r="I125" s="62"/>
      <c r="J125" s="62"/>
      <c r="K125" s="62"/>
      <c r="L125" s="62"/>
      <c r="M125" s="62"/>
      <c r="N125" s="62"/>
      <c r="O125" s="62"/>
      <c r="P125" s="62"/>
    </row>
    <row r="126" spans="1:16" s="68" customFormat="1">
      <c r="A126" s="141">
        <v>115</v>
      </c>
      <c r="B126" s="142"/>
      <c r="C126" s="144"/>
      <c r="D126" s="16" t="str">
        <f t="shared" si="6"/>
        <v/>
      </c>
      <c r="F126" s="69"/>
      <c r="G126" s="62"/>
      <c r="H126" s="62"/>
      <c r="I126" s="62"/>
      <c r="J126" s="62"/>
      <c r="K126" s="62"/>
      <c r="L126" s="62"/>
      <c r="M126" s="62"/>
      <c r="N126" s="62"/>
      <c r="O126" s="62"/>
      <c r="P126" s="62"/>
    </row>
    <row r="127" spans="1:16" s="68" customFormat="1">
      <c r="A127" s="141">
        <v>116</v>
      </c>
      <c r="B127" s="142"/>
      <c r="C127" s="144"/>
      <c r="D127" s="16" t="str">
        <f t="shared" si="6"/>
        <v/>
      </c>
      <c r="F127" s="69"/>
      <c r="G127" s="62"/>
      <c r="H127" s="62"/>
      <c r="I127" s="62"/>
      <c r="J127" s="62"/>
      <c r="K127" s="62"/>
      <c r="L127" s="62"/>
      <c r="M127" s="62"/>
      <c r="N127" s="62"/>
      <c r="O127" s="62"/>
      <c r="P127" s="62"/>
    </row>
    <row r="128" spans="1:16" s="68" customFormat="1">
      <c r="A128" s="141">
        <v>117</v>
      </c>
      <c r="B128" s="142"/>
      <c r="C128" s="144"/>
      <c r="D128" s="16" t="str">
        <f t="shared" si="6"/>
        <v/>
      </c>
      <c r="F128" s="69"/>
      <c r="G128" s="62"/>
      <c r="H128" s="62"/>
      <c r="I128" s="62"/>
      <c r="J128" s="62"/>
      <c r="K128" s="62"/>
      <c r="L128" s="62"/>
      <c r="M128" s="62"/>
      <c r="N128" s="62"/>
      <c r="O128" s="62"/>
      <c r="P128" s="62"/>
    </row>
    <row r="129" spans="1:16" s="68" customFormat="1">
      <c r="A129" s="141">
        <v>118</v>
      </c>
      <c r="B129" s="142"/>
      <c r="C129" s="144"/>
      <c r="D129" s="16" t="str">
        <f t="shared" si="6"/>
        <v/>
      </c>
      <c r="F129" s="69"/>
      <c r="G129" s="62"/>
      <c r="H129" s="62"/>
      <c r="I129" s="62"/>
      <c r="J129" s="62"/>
      <c r="K129" s="62"/>
      <c r="L129" s="62"/>
      <c r="M129" s="62"/>
      <c r="N129" s="62"/>
      <c r="O129" s="62"/>
      <c r="P129" s="62"/>
    </row>
    <row r="130" spans="1:16" s="68" customFormat="1">
      <c r="A130" s="141">
        <v>119</v>
      </c>
      <c r="B130" s="142"/>
      <c r="C130" s="144"/>
      <c r="D130" s="16" t="str">
        <f t="shared" si="6"/>
        <v/>
      </c>
      <c r="F130" s="69"/>
      <c r="G130" s="62"/>
      <c r="H130" s="62"/>
      <c r="I130" s="62"/>
      <c r="J130" s="62"/>
      <c r="K130" s="62"/>
      <c r="L130" s="62"/>
      <c r="M130" s="62"/>
      <c r="N130" s="62"/>
      <c r="O130" s="62"/>
      <c r="P130" s="62"/>
    </row>
    <row r="131" spans="1:16" s="68" customFormat="1">
      <c r="A131" s="141">
        <v>120</v>
      </c>
      <c r="B131" s="142"/>
      <c r="C131" s="144"/>
      <c r="D131" s="16" t="str">
        <f t="shared" si="6"/>
        <v/>
      </c>
      <c r="F131" s="69"/>
      <c r="G131" s="62"/>
      <c r="H131" s="62"/>
      <c r="I131" s="62"/>
      <c r="J131" s="62"/>
      <c r="K131" s="62"/>
      <c r="L131" s="62"/>
      <c r="M131" s="62"/>
      <c r="N131" s="62"/>
      <c r="O131" s="62"/>
      <c r="P131" s="62"/>
    </row>
    <row r="132" spans="1:16" s="68" customFormat="1">
      <c r="A132" s="141">
        <v>121</v>
      </c>
      <c r="B132" s="142"/>
      <c r="C132" s="144"/>
      <c r="D132" s="16" t="str">
        <f t="shared" si="6"/>
        <v/>
      </c>
      <c r="F132" s="69"/>
      <c r="G132" s="62"/>
      <c r="H132" s="62"/>
      <c r="I132" s="62"/>
      <c r="J132" s="62"/>
      <c r="K132" s="62"/>
      <c r="L132" s="62"/>
      <c r="M132" s="62"/>
      <c r="N132" s="62"/>
      <c r="O132" s="62"/>
      <c r="P132" s="62"/>
    </row>
    <row r="133" spans="1:16" s="68" customFormat="1">
      <c r="A133" s="141">
        <v>122</v>
      </c>
      <c r="B133" s="142"/>
      <c r="C133" s="144"/>
      <c r="D133" s="16" t="str">
        <f t="shared" si="6"/>
        <v/>
      </c>
      <c r="F133" s="69"/>
      <c r="G133" s="62"/>
      <c r="H133" s="62"/>
      <c r="I133" s="62"/>
      <c r="J133" s="62"/>
      <c r="K133" s="62"/>
      <c r="L133" s="62"/>
      <c r="M133" s="62"/>
      <c r="N133" s="62"/>
      <c r="O133" s="62"/>
      <c r="P133" s="62"/>
    </row>
    <row r="134" spans="1:16" s="68" customFormat="1">
      <c r="A134" s="141">
        <v>123</v>
      </c>
      <c r="B134" s="142"/>
      <c r="C134" s="144"/>
      <c r="D134" s="16" t="str">
        <f t="shared" si="6"/>
        <v/>
      </c>
      <c r="F134" s="69"/>
      <c r="G134" s="62"/>
      <c r="H134" s="62"/>
      <c r="I134" s="62"/>
      <c r="J134" s="62"/>
      <c r="K134" s="62"/>
      <c r="L134" s="62"/>
      <c r="M134" s="62"/>
      <c r="N134" s="62"/>
      <c r="O134" s="62"/>
      <c r="P134" s="62"/>
    </row>
    <row r="135" spans="1:16" s="68" customFormat="1">
      <c r="A135" s="141">
        <v>124</v>
      </c>
      <c r="B135" s="142"/>
      <c r="C135" s="144"/>
      <c r="D135" s="16" t="str">
        <f t="shared" si="6"/>
        <v/>
      </c>
      <c r="F135" s="69"/>
      <c r="G135" s="62"/>
      <c r="H135" s="62"/>
      <c r="I135" s="62"/>
      <c r="J135" s="62"/>
      <c r="K135" s="62"/>
      <c r="L135" s="62"/>
      <c r="M135" s="62"/>
      <c r="N135" s="62"/>
      <c r="O135" s="62"/>
      <c r="P135" s="62"/>
    </row>
    <row r="136" spans="1:16" s="68" customFormat="1">
      <c r="A136" s="141">
        <v>125</v>
      </c>
      <c r="B136" s="142"/>
      <c r="C136" s="144"/>
      <c r="D136" s="16" t="str">
        <f t="shared" si="6"/>
        <v/>
      </c>
      <c r="F136" s="69"/>
      <c r="G136" s="62"/>
      <c r="H136" s="62"/>
      <c r="I136" s="62"/>
      <c r="J136" s="62"/>
      <c r="K136" s="62"/>
      <c r="L136" s="62"/>
      <c r="M136" s="62"/>
      <c r="N136" s="62"/>
      <c r="O136" s="62"/>
      <c r="P136" s="62"/>
    </row>
    <row r="137" spans="1:16" s="68" customFormat="1">
      <c r="A137" s="141">
        <v>126</v>
      </c>
      <c r="B137" s="142"/>
      <c r="C137" s="144"/>
      <c r="D137" s="16" t="str">
        <f t="shared" si="6"/>
        <v/>
      </c>
      <c r="F137" s="69"/>
      <c r="G137" s="62"/>
      <c r="H137" s="62"/>
      <c r="I137" s="62"/>
      <c r="J137" s="62"/>
      <c r="K137" s="62"/>
      <c r="L137" s="62"/>
      <c r="M137" s="62"/>
      <c r="N137" s="62"/>
      <c r="O137" s="62"/>
      <c r="P137" s="62"/>
    </row>
    <row r="138" spans="1:16" s="68" customFormat="1">
      <c r="A138" s="141">
        <v>127</v>
      </c>
      <c r="B138" s="142"/>
      <c r="C138" s="144"/>
      <c r="D138" s="16" t="str">
        <f t="shared" si="6"/>
        <v/>
      </c>
      <c r="F138" s="69"/>
      <c r="G138" s="62"/>
      <c r="H138" s="62"/>
      <c r="I138" s="62"/>
      <c r="J138" s="62"/>
      <c r="K138" s="62"/>
      <c r="L138" s="62"/>
      <c r="M138" s="62"/>
      <c r="N138" s="62"/>
      <c r="O138" s="62"/>
      <c r="P138" s="62"/>
    </row>
    <row r="139" spans="1:16" s="68" customFormat="1">
      <c r="A139" s="141">
        <v>128</v>
      </c>
      <c r="B139" s="142"/>
      <c r="C139" s="144"/>
      <c r="D139" s="16" t="str">
        <f t="shared" si="6"/>
        <v/>
      </c>
      <c r="F139" s="69"/>
      <c r="G139" s="62"/>
      <c r="H139" s="62"/>
      <c r="I139" s="62"/>
      <c r="J139" s="62"/>
      <c r="K139" s="62"/>
      <c r="L139" s="62"/>
      <c r="M139" s="62"/>
      <c r="N139" s="62"/>
      <c r="O139" s="62"/>
      <c r="P139" s="62"/>
    </row>
    <row r="140" spans="1:16" s="68" customFormat="1">
      <c r="A140" s="141">
        <v>129</v>
      </c>
      <c r="B140" s="142"/>
      <c r="C140" s="144"/>
      <c r="D140" s="16" t="str">
        <f t="shared" ref="D140:D203" si="10">IF(OR($B140="",,$C140&lt;an_initial,$C140&gt;an_final),"",E140*50)</f>
        <v/>
      </c>
      <c r="F140" s="69"/>
      <c r="G140" s="62"/>
      <c r="H140" s="62"/>
      <c r="I140" s="62"/>
      <c r="J140" s="62"/>
      <c r="K140" s="62"/>
      <c r="L140" s="62"/>
      <c r="M140" s="62"/>
      <c r="N140" s="62"/>
      <c r="O140" s="62"/>
      <c r="P140" s="62"/>
    </row>
    <row r="141" spans="1:16" s="68" customFormat="1">
      <c r="A141" s="141">
        <v>130</v>
      </c>
      <c r="B141" s="142"/>
      <c r="C141" s="144"/>
      <c r="D141" s="16" t="str">
        <f t="shared" si="10"/>
        <v/>
      </c>
      <c r="F141" s="69"/>
      <c r="G141" s="62"/>
      <c r="H141" s="62"/>
      <c r="I141" s="62"/>
      <c r="J141" s="62"/>
      <c r="K141" s="62"/>
      <c r="L141" s="62"/>
      <c r="M141" s="62"/>
      <c r="N141" s="62"/>
      <c r="O141" s="62"/>
      <c r="P141" s="62"/>
    </row>
    <row r="142" spans="1:16" s="68" customFormat="1">
      <c r="A142" s="141">
        <v>131</v>
      </c>
      <c r="B142" s="142"/>
      <c r="C142" s="144"/>
      <c r="D142" s="16" t="str">
        <f t="shared" si="10"/>
        <v/>
      </c>
      <c r="F142" s="69"/>
      <c r="G142" s="62"/>
      <c r="H142" s="62"/>
      <c r="I142" s="62"/>
      <c r="J142" s="62"/>
      <c r="K142" s="62"/>
      <c r="L142" s="62"/>
      <c r="M142" s="62"/>
      <c r="N142" s="62"/>
      <c r="O142" s="62"/>
      <c r="P142" s="62"/>
    </row>
    <row r="143" spans="1:16" s="68" customFormat="1">
      <c r="A143" s="141">
        <v>132</v>
      </c>
      <c r="B143" s="142"/>
      <c r="C143" s="144"/>
      <c r="D143" s="16" t="str">
        <f t="shared" si="10"/>
        <v/>
      </c>
      <c r="F143" s="69"/>
      <c r="G143" s="62"/>
      <c r="H143" s="62"/>
      <c r="I143" s="62"/>
      <c r="J143" s="62"/>
      <c r="K143" s="62"/>
      <c r="L143" s="62"/>
      <c r="M143" s="62"/>
      <c r="N143" s="62"/>
      <c r="O143" s="62"/>
      <c r="P143" s="62"/>
    </row>
    <row r="144" spans="1:16" s="68" customFormat="1">
      <c r="A144" s="141">
        <v>133</v>
      </c>
      <c r="B144" s="142"/>
      <c r="C144" s="144"/>
      <c r="D144" s="16" t="str">
        <f t="shared" si="10"/>
        <v/>
      </c>
      <c r="F144" s="69"/>
      <c r="G144" s="62"/>
      <c r="H144" s="62"/>
      <c r="I144" s="62"/>
      <c r="J144" s="62"/>
      <c r="K144" s="62"/>
      <c r="L144" s="62"/>
      <c r="M144" s="62"/>
      <c r="N144" s="62"/>
      <c r="O144" s="62"/>
      <c r="P144" s="62"/>
    </row>
    <row r="145" spans="1:16" s="68" customFormat="1">
      <c r="A145" s="141">
        <v>134</v>
      </c>
      <c r="B145" s="142"/>
      <c r="C145" s="144"/>
      <c r="D145" s="16" t="str">
        <f t="shared" si="10"/>
        <v/>
      </c>
      <c r="F145" s="69"/>
      <c r="G145" s="62"/>
      <c r="H145" s="62"/>
      <c r="I145" s="62"/>
      <c r="J145" s="62"/>
      <c r="K145" s="62"/>
      <c r="L145" s="62"/>
      <c r="M145" s="62"/>
      <c r="N145" s="62"/>
      <c r="O145" s="62"/>
      <c r="P145" s="62"/>
    </row>
    <row r="146" spans="1:16" s="68" customFormat="1">
      <c r="A146" s="141">
        <v>135</v>
      </c>
      <c r="B146" s="142"/>
      <c r="C146" s="144"/>
      <c r="D146" s="16" t="str">
        <f t="shared" si="10"/>
        <v/>
      </c>
      <c r="F146" s="69"/>
      <c r="G146" s="62"/>
      <c r="H146" s="62"/>
      <c r="I146" s="62"/>
      <c r="J146" s="62"/>
      <c r="K146" s="62"/>
      <c r="L146" s="62"/>
      <c r="M146" s="62"/>
      <c r="N146" s="62"/>
      <c r="O146" s="62"/>
      <c r="P146" s="62"/>
    </row>
    <row r="147" spans="1:16" s="68" customFormat="1">
      <c r="A147" s="141">
        <v>136</v>
      </c>
      <c r="B147" s="142"/>
      <c r="C147" s="144"/>
      <c r="D147" s="16" t="str">
        <f t="shared" si="10"/>
        <v/>
      </c>
      <c r="F147" s="69"/>
      <c r="G147" s="62"/>
      <c r="H147" s="62"/>
      <c r="I147" s="62"/>
      <c r="J147" s="62"/>
      <c r="K147" s="62"/>
      <c r="L147" s="62"/>
      <c r="M147" s="62"/>
      <c r="N147" s="62"/>
      <c r="O147" s="62"/>
      <c r="P147" s="62"/>
    </row>
    <row r="148" spans="1:16" s="68" customFormat="1">
      <c r="A148" s="141">
        <v>137</v>
      </c>
      <c r="B148" s="142"/>
      <c r="C148" s="144"/>
      <c r="D148" s="16" t="str">
        <f t="shared" si="10"/>
        <v/>
      </c>
      <c r="F148" s="69"/>
      <c r="G148" s="62"/>
      <c r="H148" s="62"/>
      <c r="I148" s="62"/>
      <c r="J148" s="62"/>
      <c r="K148" s="62"/>
      <c r="L148" s="62"/>
      <c r="M148" s="62"/>
      <c r="N148" s="62"/>
      <c r="O148" s="62"/>
      <c r="P148" s="62"/>
    </row>
    <row r="149" spans="1:16" s="68" customFormat="1">
      <c r="A149" s="141">
        <v>138</v>
      </c>
      <c r="B149" s="142"/>
      <c r="C149" s="144"/>
      <c r="D149" s="16" t="str">
        <f t="shared" si="10"/>
        <v/>
      </c>
      <c r="F149" s="69"/>
      <c r="G149" s="62"/>
      <c r="H149" s="62"/>
      <c r="I149" s="62"/>
      <c r="J149" s="62"/>
      <c r="K149" s="62"/>
      <c r="L149" s="62"/>
      <c r="M149" s="62"/>
      <c r="N149" s="62"/>
      <c r="O149" s="62"/>
      <c r="P149" s="62"/>
    </row>
    <row r="150" spans="1:16" s="68" customFormat="1">
      <c r="A150" s="141">
        <v>139</v>
      </c>
      <c r="B150" s="142"/>
      <c r="C150" s="144"/>
      <c r="D150" s="16" t="str">
        <f t="shared" si="10"/>
        <v/>
      </c>
      <c r="F150" s="69"/>
      <c r="G150" s="62"/>
      <c r="H150" s="62"/>
      <c r="I150" s="62"/>
      <c r="J150" s="62"/>
      <c r="K150" s="62"/>
      <c r="L150" s="62"/>
      <c r="M150" s="62"/>
      <c r="N150" s="62"/>
      <c r="O150" s="62"/>
      <c r="P150" s="62"/>
    </row>
    <row r="151" spans="1:16" s="68" customFormat="1">
      <c r="A151" s="141">
        <v>140</v>
      </c>
      <c r="B151" s="142"/>
      <c r="C151" s="144"/>
      <c r="D151" s="16" t="str">
        <f t="shared" si="10"/>
        <v/>
      </c>
      <c r="F151" s="69"/>
      <c r="G151" s="62"/>
      <c r="H151" s="62"/>
      <c r="I151" s="62"/>
      <c r="J151" s="62"/>
      <c r="K151" s="62"/>
      <c r="L151" s="62"/>
      <c r="M151" s="62"/>
      <c r="N151" s="62"/>
      <c r="O151" s="62"/>
      <c r="P151" s="62"/>
    </row>
    <row r="152" spans="1:16" s="68" customFormat="1">
      <c r="A152" s="141">
        <v>141</v>
      </c>
      <c r="B152" s="142"/>
      <c r="C152" s="144"/>
      <c r="D152" s="16" t="str">
        <f t="shared" si="10"/>
        <v/>
      </c>
      <c r="F152" s="69"/>
      <c r="G152" s="62"/>
      <c r="H152" s="62"/>
      <c r="I152" s="62"/>
      <c r="J152" s="62"/>
      <c r="K152" s="62"/>
      <c r="L152" s="62"/>
      <c r="M152" s="62"/>
      <c r="N152" s="62"/>
      <c r="O152" s="62"/>
      <c r="P152" s="62"/>
    </row>
    <row r="153" spans="1:16" s="68" customFormat="1">
      <c r="A153" s="141">
        <v>142</v>
      </c>
      <c r="B153" s="142"/>
      <c r="C153" s="144"/>
      <c r="D153" s="16" t="str">
        <f t="shared" si="10"/>
        <v/>
      </c>
      <c r="F153" s="69"/>
      <c r="G153" s="62"/>
      <c r="H153" s="62"/>
      <c r="I153" s="62"/>
      <c r="J153" s="62"/>
      <c r="K153" s="62"/>
      <c r="L153" s="62"/>
      <c r="M153" s="62"/>
      <c r="N153" s="62"/>
      <c r="O153" s="62"/>
      <c r="P153" s="62"/>
    </row>
    <row r="154" spans="1:16" s="68" customFormat="1">
      <c r="A154" s="141">
        <v>143</v>
      </c>
      <c r="B154" s="142"/>
      <c r="C154" s="144"/>
      <c r="D154" s="16" t="str">
        <f t="shared" si="10"/>
        <v/>
      </c>
      <c r="F154" s="69"/>
      <c r="G154" s="62"/>
      <c r="H154" s="62"/>
      <c r="I154" s="62"/>
      <c r="J154" s="62"/>
      <c r="K154" s="62"/>
      <c r="L154" s="62"/>
      <c r="M154" s="62"/>
      <c r="N154" s="62"/>
      <c r="O154" s="62"/>
      <c r="P154" s="62"/>
    </row>
    <row r="155" spans="1:16" s="68" customFormat="1">
      <c r="A155" s="141">
        <v>144</v>
      </c>
      <c r="B155" s="142"/>
      <c r="C155" s="144"/>
      <c r="D155" s="16" t="str">
        <f t="shared" si="10"/>
        <v/>
      </c>
      <c r="F155" s="69"/>
      <c r="G155" s="62"/>
      <c r="H155" s="62"/>
      <c r="I155" s="62"/>
      <c r="J155" s="62"/>
      <c r="K155" s="62"/>
      <c r="L155" s="62"/>
      <c r="M155" s="62"/>
      <c r="N155" s="62"/>
      <c r="O155" s="62"/>
      <c r="P155" s="62"/>
    </row>
    <row r="156" spans="1:16" s="68" customFormat="1">
      <c r="A156" s="141">
        <v>145</v>
      </c>
      <c r="B156" s="142"/>
      <c r="C156" s="144"/>
      <c r="D156" s="16" t="str">
        <f t="shared" si="10"/>
        <v/>
      </c>
      <c r="F156" s="69"/>
      <c r="G156" s="62"/>
      <c r="H156" s="62"/>
      <c r="I156" s="62"/>
      <c r="J156" s="62"/>
      <c r="K156" s="62"/>
      <c r="L156" s="62"/>
      <c r="M156" s="62"/>
      <c r="N156" s="62"/>
      <c r="O156" s="62"/>
      <c r="P156" s="62"/>
    </row>
    <row r="157" spans="1:16" s="68" customFormat="1">
      <c r="A157" s="141">
        <v>146</v>
      </c>
      <c r="B157" s="142"/>
      <c r="C157" s="144"/>
      <c r="D157" s="16" t="str">
        <f t="shared" si="10"/>
        <v/>
      </c>
      <c r="F157" s="69"/>
      <c r="G157" s="62"/>
      <c r="H157" s="62"/>
      <c r="I157" s="62"/>
      <c r="J157" s="62"/>
      <c r="K157" s="62"/>
      <c r="L157" s="62"/>
      <c r="M157" s="62"/>
      <c r="N157" s="62"/>
      <c r="O157" s="62"/>
      <c r="P157" s="62"/>
    </row>
    <row r="158" spans="1:16" s="68" customFormat="1">
      <c r="A158" s="141">
        <v>147</v>
      </c>
      <c r="B158" s="142"/>
      <c r="C158" s="144"/>
      <c r="D158" s="16" t="str">
        <f t="shared" si="10"/>
        <v/>
      </c>
      <c r="F158" s="69"/>
      <c r="G158" s="62"/>
      <c r="H158" s="62"/>
      <c r="I158" s="62"/>
      <c r="J158" s="62"/>
      <c r="K158" s="62"/>
      <c r="L158" s="62"/>
      <c r="M158" s="62"/>
      <c r="N158" s="62"/>
      <c r="O158" s="62"/>
      <c r="P158" s="62"/>
    </row>
    <row r="159" spans="1:16" s="68" customFormat="1">
      <c r="A159" s="141">
        <v>148</v>
      </c>
      <c r="B159" s="142"/>
      <c r="C159" s="144"/>
      <c r="D159" s="16" t="str">
        <f t="shared" si="10"/>
        <v/>
      </c>
      <c r="F159" s="69"/>
      <c r="G159" s="62"/>
      <c r="H159" s="62"/>
      <c r="I159" s="62"/>
      <c r="J159" s="62"/>
      <c r="K159" s="62"/>
      <c r="L159" s="62"/>
      <c r="M159" s="62"/>
      <c r="N159" s="62"/>
      <c r="O159" s="62"/>
      <c r="P159" s="62"/>
    </row>
    <row r="160" spans="1:16" s="68" customFormat="1">
      <c r="A160" s="141">
        <v>149</v>
      </c>
      <c r="B160" s="142"/>
      <c r="C160" s="144"/>
      <c r="D160" s="16" t="str">
        <f t="shared" si="10"/>
        <v/>
      </c>
      <c r="F160" s="69"/>
      <c r="G160" s="62"/>
      <c r="H160" s="62"/>
      <c r="I160" s="62"/>
      <c r="J160" s="62"/>
      <c r="K160" s="62"/>
      <c r="L160" s="62"/>
      <c r="M160" s="62"/>
      <c r="N160" s="62"/>
      <c r="O160" s="62"/>
      <c r="P160" s="62"/>
    </row>
    <row r="161" spans="1:16" s="68" customFormat="1">
      <c r="A161" s="141">
        <v>150</v>
      </c>
      <c r="B161" s="142"/>
      <c r="C161" s="144"/>
      <c r="D161" s="16" t="str">
        <f t="shared" si="10"/>
        <v/>
      </c>
      <c r="F161" s="69"/>
      <c r="G161" s="62"/>
      <c r="H161" s="62"/>
      <c r="I161" s="62"/>
      <c r="J161" s="62"/>
      <c r="K161" s="62"/>
      <c r="L161" s="62"/>
      <c r="M161" s="62"/>
      <c r="N161" s="62"/>
      <c r="O161" s="62"/>
      <c r="P161" s="62"/>
    </row>
    <row r="162" spans="1:16" s="68" customFormat="1">
      <c r="A162" s="141">
        <v>151</v>
      </c>
      <c r="B162" s="142"/>
      <c r="C162" s="144"/>
      <c r="D162" s="16" t="str">
        <f t="shared" si="10"/>
        <v/>
      </c>
      <c r="F162" s="69"/>
      <c r="G162" s="62"/>
      <c r="H162" s="62"/>
      <c r="I162" s="62"/>
      <c r="J162" s="62"/>
      <c r="K162" s="62"/>
      <c r="L162" s="62"/>
      <c r="M162" s="62"/>
      <c r="N162" s="62"/>
      <c r="O162" s="62"/>
      <c r="P162" s="62"/>
    </row>
    <row r="163" spans="1:16" s="68" customFormat="1">
      <c r="A163" s="141">
        <v>152</v>
      </c>
      <c r="B163" s="142"/>
      <c r="C163" s="144"/>
      <c r="D163" s="16" t="str">
        <f t="shared" si="10"/>
        <v/>
      </c>
      <c r="F163" s="69"/>
      <c r="G163" s="62"/>
      <c r="H163" s="62"/>
      <c r="I163" s="62"/>
      <c r="J163" s="62"/>
      <c r="K163" s="62"/>
      <c r="L163" s="62"/>
      <c r="M163" s="62"/>
      <c r="N163" s="62"/>
      <c r="O163" s="62"/>
      <c r="P163" s="62"/>
    </row>
    <row r="164" spans="1:16" s="68" customFormat="1">
      <c r="A164" s="141">
        <v>153</v>
      </c>
      <c r="B164" s="142"/>
      <c r="C164" s="144"/>
      <c r="D164" s="16" t="str">
        <f t="shared" si="10"/>
        <v/>
      </c>
      <c r="F164" s="69"/>
      <c r="G164" s="62"/>
      <c r="H164" s="62"/>
      <c r="I164" s="62"/>
      <c r="J164" s="62"/>
      <c r="K164" s="62"/>
      <c r="L164" s="62"/>
      <c r="M164" s="62"/>
      <c r="N164" s="62"/>
      <c r="O164" s="62"/>
      <c r="P164" s="62"/>
    </row>
    <row r="165" spans="1:16" s="68" customFormat="1">
      <c r="A165" s="141">
        <v>154</v>
      </c>
      <c r="B165" s="142"/>
      <c r="C165" s="144"/>
      <c r="D165" s="16" t="str">
        <f t="shared" si="10"/>
        <v/>
      </c>
      <c r="F165" s="69"/>
      <c r="G165" s="62"/>
      <c r="H165" s="62"/>
      <c r="I165" s="62"/>
      <c r="J165" s="62"/>
      <c r="K165" s="62"/>
      <c r="L165" s="62"/>
      <c r="M165" s="62"/>
      <c r="N165" s="62"/>
      <c r="O165" s="62"/>
      <c r="P165" s="62"/>
    </row>
    <row r="166" spans="1:16" s="68" customFormat="1">
      <c r="A166" s="141">
        <v>155</v>
      </c>
      <c r="B166" s="142"/>
      <c r="C166" s="144"/>
      <c r="D166" s="16" t="str">
        <f t="shared" si="10"/>
        <v/>
      </c>
      <c r="F166" s="69"/>
      <c r="G166" s="62"/>
      <c r="H166" s="62"/>
      <c r="I166" s="62"/>
      <c r="J166" s="62"/>
      <c r="K166" s="62"/>
      <c r="L166" s="62"/>
      <c r="M166" s="62"/>
      <c r="N166" s="62"/>
      <c r="O166" s="62"/>
      <c r="P166" s="62"/>
    </row>
    <row r="167" spans="1:16" s="68" customFormat="1">
      <c r="A167" s="141">
        <v>156</v>
      </c>
      <c r="B167" s="142"/>
      <c r="C167" s="144"/>
      <c r="D167" s="16" t="str">
        <f t="shared" si="10"/>
        <v/>
      </c>
      <c r="F167" s="69"/>
      <c r="G167" s="62"/>
      <c r="H167" s="62"/>
      <c r="I167" s="62"/>
      <c r="J167" s="62"/>
      <c r="K167" s="62"/>
      <c r="L167" s="62"/>
      <c r="M167" s="62"/>
      <c r="N167" s="62"/>
      <c r="O167" s="62"/>
      <c r="P167" s="62"/>
    </row>
    <row r="168" spans="1:16" s="68" customFormat="1">
      <c r="A168" s="141">
        <v>157</v>
      </c>
      <c r="B168" s="142"/>
      <c r="C168" s="144"/>
      <c r="D168" s="16" t="str">
        <f t="shared" si="10"/>
        <v/>
      </c>
      <c r="F168" s="69"/>
      <c r="G168" s="62"/>
      <c r="H168" s="62"/>
      <c r="I168" s="62"/>
      <c r="J168" s="62"/>
      <c r="K168" s="62"/>
      <c r="L168" s="62"/>
      <c r="M168" s="62"/>
      <c r="N168" s="62"/>
      <c r="O168" s="62"/>
      <c r="P168" s="62"/>
    </row>
    <row r="169" spans="1:16" s="68" customFormat="1">
      <c r="A169" s="141">
        <v>158</v>
      </c>
      <c r="B169" s="142"/>
      <c r="C169" s="144"/>
      <c r="D169" s="16" t="str">
        <f t="shared" si="10"/>
        <v/>
      </c>
      <c r="F169" s="69"/>
      <c r="G169" s="62"/>
      <c r="H169" s="62"/>
      <c r="I169" s="62"/>
      <c r="J169" s="62"/>
      <c r="K169" s="62"/>
      <c r="L169" s="62"/>
      <c r="M169" s="62"/>
      <c r="N169" s="62"/>
      <c r="O169" s="62"/>
      <c r="P169" s="62"/>
    </row>
    <row r="170" spans="1:16" s="68" customFormat="1">
      <c r="A170" s="141">
        <v>159</v>
      </c>
      <c r="B170" s="142"/>
      <c r="C170" s="144"/>
      <c r="D170" s="16" t="str">
        <f t="shared" si="10"/>
        <v/>
      </c>
      <c r="F170" s="69"/>
      <c r="G170" s="62"/>
      <c r="H170" s="62"/>
      <c r="I170" s="62"/>
      <c r="J170" s="62"/>
      <c r="K170" s="62"/>
      <c r="L170" s="62"/>
      <c r="M170" s="62"/>
      <c r="N170" s="62"/>
      <c r="O170" s="62"/>
      <c r="P170" s="62"/>
    </row>
    <row r="171" spans="1:16" s="68" customFormat="1">
      <c r="A171" s="141">
        <v>160</v>
      </c>
      <c r="B171" s="142"/>
      <c r="C171" s="144"/>
      <c r="D171" s="16" t="str">
        <f t="shared" si="10"/>
        <v/>
      </c>
      <c r="F171" s="69"/>
      <c r="G171" s="62"/>
      <c r="H171" s="62"/>
      <c r="I171" s="62"/>
      <c r="J171" s="62"/>
      <c r="K171" s="62"/>
      <c r="L171" s="62"/>
      <c r="M171" s="62"/>
      <c r="N171" s="62"/>
      <c r="O171" s="62"/>
      <c r="P171" s="62"/>
    </row>
    <row r="172" spans="1:16" s="68" customFormat="1">
      <c r="A172" s="141">
        <v>161</v>
      </c>
      <c r="B172" s="142"/>
      <c r="C172" s="144"/>
      <c r="D172" s="16" t="str">
        <f t="shared" si="10"/>
        <v/>
      </c>
      <c r="F172" s="69"/>
      <c r="G172" s="62"/>
      <c r="H172" s="62"/>
      <c r="I172" s="62"/>
      <c r="J172" s="62"/>
      <c r="K172" s="62"/>
      <c r="L172" s="62"/>
      <c r="M172" s="62"/>
      <c r="N172" s="62"/>
      <c r="O172" s="62"/>
      <c r="P172" s="62"/>
    </row>
    <row r="173" spans="1:16" s="68" customFormat="1">
      <c r="A173" s="141">
        <v>162</v>
      </c>
      <c r="B173" s="142"/>
      <c r="C173" s="144"/>
      <c r="D173" s="16" t="str">
        <f t="shared" si="10"/>
        <v/>
      </c>
      <c r="F173" s="69"/>
      <c r="G173" s="62"/>
      <c r="H173" s="62"/>
      <c r="I173" s="62"/>
      <c r="J173" s="62"/>
      <c r="K173" s="62"/>
      <c r="L173" s="62"/>
      <c r="M173" s="62"/>
      <c r="N173" s="62"/>
      <c r="O173" s="62"/>
      <c r="P173" s="62"/>
    </row>
    <row r="174" spans="1:16" s="68" customFormat="1">
      <c r="A174" s="141">
        <v>163</v>
      </c>
      <c r="B174" s="142"/>
      <c r="C174" s="144"/>
      <c r="D174" s="16" t="str">
        <f t="shared" si="10"/>
        <v/>
      </c>
      <c r="F174" s="69"/>
      <c r="G174" s="62"/>
      <c r="H174" s="62"/>
      <c r="I174" s="62"/>
      <c r="J174" s="62"/>
      <c r="K174" s="62"/>
      <c r="L174" s="62"/>
      <c r="M174" s="62"/>
      <c r="N174" s="62"/>
      <c r="O174" s="62"/>
      <c r="P174" s="62"/>
    </row>
    <row r="175" spans="1:16" s="68" customFormat="1">
      <c r="A175" s="141">
        <v>164</v>
      </c>
      <c r="B175" s="142"/>
      <c r="C175" s="144"/>
      <c r="D175" s="16" t="str">
        <f t="shared" si="10"/>
        <v/>
      </c>
      <c r="F175" s="69"/>
      <c r="G175" s="62"/>
      <c r="H175" s="62"/>
      <c r="I175" s="62"/>
      <c r="J175" s="62"/>
      <c r="K175" s="62"/>
      <c r="L175" s="62"/>
      <c r="M175" s="62"/>
      <c r="N175" s="62"/>
      <c r="O175" s="62"/>
      <c r="P175" s="62"/>
    </row>
    <row r="176" spans="1:16" s="68" customFormat="1">
      <c r="A176" s="141">
        <v>165</v>
      </c>
      <c r="B176" s="142"/>
      <c r="C176" s="144"/>
      <c r="D176" s="16" t="str">
        <f t="shared" si="10"/>
        <v/>
      </c>
      <c r="F176" s="69"/>
      <c r="G176" s="62"/>
      <c r="H176" s="62"/>
      <c r="I176" s="62"/>
      <c r="J176" s="62"/>
      <c r="K176" s="62"/>
      <c r="L176" s="62"/>
      <c r="M176" s="62"/>
      <c r="N176" s="62"/>
      <c r="O176" s="62"/>
      <c r="P176" s="62"/>
    </row>
    <row r="177" spans="1:16" s="68" customFormat="1">
      <c r="A177" s="141">
        <v>166</v>
      </c>
      <c r="B177" s="142"/>
      <c r="C177" s="144"/>
      <c r="D177" s="16" t="str">
        <f t="shared" si="10"/>
        <v/>
      </c>
      <c r="F177" s="69"/>
      <c r="G177" s="62"/>
      <c r="H177" s="62"/>
      <c r="I177" s="62"/>
      <c r="J177" s="62"/>
      <c r="K177" s="62"/>
      <c r="L177" s="62"/>
      <c r="M177" s="62"/>
      <c r="N177" s="62"/>
      <c r="O177" s="62"/>
      <c r="P177" s="62"/>
    </row>
    <row r="178" spans="1:16" s="68" customFormat="1">
      <c r="A178" s="141">
        <v>167</v>
      </c>
      <c r="B178" s="142"/>
      <c r="C178" s="144"/>
      <c r="D178" s="16" t="str">
        <f t="shared" si="10"/>
        <v/>
      </c>
      <c r="F178" s="69"/>
      <c r="G178" s="62"/>
      <c r="H178" s="62"/>
      <c r="I178" s="62"/>
      <c r="J178" s="62"/>
      <c r="K178" s="62"/>
      <c r="L178" s="62"/>
      <c r="M178" s="62"/>
      <c r="N178" s="62"/>
      <c r="O178" s="62"/>
      <c r="P178" s="62"/>
    </row>
    <row r="179" spans="1:16" s="68" customFormat="1">
      <c r="A179" s="141">
        <v>168</v>
      </c>
      <c r="B179" s="142"/>
      <c r="C179" s="144"/>
      <c r="D179" s="16" t="str">
        <f t="shared" si="10"/>
        <v/>
      </c>
      <c r="F179" s="69"/>
      <c r="G179" s="62"/>
      <c r="H179" s="62"/>
      <c r="I179" s="62"/>
      <c r="J179" s="62"/>
      <c r="K179" s="62"/>
      <c r="L179" s="62"/>
      <c r="M179" s="62"/>
      <c r="N179" s="62"/>
      <c r="O179" s="62"/>
      <c r="P179" s="62"/>
    </row>
    <row r="180" spans="1:16" s="68" customFormat="1">
      <c r="A180" s="141">
        <v>169</v>
      </c>
      <c r="B180" s="142"/>
      <c r="C180" s="144"/>
      <c r="D180" s="16" t="str">
        <f t="shared" si="10"/>
        <v/>
      </c>
      <c r="F180" s="69"/>
      <c r="G180" s="62"/>
      <c r="H180" s="62"/>
      <c r="I180" s="62"/>
      <c r="J180" s="62"/>
      <c r="K180" s="62"/>
      <c r="L180" s="62"/>
      <c r="M180" s="62"/>
      <c r="N180" s="62"/>
      <c r="O180" s="62"/>
      <c r="P180" s="62"/>
    </row>
    <row r="181" spans="1:16" s="68" customFormat="1">
      <c r="A181" s="141">
        <v>170</v>
      </c>
      <c r="B181" s="142"/>
      <c r="C181" s="144"/>
      <c r="D181" s="16" t="str">
        <f t="shared" si="10"/>
        <v/>
      </c>
      <c r="F181" s="69"/>
      <c r="G181" s="62"/>
      <c r="H181" s="62"/>
      <c r="I181" s="62"/>
      <c r="J181" s="62"/>
      <c r="K181" s="62"/>
      <c r="L181" s="62"/>
      <c r="M181" s="62"/>
      <c r="N181" s="62"/>
      <c r="O181" s="62"/>
      <c r="P181" s="62"/>
    </row>
    <row r="182" spans="1:16" s="68" customFormat="1">
      <c r="A182" s="141">
        <v>171</v>
      </c>
      <c r="B182" s="142"/>
      <c r="C182" s="144"/>
      <c r="D182" s="16" t="str">
        <f t="shared" si="10"/>
        <v/>
      </c>
      <c r="F182" s="69"/>
      <c r="G182" s="62"/>
      <c r="H182" s="62"/>
      <c r="I182" s="62"/>
      <c r="J182" s="62"/>
      <c r="K182" s="62"/>
      <c r="L182" s="62"/>
      <c r="M182" s="62"/>
      <c r="N182" s="62"/>
      <c r="O182" s="62"/>
      <c r="P182" s="62"/>
    </row>
    <row r="183" spans="1:16" s="68" customFormat="1">
      <c r="A183" s="141">
        <v>172</v>
      </c>
      <c r="B183" s="142"/>
      <c r="C183" s="144"/>
      <c r="D183" s="16" t="str">
        <f t="shared" si="10"/>
        <v/>
      </c>
      <c r="F183" s="69"/>
      <c r="G183" s="62"/>
      <c r="H183" s="62"/>
      <c r="I183" s="62"/>
      <c r="J183" s="62"/>
      <c r="K183" s="62"/>
      <c r="L183" s="62"/>
      <c r="M183" s="62"/>
      <c r="N183" s="62"/>
      <c r="O183" s="62"/>
      <c r="P183" s="62"/>
    </row>
    <row r="184" spans="1:16" s="68" customFormat="1">
      <c r="A184" s="141">
        <v>173</v>
      </c>
      <c r="B184" s="142"/>
      <c r="C184" s="144"/>
      <c r="D184" s="16" t="str">
        <f t="shared" si="10"/>
        <v/>
      </c>
      <c r="F184" s="69"/>
      <c r="G184" s="62"/>
      <c r="H184" s="62"/>
      <c r="I184" s="62"/>
      <c r="J184" s="62"/>
      <c r="K184" s="62"/>
      <c r="L184" s="62"/>
      <c r="M184" s="62"/>
      <c r="N184" s="62"/>
      <c r="O184" s="62"/>
      <c r="P184" s="62"/>
    </row>
    <row r="185" spans="1:16" s="68" customFormat="1">
      <c r="A185" s="141">
        <v>174</v>
      </c>
      <c r="B185" s="142"/>
      <c r="C185" s="144"/>
      <c r="D185" s="16" t="str">
        <f t="shared" si="10"/>
        <v/>
      </c>
      <c r="F185" s="69"/>
      <c r="G185" s="62"/>
      <c r="H185" s="62"/>
      <c r="I185" s="62"/>
      <c r="J185" s="62"/>
      <c r="K185" s="62"/>
      <c r="L185" s="62"/>
      <c r="M185" s="62"/>
      <c r="N185" s="62"/>
      <c r="O185" s="62"/>
      <c r="P185" s="62"/>
    </row>
    <row r="186" spans="1:16" s="68" customFormat="1">
      <c r="A186" s="141">
        <v>175</v>
      </c>
      <c r="B186" s="142"/>
      <c r="C186" s="144"/>
      <c r="D186" s="16" t="str">
        <f t="shared" si="10"/>
        <v/>
      </c>
      <c r="F186" s="69"/>
      <c r="G186" s="62"/>
      <c r="H186" s="62"/>
      <c r="I186" s="62"/>
      <c r="J186" s="62"/>
      <c r="K186" s="62"/>
      <c r="L186" s="62"/>
      <c r="M186" s="62"/>
      <c r="N186" s="62"/>
      <c r="O186" s="62"/>
      <c r="P186" s="62"/>
    </row>
    <row r="187" spans="1:16" s="68" customFormat="1">
      <c r="A187" s="141">
        <v>176</v>
      </c>
      <c r="B187" s="142"/>
      <c r="C187" s="144"/>
      <c r="D187" s="16" t="str">
        <f t="shared" si="10"/>
        <v/>
      </c>
      <c r="F187" s="69"/>
      <c r="G187" s="62"/>
      <c r="H187" s="62"/>
      <c r="I187" s="62"/>
      <c r="J187" s="62"/>
      <c r="K187" s="62"/>
      <c r="L187" s="62"/>
      <c r="M187" s="62"/>
      <c r="N187" s="62"/>
      <c r="O187" s="62"/>
      <c r="P187" s="62"/>
    </row>
    <row r="188" spans="1:16" s="68" customFormat="1">
      <c r="A188" s="141">
        <v>177</v>
      </c>
      <c r="B188" s="142"/>
      <c r="C188" s="144"/>
      <c r="D188" s="16" t="str">
        <f t="shared" si="10"/>
        <v/>
      </c>
      <c r="F188" s="69"/>
      <c r="G188" s="62"/>
      <c r="H188" s="62"/>
      <c r="I188" s="62"/>
      <c r="J188" s="62"/>
      <c r="K188" s="62"/>
      <c r="L188" s="62"/>
      <c r="M188" s="62"/>
      <c r="N188" s="62"/>
      <c r="O188" s="62"/>
      <c r="P188" s="62"/>
    </row>
    <row r="189" spans="1:16" s="68" customFormat="1">
      <c r="A189" s="141">
        <v>178</v>
      </c>
      <c r="B189" s="142"/>
      <c r="C189" s="144"/>
      <c r="D189" s="16" t="str">
        <f t="shared" si="10"/>
        <v/>
      </c>
      <c r="F189" s="69"/>
      <c r="G189" s="62"/>
      <c r="H189" s="62"/>
      <c r="I189" s="62"/>
      <c r="J189" s="62"/>
      <c r="K189" s="62"/>
      <c r="L189" s="62"/>
      <c r="M189" s="62"/>
      <c r="N189" s="62"/>
      <c r="O189" s="62"/>
      <c r="P189" s="62"/>
    </row>
    <row r="190" spans="1:16" s="68" customFormat="1">
      <c r="A190" s="141">
        <v>179</v>
      </c>
      <c r="B190" s="142"/>
      <c r="C190" s="144"/>
      <c r="D190" s="16" t="str">
        <f t="shared" si="10"/>
        <v/>
      </c>
      <c r="F190" s="69"/>
      <c r="G190" s="62"/>
      <c r="H190" s="62"/>
      <c r="I190" s="62"/>
      <c r="J190" s="62"/>
      <c r="K190" s="62"/>
      <c r="L190" s="62"/>
      <c r="M190" s="62"/>
      <c r="N190" s="62"/>
      <c r="O190" s="62"/>
      <c r="P190" s="62"/>
    </row>
    <row r="191" spans="1:16" s="68" customFormat="1">
      <c r="A191" s="141">
        <v>180</v>
      </c>
      <c r="B191" s="142"/>
      <c r="C191" s="144"/>
      <c r="D191" s="16" t="str">
        <f t="shared" si="10"/>
        <v/>
      </c>
      <c r="F191" s="69"/>
      <c r="G191" s="62"/>
      <c r="H191" s="62"/>
      <c r="I191" s="62"/>
      <c r="J191" s="62"/>
      <c r="K191" s="62"/>
      <c r="L191" s="62"/>
      <c r="M191" s="62"/>
      <c r="N191" s="62"/>
      <c r="O191" s="62"/>
      <c r="P191" s="62"/>
    </row>
    <row r="192" spans="1:16" s="68" customFormat="1">
      <c r="A192" s="141">
        <v>181</v>
      </c>
      <c r="B192" s="142"/>
      <c r="C192" s="144"/>
      <c r="D192" s="16" t="str">
        <f t="shared" si="10"/>
        <v/>
      </c>
      <c r="F192" s="69"/>
      <c r="G192" s="62"/>
      <c r="H192" s="62"/>
      <c r="I192" s="62"/>
      <c r="J192" s="62"/>
      <c r="K192" s="62"/>
      <c r="L192" s="62"/>
      <c r="M192" s="62"/>
      <c r="N192" s="62"/>
      <c r="O192" s="62"/>
      <c r="P192" s="62"/>
    </row>
    <row r="193" spans="1:16" s="68" customFormat="1">
      <c r="A193" s="141">
        <v>182</v>
      </c>
      <c r="B193" s="142"/>
      <c r="C193" s="144"/>
      <c r="D193" s="16" t="str">
        <f t="shared" si="10"/>
        <v/>
      </c>
      <c r="F193" s="69"/>
      <c r="G193" s="62"/>
      <c r="H193" s="62"/>
      <c r="I193" s="62"/>
      <c r="J193" s="62"/>
      <c r="K193" s="62"/>
      <c r="L193" s="62"/>
      <c r="M193" s="62"/>
      <c r="N193" s="62"/>
      <c r="O193" s="62"/>
      <c r="P193" s="62"/>
    </row>
    <row r="194" spans="1:16" s="68" customFormat="1">
      <c r="A194" s="141">
        <v>183</v>
      </c>
      <c r="B194" s="142"/>
      <c r="C194" s="144"/>
      <c r="D194" s="16" t="str">
        <f t="shared" si="10"/>
        <v/>
      </c>
      <c r="F194" s="69"/>
      <c r="G194" s="62"/>
      <c r="H194" s="62"/>
      <c r="I194" s="62"/>
      <c r="J194" s="62"/>
      <c r="K194" s="62"/>
      <c r="L194" s="62"/>
      <c r="M194" s="62"/>
      <c r="N194" s="62"/>
      <c r="O194" s="62"/>
      <c r="P194" s="62"/>
    </row>
    <row r="195" spans="1:16" s="68" customFormat="1">
      <c r="A195" s="141">
        <v>184</v>
      </c>
      <c r="B195" s="142"/>
      <c r="C195" s="144"/>
      <c r="D195" s="16" t="str">
        <f t="shared" si="10"/>
        <v/>
      </c>
      <c r="F195" s="69"/>
      <c r="G195" s="62"/>
      <c r="H195" s="62"/>
      <c r="I195" s="62"/>
      <c r="J195" s="62"/>
      <c r="K195" s="62"/>
      <c r="L195" s="62"/>
      <c r="M195" s="62"/>
      <c r="N195" s="62"/>
      <c r="O195" s="62"/>
      <c r="P195" s="62"/>
    </row>
    <row r="196" spans="1:16" s="68" customFormat="1">
      <c r="A196" s="141">
        <v>185</v>
      </c>
      <c r="B196" s="142"/>
      <c r="C196" s="144"/>
      <c r="D196" s="16" t="str">
        <f t="shared" si="10"/>
        <v/>
      </c>
      <c r="F196" s="69"/>
      <c r="G196" s="62"/>
      <c r="H196" s="62"/>
      <c r="I196" s="62"/>
      <c r="J196" s="62"/>
      <c r="K196" s="62"/>
      <c r="L196" s="62"/>
      <c r="M196" s="62"/>
      <c r="N196" s="62"/>
      <c r="O196" s="62"/>
      <c r="P196" s="62"/>
    </row>
    <row r="197" spans="1:16" s="68" customFormat="1">
      <c r="A197" s="141">
        <v>186</v>
      </c>
      <c r="B197" s="142"/>
      <c r="C197" s="144"/>
      <c r="D197" s="16" t="str">
        <f t="shared" si="10"/>
        <v/>
      </c>
      <c r="F197" s="69"/>
      <c r="G197" s="62"/>
      <c r="H197" s="62"/>
      <c r="I197" s="62"/>
      <c r="J197" s="62"/>
      <c r="K197" s="62"/>
      <c r="L197" s="62"/>
      <c r="M197" s="62"/>
      <c r="N197" s="62"/>
      <c r="O197" s="62"/>
      <c r="P197" s="62"/>
    </row>
    <row r="198" spans="1:16" s="68" customFormat="1">
      <c r="A198" s="141">
        <v>187</v>
      </c>
      <c r="B198" s="142"/>
      <c r="C198" s="144"/>
      <c r="D198" s="16" t="str">
        <f t="shared" si="10"/>
        <v/>
      </c>
      <c r="F198" s="69"/>
      <c r="G198" s="62"/>
      <c r="H198" s="62"/>
      <c r="I198" s="62"/>
      <c r="J198" s="62"/>
      <c r="K198" s="62"/>
      <c r="L198" s="62"/>
      <c r="M198" s="62"/>
      <c r="N198" s="62"/>
      <c r="O198" s="62"/>
      <c r="P198" s="62"/>
    </row>
    <row r="199" spans="1:16" s="68" customFormat="1">
      <c r="A199" s="141">
        <v>188</v>
      </c>
      <c r="B199" s="142"/>
      <c r="C199" s="144"/>
      <c r="D199" s="16" t="str">
        <f t="shared" si="10"/>
        <v/>
      </c>
      <c r="F199" s="69"/>
      <c r="G199" s="62"/>
      <c r="H199" s="62"/>
      <c r="I199" s="62"/>
      <c r="J199" s="62"/>
      <c r="K199" s="62"/>
      <c r="L199" s="62"/>
      <c r="M199" s="62"/>
      <c r="N199" s="62"/>
      <c r="O199" s="62"/>
      <c r="P199" s="62"/>
    </row>
    <row r="200" spans="1:16" s="68" customFormat="1">
      <c r="A200" s="141">
        <v>189</v>
      </c>
      <c r="B200" s="142"/>
      <c r="C200" s="144"/>
      <c r="D200" s="16" t="str">
        <f t="shared" si="10"/>
        <v/>
      </c>
      <c r="F200" s="69"/>
      <c r="G200" s="62"/>
      <c r="H200" s="62"/>
      <c r="I200" s="62"/>
      <c r="J200" s="62"/>
      <c r="K200" s="62"/>
      <c r="L200" s="62"/>
      <c r="M200" s="62"/>
      <c r="N200" s="62"/>
      <c r="O200" s="62"/>
      <c r="P200" s="62"/>
    </row>
    <row r="201" spans="1:16" s="68" customFormat="1">
      <c r="A201" s="141">
        <v>190</v>
      </c>
      <c r="B201" s="142"/>
      <c r="C201" s="144"/>
      <c r="D201" s="16" t="str">
        <f t="shared" si="10"/>
        <v/>
      </c>
      <c r="F201" s="69"/>
      <c r="G201" s="62"/>
      <c r="H201" s="62"/>
      <c r="I201" s="62"/>
      <c r="J201" s="62"/>
      <c r="K201" s="62"/>
      <c r="L201" s="62"/>
      <c r="M201" s="62"/>
      <c r="N201" s="62"/>
      <c r="O201" s="62"/>
      <c r="P201" s="62"/>
    </row>
    <row r="202" spans="1:16" s="68" customFormat="1">
      <c r="A202" s="141">
        <v>191</v>
      </c>
      <c r="B202" s="142"/>
      <c r="C202" s="144"/>
      <c r="D202" s="16" t="str">
        <f t="shared" si="10"/>
        <v/>
      </c>
      <c r="F202" s="69"/>
      <c r="G202" s="62"/>
      <c r="H202" s="62"/>
      <c r="I202" s="62"/>
      <c r="J202" s="62"/>
      <c r="K202" s="62"/>
      <c r="L202" s="62"/>
      <c r="M202" s="62"/>
      <c r="N202" s="62"/>
      <c r="O202" s="62"/>
      <c r="P202" s="62"/>
    </row>
    <row r="203" spans="1:16" s="68" customFormat="1">
      <c r="A203" s="141">
        <v>192</v>
      </c>
      <c r="B203" s="142"/>
      <c r="C203" s="144"/>
      <c r="D203" s="16" t="str">
        <f t="shared" si="10"/>
        <v/>
      </c>
      <c r="F203" s="69"/>
      <c r="G203" s="62"/>
      <c r="H203" s="62"/>
      <c r="I203" s="62"/>
      <c r="J203" s="62"/>
      <c r="K203" s="62"/>
      <c r="L203" s="62"/>
      <c r="M203" s="62"/>
      <c r="N203" s="62"/>
      <c r="O203" s="62"/>
      <c r="P203" s="62"/>
    </row>
    <row r="204" spans="1:16" s="68" customFormat="1">
      <c r="A204" s="141">
        <v>193</v>
      </c>
      <c r="B204" s="142"/>
      <c r="C204" s="144"/>
      <c r="D204" s="16" t="str">
        <f t="shared" ref="D204:D261" si="11">IF(OR($B204="",,$C204&lt;an_initial,$C204&gt;an_final),"",E204*50)</f>
        <v/>
      </c>
      <c r="F204" s="69"/>
      <c r="G204" s="62"/>
      <c r="H204" s="62"/>
      <c r="I204" s="62"/>
      <c r="J204" s="62"/>
      <c r="K204" s="62"/>
      <c r="L204" s="62"/>
      <c r="M204" s="62"/>
      <c r="N204" s="62"/>
      <c r="O204" s="62"/>
      <c r="P204" s="62"/>
    </row>
    <row r="205" spans="1:16" s="68" customFormat="1">
      <c r="A205" s="141">
        <v>194</v>
      </c>
      <c r="B205" s="142"/>
      <c r="C205" s="144"/>
      <c r="D205" s="16" t="str">
        <f t="shared" si="11"/>
        <v/>
      </c>
      <c r="F205" s="69"/>
      <c r="G205" s="62"/>
      <c r="H205" s="62"/>
      <c r="I205" s="62"/>
      <c r="J205" s="62"/>
      <c r="K205" s="62"/>
      <c r="L205" s="62"/>
      <c r="M205" s="62"/>
      <c r="N205" s="62"/>
      <c r="O205" s="62"/>
      <c r="P205" s="62"/>
    </row>
    <row r="206" spans="1:16" s="68" customFormat="1">
      <c r="A206" s="141">
        <v>195</v>
      </c>
      <c r="B206" s="142"/>
      <c r="C206" s="144"/>
      <c r="D206" s="16" t="str">
        <f t="shared" si="11"/>
        <v/>
      </c>
      <c r="F206" s="69"/>
      <c r="G206" s="62"/>
      <c r="H206" s="62"/>
      <c r="I206" s="62"/>
      <c r="J206" s="62"/>
      <c r="K206" s="62"/>
      <c r="L206" s="62"/>
      <c r="M206" s="62"/>
      <c r="N206" s="62"/>
      <c r="O206" s="62"/>
      <c r="P206" s="62"/>
    </row>
    <row r="207" spans="1:16" s="68" customFormat="1">
      <c r="A207" s="141">
        <v>196</v>
      </c>
      <c r="B207" s="142"/>
      <c r="C207" s="144"/>
      <c r="D207" s="16" t="str">
        <f t="shared" si="11"/>
        <v/>
      </c>
      <c r="F207" s="69"/>
      <c r="G207" s="62"/>
      <c r="H207" s="62"/>
      <c r="I207" s="62"/>
      <c r="J207" s="62"/>
      <c r="K207" s="62"/>
      <c r="L207" s="62"/>
      <c r="M207" s="62"/>
      <c r="N207" s="62"/>
      <c r="O207" s="62"/>
      <c r="P207" s="62"/>
    </row>
    <row r="208" spans="1:16" s="68" customFormat="1">
      <c r="A208" s="141">
        <v>197</v>
      </c>
      <c r="B208" s="142"/>
      <c r="C208" s="144"/>
      <c r="D208" s="16" t="str">
        <f t="shared" si="11"/>
        <v/>
      </c>
      <c r="F208" s="69"/>
      <c r="G208" s="62"/>
      <c r="H208" s="62"/>
      <c r="I208" s="62"/>
      <c r="J208" s="62"/>
      <c r="K208" s="62"/>
      <c r="L208" s="62"/>
      <c r="M208" s="62"/>
      <c r="N208" s="62"/>
      <c r="O208" s="62"/>
      <c r="P208" s="62"/>
    </row>
    <row r="209" spans="1:16" s="68" customFormat="1">
      <c r="A209" s="141">
        <v>198</v>
      </c>
      <c r="B209" s="142"/>
      <c r="C209" s="144"/>
      <c r="D209" s="16" t="str">
        <f t="shared" si="11"/>
        <v/>
      </c>
      <c r="F209" s="69"/>
      <c r="G209" s="62"/>
      <c r="H209" s="62"/>
      <c r="I209" s="62"/>
      <c r="J209" s="62"/>
      <c r="K209" s="62"/>
      <c r="L209" s="62"/>
      <c r="M209" s="62"/>
      <c r="N209" s="62"/>
      <c r="O209" s="62"/>
      <c r="P209" s="62"/>
    </row>
    <row r="210" spans="1:16" s="68" customFormat="1">
      <c r="A210" s="141">
        <v>199</v>
      </c>
      <c r="B210" s="142"/>
      <c r="C210" s="144"/>
      <c r="D210" s="16" t="str">
        <f t="shared" si="11"/>
        <v/>
      </c>
      <c r="F210" s="69"/>
      <c r="G210" s="62"/>
      <c r="H210" s="62"/>
      <c r="I210" s="62"/>
      <c r="J210" s="62"/>
      <c r="K210" s="62"/>
      <c r="L210" s="62"/>
      <c r="M210" s="62"/>
      <c r="N210" s="62"/>
      <c r="O210" s="62"/>
      <c r="P210" s="62"/>
    </row>
    <row r="211" spans="1:16" s="68" customFormat="1">
      <c r="A211" s="141">
        <v>200</v>
      </c>
      <c r="B211" s="142"/>
      <c r="C211" s="144"/>
      <c r="D211" s="16" t="str">
        <f t="shared" si="11"/>
        <v/>
      </c>
      <c r="F211" s="69"/>
      <c r="G211" s="62"/>
      <c r="H211" s="62"/>
      <c r="I211" s="62"/>
      <c r="J211" s="62"/>
      <c r="K211" s="62"/>
      <c r="L211" s="62"/>
      <c r="M211" s="62"/>
      <c r="N211" s="62"/>
      <c r="O211" s="62"/>
      <c r="P211" s="62"/>
    </row>
    <row r="212" spans="1:16" s="68" customFormat="1">
      <c r="A212" s="141">
        <v>201</v>
      </c>
      <c r="B212" s="142"/>
      <c r="C212" s="144"/>
      <c r="D212" s="16" t="str">
        <f t="shared" si="11"/>
        <v/>
      </c>
      <c r="F212" s="69"/>
      <c r="G212" s="62"/>
      <c r="H212" s="62"/>
      <c r="I212" s="62"/>
      <c r="J212" s="62"/>
      <c r="K212" s="62"/>
      <c r="L212" s="62"/>
      <c r="M212" s="62"/>
      <c r="N212" s="62"/>
      <c r="O212" s="62"/>
      <c r="P212" s="62"/>
    </row>
    <row r="213" spans="1:16" s="68" customFormat="1">
      <c r="A213" s="141">
        <v>202</v>
      </c>
      <c r="B213" s="142"/>
      <c r="C213" s="144"/>
      <c r="D213" s="16" t="str">
        <f t="shared" si="11"/>
        <v/>
      </c>
      <c r="F213" s="69"/>
      <c r="G213" s="62"/>
      <c r="H213" s="62"/>
      <c r="I213" s="62"/>
      <c r="J213" s="62"/>
      <c r="K213" s="62"/>
      <c r="L213" s="62"/>
      <c r="M213" s="62"/>
      <c r="N213" s="62"/>
      <c r="O213" s="62"/>
      <c r="P213" s="62"/>
    </row>
    <row r="214" spans="1:16" s="68" customFormat="1">
      <c r="A214" s="141">
        <v>203</v>
      </c>
      <c r="B214" s="142"/>
      <c r="C214" s="144"/>
      <c r="D214" s="16" t="str">
        <f t="shared" si="11"/>
        <v/>
      </c>
      <c r="F214" s="69"/>
      <c r="G214" s="62"/>
      <c r="H214" s="62"/>
      <c r="I214" s="62"/>
      <c r="J214" s="62"/>
      <c r="K214" s="62"/>
      <c r="L214" s="62"/>
      <c r="M214" s="62"/>
      <c r="N214" s="62"/>
      <c r="O214" s="62"/>
      <c r="P214" s="62"/>
    </row>
    <row r="215" spans="1:16" s="68" customFormat="1">
      <c r="A215" s="141">
        <v>204</v>
      </c>
      <c r="B215" s="142"/>
      <c r="C215" s="144"/>
      <c r="D215" s="16" t="str">
        <f t="shared" si="11"/>
        <v/>
      </c>
      <c r="F215" s="69"/>
      <c r="G215" s="62"/>
      <c r="H215" s="62"/>
      <c r="I215" s="62"/>
      <c r="J215" s="62"/>
      <c r="K215" s="62"/>
      <c r="L215" s="62"/>
      <c r="M215" s="62"/>
      <c r="N215" s="62"/>
      <c r="O215" s="62"/>
      <c r="P215" s="62"/>
    </row>
    <row r="216" spans="1:16" s="68" customFormat="1">
      <c r="A216" s="141">
        <v>205</v>
      </c>
      <c r="B216" s="142"/>
      <c r="C216" s="144"/>
      <c r="D216" s="16" t="str">
        <f t="shared" si="11"/>
        <v/>
      </c>
      <c r="F216" s="69"/>
      <c r="G216" s="62"/>
      <c r="H216" s="62"/>
      <c r="I216" s="62"/>
      <c r="J216" s="62"/>
      <c r="K216" s="62"/>
      <c r="L216" s="62"/>
      <c r="M216" s="62"/>
      <c r="N216" s="62"/>
      <c r="O216" s="62"/>
      <c r="P216" s="62"/>
    </row>
    <row r="217" spans="1:16" s="68" customFormat="1">
      <c r="A217" s="141">
        <v>206</v>
      </c>
      <c r="B217" s="142"/>
      <c r="C217" s="144"/>
      <c r="D217" s="16" t="str">
        <f t="shared" si="11"/>
        <v/>
      </c>
      <c r="F217" s="69"/>
      <c r="G217" s="62"/>
      <c r="H217" s="62"/>
      <c r="I217" s="62"/>
      <c r="J217" s="62"/>
      <c r="K217" s="62"/>
      <c r="L217" s="62"/>
      <c r="M217" s="62"/>
      <c r="N217" s="62"/>
      <c r="O217" s="62"/>
      <c r="P217" s="62"/>
    </row>
    <row r="218" spans="1:16" s="68" customFormat="1">
      <c r="A218" s="141">
        <v>207</v>
      </c>
      <c r="B218" s="142"/>
      <c r="C218" s="144"/>
      <c r="D218" s="16" t="str">
        <f t="shared" si="11"/>
        <v/>
      </c>
      <c r="F218" s="69"/>
      <c r="G218" s="62"/>
      <c r="H218" s="62"/>
      <c r="I218" s="62"/>
      <c r="J218" s="62"/>
      <c r="K218" s="62"/>
      <c r="L218" s="62"/>
      <c r="M218" s="62"/>
      <c r="N218" s="62"/>
      <c r="O218" s="62"/>
      <c r="P218" s="62"/>
    </row>
    <row r="219" spans="1:16" s="68" customFormat="1">
      <c r="A219" s="141">
        <v>208</v>
      </c>
      <c r="B219" s="142"/>
      <c r="C219" s="144"/>
      <c r="D219" s="16" t="str">
        <f t="shared" si="11"/>
        <v/>
      </c>
      <c r="F219" s="69"/>
      <c r="G219" s="62"/>
      <c r="H219" s="62"/>
      <c r="I219" s="62"/>
      <c r="J219" s="62"/>
      <c r="K219" s="62"/>
      <c r="L219" s="62"/>
      <c r="M219" s="62"/>
      <c r="N219" s="62"/>
      <c r="O219" s="62"/>
      <c r="P219" s="62"/>
    </row>
    <row r="220" spans="1:16" s="68" customFormat="1">
      <c r="A220" s="141">
        <v>209</v>
      </c>
      <c r="B220" s="142"/>
      <c r="C220" s="144"/>
      <c r="D220" s="16" t="str">
        <f t="shared" si="11"/>
        <v/>
      </c>
      <c r="F220" s="69"/>
      <c r="G220" s="62"/>
      <c r="H220" s="62"/>
      <c r="I220" s="62"/>
      <c r="J220" s="62"/>
      <c r="K220" s="62"/>
      <c r="L220" s="62"/>
      <c r="M220" s="62"/>
      <c r="N220" s="62"/>
      <c r="O220" s="62"/>
      <c r="P220" s="62"/>
    </row>
    <row r="221" spans="1:16" s="68" customFormat="1">
      <c r="A221" s="141">
        <v>210</v>
      </c>
      <c r="B221" s="142"/>
      <c r="C221" s="144"/>
      <c r="D221" s="16" t="str">
        <f t="shared" si="11"/>
        <v/>
      </c>
      <c r="F221" s="69"/>
      <c r="G221" s="62"/>
      <c r="H221" s="62"/>
      <c r="I221" s="62"/>
      <c r="J221" s="62"/>
      <c r="K221" s="62"/>
      <c r="L221" s="62"/>
      <c r="M221" s="62"/>
      <c r="N221" s="62"/>
      <c r="O221" s="62"/>
      <c r="P221" s="62"/>
    </row>
    <row r="222" spans="1:16" s="68" customFormat="1">
      <c r="A222" s="141">
        <v>211</v>
      </c>
      <c r="B222" s="142"/>
      <c r="C222" s="144"/>
      <c r="D222" s="16" t="str">
        <f t="shared" si="11"/>
        <v/>
      </c>
      <c r="F222" s="69"/>
      <c r="G222" s="62"/>
      <c r="H222" s="62"/>
      <c r="I222" s="62"/>
      <c r="J222" s="62"/>
      <c r="K222" s="62"/>
      <c r="L222" s="62"/>
      <c r="M222" s="62"/>
      <c r="N222" s="62"/>
      <c r="O222" s="62"/>
      <c r="P222" s="62"/>
    </row>
    <row r="223" spans="1:16" s="68" customFormat="1">
      <c r="A223" s="141">
        <v>212</v>
      </c>
      <c r="B223" s="142"/>
      <c r="C223" s="144"/>
      <c r="D223" s="16" t="str">
        <f t="shared" si="11"/>
        <v/>
      </c>
      <c r="F223" s="69"/>
      <c r="G223" s="62"/>
      <c r="H223" s="62"/>
      <c r="I223" s="62"/>
      <c r="J223" s="62"/>
      <c r="K223" s="62"/>
      <c r="L223" s="62"/>
      <c r="M223" s="62"/>
      <c r="N223" s="62"/>
      <c r="O223" s="62"/>
      <c r="P223" s="62"/>
    </row>
    <row r="224" spans="1:16" s="68" customFormat="1">
      <c r="A224" s="141">
        <v>213</v>
      </c>
      <c r="B224" s="142"/>
      <c r="C224" s="144"/>
      <c r="D224" s="16" t="str">
        <f t="shared" si="11"/>
        <v/>
      </c>
      <c r="F224" s="69"/>
      <c r="G224" s="62"/>
      <c r="H224" s="62"/>
      <c r="I224" s="62"/>
      <c r="J224" s="62"/>
      <c r="K224" s="62"/>
      <c r="L224" s="62"/>
      <c r="M224" s="62"/>
      <c r="N224" s="62"/>
      <c r="O224" s="62"/>
      <c r="P224" s="62"/>
    </row>
    <row r="225" spans="1:16" s="68" customFormat="1">
      <c r="A225" s="141">
        <v>214</v>
      </c>
      <c r="B225" s="142"/>
      <c r="C225" s="144"/>
      <c r="D225" s="16" t="str">
        <f t="shared" si="11"/>
        <v/>
      </c>
      <c r="F225" s="69"/>
      <c r="G225" s="62"/>
      <c r="H225" s="62"/>
      <c r="I225" s="62"/>
      <c r="J225" s="62"/>
      <c r="K225" s="62"/>
      <c r="L225" s="62"/>
      <c r="M225" s="62"/>
      <c r="N225" s="62"/>
      <c r="O225" s="62"/>
      <c r="P225" s="62"/>
    </row>
    <row r="226" spans="1:16" s="68" customFormat="1">
      <c r="A226" s="141">
        <v>215</v>
      </c>
      <c r="B226" s="142"/>
      <c r="C226" s="144"/>
      <c r="D226" s="16" t="str">
        <f t="shared" si="11"/>
        <v/>
      </c>
      <c r="F226" s="69"/>
      <c r="G226" s="62"/>
      <c r="H226" s="62"/>
      <c r="I226" s="62"/>
      <c r="J226" s="62"/>
      <c r="K226" s="62"/>
      <c r="L226" s="62"/>
      <c r="M226" s="62"/>
      <c r="N226" s="62"/>
      <c r="O226" s="62"/>
      <c r="P226" s="62"/>
    </row>
    <row r="227" spans="1:16" s="68" customFormat="1">
      <c r="A227" s="141">
        <v>216</v>
      </c>
      <c r="B227" s="142"/>
      <c r="C227" s="144"/>
      <c r="D227" s="16" t="str">
        <f t="shared" si="11"/>
        <v/>
      </c>
      <c r="F227" s="69"/>
      <c r="G227" s="62"/>
      <c r="H227" s="62"/>
      <c r="I227" s="62"/>
      <c r="J227" s="62"/>
      <c r="K227" s="62"/>
      <c r="L227" s="62"/>
      <c r="M227" s="62"/>
      <c r="N227" s="62"/>
      <c r="O227" s="62"/>
      <c r="P227" s="62"/>
    </row>
    <row r="228" spans="1:16" s="68" customFormat="1">
      <c r="A228" s="141">
        <v>217</v>
      </c>
      <c r="B228" s="142"/>
      <c r="C228" s="144"/>
      <c r="D228" s="16" t="str">
        <f t="shared" si="11"/>
        <v/>
      </c>
      <c r="F228" s="69"/>
      <c r="G228" s="62"/>
      <c r="H228" s="62"/>
      <c r="I228" s="62"/>
      <c r="J228" s="62"/>
      <c r="K228" s="62"/>
      <c r="L228" s="62"/>
      <c r="M228" s="62"/>
      <c r="N228" s="62"/>
      <c r="O228" s="62"/>
      <c r="P228" s="62"/>
    </row>
    <row r="229" spans="1:16" s="68" customFormat="1">
      <c r="A229" s="141">
        <v>218</v>
      </c>
      <c r="B229" s="142"/>
      <c r="C229" s="144"/>
      <c r="D229" s="16" t="str">
        <f t="shared" si="11"/>
        <v/>
      </c>
      <c r="F229" s="69"/>
      <c r="G229" s="62"/>
      <c r="H229" s="62"/>
      <c r="I229" s="62"/>
      <c r="J229" s="62"/>
      <c r="K229" s="62"/>
      <c r="L229" s="62"/>
      <c r="M229" s="62"/>
      <c r="N229" s="62"/>
      <c r="O229" s="62"/>
      <c r="P229" s="62"/>
    </row>
    <row r="230" spans="1:16" s="68" customFormat="1">
      <c r="A230" s="141">
        <v>219</v>
      </c>
      <c r="B230" s="142"/>
      <c r="C230" s="144"/>
      <c r="D230" s="16" t="str">
        <f t="shared" si="11"/>
        <v/>
      </c>
      <c r="F230" s="69"/>
      <c r="G230" s="62"/>
      <c r="H230" s="62"/>
      <c r="I230" s="62"/>
      <c r="J230" s="62"/>
      <c r="K230" s="62"/>
      <c r="L230" s="62"/>
      <c r="M230" s="62"/>
      <c r="N230" s="62"/>
      <c r="O230" s="62"/>
      <c r="P230" s="62"/>
    </row>
    <row r="231" spans="1:16" s="68" customFormat="1">
      <c r="A231" s="141">
        <v>220</v>
      </c>
      <c r="B231" s="142"/>
      <c r="C231" s="144"/>
      <c r="D231" s="16" t="str">
        <f t="shared" si="11"/>
        <v/>
      </c>
      <c r="F231" s="69"/>
      <c r="G231" s="62"/>
      <c r="H231" s="62"/>
      <c r="I231" s="62"/>
      <c r="J231" s="62"/>
      <c r="K231" s="62"/>
      <c r="L231" s="62"/>
      <c r="M231" s="62"/>
      <c r="N231" s="62"/>
      <c r="O231" s="62"/>
      <c r="P231" s="62"/>
    </row>
    <row r="232" spans="1:16" s="68" customFormat="1">
      <c r="A232" s="141">
        <v>221</v>
      </c>
      <c r="B232" s="142"/>
      <c r="C232" s="144"/>
      <c r="D232" s="16" t="str">
        <f t="shared" si="11"/>
        <v/>
      </c>
      <c r="F232" s="69"/>
      <c r="G232" s="62"/>
      <c r="H232" s="62"/>
      <c r="I232" s="62"/>
      <c r="J232" s="62"/>
      <c r="K232" s="62"/>
      <c r="L232" s="62"/>
      <c r="M232" s="62"/>
      <c r="N232" s="62"/>
      <c r="O232" s="62"/>
      <c r="P232" s="62"/>
    </row>
    <row r="233" spans="1:16" s="68" customFormat="1">
      <c r="A233" s="141">
        <v>222</v>
      </c>
      <c r="B233" s="142"/>
      <c r="C233" s="144"/>
      <c r="D233" s="16" t="str">
        <f t="shared" si="11"/>
        <v/>
      </c>
      <c r="F233" s="69"/>
      <c r="G233" s="62"/>
      <c r="H233" s="62"/>
      <c r="I233" s="62"/>
      <c r="J233" s="62"/>
      <c r="K233" s="62"/>
      <c r="L233" s="62"/>
      <c r="M233" s="62"/>
      <c r="N233" s="62"/>
      <c r="O233" s="62"/>
      <c r="P233" s="62"/>
    </row>
    <row r="234" spans="1:16" s="68" customFormat="1">
      <c r="A234" s="141">
        <v>223</v>
      </c>
      <c r="B234" s="142"/>
      <c r="C234" s="144"/>
      <c r="D234" s="16" t="str">
        <f t="shared" si="11"/>
        <v/>
      </c>
      <c r="F234" s="69"/>
      <c r="G234" s="62"/>
      <c r="H234" s="62"/>
      <c r="I234" s="62"/>
      <c r="J234" s="62"/>
      <c r="K234" s="62"/>
      <c r="L234" s="62"/>
      <c r="M234" s="62"/>
      <c r="N234" s="62"/>
      <c r="O234" s="62"/>
      <c r="P234" s="62"/>
    </row>
    <row r="235" spans="1:16" s="68" customFormat="1">
      <c r="A235" s="141">
        <v>224</v>
      </c>
      <c r="B235" s="142"/>
      <c r="C235" s="144"/>
      <c r="D235" s="16" t="str">
        <f t="shared" si="11"/>
        <v/>
      </c>
      <c r="F235" s="69"/>
      <c r="G235" s="62"/>
      <c r="H235" s="62"/>
      <c r="I235" s="62"/>
      <c r="J235" s="62"/>
      <c r="K235" s="62"/>
      <c r="L235" s="62"/>
      <c r="M235" s="62"/>
      <c r="N235" s="62"/>
      <c r="O235" s="62"/>
      <c r="P235" s="62"/>
    </row>
    <row r="236" spans="1:16" s="68" customFormat="1">
      <c r="A236" s="141">
        <v>225</v>
      </c>
      <c r="B236" s="142"/>
      <c r="C236" s="144"/>
      <c r="D236" s="16" t="str">
        <f t="shared" si="11"/>
        <v/>
      </c>
      <c r="F236" s="69"/>
      <c r="G236" s="62"/>
      <c r="H236" s="62"/>
      <c r="I236" s="62"/>
      <c r="J236" s="62"/>
      <c r="K236" s="62"/>
      <c r="L236" s="62"/>
      <c r="M236" s="62"/>
      <c r="N236" s="62"/>
      <c r="O236" s="62"/>
      <c r="P236" s="62"/>
    </row>
    <row r="237" spans="1:16" s="68" customFormat="1">
      <c r="A237" s="141">
        <v>226</v>
      </c>
      <c r="B237" s="142"/>
      <c r="C237" s="144"/>
      <c r="D237" s="16" t="str">
        <f t="shared" si="11"/>
        <v/>
      </c>
      <c r="F237" s="69"/>
      <c r="G237" s="62"/>
      <c r="H237" s="62"/>
      <c r="I237" s="62"/>
      <c r="J237" s="62"/>
      <c r="K237" s="62"/>
      <c r="L237" s="62"/>
      <c r="M237" s="62"/>
      <c r="N237" s="62"/>
      <c r="O237" s="62"/>
      <c r="P237" s="62"/>
    </row>
    <row r="238" spans="1:16" s="68" customFormat="1">
      <c r="A238" s="141">
        <v>227</v>
      </c>
      <c r="B238" s="142"/>
      <c r="C238" s="144"/>
      <c r="D238" s="16" t="str">
        <f t="shared" si="11"/>
        <v/>
      </c>
      <c r="F238" s="69"/>
      <c r="G238" s="62"/>
      <c r="H238" s="62"/>
      <c r="I238" s="62"/>
      <c r="J238" s="62"/>
      <c r="K238" s="62"/>
      <c r="L238" s="62"/>
      <c r="M238" s="62"/>
      <c r="N238" s="62"/>
      <c r="O238" s="62"/>
      <c r="P238" s="62"/>
    </row>
    <row r="239" spans="1:16" s="68" customFormat="1">
      <c r="A239" s="141">
        <v>228</v>
      </c>
      <c r="B239" s="142"/>
      <c r="C239" s="144"/>
      <c r="D239" s="16" t="str">
        <f t="shared" si="11"/>
        <v/>
      </c>
      <c r="F239" s="69"/>
      <c r="G239" s="62"/>
      <c r="H239" s="62"/>
      <c r="I239" s="62"/>
      <c r="J239" s="62"/>
      <c r="K239" s="62"/>
      <c r="L239" s="62"/>
      <c r="M239" s="62"/>
      <c r="N239" s="62"/>
      <c r="O239" s="62"/>
      <c r="P239" s="62"/>
    </row>
    <row r="240" spans="1:16" s="68" customFormat="1">
      <c r="A240" s="141">
        <v>229</v>
      </c>
      <c r="B240" s="142"/>
      <c r="C240" s="144"/>
      <c r="D240" s="16" t="str">
        <f t="shared" si="11"/>
        <v/>
      </c>
      <c r="F240" s="69"/>
      <c r="G240" s="62"/>
      <c r="H240" s="62"/>
      <c r="I240" s="62"/>
      <c r="J240" s="62"/>
      <c r="K240" s="62"/>
      <c r="L240" s="62"/>
      <c r="M240" s="62"/>
      <c r="N240" s="62"/>
      <c r="O240" s="62"/>
      <c r="P240" s="62"/>
    </row>
    <row r="241" spans="1:16" s="68" customFormat="1">
      <c r="A241" s="141">
        <v>230</v>
      </c>
      <c r="B241" s="142"/>
      <c r="C241" s="144"/>
      <c r="D241" s="16" t="str">
        <f t="shared" si="11"/>
        <v/>
      </c>
      <c r="F241" s="69"/>
      <c r="G241" s="62"/>
      <c r="H241" s="62"/>
      <c r="I241" s="62"/>
      <c r="J241" s="62"/>
      <c r="K241" s="62"/>
      <c r="L241" s="62"/>
      <c r="M241" s="62"/>
      <c r="N241" s="62"/>
      <c r="O241" s="62"/>
      <c r="P241" s="62"/>
    </row>
    <row r="242" spans="1:16" s="68" customFormat="1">
      <c r="A242" s="141">
        <v>231</v>
      </c>
      <c r="B242" s="142"/>
      <c r="C242" s="144"/>
      <c r="D242" s="16" t="str">
        <f t="shared" si="11"/>
        <v/>
      </c>
      <c r="F242" s="69"/>
      <c r="G242" s="62"/>
      <c r="H242" s="62"/>
      <c r="I242" s="62"/>
      <c r="J242" s="62"/>
      <c r="K242" s="62"/>
      <c r="L242" s="62"/>
      <c r="M242" s="62"/>
      <c r="N242" s="62"/>
      <c r="O242" s="62"/>
      <c r="P242" s="62"/>
    </row>
    <row r="243" spans="1:16" s="68" customFormat="1">
      <c r="A243" s="141">
        <v>232</v>
      </c>
      <c r="B243" s="142"/>
      <c r="C243" s="144"/>
      <c r="D243" s="16" t="str">
        <f t="shared" si="11"/>
        <v/>
      </c>
      <c r="F243" s="69"/>
      <c r="G243" s="62"/>
      <c r="H243" s="62"/>
      <c r="I243" s="62"/>
      <c r="J243" s="62"/>
      <c r="K243" s="62"/>
      <c r="L243" s="62"/>
      <c r="M243" s="62"/>
      <c r="N243" s="62"/>
      <c r="O243" s="62"/>
      <c r="P243" s="62"/>
    </row>
    <row r="244" spans="1:16" s="68" customFormat="1">
      <c r="A244" s="141">
        <v>233</v>
      </c>
      <c r="B244" s="142"/>
      <c r="C244" s="144"/>
      <c r="D244" s="16" t="str">
        <f t="shared" si="11"/>
        <v/>
      </c>
      <c r="F244" s="69"/>
      <c r="G244" s="62"/>
      <c r="H244" s="62"/>
      <c r="I244" s="62"/>
      <c r="J244" s="62"/>
      <c r="K244" s="62"/>
      <c r="L244" s="62"/>
      <c r="M244" s="62"/>
      <c r="N244" s="62"/>
      <c r="O244" s="62"/>
      <c r="P244" s="62"/>
    </row>
    <row r="245" spans="1:16" s="68" customFormat="1">
      <c r="A245" s="141">
        <v>234</v>
      </c>
      <c r="B245" s="142"/>
      <c r="C245" s="144"/>
      <c r="D245" s="16" t="str">
        <f t="shared" si="11"/>
        <v/>
      </c>
      <c r="F245" s="69"/>
      <c r="G245" s="62"/>
      <c r="H245" s="62"/>
      <c r="I245" s="62"/>
      <c r="J245" s="62"/>
      <c r="K245" s="62"/>
      <c r="L245" s="62"/>
      <c r="M245" s="62"/>
      <c r="N245" s="62"/>
      <c r="O245" s="62"/>
      <c r="P245" s="62"/>
    </row>
    <row r="246" spans="1:16" s="68" customFormat="1">
      <c r="A246" s="141">
        <v>235</v>
      </c>
      <c r="B246" s="142"/>
      <c r="C246" s="144"/>
      <c r="D246" s="16" t="str">
        <f t="shared" si="11"/>
        <v/>
      </c>
      <c r="F246" s="69"/>
      <c r="G246" s="62"/>
      <c r="H246" s="62"/>
      <c r="I246" s="62"/>
      <c r="J246" s="62"/>
      <c r="K246" s="62"/>
      <c r="L246" s="62"/>
      <c r="M246" s="62"/>
      <c r="N246" s="62"/>
      <c r="O246" s="62"/>
      <c r="P246" s="62"/>
    </row>
    <row r="247" spans="1:16" s="68" customFormat="1">
      <c r="A247" s="141">
        <v>236</v>
      </c>
      <c r="B247" s="142"/>
      <c r="C247" s="144"/>
      <c r="D247" s="16" t="str">
        <f t="shared" si="11"/>
        <v/>
      </c>
      <c r="F247" s="69"/>
      <c r="G247" s="62"/>
      <c r="H247" s="62"/>
      <c r="I247" s="62"/>
      <c r="J247" s="62"/>
      <c r="K247" s="62"/>
      <c r="L247" s="62"/>
      <c r="M247" s="62"/>
      <c r="N247" s="62"/>
      <c r="O247" s="62"/>
      <c r="P247" s="62"/>
    </row>
    <row r="248" spans="1:16" s="68" customFormat="1">
      <c r="A248" s="141">
        <v>237</v>
      </c>
      <c r="B248" s="142"/>
      <c r="C248" s="144"/>
      <c r="D248" s="16" t="str">
        <f t="shared" si="11"/>
        <v/>
      </c>
      <c r="F248" s="69"/>
      <c r="G248" s="62"/>
      <c r="H248" s="62"/>
      <c r="I248" s="62"/>
      <c r="J248" s="62"/>
      <c r="K248" s="62"/>
      <c r="L248" s="62"/>
      <c r="M248" s="62"/>
      <c r="N248" s="62"/>
      <c r="O248" s="62"/>
      <c r="P248" s="62"/>
    </row>
    <row r="249" spans="1:16" s="68" customFormat="1">
      <c r="A249" s="141">
        <v>238</v>
      </c>
      <c r="B249" s="142"/>
      <c r="C249" s="144"/>
      <c r="D249" s="16" t="str">
        <f t="shared" si="11"/>
        <v/>
      </c>
      <c r="F249" s="69"/>
      <c r="G249" s="62"/>
      <c r="H249" s="62"/>
      <c r="I249" s="62"/>
      <c r="J249" s="62"/>
      <c r="K249" s="62"/>
      <c r="L249" s="62"/>
      <c r="M249" s="62"/>
      <c r="N249" s="62"/>
      <c r="O249" s="62"/>
      <c r="P249" s="62"/>
    </row>
    <row r="250" spans="1:16" s="68" customFormat="1">
      <c r="A250" s="141">
        <v>239</v>
      </c>
      <c r="B250" s="142"/>
      <c r="C250" s="144"/>
      <c r="D250" s="16" t="str">
        <f t="shared" si="11"/>
        <v/>
      </c>
      <c r="F250" s="69"/>
      <c r="G250" s="62"/>
      <c r="H250" s="62"/>
      <c r="I250" s="62"/>
      <c r="J250" s="62"/>
      <c r="K250" s="62"/>
      <c r="L250" s="62"/>
      <c r="M250" s="62"/>
      <c r="N250" s="62"/>
      <c r="O250" s="62"/>
      <c r="P250" s="62"/>
    </row>
    <row r="251" spans="1:16" s="68" customFormat="1">
      <c r="A251" s="141">
        <v>240</v>
      </c>
      <c r="B251" s="142"/>
      <c r="C251" s="144"/>
      <c r="D251" s="16" t="str">
        <f t="shared" si="11"/>
        <v/>
      </c>
      <c r="F251" s="69"/>
      <c r="G251" s="62"/>
      <c r="H251" s="62"/>
      <c r="I251" s="62"/>
      <c r="J251" s="62"/>
      <c r="K251" s="62"/>
      <c r="L251" s="62"/>
      <c r="M251" s="62"/>
      <c r="N251" s="62"/>
      <c r="O251" s="62"/>
      <c r="P251" s="62"/>
    </row>
    <row r="252" spans="1:16" s="68" customFormat="1">
      <c r="A252" s="141">
        <v>241</v>
      </c>
      <c r="B252" s="142"/>
      <c r="C252" s="144"/>
      <c r="D252" s="16" t="str">
        <f t="shared" si="11"/>
        <v/>
      </c>
      <c r="F252" s="69"/>
      <c r="G252" s="62"/>
      <c r="H252" s="62"/>
      <c r="I252" s="62"/>
      <c r="J252" s="62"/>
      <c r="K252" s="62"/>
      <c r="L252" s="62"/>
      <c r="M252" s="62"/>
      <c r="N252" s="62"/>
      <c r="O252" s="62"/>
      <c r="P252" s="62"/>
    </row>
    <row r="253" spans="1:16" s="68" customFormat="1">
      <c r="A253" s="141">
        <v>242</v>
      </c>
      <c r="B253" s="142"/>
      <c r="C253" s="144"/>
      <c r="D253" s="16" t="str">
        <f t="shared" si="11"/>
        <v/>
      </c>
      <c r="F253" s="69"/>
      <c r="G253" s="62"/>
      <c r="H253" s="62"/>
      <c r="I253" s="62"/>
      <c r="J253" s="62"/>
      <c r="K253" s="62"/>
      <c r="L253" s="62"/>
      <c r="M253" s="62"/>
      <c r="N253" s="62"/>
      <c r="O253" s="62"/>
      <c r="P253" s="62"/>
    </row>
    <row r="254" spans="1:16" s="68" customFormat="1">
      <c r="A254" s="141">
        <v>243</v>
      </c>
      <c r="B254" s="142"/>
      <c r="C254" s="144"/>
      <c r="D254" s="16" t="str">
        <f t="shared" si="11"/>
        <v/>
      </c>
      <c r="F254" s="69"/>
      <c r="G254" s="62"/>
      <c r="H254" s="62"/>
      <c r="I254" s="62"/>
      <c r="J254" s="62"/>
      <c r="K254" s="62"/>
      <c r="L254" s="62"/>
      <c r="M254" s="62"/>
      <c r="N254" s="62"/>
      <c r="O254" s="62"/>
      <c r="P254" s="62"/>
    </row>
    <row r="255" spans="1:16" s="68" customFormat="1">
      <c r="A255" s="141">
        <v>244</v>
      </c>
      <c r="B255" s="142"/>
      <c r="C255" s="144"/>
      <c r="D255" s="16" t="str">
        <f t="shared" si="11"/>
        <v/>
      </c>
      <c r="F255" s="69"/>
      <c r="G255" s="62"/>
      <c r="H255" s="62"/>
      <c r="I255" s="62"/>
      <c r="J255" s="62"/>
      <c r="K255" s="62"/>
      <c r="L255" s="62"/>
      <c r="M255" s="62"/>
      <c r="N255" s="62"/>
      <c r="O255" s="62"/>
      <c r="P255" s="62"/>
    </row>
    <row r="256" spans="1:16" s="68" customFormat="1">
      <c r="A256" s="141">
        <v>245</v>
      </c>
      <c r="B256" s="142"/>
      <c r="C256" s="144"/>
      <c r="D256" s="16" t="str">
        <f t="shared" si="11"/>
        <v/>
      </c>
      <c r="F256" s="69"/>
      <c r="G256" s="62"/>
      <c r="H256" s="62"/>
      <c r="I256" s="62"/>
      <c r="J256" s="62"/>
      <c r="K256" s="62"/>
      <c r="L256" s="62"/>
      <c r="M256" s="62"/>
      <c r="N256" s="62"/>
      <c r="O256" s="62"/>
      <c r="P256" s="62"/>
    </row>
    <row r="257" spans="1:16" s="68" customFormat="1">
      <c r="A257" s="141">
        <v>246</v>
      </c>
      <c r="B257" s="142"/>
      <c r="C257" s="144"/>
      <c r="D257" s="16" t="str">
        <f t="shared" si="11"/>
        <v/>
      </c>
      <c r="F257" s="69"/>
      <c r="G257" s="62"/>
      <c r="H257" s="62"/>
      <c r="I257" s="62"/>
      <c r="J257" s="62"/>
      <c r="K257" s="62"/>
      <c r="L257" s="62"/>
      <c r="M257" s="62"/>
      <c r="N257" s="62"/>
      <c r="O257" s="62"/>
      <c r="P257" s="62"/>
    </row>
    <row r="258" spans="1:16" s="68" customFormat="1">
      <c r="A258" s="141">
        <v>247</v>
      </c>
      <c r="B258" s="142"/>
      <c r="C258" s="144"/>
      <c r="D258" s="16" t="str">
        <f t="shared" si="11"/>
        <v/>
      </c>
      <c r="F258" s="69"/>
      <c r="G258" s="62"/>
      <c r="H258" s="62"/>
      <c r="I258" s="62"/>
      <c r="J258" s="62"/>
      <c r="K258" s="62"/>
      <c r="L258" s="62"/>
      <c r="M258" s="62"/>
      <c r="N258" s="62"/>
      <c r="O258" s="62"/>
      <c r="P258" s="62"/>
    </row>
    <row r="259" spans="1:16" s="68" customFormat="1">
      <c r="A259" s="141">
        <v>248</v>
      </c>
      <c r="B259" s="142"/>
      <c r="C259" s="144"/>
      <c r="D259" s="16" t="str">
        <f t="shared" si="11"/>
        <v/>
      </c>
      <c r="F259" s="69"/>
      <c r="G259" s="62"/>
      <c r="H259" s="62"/>
      <c r="I259" s="62"/>
      <c r="J259" s="62"/>
      <c r="K259" s="62"/>
      <c r="L259" s="62"/>
      <c r="M259" s="62"/>
      <c r="N259" s="62"/>
      <c r="O259" s="62"/>
      <c r="P259" s="62"/>
    </row>
    <row r="260" spans="1:16" s="68" customFormat="1">
      <c r="A260" s="141">
        <v>249</v>
      </c>
      <c r="B260" s="142"/>
      <c r="C260" s="144"/>
      <c r="D260" s="16" t="str">
        <f t="shared" si="11"/>
        <v/>
      </c>
      <c r="F260" s="69"/>
      <c r="G260" s="62"/>
      <c r="H260" s="62"/>
      <c r="I260" s="62"/>
      <c r="J260" s="62"/>
      <c r="K260" s="62"/>
      <c r="L260" s="62"/>
      <c r="M260" s="62"/>
      <c r="N260" s="62"/>
      <c r="O260" s="62"/>
      <c r="P260" s="62"/>
    </row>
    <row r="261" spans="1:16" s="68" customFormat="1">
      <c r="A261" s="141">
        <v>250</v>
      </c>
      <c r="B261" s="142"/>
      <c r="C261" s="144"/>
      <c r="D261" s="16" t="str">
        <f t="shared" si="11"/>
        <v/>
      </c>
      <c r="F261" s="69"/>
      <c r="G261" s="62"/>
      <c r="H261" s="62"/>
      <c r="I261" s="62"/>
      <c r="J261" s="62"/>
      <c r="K261" s="62"/>
      <c r="L261" s="62"/>
      <c r="M261" s="62"/>
      <c r="N261" s="62"/>
      <c r="O261" s="62"/>
      <c r="P261" s="62"/>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topLeftCell="A25" zoomScaleNormal="100" workbookViewId="0">
      <selection activeCell="B18" sqref="B18"/>
    </sheetView>
  </sheetViews>
  <sheetFormatPr defaultColWidth="9.109375" defaultRowHeight="15.6"/>
  <cols>
    <col min="1" max="1" width="5.6640625" style="58" customWidth="1"/>
    <col min="2" max="3" width="68.6640625" style="62" customWidth="1"/>
    <col min="4" max="4" width="10.6640625" style="67" customWidth="1"/>
    <col min="5" max="5" width="17.6640625" style="62" customWidth="1"/>
    <col min="6" max="6" width="10.6640625" style="68" hidden="1" customWidth="1"/>
    <col min="7" max="7" width="9.109375" style="69" hidden="1" customWidth="1"/>
    <col min="8" max="8" width="9.109375" style="62" hidden="1" customWidth="1"/>
    <col min="9" max="18" width="9.109375" style="62" customWidth="1"/>
    <col min="19" max="16384" width="9.109375" style="62"/>
  </cols>
  <sheetData>
    <row r="1" spans="1:8" s="58" customFormat="1">
      <c r="A1" s="57" t="s">
        <v>481</v>
      </c>
      <c r="D1" s="59"/>
      <c r="E1" s="61"/>
      <c r="F1" s="60"/>
      <c r="G1" s="287"/>
    </row>
    <row r="2" spans="1:8" s="58" customFormat="1">
      <c r="A2" s="344" t="str">
        <f>IF(ISBLANK(facultate), IF(ISBLANK(departament),"","Departament " &amp; departament), "Facultatea " &amp; facultate)</f>
        <v>Facultatea Construcții</v>
      </c>
      <c r="D2" s="59"/>
      <c r="E2" s="61"/>
      <c r="F2" s="60"/>
      <c r="G2" s="287"/>
    </row>
    <row r="3" spans="1:8" s="58" customFormat="1">
      <c r="A3" s="344" t="str">
        <f>IF(ISBLANK(departament),"","Departamentul " &amp; departament)</f>
        <v>Departamentul Căi de Comunicație Terestre, Fundații și Cadastru</v>
      </c>
      <c r="D3" s="59"/>
      <c r="E3" s="61"/>
      <c r="F3" s="60"/>
      <c r="G3" s="287"/>
    </row>
    <row r="4" spans="1:8">
      <c r="A4" s="531" t="s">
        <v>834</v>
      </c>
      <c r="B4" s="531"/>
      <c r="C4" s="531"/>
      <c r="D4" s="531"/>
      <c r="E4" s="531"/>
      <c r="F4" s="531"/>
      <c r="G4" s="531"/>
    </row>
    <row r="5" spans="1:8">
      <c r="A5" s="531" t="s">
        <v>848</v>
      </c>
      <c r="B5" s="531"/>
      <c r="C5" s="531"/>
      <c r="D5" s="531"/>
      <c r="E5" s="531"/>
      <c r="F5" s="224"/>
    </row>
    <row r="6" spans="1:8" ht="13.5" customHeight="1">
      <c r="D6" s="62"/>
      <c r="E6" s="345" t="str">
        <f>CONCATENATE(functie," ",nume_candidat)</f>
        <v>Șef de lucrări Halbac-Cotoara-Zamfir Rares</v>
      </c>
    </row>
    <row r="7" spans="1:8" ht="18.75" customHeight="1">
      <c r="A7" s="529" t="s">
        <v>336</v>
      </c>
      <c r="B7" s="529" t="s">
        <v>1042</v>
      </c>
      <c r="C7" s="529" t="s">
        <v>458</v>
      </c>
      <c r="D7" s="539" t="s">
        <v>2</v>
      </c>
      <c r="E7" s="529" t="s">
        <v>542</v>
      </c>
      <c r="F7" s="529" t="s">
        <v>4</v>
      </c>
      <c r="G7" s="550" t="s">
        <v>539</v>
      </c>
      <c r="H7" s="536" t="s">
        <v>549</v>
      </c>
    </row>
    <row r="8" spans="1:8" ht="18.75" customHeight="1">
      <c r="A8" s="546"/>
      <c r="B8" s="546"/>
      <c r="C8" s="546"/>
      <c r="D8" s="540"/>
      <c r="E8" s="546"/>
      <c r="F8" s="546"/>
      <c r="G8" s="551"/>
      <c r="H8" s="536"/>
    </row>
    <row r="9" spans="1:8" ht="18.75" customHeight="1">
      <c r="A9" s="546"/>
      <c r="B9" s="546"/>
      <c r="C9" s="546"/>
      <c r="D9" s="540"/>
      <c r="E9" s="530"/>
      <c r="F9" s="530"/>
      <c r="G9" s="551"/>
      <c r="H9" s="536"/>
    </row>
    <row r="10" spans="1:8" ht="18.75" customHeight="1">
      <c r="A10" s="530"/>
      <c r="B10" s="530"/>
      <c r="C10" s="530"/>
      <c r="D10" s="541"/>
      <c r="E10" s="346" t="str">
        <f>CONCATENATE("ultimii ",durata_evaluare," ani")</f>
        <v>ultimii 5 ani</v>
      </c>
      <c r="F10" s="346" t="str">
        <f>CONCATENATE("ultimii                                  ",durata_evaluare," ani")</f>
        <v>ultimii                                  5 ani</v>
      </c>
      <c r="G10" s="552"/>
      <c r="H10" s="536"/>
    </row>
    <row r="11" spans="1:8">
      <c r="A11" s="86"/>
      <c r="B11" s="63"/>
      <c r="C11" s="63"/>
      <c r="D11" s="28"/>
      <c r="E11" s="146">
        <f>SUMIF(E12:E1012,"&gt;0")</f>
        <v>90</v>
      </c>
      <c r="F11" s="4">
        <f>SUMIF(F12:F1110,"&gt;0")</f>
        <v>18</v>
      </c>
      <c r="G11" s="296"/>
    </row>
    <row r="12" spans="1:8" ht="31.2">
      <c r="A12" s="35">
        <v>1</v>
      </c>
      <c r="B12" s="7" t="s">
        <v>1419</v>
      </c>
      <c r="C12" s="7" t="s">
        <v>849</v>
      </c>
      <c r="D12" s="218">
        <v>2019</v>
      </c>
      <c r="E12" s="16">
        <f t="shared" ref="E12:E75" si="0">IF(OR($B12="",,$D12&lt;an_initial,$D12&gt;an_final),"",F12*5)</f>
        <v>5</v>
      </c>
      <c r="F12" s="56">
        <f t="shared" ref="F12:F43" si="1">IF(OR($B12="",,$D12="",$D12&gt;an_final),"",IF($D12&gt;=an_initial,1,""))</f>
        <v>1</v>
      </c>
      <c r="G12" s="347" t="b">
        <f t="shared" ref="G12:G75" si="2">IF(nume_candidat="",FALSE,ISNUMBER(SEARCH(nume_candidat,$B12)))</f>
        <v>0</v>
      </c>
      <c r="H12" s="348">
        <f t="shared" ref="H12:H43" si="3">LEN(B12)-LEN(SUBSTITUTE(B12,",",""))+1</f>
        <v>3</v>
      </c>
    </row>
    <row r="13" spans="1:8" ht="31.2">
      <c r="A13" s="35">
        <v>2</v>
      </c>
      <c r="B13" s="378" t="s">
        <v>1420</v>
      </c>
      <c r="C13" s="7" t="s">
        <v>849</v>
      </c>
      <c r="D13" s="218">
        <v>2019</v>
      </c>
      <c r="E13" s="16">
        <f t="shared" si="0"/>
        <v>5</v>
      </c>
      <c r="F13" s="56">
        <f t="shared" si="1"/>
        <v>1</v>
      </c>
      <c r="G13" s="347" t="b">
        <f t="shared" si="2"/>
        <v>0</v>
      </c>
      <c r="H13" s="348">
        <f t="shared" si="3"/>
        <v>3</v>
      </c>
    </row>
    <row r="14" spans="1:8" ht="31.2">
      <c r="A14" s="35">
        <v>3</v>
      </c>
      <c r="B14" s="378" t="s">
        <v>1421</v>
      </c>
      <c r="C14" s="7" t="s">
        <v>849</v>
      </c>
      <c r="D14" s="218">
        <v>2019</v>
      </c>
      <c r="E14" s="16">
        <f t="shared" si="0"/>
        <v>5</v>
      </c>
      <c r="F14" s="56">
        <f t="shared" si="1"/>
        <v>1</v>
      </c>
      <c r="G14" s="347" t="b">
        <f t="shared" si="2"/>
        <v>0</v>
      </c>
      <c r="H14" s="348">
        <f t="shared" si="3"/>
        <v>3</v>
      </c>
    </row>
    <row r="15" spans="1:8" ht="31.2">
      <c r="A15" s="35">
        <v>4</v>
      </c>
      <c r="B15" s="378" t="s">
        <v>1422</v>
      </c>
      <c r="C15" s="6" t="s">
        <v>849</v>
      </c>
      <c r="D15" s="214">
        <v>2017</v>
      </c>
      <c r="E15" s="16">
        <f t="shared" si="0"/>
        <v>5</v>
      </c>
      <c r="F15" s="56">
        <f t="shared" si="1"/>
        <v>1</v>
      </c>
      <c r="G15" s="347" t="b">
        <f t="shared" si="2"/>
        <v>0</v>
      </c>
      <c r="H15" s="348">
        <f t="shared" si="3"/>
        <v>3</v>
      </c>
    </row>
    <row r="16" spans="1:8" ht="31.2">
      <c r="A16" s="35">
        <v>5</v>
      </c>
      <c r="B16" s="6" t="s">
        <v>1423</v>
      </c>
      <c r="C16" s="6" t="s">
        <v>849</v>
      </c>
      <c r="D16" s="214">
        <v>2019</v>
      </c>
      <c r="E16" s="16">
        <f t="shared" si="0"/>
        <v>5</v>
      </c>
      <c r="F16" s="56">
        <f t="shared" si="1"/>
        <v>1</v>
      </c>
      <c r="G16" s="347" t="b">
        <f t="shared" si="2"/>
        <v>0</v>
      </c>
      <c r="H16" s="348">
        <f t="shared" si="3"/>
        <v>4</v>
      </c>
    </row>
    <row r="17" spans="1:8" ht="46.8">
      <c r="A17" s="35">
        <v>6</v>
      </c>
      <c r="B17" s="6" t="s">
        <v>1424</v>
      </c>
      <c r="C17" s="6" t="s">
        <v>849</v>
      </c>
      <c r="D17" s="214">
        <v>2019</v>
      </c>
      <c r="E17" s="16">
        <f t="shared" si="0"/>
        <v>5</v>
      </c>
      <c r="F17" s="56">
        <f t="shared" si="1"/>
        <v>1</v>
      </c>
      <c r="G17" s="347" t="b">
        <f t="shared" si="2"/>
        <v>0</v>
      </c>
      <c r="H17" s="348">
        <f t="shared" si="3"/>
        <v>4</v>
      </c>
    </row>
    <row r="18" spans="1:8" ht="31.2">
      <c r="A18" s="35">
        <v>7</v>
      </c>
      <c r="B18" s="6" t="s">
        <v>1425</v>
      </c>
      <c r="C18" s="6" t="s">
        <v>850</v>
      </c>
      <c r="D18" s="214">
        <v>2017</v>
      </c>
      <c r="E18" s="16">
        <f t="shared" si="0"/>
        <v>5</v>
      </c>
      <c r="F18" s="56">
        <f t="shared" si="1"/>
        <v>1</v>
      </c>
      <c r="G18" s="347" t="b">
        <f t="shared" si="2"/>
        <v>0</v>
      </c>
      <c r="H18" s="348">
        <f t="shared" si="3"/>
        <v>3</v>
      </c>
    </row>
    <row r="19" spans="1:8" ht="31.2">
      <c r="A19" s="35">
        <v>8</v>
      </c>
      <c r="B19" s="6" t="s">
        <v>1431</v>
      </c>
      <c r="C19" s="6" t="s">
        <v>850</v>
      </c>
      <c r="D19" s="214">
        <v>2019</v>
      </c>
      <c r="E19" s="16">
        <f t="shared" si="0"/>
        <v>5</v>
      </c>
      <c r="F19" s="56">
        <f t="shared" si="1"/>
        <v>1</v>
      </c>
      <c r="G19" s="347" t="b">
        <f t="shared" si="2"/>
        <v>0</v>
      </c>
      <c r="H19" s="348">
        <f t="shared" si="3"/>
        <v>3</v>
      </c>
    </row>
    <row r="20" spans="1:8" ht="31.2">
      <c r="A20" s="35">
        <v>9</v>
      </c>
      <c r="B20" s="6" t="s">
        <v>1432</v>
      </c>
      <c r="C20" s="6" t="s">
        <v>850</v>
      </c>
      <c r="D20" s="214">
        <v>2019</v>
      </c>
      <c r="E20" s="16">
        <f t="shared" si="0"/>
        <v>5</v>
      </c>
      <c r="F20" s="56">
        <f t="shared" si="1"/>
        <v>1</v>
      </c>
      <c r="G20" s="347" t="b">
        <f t="shared" si="2"/>
        <v>0</v>
      </c>
      <c r="H20" s="348">
        <f t="shared" si="3"/>
        <v>3</v>
      </c>
    </row>
    <row r="21" spans="1:8" ht="31.2">
      <c r="A21" s="35">
        <v>10</v>
      </c>
      <c r="B21" s="6" t="s">
        <v>1433</v>
      </c>
      <c r="C21" s="6" t="s">
        <v>850</v>
      </c>
      <c r="D21" s="214">
        <v>2019</v>
      </c>
      <c r="E21" s="16">
        <f t="shared" si="0"/>
        <v>5</v>
      </c>
      <c r="F21" s="56">
        <f t="shared" si="1"/>
        <v>1</v>
      </c>
      <c r="G21" s="347" t="b">
        <f t="shared" si="2"/>
        <v>0</v>
      </c>
      <c r="H21" s="348">
        <f t="shared" si="3"/>
        <v>4</v>
      </c>
    </row>
    <row r="22" spans="1:8" ht="31.2">
      <c r="A22" s="35">
        <v>11</v>
      </c>
      <c r="B22" s="6" t="s">
        <v>1434</v>
      </c>
      <c r="C22" s="6" t="s">
        <v>850</v>
      </c>
      <c r="D22" s="214">
        <v>2019</v>
      </c>
      <c r="E22" s="16">
        <f t="shared" si="0"/>
        <v>5</v>
      </c>
      <c r="F22" s="56">
        <f t="shared" si="1"/>
        <v>1</v>
      </c>
      <c r="G22" s="347" t="b">
        <f t="shared" si="2"/>
        <v>0</v>
      </c>
      <c r="H22" s="348">
        <f t="shared" si="3"/>
        <v>4</v>
      </c>
    </row>
    <row r="23" spans="1:8" ht="31.2">
      <c r="A23" s="35">
        <v>12</v>
      </c>
      <c r="B23" s="6" t="s">
        <v>1435</v>
      </c>
      <c r="C23" s="6" t="s">
        <v>850</v>
      </c>
      <c r="D23" s="214">
        <v>2019</v>
      </c>
      <c r="E23" s="16">
        <f t="shared" si="0"/>
        <v>5</v>
      </c>
      <c r="F23" s="56">
        <f t="shared" si="1"/>
        <v>1</v>
      </c>
      <c r="G23" s="347" t="b">
        <f t="shared" si="2"/>
        <v>0</v>
      </c>
      <c r="H23" s="348">
        <f t="shared" si="3"/>
        <v>4</v>
      </c>
    </row>
    <row r="24" spans="1:8" ht="31.2">
      <c r="A24" s="35">
        <v>13</v>
      </c>
      <c r="B24" s="6" t="s">
        <v>1436</v>
      </c>
      <c r="C24" s="6" t="s">
        <v>850</v>
      </c>
      <c r="D24" s="214">
        <v>2019</v>
      </c>
      <c r="E24" s="16">
        <f t="shared" si="0"/>
        <v>5</v>
      </c>
      <c r="F24" s="56">
        <f t="shared" si="1"/>
        <v>1</v>
      </c>
      <c r="G24" s="347" t="b">
        <f t="shared" si="2"/>
        <v>0</v>
      </c>
      <c r="H24" s="348">
        <f t="shared" si="3"/>
        <v>4</v>
      </c>
    </row>
    <row r="25" spans="1:8" ht="31.2">
      <c r="A25" s="35">
        <v>14</v>
      </c>
      <c r="B25" s="6" t="s">
        <v>1437</v>
      </c>
      <c r="C25" s="6" t="s">
        <v>850</v>
      </c>
      <c r="D25" s="214">
        <v>2019</v>
      </c>
      <c r="E25" s="16">
        <f t="shared" si="0"/>
        <v>5</v>
      </c>
      <c r="F25" s="56">
        <f t="shared" si="1"/>
        <v>1</v>
      </c>
      <c r="G25" s="347" t="b">
        <f t="shared" si="2"/>
        <v>0</v>
      </c>
      <c r="H25" s="348">
        <f t="shared" si="3"/>
        <v>4</v>
      </c>
    </row>
    <row r="26" spans="1:8" ht="31.2">
      <c r="A26" s="35">
        <v>15</v>
      </c>
      <c r="B26" s="6" t="s">
        <v>1438</v>
      </c>
      <c r="C26" s="6" t="s">
        <v>850</v>
      </c>
      <c r="D26" s="214">
        <v>2019</v>
      </c>
      <c r="E26" s="16">
        <f t="shared" si="0"/>
        <v>5</v>
      </c>
      <c r="F26" s="56">
        <f t="shared" si="1"/>
        <v>1</v>
      </c>
      <c r="G26" s="347" t="b">
        <f t="shared" si="2"/>
        <v>0</v>
      </c>
      <c r="H26" s="348">
        <f t="shared" si="3"/>
        <v>4</v>
      </c>
    </row>
    <row r="27" spans="1:8" ht="31.2">
      <c r="A27" s="35">
        <v>16</v>
      </c>
      <c r="B27" s="6" t="s">
        <v>1439</v>
      </c>
      <c r="C27" s="6" t="s">
        <v>849</v>
      </c>
      <c r="D27" s="214">
        <v>2019</v>
      </c>
      <c r="E27" s="16">
        <f t="shared" si="0"/>
        <v>5</v>
      </c>
      <c r="F27" s="56">
        <f t="shared" si="1"/>
        <v>1</v>
      </c>
      <c r="G27" s="347" t="b">
        <f t="shared" si="2"/>
        <v>0</v>
      </c>
      <c r="H27" s="348">
        <f t="shared" si="3"/>
        <v>4</v>
      </c>
    </row>
    <row r="28" spans="1:8" ht="31.2">
      <c r="A28" s="35">
        <v>17</v>
      </c>
      <c r="B28" s="6" t="s">
        <v>1441</v>
      </c>
      <c r="C28" s="6" t="s">
        <v>850</v>
      </c>
      <c r="D28" s="214">
        <v>2019</v>
      </c>
      <c r="E28" s="16">
        <f t="shared" si="0"/>
        <v>5</v>
      </c>
      <c r="F28" s="56">
        <f t="shared" si="1"/>
        <v>1</v>
      </c>
      <c r="G28" s="347" t="b">
        <f t="shared" si="2"/>
        <v>0</v>
      </c>
      <c r="H28" s="348">
        <f t="shared" si="3"/>
        <v>5</v>
      </c>
    </row>
    <row r="29" spans="1:8" ht="31.2">
      <c r="A29" s="35">
        <v>18</v>
      </c>
      <c r="B29" s="6" t="s">
        <v>1440</v>
      </c>
      <c r="C29" s="6" t="s">
        <v>850</v>
      </c>
      <c r="D29" s="214">
        <v>2019</v>
      </c>
      <c r="E29" s="16">
        <f t="shared" si="0"/>
        <v>5</v>
      </c>
      <c r="F29" s="56">
        <f t="shared" si="1"/>
        <v>1</v>
      </c>
      <c r="G29" s="347" t="b">
        <f t="shared" si="2"/>
        <v>0</v>
      </c>
      <c r="H29" s="348">
        <f t="shared" si="3"/>
        <v>5</v>
      </c>
    </row>
    <row r="30" spans="1:8">
      <c r="A30" s="35">
        <v>19</v>
      </c>
      <c r="B30" s="6"/>
      <c r="C30" s="6"/>
      <c r="D30" s="214"/>
      <c r="E30" s="16" t="str">
        <f t="shared" si="0"/>
        <v/>
      </c>
      <c r="F30" s="56" t="str">
        <f t="shared" si="1"/>
        <v/>
      </c>
      <c r="G30" s="347" t="b">
        <f t="shared" si="2"/>
        <v>0</v>
      </c>
      <c r="H30" s="348">
        <f t="shared" si="3"/>
        <v>1</v>
      </c>
    </row>
    <row r="31" spans="1:8">
      <c r="A31" s="35">
        <v>20</v>
      </c>
      <c r="B31" s="6"/>
      <c r="C31" s="6"/>
      <c r="D31" s="214"/>
      <c r="E31" s="16" t="str">
        <f t="shared" si="0"/>
        <v/>
      </c>
      <c r="F31" s="56" t="str">
        <f t="shared" si="1"/>
        <v/>
      </c>
      <c r="G31" s="347" t="b">
        <f t="shared" si="2"/>
        <v>0</v>
      </c>
      <c r="H31" s="348">
        <f t="shared" si="3"/>
        <v>1</v>
      </c>
    </row>
    <row r="32" spans="1:8">
      <c r="A32" s="35">
        <v>21</v>
      </c>
      <c r="B32" s="6"/>
      <c r="C32" s="6"/>
      <c r="D32" s="214"/>
      <c r="E32" s="16" t="str">
        <f t="shared" si="0"/>
        <v/>
      </c>
      <c r="F32" s="56" t="str">
        <f t="shared" si="1"/>
        <v/>
      </c>
      <c r="G32" s="347" t="b">
        <f t="shared" si="2"/>
        <v>0</v>
      </c>
      <c r="H32" s="348">
        <f t="shared" si="3"/>
        <v>1</v>
      </c>
    </row>
    <row r="33" spans="1:8">
      <c r="A33" s="35">
        <v>22</v>
      </c>
      <c r="B33" s="6"/>
      <c r="C33" s="6"/>
      <c r="D33" s="214"/>
      <c r="E33" s="16" t="str">
        <f t="shared" si="0"/>
        <v/>
      </c>
      <c r="F33" s="56" t="str">
        <f t="shared" si="1"/>
        <v/>
      </c>
      <c r="G33" s="347" t="b">
        <f t="shared" si="2"/>
        <v>0</v>
      </c>
      <c r="H33" s="348">
        <f t="shared" si="3"/>
        <v>1</v>
      </c>
    </row>
    <row r="34" spans="1:8">
      <c r="A34" s="35">
        <v>23</v>
      </c>
      <c r="B34" s="6"/>
      <c r="C34" s="6"/>
      <c r="D34" s="214"/>
      <c r="E34" s="16" t="str">
        <f t="shared" si="0"/>
        <v/>
      </c>
      <c r="F34" s="56" t="str">
        <f t="shared" si="1"/>
        <v/>
      </c>
      <c r="G34" s="347" t="b">
        <f t="shared" si="2"/>
        <v>0</v>
      </c>
      <c r="H34" s="348">
        <f t="shared" si="3"/>
        <v>1</v>
      </c>
    </row>
    <row r="35" spans="1:8">
      <c r="A35" s="35">
        <v>24</v>
      </c>
      <c r="B35" s="6"/>
      <c r="C35" s="6"/>
      <c r="D35" s="214"/>
      <c r="E35" s="16" t="str">
        <f t="shared" si="0"/>
        <v/>
      </c>
      <c r="F35" s="56" t="str">
        <f t="shared" si="1"/>
        <v/>
      </c>
      <c r="G35" s="347" t="b">
        <f t="shared" si="2"/>
        <v>0</v>
      </c>
      <c r="H35" s="348">
        <f t="shared" si="3"/>
        <v>1</v>
      </c>
    </row>
    <row r="36" spans="1:8">
      <c r="A36" s="35">
        <v>25</v>
      </c>
      <c r="B36" s="6"/>
      <c r="C36" s="6"/>
      <c r="D36" s="214"/>
      <c r="E36" s="16" t="str">
        <f t="shared" si="0"/>
        <v/>
      </c>
      <c r="F36" s="56" t="str">
        <f t="shared" si="1"/>
        <v/>
      </c>
      <c r="G36" s="347" t="b">
        <f t="shared" si="2"/>
        <v>0</v>
      </c>
      <c r="H36" s="348">
        <f t="shared" si="3"/>
        <v>1</v>
      </c>
    </row>
    <row r="37" spans="1:8">
      <c r="A37" s="35">
        <v>26</v>
      </c>
      <c r="B37" s="6"/>
      <c r="C37" s="6"/>
      <c r="D37" s="214"/>
      <c r="E37" s="16" t="str">
        <f t="shared" si="0"/>
        <v/>
      </c>
      <c r="F37" s="56" t="str">
        <f t="shared" si="1"/>
        <v/>
      </c>
      <c r="G37" s="347" t="b">
        <f t="shared" si="2"/>
        <v>0</v>
      </c>
      <c r="H37" s="348">
        <f t="shared" si="3"/>
        <v>1</v>
      </c>
    </row>
    <row r="38" spans="1:8">
      <c r="A38" s="35">
        <v>27</v>
      </c>
      <c r="B38" s="6"/>
      <c r="C38" s="6"/>
      <c r="D38" s="214"/>
      <c r="E38" s="16" t="str">
        <f t="shared" si="0"/>
        <v/>
      </c>
      <c r="F38" s="56" t="str">
        <f t="shared" si="1"/>
        <v/>
      </c>
      <c r="G38" s="347" t="b">
        <f t="shared" si="2"/>
        <v>0</v>
      </c>
      <c r="H38" s="348">
        <f t="shared" si="3"/>
        <v>1</v>
      </c>
    </row>
    <row r="39" spans="1:8">
      <c r="A39" s="35">
        <v>28</v>
      </c>
      <c r="B39" s="6"/>
      <c r="C39" s="6"/>
      <c r="D39" s="214"/>
      <c r="E39" s="16" t="str">
        <f t="shared" si="0"/>
        <v/>
      </c>
      <c r="F39" s="56" t="str">
        <f t="shared" si="1"/>
        <v/>
      </c>
      <c r="G39" s="347" t="b">
        <f t="shared" si="2"/>
        <v>0</v>
      </c>
      <c r="H39" s="348">
        <f t="shared" si="3"/>
        <v>1</v>
      </c>
    </row>
    <row r="40" spans="1:8">
      <c r="A40" s="35">
        <v>29</v>
      </c>
      <c r="B40" s="6"/>
      <c r="C40" s="6"/>
      <c r="D40" s="214"/>
      <c r="E40" s="16" t="str">
        <f t="shared" si="0"/>
        <v/>
      </c>
      <c r="F40" s="56" t="str">
        <f t="shared" si="1"/>
        <v/>
      </c>
      <c r="G40" s="347" t="b">
        <f t="shared" si="2"/>
        <v>0</v>
      </c>
      <c r="H40" s="348">
        <f t="shared" si="3"/>
        <v>1</v>
      </c>
    </row>
    <row r="41" spans="1:8">
      <c r="A41" s="35">
        <v>30</v>
      </c>
      <c r="B41" s="6"/>
      <c r="C41" s="6"/>
      <c r="D41" s="214"/>
      <c r="E41" s="16" t="str">
        <f t="shared" si="0"/>
        <v/>
      </c>
      <c r="F41" s="56" t="str">
        <f t="shared" si="1"/>
        <v/>
      </c>
      <c r="G41" s="347" t="b">
        <f t="shared" si="2"/>
        <v>0</v>
      </c>
      <c r="H41" s="348">
        <f t="shared" si="3"/>
        <v>1</v>
      </c>
    </row>
    <row r="42" spans="1:8">
      <c r="A42" s="35">
        <v>31</v>
      </c>
      <c r="B42" s="6"/>
      <c r="C42" s="6"/>
      <c r="D42" s="214"/>
      <c r="E42" s="16" t="str">
        <f t="shared" si="0"/>
        <v/>
      </c>
      <c r="F42" s="56" t="str">
        <f t="shared" si="1"/>
        <v/>
      </c>
      <c r="G42" s="347" t="b">
        <f t="shared" si="2"/>
        <v>0</v>
      </c>
      <c r="H42" s="348">
        <f t="shared" si="3"/>
        <v>1</v>
      </c>
    </row>
    <row r="43" spans="1:8">
      <c r="A43" s="35">
        <v>32</v>
      </c>
      <c r="B43" s="6"/>
      <c r="C43" s="6"/>
      <c r="D43" s="214"/>
      <c r="E43" s="16" t="str">
        <f t="shared" si="0"/>
        <v/>
      </c>
      <c r="F43" s="56" t="str">
        <f t="shared" si="1"/>
        <v/>
      </c>
      <c r="G43" s="347" t="b">
        <f t="shared" si="2"/>
        <v>0</v>
      </c>
      <c r="H43" s="348">
        <f t="shared" si="3"/>
        <v>1</v>
      </c>
    </row>
    <row r="44" spans="1:8">
      <c r="A44" s="35">
        <v>33</v>
      </c>
      <c r="B44" s="6"/>
      <c r="C44" s="6"/>
      <c r="D44" s="214"/>
      <c r="E44" s="16" t="str">
        <f t="shared" si="0"/>
        <v/>
      </c>
      <c r="F44" s="56" t="str">
        <f t="shared" ref="F44:F75" si="4">IF(OR($B44="",,$D44="",$D44&gt;an_final),"",IF($D44&gt;=an_initial,1,""))</f>
        <v/>
      </c>
      <c r="G44" s="347" t="b">
        <f t="shared" si="2"/>
        <v>0</v>
      </c>
      <c r="H44" s="348">
        <f t="shared" ref="H44:H75" si="5">LEN(B44)-LEN(SUBSTITUTE(B44,",",""))+1</f>
        <v>1</v>
      </c>
    </row>
    <row r="45" spans="1:8">
      <c r="A45" s="35">
        <v>34</v>
      </c>
      <c r="B45" s="6"/>
      <c r="C45" s="6"/>
      <c r="D45" s="214"/>
      <c r="E45" s="16" t="str">
        <f t="shared" si="0"/>
        <v/>
      </c>
      <c r="F45" s="56" t="str">
        <f t="shared" si="4"/>
        <v/>
      </c>
      <c r="G45" s="347" t="b">
        <f t="shared" si="2"/>
        <v>0</v>
      </c>
      <c r="H45" s="348">
        <f t="shared" si="5"/>
        <v>1</v>
      </c>
    </row>
    <row r="46" spans="1:8">
      <c r="A46" s="35">
        <v>35</v>
      </c>
      <c r="B46" s="6"/>
      <c r="C46" s="6"/>
      <c r="D46" s="214"/>
      <c r="E46" s="16" t="str">
        <f t="shared" si="0"/>
        <v/>
      </c>
      <c r="F46" s="56" t="str">
        <f t="shared" si="4"/>
        <v/>
      </c>
      <c r="G46" s="347" t="b">
        <f t="shared" si="2"/>
        <v>0</v>
      </c>
      <c r="H46" s="348">
        <f t="shared" si="5"/>
        <v>1</v>
      </c>
    </row>
    <row r="47" spans="1:8">
      <c r="A47" s="35">
        <v>36</v>
      </c>
      <c r="B47" s="6"/>
      <c r="C47" s="6"/>
      <c r="D47" s="214"/>
      <c r="E47" s="16" t="str">
        <f t="shared" si="0"/>
        <v/>
      </c>
      <c r="F47" s="56" t="str">
        <f t="shared" si="4"/>
        <v/>
      </c>
      <c r="G47" s="347" t="b">
        <f t="shared" si="2"/>
        <v>0</v>
      </c>
      <c r="H47" s="348">
        <f t="shared" si="5"/>
        <v>1</v>
      </c>
    </row>
    <row r="48" spans="1:8">
      <c r="A48" s="35">
        <v>37</v>
      </c>
      <c r="B48" s="6"/>
      <c r="C48" s="6"/>
      <c r="D48" s="214"/>
      <c r="E48" s="16" t="str">
        <f t="shared" si="0"/>
        <v/>
      </c>
      <c r="F48" s="56" t="str">
        <f t="shared" si="4"/>
        <v/>
      </c>
      <c r="G48" s="347" t="b">
        <f t="shared" si="2"/>
        <v>0</v>
      </c>
      <c r="H48" s="348">
        <f t="shared" si="5"/>
        <v>1</v>
      </c>
    </row>
    <row r="49" spans="1:8">
      <c r="A49" s="35">
        <v>38</v>
      </c>
      <c r="B49" s="6"/>
      <c r="C49" s="6"/>
      <c r="D49" s="214"/>
      <c r="E49" s="16" t="str">
        <f t="shared" si="0"/>
        <v/>
      </c>
      <c r="F49" s="56" t="str">
        <f t="shared" si="4"/>
        <v/>
      </c>
      <c r="G49" s="347" t="b">
        <f t="shared" si="2"/>
        <v>0</v>
      </c>
      <c r="H49" s="348">
        <f t="shared" si="5"/>
        <v>1</v>
      </c>
    </row>
    <row r="50" spans="1:8">
      <c r="A50" s="35">
        <v>39</v>
      </c>
      <c r="B50" s="6"/>
      <c r="C50" s="6"/>
      <c r="D50" s="214"/>
      <c r="E50" s="16" t="str">
        <f t="shared" si="0"/>
        <v/>
      </c>
      <c r="F50" s="56" t="str">
        <f t="shared" si="4"/>
        <v/>
      </c>
      <c r="G50" s="347" t="b">
        <f t="shared" si="2"/>
        <v>0</v>
      </c>
      <c r="H50" s="348">
        <f t="shared" si="5"/>
        <v>1</v>
      </c>
    </row>
    <row r="51" spans="1:8">
      <c r="A51" s="35">
        <v>40</v>
      </c>
      <c r="B51" s="6"/>
      <c r="C51" s="6"/>
      <c r="D51" s="214"/>
      <c r="E51" s="16" t="str">
        <f t="shared" si="0"/>
        <v/>
      </c>
      <c r="F51" s="56" t="str">
        <f t="shared" si="4"/>
        <v/>
      </c>
      <c r="G51" s="347" t="b">
        <f t="shared" si="2"/>
        <v>0</v>
      </c>
      <c r="H51" s="348">
        <f t="shared" si="5"/>
        <v>1</v>
      </c>
    </row>
    <row r="52" spans="1:8">
      <c r="A52" s="35">
        <v>41</v>
      </c>
      <c r="B52" s="6"/>
      <c r="C52" s="6"/>
      <c r="D52" s="214"/>
      <c r="E52" s="16" t="str">
        <f t="shared" si="0"/>
        <v/>
      </c>
      <c r="F52" s="56" t="str">
        <f t="shared" si="4"/>
        <v/>
      </c>
      <c r="G52" s="347" t="b">
        <f t="shared" si="2"/>
        <v>0</v>
      </c>
      <c r="H52" s="348">
        <f t="shared" si="5"/>
        <v>1</v>
      </c>
    </row>
    <row r="53" spans="1:8">
      <c r="A53" s="35">
        <v>42</v>
      </c>
      <c r="B53" s="6"/>
      <c r="C53" s="6"/>
      <c r="D53" s="214"/>
      <c r="E53" s="16" t="str">
        <f t="shared" si="0"/>
        <v/>
      </c>
      <c r="F53" s="56" t="str">
        <f t="shared" si="4"/>
        <v/>
      </c>
      <c r="G53" s="347" t="b">
        <f t="shared" si="2"/>
        <v>0</v>
      </c>
      <c r="H53" s="348">
        <f t="shared" si="5"/>
        <v>1</v>
      </c>
    </row>
    <row r="54" spans="1:8">
      <c r="A54" s="35">
        <v>43</v>
      </c>
      <c r="B54" s="6"/>
      <c r="C54" s="6"/>
      <c r="D54" s="214"/>
      <c r="E54" s="16" t="str">
        <f t="shared" si="0"/>
        <v/>
      </c>
      <c r="F54" s="56" t="str">
        <f t="shared" si="4"/>
        <v/>
      </c>
      <c r="G54" s="347" t="b">
        <f t="shared" si="2"/>
        <v>0</v>
      </c>
      <c r="H54" s="348">
        <f t="shared" si="5"/>
        <v>1</v>
      </c>
    </row>
    <row r="55" spans="1:8">
      <c r="A55" s="35">
        <v>44</v>
      </c>
      <c r="B55" s="6"/>
      <c r="C55" s="6"/>
      <c r="D55" s="214"/>
      <c r="E55" s="16" t="str">
        <f t="shared" si="0"/>
        <v/>
      </c>
      <c r="F55" s="56" t="str">
        <f t="shared" si="4"/>
        <v/>
      </c>
      <c r="G55" s="347" t="b">
        <f t="shared" si="2"/>
        <v>0</v>
      </c>
      <c r="H55" s="348">
        <f t="shared" si="5"/>
        <v>1</v>
      </c>
    </row>
    <row r="56" spans="1:8">
      <c r="A56" s="35">
        <v>45</v>
      </c>
      <c r="B56" s="6"/>
      <c r="C56" s="6"/>
      <c r="D56" s="214"/>
      <c r="E56" s="16" t="str">
        <f t="shared" si="0"/>
        <v/>
      </c>
      <c r="F56" s="56" t="str">
        <f t="shared" si="4"/>
        <v/>
      </c>
      <c r="G56" s="347" t="b">
        <f t="shared" si="2"/>
        <v>0</v>
      </c>
      <c r="H56" s="348">
        <f t="shared" si="5"/>
        <v>1</v>
      </c>
    </row>
    <row r="57" spans="1:8">
      <c r="A57" s="35">
        <v>46</v>
      </c>
      <c r="B57" s="6"/>
      <c r="C57" s="6"/>
      <c r="D57" s="214"/>
      <c r="E57" s="16" t="str">
        <f t="shared" si="0"/>
        <v/>
      </c>
      <c r="F57" s="56" t="str">
        <f t="shared" si="4"/>
        <v/>
      </c>
      <c r="G57" s="347" t="b">
        <f t="shared" si="2"/>
        <v>0</v>
      </c>
      <c r="H57" s="348">
        <f t="shared" si="5"/>
        <v>1</v>
      </c>
    </row>
    <row r="58" spans="1:8">
      <c r="A58" s="35">
        <v>47</v>
      </c>
      <c r="B58" s="6"/>
      <c r="C58" s="6"/>
      <c r="D58" s="214"/>
      <c r="E58" s="16" t="str">
        <f t="shared" si="0"/>
        <v/>
      </c>
      <c r="F58" s="56" t="str">
        <f t="shared" si="4"/>
        <v/>
      </c>
      <c r="G58" s="347" t="b">
        <f t="shared" si="2"/>
        <v>0</v>
      </c>
      <c r="H58" s="348">
        <f t="shared" si="5"/>
        <v>1</v>
      </c>
    </row>
    <row r="59" spans="1:8">
      <c r="A59" s="35">
        <v>48</v>
      </c>
      <c r="B59" s="6"/>
      <c r="C59" s="6"/>
      <c r="D59" s="214"/>
      <c r="E59" s="16" t="str">
        <f t="shared" si="0"/>
        <v/>
      </c>
      <c r="F59" s="56" t="str">
        <f t="shared" si="4"/>
        <v/>
      </c>
      <c r="G59" s="347" t="b">
        <f t="shared" si="2"/>
        <v>0</v>
      </c>
      <c r="H59" s="348">
        <f t="shared" si="5"/>
        <v>1</v>
      </c>
    </row>
    <row r="60" spans="1:8">
      <c r="A60" s="35">
        <v>49</v>
      </c>
      <c r="B60" s="6"/>
      <c r="C60" s="6"/>
      <c r="D60" s="214"/>
      <c r="E60" s="16" t="str">
        <f t="shared" si="0"/>
        <v/>
      </c>
      <c r="F60" s="56" t="str">
        <f t="shared" si="4"/>
        <v/>
      </c>
      <c r="G60" s="347" t="b">
        <f t="shared" si="2"/>
        <v>0</v>
      </c>
      <c r="H60" s="348">
        <f t="shared" si="5"/>
        <v>1</v>
      </c>
    </row>
    <row r="61" spans="1:8">
      <c r="A61" s="35">
        <v>50</v>
      </c>
      <c r="B61" s="6"/>
      <c r="C61" s="6"/>
      <c r="D61" s="214"/>
      <c r="E61" s="16" t="str">
        <f t="shared" si="0"/>
        <v/>
      </c>
      <c r="F61" s="56" t="str">
        <f t="shared" si="4"/>
        <v/>
      </c>
      <c r="G61" s="347" t="b">
        <f t="shared" si="2"/>
        <v>0</v>
      </c>
      <c r="H61" s="348">
        <f t="shared" si="5"/>
        <v>1</v>
      </c>
    </row>
    <row r="62" spans="1:8">
      <c r="A62" s="35">
        <v>51</v>
      </c>
      <c r="B62" s="6"/>
      <c r="C62" s="6"/>
      <c r="D62" s="214"/>
      <c r="E62" s="16" t="str">
        <f t="shared" si="0"/>
        <v/>
      </c>
      <c r="F62" s="56" t="str">
        <f t="shared" si="4"/>
        <v/>
      </c>
      <c r="G62" s="347" t="b">
        <f t="shared" si="2"/>
        <v>0</v>
      </c>
      <c r="H62" s="348">
        <f t="shared" si="5"/>
        <v>1</v>
      </c>
    </row>
    <row r="63" spans="1:8">
      <c r="A63" s="35">
        <v>52</v>
      </c>
      <c r="B63" s="6"/>
      <c r="C63" s="6"/>
      <c r="D63" s="214"/>
      <c r="E63" s="16" t="str">
        <f t="shared" si="0"/>
        <v/>
      </c>
      <c r="F63" s="56" t="str">
        <f t="shared" si="4"/>
        <v/>
      </c>
      <c r="G63" s="347" t="b">
        <f t="shared" si="2"/>
        <v>0</v>
      </c>
      <c r="H63" s="348">
        <f t="shared" si="5"/>
        <v>1</v>
      </c>
    </row>
    <row r="64" spans="1:8">
      <c r="A64" s="35">
        <v>53</v>
      </c>
      <c r="B64" s="6"/>
      <c r="C64" s="6"/>
      <c r="D64" s="214"/>
      <c r="E64" s="16" t="str">
        <f t="shared" si="0"/>
        <v/>
      </c>
      <c r="F64" s="56" t="str">
        <f t="shared" si="4"/>
        <v/>
      </c>
      <c r="G64" s="347" t="b">
        <f t="shared" si="2"/>
        <v>0</v>
      </c>
      <c r="H64" s="348">
        <f t="shared" si="5"/>
        <v>1</v>
      </c>
    </row>
    <row r="65" spans="1:8">
      <c r="A65" s="35">
        <v>54</v>
      </c>
      <c r="B65" s="6"/>
      <c r="C65" s="6"/>
      <c r="D65" s="214"/>
      <c r="E65" s="16" t="str">
        <f t="shared" si="0"/>
        <v/>
      </c>
      <c r="F65" s="56" t="str">
        <f t="shared" si="4"/>
        <v/>
      </c>
      <c r="G65" s="347" t="b">
        <f t="shared" si="2"/>
        <v>0</v>
      </c>
      <c r="H65" s="348">
        <f t="shared" si="5"/>
        <v>1</v>
      </c>
    </row>
    <row r="66" spans="1:8">
      <c r="A66" s="35">
        <v>55</v>
      </c>
      <c r="B66" s="6"/>
      <c r="C66" s="6"/>
      <c r="D66" s="214"/>
      <c r="E66" s="16" t="str">
        <f t="shared" si="0"/>
        <v/>
      </c>
      <c r="F66" s="56" t="str">
        <f t="shared" si="4"/>
        <v/>
      </c>
      <c r="G66" s="347" t="b">
        <f t="shared" si="2"/>
        <v>0</v>
      </c>
      <c r="H66" s="348">
        <f t="shared" si="5"/>
        <v>1</v>
      </c>
    </row>
    <row r="67" spans="1:8">
      <c r="A67" s="35">
        <v>56</v>
      </c>
      <c r="B67" s="6"/>
      <c r="C67" s="6"/>
      <c r="D67" s="214"/>
      <c r="E67" s="16" t="str">
        <f t="shared" si="0"/>
        <v/>
      </c>
      <c r="F67" s="56" t="str">
        <f t="shared" si="4"/>
        <v/>
      </c>
      <c r="G67" s="347" t="b">
        <f t="shared" si="2"/>
        <v>0</v>
      </c>
      <c r="H67" s="348">
        <f t="shared" si="5"/>
        <v>1</v>
      </c>
    </row>
    <row r="68" spans="1:8">
      <c r="A68" s="35">
        <v>57</v>
      </c>
      <c r="B68" s="6"/>
      <c r="C68" s="6"/>
      <c r="D68" s="214"/>
      <c r="E68" s="16" t="str">
        <f t="shared" si="0"/>
        <v/>
      </c>
      <c r="F68" s="56" t="str">
        <f t="shared" si="4"/>
        <v/>
      </c>
      <c r="G68" s="347" t="b">
        <f t="shared" si="2"/>
        <v>0</v>
      </c>
      <c r="H68" s="348">
        <f t="shared" si="5"/>
        <v>1</v>
      </c>
    </row>
    <row r="69" spans="1:8">
      <c r="A69" s="35">
        <v>58</v>
      </c>
      <c r="B69" s="6"/>
      <c r="C69" s="6"/>
      <c r="D69" s="214"/>
      <c r="E69" s="16" t="str">
        <f t="shared" si="0"/>
        <v/>
      </c>
      <c r="F69" s="56" t="str">
        <f t="shared" si="4"/>
        <v/>
      </c>
      <c r="G69" s="347" t="b">
        <f t="shared" si="2"/>
        <v>0</v>
      </c>
      <c r="H69" s="348">
        <f t="shared" si="5"/>
        <v>1</v>
      </c>
    </row>
    <row r="70" spans="1:8">
      <c r="A70" s="35">
        <v>59</v>
      </c>
      <c r="B70" s="6"/>
      <c r="C70" s="6"/>
      <c r="D70" s="214"/>
      <c r="E70" s="16" t="str">
        <f t="shared" si="0"/>
        <v/>
      </c>
      <c r="F70" s="56" t="str">
        <f t="shared" si="4"/>
        <v/>
      </c>
      <c r="G70" s="347" t="b">
        <f t="shared" si="2"/>
        <v>0</v>
      </c>
      <c r="H70" s="348">
        <f t="shared" si="5"/>
        <v>1</v>
      </c>
    </row>
    <row r="71" spans="1:8">
      <c r="A71" s="35">
        <v>60</v>
      </c>
      <c r="B71" s="6"/>
      <c r="C71" s="6"/>
      <c r="D71" s="214"/>
      <c r="E71" s="16" t="str">
        <f t="shared" si="0"/>
        <v/>
      </c>
      <c r="F71" s="56" t="str">
        <f t="shared" si="4"/>
        <v/>
      </c>
      <c r="G71" s="347" t="b">
        <f t="shared" si="2"/>
        <v>0</v>
      </c>
      <c r="H71" s="348">
        <f t="shared" si="5"/>
        <v>1</v>
      </c>
    </row>
    <row r="72" spans="1:8">
      <c r="A72" s="35">
        <v>61</v>
      </c>
      <c r="B72" s="6"/>
      <c r="C72" s="6"/>
      <c r="D72" s="214"/>
      <c r="E72" s="16" t="str">
        <f t="shared" si="0"/>
        <v/>
      </c>
      <c r="F72" s="56" t="str">
        <f t="shared" si="4"/>
        <v/>
      </c>
      <c r="G72" s="347" t="b">
        <f t="shared" si="2"/>
        <v>0</v>
      </c>
      <c r="H72" s="348">
        <f t="shared" si="5"/>
        <v>1</v>
      </c>
    </row>
    <row r="73" spans="1:8">
      <c r="A73" s="35">
        <v>62</v>
      </c>
      <c r="B73" s="6"/>
      <c r="C73" s="6"/>
      <c r="D73" s="214"/>
      <c r="E73" s="16" t="str">
        <f t="shared" si="0"/>
        <v/>
      </c>
      <c r="F73" s="56" t="str">
        <f t="shared" si="4"/>
        <v/>
      </c>
      <c r="G73" s="347" t="b">
        <f t="shared" si="2"/>
        <v>0</v>
      </c>
      <c r="H73" s="348">
        <f t="shared" si="5"/>
        <v>1</v>
      </c>
    </row>
    <row r="74" spans="1:8">
      <c r="A74" s="35">
        <v>63</v>
      </c>
      <c r="B74" s="6"/>
      <c r="C74" s="6"/>
      <c r="D74" s="214"/>
      <c r="E74" s="16" t="str">
        <f t="shared" si="0"/>
        <v/>
      </c>
      <c r="F74" s="56" t="str">
        <f t="shared" si="4"/>
        <v/>
      </c>
      <c r="G74" s="347" t="b">
        <f t="shared" si="2"/>
        <v>0</v>
      </c>
      <c r="H74" s="348">
        <f t="shared" si="5"/>
        <v>1</v>
      </c>
    </row>
    <row r="75" spans="1:8">
      <c r="A75" s="35">
        <v>64</v>
      </c>
      <c r="B75" s="6"/>
      <c r="C75" s="6"/>
      <c r="D75" s="214"/>
      <c r="E75" s="16" t="str">
        <f t="shared" si="0"/>
        <v/>
      </c>
      <c r="F75" s="56" t="str">
        <f t="shared" si="4"/>
        <v/>
      </c>
      <c r="G75" s="347" t="b">
        <f t="shared" si="2"/>
        <v>0</v>
      </c>
      <c r="H75" s="348">
        <f t="shared" si="5"/>
        <v>1</v>
      </c>
    </row>
    <row r="76" spans="1:8">
      <c r="A76" s="35">
        <v>65</v>
      </c>
      <c r="B76" s="6"/>
      <c r="C76" s="6"/>
      <c r="D76" s="214"/>
      <c r="E76" s="16" t="str">
        <f t="shared" ref="E76:E139" si="6">IF(OR($B76="",,$D76&lt;an_initial,$D76&gt;an_final),"",F76*5)</f>
        <v/>
      </c>
      <c r="F76" s="56" t="str">
        <f t="shared" ref="F76:F110" si="7">IF(OR($B76="",,$D76="",$D76&gt;an_final),"",IF($D76&gt;=an_initial,1,""))</f>
        <v/>
      </c>
      <c r="G76" s="347" t="b">
        <f t="shared" ref="G76:G110" si="8">IF(nume_candidat="",FALSE,ISNUMBER(SEARCH(nume_candidat,$B76)))</f>
        <v>0</v>
      </c>
      <c r="H76" s="348">
        <f t="shared" ref="H76:H110" si="9">LEN(B76)-LEN(SUBSTITUTE(B76,",",""))+1</f>
        <v>1</v>
      </c>
    </row>
    <row r="77" spans="1:8">
      <c r="A77" s="35">
        <v>66</v>
      </c>
      <c r="B77" s="6"/>
      <c r="C77" s="6"/>
      <c r="D77" s="214"/>
      <c r="E77" s="16" t="str">
        <f t="shared" si="6"/>
        <v/>
      </c>
      <c r="F77" s="56" t="str">
        <f t="shared" si="7"/>
        <v/>
      </c>
      <c r="G77" s="347" t="b">
        <f t="shared" si="8"/>
        <v>0</v>
      </c>
      <c r="H77" s="348">
        <f t="shared" si="9"/>
        <v>1</v>
      </c>
    </row>
    <row r="78" spans="1:8">
      <c r="A78" s="35">
        <v>67</v>
      </c>
      <c r="B78" s="6"/>
      <c r="C78" s="6"/>
      <c r="D78" s="214"/>
      <c r="E78" s="16" t="str">
        <f t="shared" si="6"/>
        <v/>
      </c>
      <c r="F78" s="56" t="str">
        <f t="shared" si="7"/>
        <v/>
      </c>
      <c r="G78" s="347" t="b">
        <f t="shared" si="8"/>
        <v>0</v>
      </c>
      <c r="H78" s="348">
        <f t="shared" si="9"/>
        <v>1</v>
      </c>
    </row>
    <row r="79" spans="1:8">
      <c r="A79" s="35">
        <v>68</v>
      </c>
      <c r="B79" s="6"/>
      <c r="C79" s="6"/>
      <c r="D79" s="214"/>
      <c r="E79" s="16" t="str">
        <f t="shared" si="6"/>
        <v/>
      </c>
      <c r="F79" s="56" t="str">
        <f t="shared" si="7"/>
        <v/>
      </c>
      <c r="G79" s="347" t="b">
        <f t="shared" si="8"/>
        <v>0</v>
      </c>
      <c r="H79" s="348">
        <f t="shared" si="9"/>
        <v>1</v>
      </c>
    </row>
    <row r="80" spans="1:8">
      <c r="A80" s="35">
        <v>69</v>
      </c>
      <c r="B80" s="6"/>
      <c r="C80" s="6"/>
      <c r="D80" s="214"/>
      <c r="E80" s="16" t="str">
        <f t="shared" si="6"/>
        <v/>
      </c>
      <c r="F80" s="56" t="str">
        <f t="shared" si="7"/>
        <v/>
      </c>
      <c r="G80" s="347" t="b">
        <f t="shared" si="8"/>
        <v>0</v>
      </c>
      <c r="H80" s="348">
        <f t="shared" si="9"/>
        <v>1</v>
      </c>
    </row>
    <row r="81" spans="1:8">
      <c r="A81" s="35">
        <v>70</v>
      </c>
      <c r="B81" s="6"/>
      <c r="C81" s="6"/>
      <c r="D81" s="214"/>
      <c r="E81" s="16" t="str">
        <f t="shared" si="6"/>
        <v/>
      </c>
      <c r="F81" s="56" t="str">
        <f t="shared" si="7"/>
        <v/>
      </c>
      <c r="G81" s="347" t="b">
        <f t="shared" si="8"/>
        <v>0</v>
      </c>
      <c r="H81" s="348">
        <f t="shared" si="9"/>
        <v>1</v>
      </c>
    </row>
    <row r="82" spans="1:8">
      <c r="A82" s="35">
        <v>71</v>
      </c>
      <c r="B82" s="6"/>
      <c r="C82" s="6"/>
      <c r="D82" s="214"/>
      <c r="E82" s="16" t="str">
        <f t="shared" si="6"/>
        <v/>
      </c>
      <c r="F82" s="56" t="str">
        <f t="shared" si="7"/>
        <v/>
      </c>
      <c r="G82" s="347" t="b">
        <f t="shared" si="8"/>
        <v>0</v>
      </c>
      <c r="H82" s="348">
        <f t="shared" si="9"/>
        <v>1</v>
      </c>
    </row>
    <row r="83" spans="1:8">
      <c r="A83" s="35">
        <v>72</v>
      </c>
      <c r="B83" s="6"/>
      <c r="C83" s="6"/>
      <c r="D83" s="214"/>
      <c r="E83" s="16" t="str">
        <f t="shared" si="6"/>
        <v/>
      </c>
      <c r="F83" s="56" t="str">
        <f t="shared" si="7"/>
        <v/>
      </c>
      <c r="G83" s="347" t="b">
        <f t="shared" si="8"/>
        <v>0</v>
      </c>
      <c r="H83" s="348">
        <f t="shared" si="9"/>
        <v>1</v>
      </c>
    </row>
    <row r="84" spans="1:8">
      <c r="A84" s="35">
        <v>73</v>
      </c>
      <c r="B84" s="6"/>
      <c r="C84" s="6"/>
      <c r="D84" s="214"/>
      <c r="E84" s="16" t="str">
        <f t="shared" si="6"/>
        <v/>
      </c>
      <c r="F84" s="56" t="str">
        <f t="shared" si="7"/>
        <v/>
      </c>
      <c r="G84" s="347" t="b">
        <f t="shared" si="8"/>
        <v>0</v>
      </c>
      <c r="H84" s="348">
        <f t="shared" si="9"/>
        <v>1</v>
      </c>
    </row>
    <row r="85" spans="1:8">
      <c r="A85" s="35">
        <v>74</v>
      </c>
      <c r="B85" s="6"/>
      <c r="C85" s="6"/>
      <c r="D85" s="214"/>
      <c r="E85" s="16" t="str">
        <f t="shared" si="6"/>
        <v/>
      </c>
      <c r="F85" s="56" t="str">
        <f t="shared" si="7"/>
        <v/>
      </c>
      <c r="G85" s="347" t="b">
        <f t="shared" si="8"/>
        <v>0</v>
      </c>
      <c r="H85" s="348">
        <f t="shared" si="9"/>
        <v>1</v>
      </c>
    </row>
    <row r="86" spans="1:8">
      <c r="A86" s="35">
        <v>75</v>
      </c>
      <c r="B86" s="6"/>
      <c r="C86" s="6"/>
      <c r="D86" s="214"/>
      <c r="E86" s="16" t="str">
        <f t="shared" si="6"/>
        <v/>
      </c>
      <c r="F86" s="56" t="str">
        <f t="shared" si="7"/>
        <v/>
      </c>
      <c r="G86" s="347" t="b">
        <f t="shared" si="8"/>
        <v>0</v>
      </c>
      <c r="H86" s="348">
        <f t="shared" si="9"/>
        <v>1</v>
      </c>
    </row>
    <row r="87" spans="1:8">
      <c r="A87" s="35">
        <v>76</v>
      </c>
      <c r="B87" s="6"/>
      <c r="C87" s="6"/>
      <c r="D87" s="214"/>
      <c r="E87" s="16" t="str">
        <f t="shared" si="6"/>
        <v/>
      </c>
      <c r="F87" s="56" t="str">
        <f t="shared" si="7"/>
        <v/>
      </c>
      <c r="G87" s="347" t="b">
        <f t="shared" si="8"/>
        <v>0</v>
      </c>
      <c r="H87" s="348">
        <f t="shared" si="9"/>
        <v>1</v>
      </c>
    </row>
    <row r="88" spans="1:8">
      <c r="A88" s="35">
        <v>77</v>
      </c>
      <c r="B88" s="6"/>
      <c r="C88" s="6"/>
      <c r="D88" s="214"/>
      <c r="E88" s="16" t="str">
        <f t="shared" si="6"/>
        <v/>
      </c>
      <c r="F88" s="56" t="str">
        <f t="shared" si="7"/>
        <v/>
      </c>
      <c r="G88" s="347" t="b">
        <f t="shared" si="8"/>
        <v>0</v>
      </c>
      <c r="H88" s="348">
        <f t="shared" si="9"/>
        <v>1</v>
      </c>
    </row>
    <row r="89" spans="1:8">
      <c r="A89" s="35">
        <v>78</v>
      </c>
      <c r="B89" s="6"/>
      <c r="C89" s="6"/>
      <c r="D89" s="214"/>
      <c r="E89" s="16" t="str">
        <f t="shared" si="6"/>
        <v/>
      </c>
      <c r="F89" s="56" t="str">
        <f t="shared" si="7"/>
        <v/>
      </c>
      <c r="G89" s="347" t="b">
        <f t="shared" si="8"/>
        <v>0</v>
      </c>
      <c r="H89" s="348">
        <f t="shared" si="9"/>
        <v>1</v>
      </c>
    </row>
    <row r="90" spans="1:8">
      <c r="A90" s="35">
        <v>79</v>
      </c>
      <c r="B90" s="6"/>
      <c r="C90" s="6"/>
      <c r="D90" s="214"/>
      <c r="E90" s="16" t="str">
        <f t="shared" si="6"/>
        <v/>
      </c>
      <c r="F90" s="56" t="str">
        <f t="shared" si="7"/>
        <v/>
      </c>
      <c r="G90" s="347" t="b">
        <f t="shared" si="8"/>
        <v>0</v>
      </c>
      <c r="H90" s="348">
        <f t="shared" si="9"/>
        <v>1</v>
      </c>
    </row>
    <row r="91" spans="1:8">
      <c r="A91" s="35">
        <v>80</v>
      </c>
      <c r="B91" s="6"/>
      <c r="C91" s="6"/>
      <c r="D91" s="214"/>
      <c r="E91" s="16" t="str">
        <f t="shared" si="6"/>
        <v/>
      </c>
      <c r="F91" s="56" t="str">
        <f t="shared" si="7"/>
        <v/>
      </c>
      <c r="G91" s="347" t="b">
        <f t="shared" si="8"/>
        <v>0</v>
      </c>
      <c r="H91" s="348">
        <f t="shared" si="9"/>
        <v>1</v>
      </c>
    </row>
    <row r="92" spans="1:8">
      <c r="A92" s="35">
        <v>81</v>
      </c>
      <c r="B92" s="6"/>
      <c r="C92" s="6"/>
      <c r="D92" s="214"/>
      <c r="E92" s="16" t="str">
        <f t="shared" si="6"/>
        <v/>
      </c>
      <c r="F92" s="56" t="str">
        <f t="shared" si="7"/>
        <v/>
      </c>
      <c r="G92" s="347" t="b">
        <f t="shared" si="8"/>
        <v>0</v>
      </c>
      <c r="H92" s="348">
        <f t="shared" si="9"/>
        <v>1</v>
      </c>
    </row>
    <row r="93" spans="1:8">
      <c r="A93" s="35">
        <v>82</v>
      </c>
      <c r="B93" s="6"/>
      <c r="C93" s="6"/>
      <c r="D93" s="214"/>
      <c r="E93" s="16" t="str">
        <f t="shared" si="6"/>
        <v/>
      </c>
      <c r="F93" s="56" t="str">
        <f t="shared" si="7"/>
        <v/>
      </c>
      <c r="G93" s="347" t="b">
        <f t="shared" si="8"/>
        <v>0</v>
      </c>
      <c r="H93" s="348">
        <f t="shared" si="9"/>
        <v>1</v>
      </c>
    </row>
    <row r="94" spans="1:8">
      <c r="A94" s="35">
        <v>83</v>
      </c>
      <c r="B94" s="6"/>
      <c r="C94" s="6"/>
      <c r="D94" s="214"/>
      <c r="E94" s="16" t="str">
        <f t="shared" si="6"/>
        <v/>
      </c>
      <c r="F94" s="56" t="str">
        <f t="shared" si="7"/>
        <v/>
      </c>
      <c r="G94" s="347" t="b">
        <f t="shared" si="8"/>
        <v>0</v>
      </c>
      <c r="H94" s="348">
        <f t="shared" si="9"/>
        <v>1</v>
      </c>
    </row>
    <row r="95" spans="1:8">
      <c r="A95" s="35">
        <v>84</v>
      </c>
      <c r="B95" s="6"/>
      <c r="C95" s="6"/>
      <c r="D95" s="214"/>
      <c r="E95" s="16" t="str">
        <f t="shared" si="6"/>
        <v/>
      </c>
      <c r="F95" s="56" t="str">
        <f t="shared" si="7"/>
        <v/>
      </c>
      <c r="G95" s="347" t="b">
        <f t="shared" si="8"/>
        <v>0</v>
      </c>
      <c r="H95" s="348">
        <f t="shared" si="9"/>
        <v>1</v>
      </c>
    </row>
    <row r="96" spans="1:8">
      <c r="A96" s="35">
        <v>85</v>
      </c>
      <c r="B96" s="6"/>
      <c r="C96" s="6"/>
      <c r="D96" s="214"/>
      <c r="E96" s="16" t="str">
        <f t="shared" si="6"/>
        <v/>
      </c>
      <c r="F96" s="56" t="str">
        <f t="shared" si="7"/>
        <v/>
      </c>
      <c r="G96" s="347" t="b">
        <f t="shared" si="8"/>
        <v>0</v>
      </c>
      <c r="H96" s="348">
        <f t="shared" si="9"/>
        <v>1</v>
      </c>
    </row>
    <row r="97" spans="1:8">
      <c r="A97" s="35">
        <v>86</v>
      </c>
      <c r="B97" s="6"/>
      <c r="C97" s="6"/>
      <c r="D97" s="214"/>
      <c r="E97" s="16" t="str">
        <f t="shared" si="6"/>
        <v/>
      </c>
      <c r="F97" s="56" t="str">
        <f t="shared" si="7"/>
        <v/>
      </c>
      <c r="G97" s="347" t="b">
        <f t="shared" si="8"/>
        <v>0</v>
      </c>
      <c r="H97" s="348">
        <f t="shared" si="9"/>
        <v>1</v>
      </c>
    </row>
    <row r="98" spans="1:8">
      <c r="A98" s="35">
        <v>87</v>
      </c>
      <c r="B98" s="6"/>
      <c r="C98" s="6"/>
      <c r="D98" s="214"/>
      <c r="E98" s="16" t="str">
        <f t="shared" si="6"/>
        <v/>
      </c>
      <c r="F98" s="56" t="str">
        <f t="shared" si="7"/>
        <v/>
      </c>
      <c r="G98" s="347" t="b">
        <f t="shared" si="8"/>
        <v>0</v>
      </c>
      <c r="H98" s="348">
        <f t="shared" si="9"/>
        <v>1</v>
      </c>
    </row>
    <row r="99" spans="1:8">
      <c r="A99" s="35">
        <v>88</v>
      </c>
      <c r="B99" s="6"/>
      <c r="C99" s="6"/>
      <c r="D99" s="214"/>
      <c r="E99" s="16" t="str">
        <f t="shared" si="6"/>
        <v/>
      </c>
      <c r="F99" s="56" t="str">
        <f t="shared" si="7"/>
        <v/>
      </c>
      <c r="G99" s="347" t="b">
        <f t="shared" si="8"/>
        <v>0</v>
      </c>
      <c r="H99" s="348">
        <f t="shared" si="9"/>
        <v>1</v>
      </c>
    </row>
    <row r="100" spans="1:8">
      <c r="A100" s="35">
        <v>89</v>
      </c>
      <c r="B100" s="6"/>
      <c r="C100" s="6"/>
      <c r="D100" s="214"/>
      <c r="E100" s="16" t="str">
        <f t="shared" si="6"/>
        <v/>
      </c>
      <c r="F100" s="56" t="str">
        <f t="shared" si="7"/>
        <v/>
      </c>
      <c r="G100" s="347" t="b">
        <f t="shared" si="8"/>
        <v>0</v>
      </c>
      <c r="H100" s="348">
        <f t="shared" si="9"/>
        <v>1</v>
      </c>
    </row>
    <row r="101" spans="1:8">
      <c r="A101" s="35">
        <v>90</v>
      </c>
      <c r="B101" s="6"/>
      <c r="C101" s="6"/>
      <c r="D101" s="214"/>
      <c r="E101" s="16" t="str">
        <f t="shared" si="6"/>
        <v/>
      </c>
      <c r="F101" s="56" t="str">
        <f t="shared" si="7"/>
        <v/>
      </c>
      <c r="G101" s="347" t="b">
        <f t="shared" si="8"/>
        <v>0</v>
      </c>
      <c r="H101" s="348">
        <f t="shared" si="9"/>
        <v>1</v>
      </c>
    </row>
    <row r="102" spans="1:8">
      <c r="A102" s="35">
        <v>91</v>
      </c>
      <c r="B102" s="6"/>
      <c r="C102" s="6"/>
      <c r="D102" s="214"/>
      <c r="E102" s="16" t="str">
        <f t="shared" si="6"/>
        <v/>
      </c>
      <c r="F102" s="56" t="str">
        <f t="shared" si="7"/>
        <v/>
      </c>
      <c r="G102" s="347" t="b">
        <f t="shared" si="8"/>
        <v>0</v>
      </c>
      <c r="H102" s="348">
        <f t="shared" si="9"/>
        <v>1</v>
      </c>
    </row>
    <row r="103" spans="1:8">
      <c r="A103" s="35">
        <v>92</v>
      </c>
      <c r="B103" s="6"/>
      <c r="C103" s="6"/>
      <c r="D103" s="214"/>
      <c r="E103" s="16" t="str">
        <f t="shared" si="6"/>
        <v/>
      </c>
      <c r="F103" s="56" t="str">
        <f t="shared" si="7"/>
        <v/>
      </c>
      <c r="G103" s="347" t="b">
        <f t="shared" si="8"/>
        <v>0</v>
      </c>
      <c r="H103" s="348">
        <f t="shared" si="9"/>
        <v>1</v>
      </c>
    </row>
    <row r="104" spans="1:8">
      <c r="A104" s="35">
        <v>93</v>
      </c>
      <c r="B104" s="6"/>
      <c r="C104" s="6"/>
      <c r="D104" s="214"/>
      <c r="E104" s="16" t="str">
        <f t="shared" si="6"/>
        <v/>
      </c>
      <c r="F104" s="56" t="str">
        <f t="shared" si="7"/>
        <v/>
      </c>
      <c r="G104" s="347" t="b">
        <f t="shared" si="8"/>
        <v>0</v>
      </c>
      <c r="H104" s="348">
        <f t="shared" si="9"/>
        <v>1</v>
      </c>
    </row>
    <row r="105" spans="1:8">
      <c r="A105" s="35">
        <v>94</v>
      </c>
      <c r="B105" s="6"/>
      <c r="C105" s="6"/>
      <c r="D105" s="214"/>
      <c r="E105" s="16" t="str">
        <f t="shared" si="6"/>
        <v/>
      </c>
      <c r="F105" s="56" t="str">
        <f t="shared" si="7"/>
        <v/>
      </c>
      <c r="G105" s="347" t="b">
        <f t="shared" si="8"/>
        <v>0</v>
      </c>
      <c r="H105" s="348">
        <f t="shared" si="9"/>
        <v>1</v>
      </c>
    </row>
    <row r="106" spans="1:8">
      <c r="A106" s="35">
        <v>95</v>
      </c>
      <c r="B106" s="6"/>
      <c r="C106" s="6"/>
      <c r="D106" s="214"/>
      <c r="E106" s="16" t="str">
        <f t="shared" si="6"/>
        <v/>
      </c>
      <c r="F106" s="56" t="str">
        <f t="shared" si="7"/>
        <v/>
      </c>
      <c r="G106" s="347" t="b">
        <f t="shared" si="8"/>
        <v>0</v>
      </c>
      <c r="H106" s="348">
        <f t="shared" si="9"/>
        <v>1</v>
      </c>
    </row>
    <row r="107" spans="1:8">
      <c r="A107" s="35">
        <v>96</v>
      </c>
      <c r="B107" s="6"/>
      <c r="C107" s="6"/>
      <c r="D107" s="214"/>
      <c r="E107" s="16" t="str">
        <f t="shared" si="6"/>
        <v/>
      </c>
      <c r="F107" s="56" t="str">
        <f t="shared" si="7"/>
        <v/>
      </c>
      <c r="G107" s="347" t="b">
        <f t="shared" si="8"/>
        <v>0</v>
      </c>
      <c r="H107" s="348">
        <f t="shared" si="9"/>
        <v>1</v>
      </c>
    </row>
    <row r="108" spans="1:8">
      <c r="A108" s="35">
        <v>97</v>
      </c>
      <c r="B108" s="6"/>
      <c r="C108" s="6"/>
      <c r="D108" s="214"/>
      <c r="E108" s="16" t="str">
        <f t="shared" si="6"/>
        <v/>
      </c>
      <c r="F108" s="56" t="str">
        <f t="shared" si="7"/>
        <v/>
      </c>
      <c r="G108" s="347" t="b">
        <f t="shared" si="8"/>
        <v>0</v>
      </c>
      <c r="H108" s="348">
        <f t="shared" si="9"/>
        <v>1</v>
      </c>
    </row>
    <row r="109" spans="1:8">
      <c r="A109" s="35">
        <v>98</v>
      </c>
      <c r="B109" s="6"/>
      <c r="C109" s="6"/>
      <c r="D109" s="214"/>
      <c r="E109" s="16" t="str">
        <f t="shared" si="6"/>
        <v/>
      </c>
      <c r="F109" s="56" t="str">
        <f t="shared" si="7"/>
        <v/>
      </c>
      <c r="G109" s="347" t="b">
        <f t="shared" si="8"/>
        <v>0</v>
      </c>
      <c r="H109" s="348">
        <f t="shared" si="9"/>
        <v>1</v>
      </c>
    </row>
    <row r="110" spans="1:8">
      <c r="A110" s="141">
        <v>99</v>
      </c>
      <c r="B110" s="6"/>
      <c r="C110" s="6"/>
      <c r="D110" s="214"/>
      <c r="E110" s="16" t="str">
        <f t="shared" si="6"/>
        <v/>
      </c>
      <c r="F110" s="56" t="str">
        <f t="shared" si="7"/>
        <v/>
      </c>
      <c r="G110" s="347" t="b">
        <f t="shared" si="8"/>
        <v>0</v>
      </c>
      <c r="H110" s="348">
        <f t="shared" si="9"/>
        <v>1</v>
      </c>
    </row>
    <row r="111" spans="1:8">
      <c r="A111" s="141">
        <v>100</v>
      </c>
      <c r="B111" s="142"/>
      <c r="C111" s="142"/>
      <c r="D111" s="144"/>
      <c r="E111" s="16" t="str">
        <f t="shared" si="6"/>
        <v/>
      </c>
    </row>
    <row r="112" spans="1:8">
      <c r="A112" s="141">
        <v>101</v>
      </c>
      <c r="B112" s="142"/>
      <c r="C112" s="142"/>
      <c r="D112" s="144"/>
      <c r="E112" s="16" t="str">
        <f t="shared" si="6"/>
        <v/>
      </c>
    </row>
    <row r="113" spans="1:17">
      <c r="A113" s="141">
        <v>102</v>
      </c>
      <c r="B113" s="142"/>
      <c r="C113" s="142"/>
      <c r="D113" s="144"/>
      <c r="E113" s="16" t="str">
        <f t="shared" si="6"/>
        <v/>
      </c>
    </row>
    <row r="114" spans="1:17">
      <c r="A114" s="141">
        <v>103</v>
      </c>
      <c r="B114" s="142"/>
      <c r="C114" s="142"/>
      <c r="D114" s="144"/>
      <c r="E114" s="16" t="str">
        <f t="shared" si="6"/>
        <v/>
      </c>
    </row>
    <row r="115" spans="1:17" s="68" customFormat="1">
      <c r="A115" s="141">
        <v>104</v>
      </c>
      <c r="B115" s="142"/>
      <c r="C115" s="142"/>
      <c r="D115" s="144"/>
      <c r="E115" s="16" t="str">
        <f t="shared" si="6"/>
        <v/>
      </c>
      <c r="G115" s="69"/>
      <c r="H115" s="62"/>
      <c r="I115" s="62"/>
      <c r="J115" s="62"/>
      <c r="K115" s="62"/>
      <c r="L115" s="62"/>
      <c r="M115" s="62"/>
      <c r="N115" s="62"/>
      <c r="O115" s="62"/>
      <c r="P115" s="62"/>
      <c r="Q115" s="62"/>
    </row>
    <row r="116" spans="1:17" s="68" customFormat="1">
      <c r="A116" s="141">
        <v>105</v>
      </c>
      <c r="B116" s="142"/>
      <c r="C116" s="142"/>
      <c r="D116" s="144"/>
      <c r="E116" s="16" t="str">
        <f t="shared" si="6"/>
        <v/>
      </c>
      <c r="G116" s="69"/>
      <c r="H116" s="62"/>
      <c r="I116" s="62"/>
      <c r="J116" s="62"/>
      <c r="K116" s="62"/>
      <c r="L116" s="62"/>
      <c r="M116" s="62"/>
      <c r="N116" s="62"/>
      <c r="O116" s="62"/>
      <c r="P116" s="62"/>
      <c r="Q116" s="62"/>
    </row>
    <row r="117" spans="1:17" s="68" customFormat="1">
      <c r="A117" s="141">
        <v>106</v>
      </c>
      <c r="B117" s="142"/>
      <c r="C117" s="142"/>
      <c r="D117" s="144"/>
      <c r="E117" s="16" t="str">
        <f t="shared" si="6"/>
        <v/>
      </c>
      <c r="G117" s="69"/>
      <c r="H117" s="62"/>
      <c r="I117" s="62"/>
      <c r="J117" s="62"/>
      <c r="K117" s="62"/>
      <c r="L117" s="62"/>
      <c r="M117" s="62"/>
      <c r="N117" s="62"/>
      <c r="O117" s="62"/>
      <c r="P117" s="62"/>
      <c r="Q117" s="62"/>
    </row>
    <row r="118" spans="1:17" s="68" customFormat="1">
      <c r="A118" s="141">
        <v>107</v>
      </c>
      <c r="B118" s="142"/>
      <c r="C118" s="142"/>
      <c r="D118" s="144"/>
      <c r="E118" s="16" t="str">
        <f t="shared" si="6"/>
        <v/>
      </c>
      <c r="G118" s="69"/>
      <c r="H118" s="62"/>
      <c r="I118" s="62"/>
      <c r="J118" s="62"/>
      <c r="K118" s="62"/>
      <c r="L118" s="62"/>
      <c r="M118" s="62"/>
      <c r="N118" s="62"/>
      <c r="O118" s="62"/>
      <c r="P118" s="62"/>
      <c r="Q118" s="62"/>
    </row>
    <row r="119" spans="1:17" s="68" customFormat="1">
      <c r="A119" s="141">
        <v>108</v>
      </c>
      <c r="B119" s="142"/>
      <c r="C119" s="142"/>
      <c r="D119" s="144"/>
      <c r="E119" s="16" t="str">
        <f t="shared" si="6"/>
        <v/>
      </c>
      <c r="G119" s="69"/>
      <c r="H119" s="62"/>
      <c r="I119" s="62"/>
      <c r="J119" s="62"/>
      <c r="K119" s="62"/>
      <c r="L119" s="62"/>
      <c r="M119" s="62"/>
      <c r="N119" s="62"/>
      <c r="O119" s="62"/>
      <c r="P119" s="62"/>
      <c r="Q119" s="62"/>
    </row>
    <row r="120" spans="1:17" s="68" customFormat="1">
      <c r="A120" s="141">
        <v>109</v>
      </c>
      <c r="B120" s="142"/>
      <c r="C120" s="142"/>
      <c r="D120" s="144"/>
      <c r="E120" s="16" t="str">
        <f t="shared" si="6"/>
        <v/>
      </c>
      <c r="G120" s="69"/>
      <c r="H120" s="62"/>
      <c r="I120" s="62"/>
      <c r="J120" s="62"/>
      <c r="K120" s="62"/>
      <c r="L120" s="62"/>
      <c r="M120" s="62"/>
      <c r="N120" s="62"/>
      <c r="O120" s="62"/>
      <c r="P120" s="62"/>
      <c r="Q120" s="62"/>
    </row>
    <row r="121" spans="1:17" s="68" customFormat="1">
      <c r="A121" s="141">
        <v>110</v>
      </c>
      <c r="B121" s="142"/>
      <c r="C121" s="142"/>
      <c r="D121" s="144"/>
      <c r="E121" s="16" t="str">
        <f t="shared" si="6"/>
        <v/>
      </c>
      <c r="G121" s="69"/>
      <c r="H121" s="62"/>
      <c r="I121" s="62"/>
      <c r="J121" s="62"/>
      <c r="K121" s="62"/>
      <c r="L121" s="62"/>
      <c r="M121" s="62"/>
      <c r="N121" s="62"/>
      <c r="O121" s="62"/>
      <c r="P121" s="62"/>
      <c r="Q121" s="62"/>
    </row>
    <row r="122" spans="1:17" s="68" customFormat="1">
      <c r="A122" s="141">
        <v>111</v>
      </c>
      <c r="B122" s="142"/>
      <c r="C122" s="142"/>
      <c r="D122" s="144"/>
      <c r="E122" s="16" t="str">
        <f t="shared" si="6"/>
        <v/>
      </c>
      <c r="G122" s="69"/>
      <c r="H122" s="62"/>
      <c r="I122" s="62"/>
      <c r="J122" s="62"/>
      <c r="K122" s="62"/>
      <c r="L122" s="62"/>
      <c r="M122" s="62"/>
      <c r="N122" s="62"/>
      <c r="O122" s="62"/>
      <c r="P122" s="62"/>
      <c r="Q122" s="62"/>
    </row>
    <row r="123" spans="1:17" s="68" customFormat="1">
      <c r="A123" s="141">
        <v>112</v>
      </c>
      <c r="B123" s="142"/>
      <c r="C123" s="142"/>
      <c r="D123" s="144"/>
      <c r="E123" s="16" t="str">
        <f t="shared" si="6"/>
        <v/>
      </c>
      <c r="G123" s="69"/>
      <c r="H123" s="62"/>
      <c r="I123" s="62"/>
      <c r="J123" s="62"/>
      <c r="K123" s="62"/>
      <c r="L123" s="62"/>
      <c r="M123" s="62"/>
      <c r="N123" s="62"/>
      <c r="O123" s="62"/>
      <c r="P123" s="62"/>
      <c r="Q123" s="62"/>
    </row>
    <row r="124" spans="1:17" s="68" customFormat="1">
      <c r="A124" s="141">
        <v>113</v>
      </c>
      <c r="B124" s="142"/>
      <c r="C124" s="142"/>
      <c r="D124" s="144"/>
      <c r="E124" s="16" t="str">
        <f t="shared" si="6"/>
        <v/>
      </c>
      <c r="G124" s="69"/>
      <c r="H124" s="62"/>
      <c r="I124" s="62"/>
      <c r="J124" s="62"/>
      <c r="K124" s="62"/>
      <c r="L124" s="62"/>
      <c r="M124" s="62"/>
      <c r="N124" s="62"/>
      <c r="O124" s="62"/>
      <c r="P124" s="62"/>
      <c r="Q124" s="62"/>
    </row>
    <row r="125" spans="1:17" s="68" customFormat="1">
      <c r="A125" s="141">
        <v>114</v>
      </c>
      <c r="B125" s="142"/>
      <c r="C125" s="142"/>
      <c r="D125" s="144"/>
      <c r="E125" s="16" t="str">
        <f t="shared" si="6"/>
        <v/>
      </c>
      <c r="G125" s="69"/>
      <c r="H125" s="62"/>
      <c r="I125" s="62"/>
      <c r="J125" s="62"/>
      <c r="K125" s="62"/>
      <c r="L125" s="62"/>
      <c r="M125" s="62"/>
      <c r="N125" s="62"/>
      <c r="O125" s="62"/>
      <c r="P125" s="62"/>
      <c r="Q125" s="62"/>
    </row>
    <row r="126" spans="1:17" s="68" customFormat="1">
      <c r="A126" s="141">
        <v>115</v>
      </c>
      <c r="B126" s="142"/>
      <c r="C126" s="142"/>
      <c r="D126" s="144"/>
      <c r="E126" s="16" t="str">
        <f t="shared" si="6"/>
        <v/>
      </c>
      <c r="G126" s="69"/>
      <c r="H126" s="62"/>
      <c r="I126" s="62"/>
      <c r="J126" s="62"/>
      <c r="K126" s="62"/>
      <c r="L126" s="62"/>
      <c r="M126" s="62"/>
      <c r="N126" s="62"/>
      <c r="O126" s="62"/>
      <c r="P126" s="62"/>
      <c r="Q126" s="62"/>
    </row>
    <row r="127" spans="1:17" s="68" customFormat="1">
      <c r="A127" s="141">
        <v>116</v>
      </c>
      <c r="B127" s="142"/>
      <c r="C127" s="142"/>
      <c r="D127" s="144"/>
      <c r="E127" s="16" t="str">
        <f t="shared" si="6"/>
        <v/>
      </c>
      <c r="G127" s="69"/>
      <c r="H127" s="62"/>
      <c r="I127" s="62"/>
      <c r="J127" s="62"/>
      <c r="K127" s="62"/>
      <c r="L127" s="62"/>
      <c r="M127" s="62"/>
      <c r="N127" s="62"/>
      <c r="O127" s="62"/>
      <c r="P127" s="62"/>
      <c r="Q127" s="62"/>
    </row>
    <row r="128" spans="1:17" s="68" customFormat="1">
      <c r="A128" s="141">
        <v>117</v>
      </c>
      <c r="B128" s="142"/>
      <c r="C128" s="142"/>
      <c r="D128" s="144"/>
      <c r="E128" s="16" t="str">
        <f t="shared" si="6"/>
        <v/>
      </c>
      <c r="G128" s="69"/>
      <c r="H128" s="62"/>
      <c r="I128" s="62"/>
      <c r="J128" s="62"/>
      <c r="K128" s="62"/>
      <c r="L128" s="62"/>
      <c r="M128" s="62"/>
      <c r="N128" s="62"/>
      <c r="O128" s="62"/>
      <c r="P128" s="62"/>
      <c r="Q128" s="62"/>
    </row>
    <row r="129" spans="1:17" s="68" customFormat="1">
      <c r="A129" s="141">
        <v>118</v>
      </c>
      <c r="B129" s="142"/>
      <c r="C129" s="142"/>
      <c r="D129" s="144"/>
      <c r="E129" s="16" t="str">
        <f t="shared" si="6"/>
        <v/>
      </c>
      <c r="G129" s="69"/>
      <c r="H129" s="62"/>
      <c r="I129" s="62"/>
      <c r="J129" s="62"/>
      <c r="K129" s="62"/>
      <c r="L129" s="62"/>
      <c r="M129" s="62"/>
      <c r="N129" s="62"/>
      <c r="O129" s="62"/>
      <c r="P129" s="62"/>
      <c r="Q129" s="62"/>
    </row>
    <row r="130" spans="1:17" s="68" customFormat="1">
      <c r="A130" s="141">
        <v>119</v>
      </c>
      <c r="B130" s="142"/>
      <c r="C130" s="142"/>
      <c r="D130" s="144"/>
      <c r="E130" s="16" t="str">
        <f t="shared" si="6"/>
        <v/>
      </c>
      <c r="G130" s="69"/>
      <c r="H130" s="62"/>
      <c r="I130" s="62"/>
      <c r="J130" s="62"/>
      <c r="K130" s="62"/>
      <c r="L130" s="62"/>
      <c r="M130" s="62"/>
      <c r="N130" s="62"/>
      <c r="O130" s="62"/>
      <c r="P130" s="62"/>
      <c r="Q130" s="62"/>
    </row>
    <row r="131" spans="1:17" s="68" customFormat="1">
      <c r="A131" s="141">
        <v>120</v>
      </c>
      <c r="B131" s="142"/>
      <c r="C131" s="142"/>
      <c r="D131" s="144"/>
      <c r="E131" s="16" t="str">
        <f t="shared" si="6"/>
        <v/>
      </c>
      <c r="G131" s="69"/>
      <c r="H131" s="62"/>
      <c r="I131" s="62"/>
      <c r="J131" s="62"/>
      <c r="K131" s="62"/>
      <c r="L131" s="62"/>
      <c r="M131" s="62"/>
      <c r="N131" s="62"/>
      <c r="O131" s="62"/>
      <c r="P131" s="62"/>
      <c r="Q131" s="62"/>
    </row>
    <row r="132" spans="1:17" s="68" customFormat="1">
      <c r="A132" s="141">
        <v>121</v>
      </c>
      <c r="B132" s="142"/>
      <c r="C132" s="142"/>
      <c r="D132" s="144"/>
      <c r="E132" s="16" t="str">
        <f t="shared" si="6"/>
        <v/>
      </c>
      <c r="G132" s="69"/>
      <c r="H132" s="62"/>
      <c r="I132" s="62"/>
      <c r="J132" s="62"/>
      <c r="K132" s="62"/>
      <c r="L132" s="62"/>
      <c r="M132" s="62"/>
      <c r="N132" s="62"/>
      <c r="O132" s="62"/>
      <c r="P132" s="62"/>
      <c r="Q132" s="62"/>
    </row>
    <row r="133" spans="1:17" s="68" customFormat="1">
      <c r="A133" s="141">
        <v>122</v>
      </c>
      <c r="B133" s="142"/>
      <c r="C133" s="142"/>
      <c r="D133" s="144"/>
      <c r="E133" s="16" t="str">
        <f t="shared" si="6"/>
        <v/>
      </c>
      <c r="G133" s="69"/>
      <c r="H133" s="62"/>
      <c r="I133" s="62"/>
      <c r="J133" s="62"/>
      <c r="K133" s="62"/>
      <c r="L133" s="62"/>
      <c r="M133" s="62"/>
      <c r="N133" s="62"/>
      <c r="O133" s="62"/>
      <c r="P133" s="62"/>
      <c r="Q133" s="62"/>
    </row>
    <row r="134" spans="1:17" s="68" customFormat="1">
      <c r="A134" s="141">
        <v>123</v>
      </c>
      <c r="B134" s="142"/>
      <c r="C134" s="142"/>
      <c r="D134" s="144"/>
      <c r="E134" s="16" t="str">
        <f t="shared" si="6"/>
        <v/>
      </c>
      <c r="G134" s="69"/>
      <c r="H134" s="62"/>
      <c r="I134" s="62"/>
      <c r="J134" s="62"/>
      <c r="K134" s="62"/>
      <c r="L134" s="62"/>
      <c r="M134" s="62"/>
      <c r="N134" s="62"/>
      <c r="O134" s="62"/>
      <c r="P134" s="62"/>
      <c r="Q134" s="62"/>
    </row>
    <row r="135" spans="1:17" s="68" customFormat="1">
      <c r="A135" s="141">
        <v>124</v>
      </c>
      <c r="B135" s="142"/>
      <c r="C135" s="142"/>
      <c r="D135" s="144"/>
      <c r="E135" s="16" t="str">
        <f t="shared" si="6"/>
        <v/>
      </c>
      <c r="G135" s="69"/>
      <c r="H135" s="62"/>
      <c r="I135" s="62"/>
      <c r="J135" s="62"/>
      <c r="K135" s="62"/>
      <c r="L135" s="62"/>
      <c r="M135" s="62"/>
      <c r="N135" s="62"/>
      <c r="O135" s="62"/>
      <c r="P135" s="62"/>
      <c r="Q135" s="62"/>
    </row>
    <row r="136" spans="1:17" s="68" customFormat="1">
      <c r="A136" s="141">
        <v>125</v>
      </c>
      <c r="B136" s="142"/>
      <c r="C136" s="142"/>
      <c r="D136" s="144"/>
      <c r="E136" s="16" t="str">
        <f t="shared" si="6"/>
        <v/>
      </c>
      <c r="G136" s="69"/>
      <c r="H136" s="62"/>
      <c r="I136" s="62"/>
      <c r="J136" s="62"/>
      <c r="K136" s="62"/>
      <c r="L136" s="62"/>
      <c r="M136" s="62"/>
      <c r="N136" s="62"/>
      <c r="O136" s="62"/>
      <c r="P136" s="62"/>
      <c r="Q136" s="62"/>
    </row>
    <row r="137" spans="1:17" s="68" customFormat="1">
      <c r="A137" s="141">
        <v>126</v>
      </c>
      <c r="B137" s="142"/>
      <c r="C137" s="142"/>
      <c r="D137" s="144"/>
      <c r="E137" s="16" t="str">
        <f t="shared" si="6"/>
        <v/>
      </c>
      <c r="G137" s="69"/>
      <c r="H137" s="62"/>
      <c r="I137" s="62"/>
      <c r="J137" s="62"/>
      <c r="K137" s="62"/>
      <c r="L137" s="62"/>
      <c r="M137" s="62"/>
      <c r="N137" s="62"/>
      <c r="O137" s="62"/>
      <c r="P137" s="62"/>
      <c r="Q137" s="62"/>
    </row>
    <row r="138" spans="1:17" s="68" customFormat="1">
      <c r="A138" s="141">
        <v>127</v>
      </c>
      <c r="B138" s="142"/>
      <c r="C138" s="142"/>
      <c r="D138" s="144"/>
      <c r="E138" s="16" t="str">
        <f t="shared" si="6"/>
        <v/>
      </c>
      <c r="G138" s="69"/>
      <c r="H138" s="62"/>
      <c r="I138" s="62"/>
      <c r="J138" s="62"/>
      <c r="K138" s="62"/>
      <c r="L138" s="62"/>
      <c r="M138" s="62"/>
      <c r="N138" s="62"/>
      <c r="O138" s="62"/>
      <c r="P138" s="62"/>
      <c r="Q138" s="62"/>
    </row>
    <row r="139" spans="1:17" s="68" customFormat="1">
      <c r="A139" s="141">
        <v>128</v>
      </c>
      <c r="B139" s="142"/>
      <c r="C139" s="142"/>
      <c r="D139" s="144"/>
      <c r="E139" s="16" t="str">
        <f t="shared" si="6"/>
        <v/>
      </c>
      <c r="G139" s="69"/>
      <c r="H139" s="62"/>
      <c r="I139" s="62"/>
      <c r="J139" s="62"/>
      <c r="K139" s="62"/>
      <c r="L139" s="62"/>
      <c r="M139" s="62"/>
      <c r="N139" s="62"/>
      <c r="O139" s="62"/>
      <c r="P139" s="62"/>
      <c r="Q139" s="62"/>
    </row>
    <row r="140" spans="1:17" s="68" customFormat="1">
      <c r="A140" s="141">
        <v>129</v>
      </c>
      <c r="B140" s="142"/>
      <c r="C140" s="142"/>
      <c r="D140" s="144"/>
      <c r="E140" s="16" t="str">
        <f t="shared" ref="E140:E203" si="10">IF(OR($B140="",,$D140&lt;an_initial,$D140&gt;an_final),"",F140*5)</f>
        <v/>
      </c>
      <c r="G140" s="69"/>
      <c r="H140" s="62"/>
      <c r="I140" s="62"/>
      <c r="J140" s="62"/>
      <c r="K140" s="62"/>
      <c r="L140" s="62"/>
      <c r="M140" s="62"/>
      <c r="N140" s="62"/>
      <c r="O140" s="62"/>
      <c r="P140" s="62"/>
      <c r="Q140" s="62"/>
    </row>
    <row r="141" spans="1:17" s="68" customFormat="1">
      <c r="A141" s="141">
        <v>130</v>
      </c>
      <c r="B141" s="142"/>
      <c r="C141" s="142"/>
      <c r="D141" s="144"/>
      <c r="E141" s="16" t="str">
        <f t="shared" si="10"/>
        <v/>
      </c>
      <c r="G141" s="69"/>
      <c r="H141" s="62"/>
      <c r="I141" s="62"/>
      <c r="J141" s="62"/>
      <c r="K141" s="62"/>
      <c r="L141" s="62"/>
      <c r="M141" s="62"/>
      <c r="N141" s="62"/>
      <c r="O141" s="62"/>
      <c r="P141" s="62"/>
      <c r="Q141" s="62"/>
    </row>
    <row r="142" spans="1:17" s="68" customFormat="1">
      <c r="A142" s="141">
        <v>131</v>
      </c>
      <c r="B142" s="142"/>
      <c r="C142" s="142"/>
      <c r="D142" s="144"/>
      <c r="E142" s="16" t="str">
        <f t="shared" si="10"/>
        <v/>
      </c>
      <c r="G142" s="69"/>
      <c r="H142" s="62"/>
      <c r="I142" s="62"/>
      <c r="J142" s="62"/>
      <c r="K142" s="62"/>
      <c r="L142" s="62"/>
      <c r="M142" s="62"/>
      <c r="N142" s="62"/>
      <c r="O142" s="62"/>
      <c r="P142" s="62"/>
      <c r="Q142" s="62"/>
    </row>
    <row r="143" spans="1:17" s="68" customFormat="1">
      <c r="A143" s="141">
        <v>132</v>
      </c>
      <c r="B143" s="142"/>
      <c r="C143" s="142"/>
      <c r="D143" s="144"/>
      <c r="E143" s="16" t="str">
        <f t="shared" si="10"/>
        <v/>
      </c>
      <c r="G143" s="69"/>
      <c r="H143" s="62"/>
      <c r="I143" s="62"/>
      <c r="J143" s="62"/>
      <c r="K143" s="62"/>
      <c r="L143" s="62"/>
      <c r="M143" s="62"/>
      <c r="N143" s="62"/>
      <c r="O143" s="62"/>
      <c r="P143" s="62"/>
      <c r="Q143" s="62"/>
    </row>
    <row r="144" spans="1:17" s="68" customFormat="1">
      <c r="A144" s="141">
        <v>133</v>
      </c>
      <c r="B144" s="142"/>
      <c r="C144" s="142"/>
      <c r="D144" s="144"/>
      <c r="E144" s="16" t="str">
        <f t="shared" si="10"/>
        <v/>
      </c>
      <c r="G144" s="69"/>
      <c r="H144" s="62"/>
      <c r="I144" s="62"/>
      <c r="J144" s="62"/>
      <c r="K144" s="62"/>
      <c r="L144" s="62"/>
      <c r="M144" s="62"/>
      <c r="N144" s="62"/>
      <c r="O144" s="62"/>
      <c r="P144" s="62"/>
      <c r="Q144" s="62"/>
    </row>
    <row r="145" spans="1:17" s="68" customFormat="1">
      <c r="A145" s="141">
        <v>134</v>
      </c>
      <c r="B145" s="142"/>
      <c r="C145" s="142"/>
      <c r="D145" s="144"/>
      <c r="E145" s="16" t="str">
        <f t="shared" si="10"/>
        <v/>
      </c>
      <c r="G145" s="69"/>
      <c r="H145" s="62"/>
      <c r="I145" s="62"/>
      <c r="J145" s="62"/>
      <c r="K145" s="62"/>
      <c r="L145" s="62"/>
      <c r="M145" s="62"/>
      <c r="N145" s="62"/>
      <c r="O145" s="62"/>
      <c r="P145" s="62"/>
      <c r="Q145" s="62"/>
    </row>
    <row r="146" spans="1:17" s="68" customFormat="1">
      <c r="A146" s="141">
        <v>135</v>
      </c>
      <c r="B146" s="142"/>
      <c r="C146" s="142"/>
      <c r="D146" s="144"/>
      <c r="E146" s="16" t="str">
        <f t="shared" si="10"/>
        <v/>
      </c>
      <c r="G146" s="69"/>
      <c r="H146" s="62"/>
      <c r="I146" s="62"/>
      <c r="J146" s="62"/>
      <c r="K146" s="62"/>
      <c r="L146" s="62"/>
      <c r="M146" s="62"/>
      <c r="N146" s="62"/>
      <c r="O146" s="62"/>
      <c r="P146" s="62"/>
      <c r="Q146" s="62"/>
    </row>
    <row r="147" spans="1:17" s="68" customFormat="1">
      <c r="A147" s="141">
        <v>136</v>
      </c>
      <c r="B147" s="142"/>
      <c r="C147" s="142"/>
      <c r="D147" s="144"/>
      <c r="E147" s="16" t="str">
        <f t="shared" si="10"/>
        <v/>
      </c>
      <c r="G147" s="69"/>
      <c r="H147" s="62"/>
      <c r="I147" s="62"/>
      <c r="J147" s="62"/>
      <c r="K147" s="62"/>
      <c r="L147" s="62"/>
      <c r="M147" s="62"/>
      <c r="N147" s="62"/>
      <c r="O147" s="62"/>
      <c r="P147" s="62"/>
      <c r="Q147" s="62"/>
    </row>
    <row r="148" spans="1:17" s="68" customFormat="1">
      <c r="A148" s="141">
        <v>137</v>
      </c>
      <c r="B148" s="142"/>
      <c r="C148" s="142"/>
      <c r="D148" s="144"/>
      <c r="E148" s="16" t="str">
        <f t="shared" si="10"/>
        <v/>
      </c>
      <c r="G148" s="69"/>
      <c r="H148" s="62"/>
      <c r="I148" s="62"/>
      <c r="J148" s="62"/>
      <c r="K148" s="62"/>
      <c r="L148" s="62"/>
      <c r="M148" s="62"/>
      <c r="N148" s="62"/>
      <c r="O148" s="62"/>
      <c r="P148" s="62"/>
      <c r="Q148" s="62"/>
    </row>
    <row r="149" spans="1:17" s="68" customFormat="1">
      <c r="A149" s="141">
        <v>138</v>
      </c>
      <c r="B149" s="142"/>
      <c r="C149" s="142"/>
      <c r="D149" s="144"/>
      <c r="E149" s="16" t="str">
        <f t="shared" si="10"/>
        <v/>
      </c>
      <c r="G149" s="69"/>
      <c r="H149" s="62"/>
      <c r="I149" s="62"/>
      <c r="J149" s="62"/>
      <c r="K149" s="62"/>
      <c r="L149" s="62"/>
      <c r="M149" s="62"/>
      <c r="N149" s="62"/>
      <c r="O149" s="62"/>
      <c r="P149" s="62"/>
      <c r="Q149" s="62"/>
    </row>
    <row r="150" spans="1:17" s="68" customFormat="1">
      <c r="A150" s="141">
        <v>139</v>
      </c>
      <c r="B150" s="142"/>
      <c r="C150" s="142"/>
      <c r="D150" s="144"/>
      <c r="E150" s="16" t="str">
        <f t="shared" si="10"/>
        <v/>
      </c>
      <c r="G150" s="69"/>
      <c r="H150" s="62"/>
      <c r="I150" s="62"/>
      <c r="J150" s="62"/>
      <c r="K150" s="62"/>
      <c r="L150" s="62"/>
      <c r="M150" s="62"/>
      <c r="N150" s="62"/>
      <c r="O150" s="62"/>
      <c r="P150" s="62"/>
      <c r="Q150" s="62"/>
    </row>
    <row r="151" spans="1:17" s="68" customFormat="1">
      <c r="A151" s="141">
        <v>140</v>
      </c>
      <c r="B151" s="142"/>
      <c r="C151" s="142"/>
      <c r="D151" s="144"/>
      <c r="E151" s="16" t="str">
        <f t="shared" si="10"/>
        <v/>
      </c>
      <c r="G151" s="69"/>
      <c r="H151" s="62"/>
      <c r="I151" s="62"/>
      <c r="J151" s="62"/>
      <c r="K151" s="62"/>
      <c r="L151" s="62"/>
      <c r="M151" s="62"/>
      <c r="N151" s="62"/>
      <c r="O151" s="62"/>
      <c r="P151" s="62"/>
      <c r="Q151" s="62"/>
    </row>
    <row r="152" spans="1:17" s="68" customFormat="1">
      <c r="A152" s="141">
        <v>141</v>
      </c>
      <c r="B152" s="142"/>
      <c r="C152" s="142"/>
      <c r="D152" s="144"/>
      <c r="E152" s="16" t="str">
        <f t="shared" si="10"/>
        <v/>
      </c>
      <c r="G152" s="69"/>
      <c r="H152" s="62"/>
      <c r="I152" s="62"/>
      <c r="J152" s="62"/>
      <c r="K152" s="62"/>
      <c r="L152" s="62"/>
      <c r="M152" s="62"/>
      <c r="N152" s="62"/>
      <c r="O152" s="62"/>
      <c r="P152" s="62"/>
      <c r="Q152" s="62"/>
    </row>
    <row r="153" spans="1:17" s="68" customFormat="1">
      <c r="A153" s="141">
        <v>142</v>
      </c>
      <c r="B153" s="142"/>
      <c r="C153" s="142"/>
      <c r="D153" s="144"/>
      <c r="E153" s="16" t="str">
        <f t="shared" si="10"/>
        <v/>
      </c>
      <c r="G153" s="69"/>
      <c r="H153" s="62"/>
      <c r="I153" s="62"/>
      <c r="J153" s="62"/>
      <c r="K153" s="62"/>
      <c r="L153" s="62"/>
      <c r="M153" s="62"/>
      <c r="N153" s="62"/>
      <c r="O153" s="62"/>
      <c r="P153" s="62"/>
      <c r="Q153" s="62"/>
    </row>
    <row r="154" spans="1:17" s="68" customFormat="1">
      <c r="A154" s="141">
        <v>143</v>
      </c>
      <c r="B154" s="142"/>
      <c r="C154" s="142"/>
      <c r="D154" s="144"/>
      <c r="E154" s="16" t="str">
        <f t="shared" si="10"/>
        <v/>
      </c>
      <c r="G154" s="69"/>
      <c r="H154" s="62"/>
      <c r="I154" s="62"/>
      <c r="J154" s="62"/>
      <c r="K154" s="62"/>
      <c r="L154" s="62"/>
      <c r="M154" s="62"/>
      <c r="N154" s="62"/>
      <c r="O154" s="62"/>
      <c r="P154" s="62"/>
      <c r="Q154" s="62"/>
    </row>
    <row r="155" spans="1:17" s="68" customFormat="1">
      <c r="A155" s="141">
        <v>144</v>
      </c>
      <c r="B155" s="142"/>
      <c r="C155" s="142"/>
      <c r="D155" s="144"/>
      <c r="E155" s="16" t="str">
        <f t="shared" si="10"/>
        <v/>
      </c>
      <c r="G155" s="69"/>
      <c r="H155" s="62"/>
      <c r="I155" s="62"/>
      <c r="J155" s="62"/>
      <c r="K155" s="62"/>
      <c r="L155" s="62"/>
      <c r="M155" s="62"/>
      <c r="N155" s="62"/>
      <c r="O155" s="62"/>
      <c r="P155" s="62"/>
      <c r="Q155" s="62"/>
    </row>
    <row r="156" spans="1:17" s="68" customFormat="1">
      <c r="A156" s="141">
        <v>145</v>
      </c>
      <c r="B156" s="142"/>
      <c r="C156" s="142"/>
      <c r="D156" s="144"/>
      <c r="E156" s="16" t="str">
        <f t="shared" si="10"/>
        <v/>
      </c>
      <c r="G156" s="69"/>
      <c r="H156" s="62"/>
      <c r="I156" s="62"/>
      <c r="J156" s="62"/>
      <c r="K156" s="62"/>
      <c r="L156" s="62"/>
      <c r="M156" s="62"/>
      <c r="N156" s="62"/>
      <c r="O156" s="62"/>
      <c r="P156" s="62"/>
      <c r="Q156" s="62"/>
    </row>
    <row r="157" spans="1:17" s="68" customFormat="1">
      <c r="A157" s="141">
        <v>146</v>
      </c>
      <c r="B157" s="142"/>
      <c r="C157" s="142"/>
      <c r="D157" s="144"/>
      <c r="E157" s="16" t="str">
        <f t="shared" si="10"/>
        <v/>
      </c>
      <c r="G157" s="69"/>
      <c r="H157" s="62"/>
      <c r="I157" s="62"/>
      <c r="J157" s="62"/>
      <c r="K157" s="62"/>
      <c r="L157" s="62"/>
      <c r="M157" s="62"/>
      <c r="N157" s="62"/>
      <c r="O157" s="62"/>
      <c r="P157" s="62"/>
      <c r="Q157" s="62"/>
    </row>
    <row r="158" spans="1:17" s="68" customFormat="1">
      <c r="A158" s="141">
        <v>147</v>
      </c>
      <c r="B158" s="142"/>
      <c r="C158" s="142"/>
      <c r="D158" s="144"/>
      <c r="E158" s="16" t="str">
        <f t="shared" si="10"/>
        <v/>
      </c>
      <c r="G158" s="69"/>
      <c r="H158" s="62"/>
      <c r="I158" s="62"/>
      <c r="J158" s="62"/>
      <c r="K158" s="62"/>
      <c r="L158" s="62"/>
      <c r="M158" s="62"/>
      <c r="N158" s="62"/>
      <c r="O158" s="62"/>
      <c r="P158" s="62"/>
      <c r="Q158" s="62"/>
    </row>
    <row r="159" spans="1:17" s="68" customFormat="1">
      <c r="A159" s="141">
        <v>148</v>
      </c>
      <c r="B159" s="142"/>
      <c r="C159" s="142"/>
      <c r="D159" s="144"/>
      <c r="E159" s="16" t="str">
        <f t="shared" si="10"/>
        <v/>
      </c>
      <c r="G159" s="69"/>
      <c r="H159" s="62"/>
      <c r="I159" s="62"/>
      <c r="J159" s="62"/>
      <c r="K159" s="62"/>
      <c r="L159" s="62"/>
      <c r="M159" s="62"/>
      <c r="N159" s="62"/>
      <c r="O159" s="62"/>
      <c r="P159" s="62"/>
      <c r="Q159" s="62"/>
    </row>
    <row r="160" spans="1:17" s="68" customFormat="1">
      <c r="A160" s="141">
        <v>149</v>
      </c>
      <c r="B160" s="142"/>
      <c r="C160" s="142"/>
      <c r="D160" s="144"/>
      <c r="E160" s="16" t="str">
        <f t="shared" si="10"/>
        <v/>
      </c>
      <c r="G160" s="69"/>
      <c r="H160" s="62"/>
      <c r="I160" s="62"/>
      <c r="J160" s="62"/>
      <c r="K160" s="62"/>
      <c r="L160" s="62"/>
      <c r="M160" s="62"/>
      <c r="N160" s="62"/>
      <c r="O160" s="62"/>
      <c r="P160" s="62"/>
      <c r="Q160" s="62"/>
    </row>
    <row r="161" spans="1:17" s="68" customFormat="1">
      <c r="A161" s="141">
        <v>150</v>
      </c>
      <c r="B161" s="142"/>
      <c r="C161" s="142"/>
      <c r="D161" s="144"/>
      <c r="E161" s="16" t="str">
        <f t="shared" si="10"/>
        <v/>
      </c>
      <c r="G161" s="69"/>
      <c r="H161" s="62"/>
      <c r="I161" s="62"/>
      <c r="J161" s="62"/>
      <c r="K161" s="62"/>
      <c r="L161" s="62"/>
      <c r="M161" s="62"/>
      <c r="N161" s="62"/>
      <c r="O161" s="62"/>
      <c r="P161" s="62"/>
      <c r="Q161" s="62"/>
    </row>
    <row r="162" spans="1:17" s="68" customFormat="1">
      <c r="A162" s="141">
        <v>151</v>
      </c>
      <c r="B162" s="142"/>
      <c r="C162" s="142"/>
      <c r="D162" s="144"/>
      <c r="E162" s="16" t="str">
        <f t="shared" si="10"/>
        <v/>
      </c>
      <c r="G162" s="69"/>
      <c r="H162" s="62"/>
      <c r="I162" s="62"/>
      <c r="J162" s="62"/>
      <c r="K162" s="62"/>
      <c r="L162" s="62"/>
      <c r="M162" s="62"/>
      <c r="N162" s="62"/>
      <c r="O162" s="62"/>
      <c r="P162" s="62"/>
      <c r="Q162" s="62"/>
    </row>
    <row r="163" spans="1:17" s="68" customFormat="1">
      <c r="A163" s="141">
        <v>152</v>
      </c>
      <c r="B163" s="142"/>
      <c r="C163" s="142"/>
      <c r="D163" s="144"/>
      <c r="E163" s="16" t="str">
        <f t="shared" si="10"/>
        <v/>
      </c>
      <c r="G163" s="69"/>
      <c r="H163" s="62"/>
      <c r="I163" s="62"/>
      <c r="J163" s="62"/>
      <c r="K163" s="62"/>
      <c r="L163" s="62"/>
      <c r="M163" s="62"/>
      <c r="N163" s="62"/>
      <c r="O163" s="62"/>
      <c r="P163" s="62"/>
      <c r="Q163" s="62"/>
    </row>
    <row r="164" spans="1:17" s="68" customFormat="1">
      <c r="A164" s="141">
        <v>153</v>
      </c>
      <c r="B164" s="142"/>
      <c r="C164" s="142"/>
      <c r="D164" s="144"/>
      <c r="E164" s="16" t="str">
        <f t="shared" si="10"/>
        <v/>
      </c>
      <c r="G164" s="69"/>
      <c r="H164" s="62"/>
      <c r="I164" s="62"/>
      <c r="J164" s="62"/>
      <c r="K164" s="62"/>
      <c r="L164" s="62"/>
      <c r="M164" s="62"/>
      <c r="N164" s="62"/>
      <c r="O164" s="62"/>
      <c r="P164" s="62"/>
      <c r="Q164" s="62"/>
    </row>
    <row r="165" spans="1:17" s="68" customFormat="1">
      <c r="A165" s="141">
        <v>154</v>
      </c>
      <c r="B165" s="142"/>
      <c r="C165" s="142"/>
      <c r="D165" s="144"/>
      <c r="E165" s="16" t="str">
        <f t="shared" si="10"/>
        <v/>
      </c>
      <c r="G165" s="69"/>
      <c r="H165" s="62"/>
      <c r="I165" s="62"/>
      <c r="J165" s="62"/>
      <c r="K165" s="62"/>
      <c r="L165" s="62"/>
      <c r="M165" s="62"/>
      <c r="N165" s="62"/>
      <c r="O165" s="62"/>
      <c r="P165" s="62"/>
      <c r="Q165" s="62"/>
    </row>
    <row r="166" spans="1:17" s="68" customFormat="1">
      <c r="A166" s="141">
        <v>155</v>
      </c>
      <c r="B166" s="142"/>
      <c r="C166" s="142"/>
      <c r="D166" s="144"/>
      <c r="E166" s="16" t="str">
        <f t="shared" si="10"/>
        <v/>
      </c>
      <c r="G166" s="69"/>
      <c r="H166" s="62"/>
      <c r="I166" s="62"/>
      <c r="J166" s="62"/>
      <c r="K166" s="62"/>
      <c r="L166" s="62"/>
      <c r="M166" s="62"/>
      <c r="N166" s="62"/>
      <c r="O166" s="62"/>
      <c r="P166" s="62"/>
      <c r="Q166" s="62"/>
    </row>
    <row r="167" spans="1:17" s="68" customFormat="1">
      <c r="A167" s="141">
        <v>156</v>
      </c>
      <c r="B167" s="142"/>
      <c r="C167" s="142"/>
      <c r="D167" s="144"/>
      <c r="E167" s="16" t="str">
        <f t="shared" si="10"/>
        <v/>
      </c>
      <c r="G167" s="69"/>
      <c r="H167" s="62"/>
      <c r="I167" s="62"/>
      <c r="J167" s="62"/>
      <c r="K167" s="62"/>
      <c r="L167" s="62"/>
      <c r="M167" s="62"/>
      <c r="N167" s="62"/>
      <c r="O167" s="62"/>
      <c r="P167" s="62"/>
      <c r="Q167" s="62"/>
    </row>
    <row r="168" spans="1:17" s="68" customFormat="1">
      <c r="A168" s="141">
        <v>157</v>
      </c>
      <c r="B168" s="142"/>
      <c r="C168" s="142"/>
      <c r="D168" s="144"/>
      <c r="E168" s="16" t="str">
        <f t="shared" si="10"/>
        <v/>
      </c>
      <c r="G168" s="69"/>
      <c r="H168" s="62"/>
      <c r="I168" s="62"/>
      <c r="J168" s="62"/>
      <c r="K168" s="62"/>
      <c r="L168" s="62"/>
      <c r="M168" s="62"/>
      <c r="N168" s="62"/>
      <c r="O168" s="62"/>
      <c r="P168" s="62"/>
      <c r="Q168" s="62"/>
    </row>
    <row r="169" spans="1:17" s="68" customFormat="1">
      <c r="A169" s="141">
        <v>158</v>
      </c>
      <c r="B169" s="142"/>
      <c r="C169" s="142"/>
      <c r="D169" s="144"/>
      <c r="E169" s="16" t="str">
        <f t="shared" si="10"/>
        <v/>
      </c>
      <c r="G169" s="69"/>
      <c r="H169" s="62"/>
      <c r="I169" s="62"/>
      <c r="J169" s="62"/>
      <c r="K169" s="62"/>
      <c r="L169" s="62"/>
      <c r="M169" s="62"/>
      <c r="N169" s="62"/>
      <c r="O169" s="62"/>
      <c r="P169" s="62"/>
      <c r="Q169" s="62"/>
    </row>
    <row r="170" spans="1:17" s="68" customFormat="1">
      <c r="A170" s="141">
        <v>159</v>
      </c>
      <c r="B170" s="142"/>
      <c r="C170" s="142"/>
      <c r="D170" s="144"/>
      <c r="E170" s="16" t="str">
        <f t="shared" si="10"/>
        <v/>
      </c>
      <c r="G170" s="69"/>
      <c r="H170" s="62"/>
      <c r="I170" s="62"/>
      <c r="J170" s="62"/>
      <c r="K170" s="62"/>
      <c r="L170" s="62"/>
      <c r="M170" s="62"/>
      <c r="N170" s="62"/>
      <c r="O170" s="62"/>
      <c r="P170" s="62"/>
      <c r="Q170" s="62"/>
    </row>
    <row r="171" spans="1:17" s="68" customFormat="1">
      <c r="A171" s="141">
        <v>160</v>
      </c>
      <c r="B171" s="142"/>
      <c r="C171" s="142"/>
      <c r="D171" s="144"/>
      <c r="E171" s="16" t="str">
        <f t="shared" si="10"/>
        <v/>
      </c>
      <c r="G171" s="69"/>
      <c r="H171" s="62"/>
      <c r="I171" s="62"/>
      <c r="J171" s="62"/>
      <c r="K171" s="62"/>
      <c r="L171" s="62"/>
      <c r="M171" s="62"/>
      <c r="N171" s="62"/>
      <c r="O171" s="62"/>
      <c r="P171" s="62"/>
      <c r="Q171" s="62"/>
    </row>
    <row r="172" spans="1:17" s="68" customFormat="1">
      <c r="A172" s="141">
        <v>161</v>
      </c>
      <c r="B172" s="142"/>
      <c r="C172" s="142"/>
      <c r="D172" s="144"/>
      <c r="E172" s="16" t="str">
        <f t="shared" si="10"/>
        <v/>
      </c>
      <c r="G172" s="69"/>
      <c r="H172" s="62"/>
      <c r="I172" s="62"/>
      <c r="J172" s="62"/>
      <c r="K172" s="62"/>
      <c r="L172" s="62"/>
      <c r="M172" s="62"/>
      <c r="N172" s="62"/>
      <c r="O172" s="62"/>
      <c r="P172" s="62"/>
      <c r="Q172" s="62"/>
    </row>
    <row r="173" spans="1:17" s="68" customFormat="1">
      <c r="A173" s="141">
        <v>162</v>
      </c>
      <c r="B173" s="142"/>
      <c r="C173" s="142"/>
      <c r="D173" s="144"/>
      <c r="E173" s="16" t="str">
        <f t="shared" si="10"/>
        <v/>
      </c>
      <c r="G173" s="69"/>
      <c r="H173" s="62"/>
      <c r="I173" s="62"/>
      <c r="J173" s="62"/>
      <c r="K173" s="62"/>
      <c r="L173" s="62"/>
      <c r="M173" s="62"/>
      <c r="N173" s="62"/>
      <c r="O173" s="62"/>
      <c r="P173" s="62"/>
      <c r="Q173" s="62"/>
    </row>
    <row r="174" spans="1:17" s="68" customFormat="1">
      <c r="A174" s="141">
        <v>163</v>
      </c>
      <c r="B174" s="142"/>
      <c r="C174" s="142"/>
      <c r="D174" s="144"/>
      <c r="E174" s="16" t="str">
        <f t="shared" si="10"/>
        <v/>
      </c>
      <c r="G174" s="69"/>
      <c r="H174" s="62"/>
      <c r="I174" s="62"/>
      <c r="J174" s="62"/>
      <c r="K174" s="62"/>
      <c r="L174" s="62"/>
      <c r="M174" s="62"/>
      <c r="N174" s="62"/>
      <c r="O174" s="62"/>
      <c r="P174" s="62"/>
      <c r="Q174" s="62"/>
    </row>
    <row r="175" spans="1:17" s="68" customFormat="1">
      <c r="A175" s="141">
        <v>164</v>
      </c>
      <c r="B175" s="142"/>
      <c r="C175" s="142"/>
      <c r="D175" s="144"/>
      <c r="E175" s="16" t="str">
        <f t="shared" si="10"/>
        <v/>
      </c>
      <c r="G175" s="69"/>
      <c r="H175" s="62"/>
      <c r="I175" s="62"/>
      <c r="J175" s="62"/>
      <c r="K175" s="62"/>
      <c r="L175" s="62"/>
      <c r="M175" s="62"/>
      <c r="N175" s="62"/>
      <c r="O175" s="62"/>
      <c r="P175" s="62"/>
      <c r="Q175" s="62"/>
    </row>
    <row r="176" spans="1:17" s="68" customFormat="1">
      <c r="A176" s="141">
        <v>165</v>
      </c>
      <c r="B176" s="142"/>
      <c r="C176" s="142"/>
      <c r="D176" s="144"/>
      <c r="E176" s="16" t="str">
        <f t="shared" si="10"/>
        <v/>
      </c>
      <c r="G176" s="69"/>
      <c r="H176" s="62"/>
      <c r="I176" s="62"/>
      <c r="J176" s="62"/>
      <c r="K176" s="62"/>
      <c r="L176" s="62"/>
      <c r="M176" s="62"/>
      <c r="N176" s="62"/>
      <c r="O176" s="62"/>
      <c r="P176" s="62"/>
      <c r="Q176" s="62"/>
    </row>
    <row r="177" spans="1:17" s="68" customFormat="1">
      <c r="A177" s="141">
        <v>166</v>
      </c>
      <c r="B177" s="142"/>
      <c r="C177" s="142"/>
      <c r="D177" s="144"/>
      <c r="E177" s="16" t="str">
        <f t="shared" si="10"/>
        <v/>
      </c>
      <c r="G177" s="69"/>
      <c r="H177" s="62"/>
      <c r="I177" s="62"/>
      <c r="J177" s="62"/>
      <c r="K177" s="62"/>
      <c r="L177" s="62"/>
      <c r="M177" s="62"/>
      <c r="N177" s="62"/>
      <c r="O177" s="62"/>
      <c r="P177" s="62"/>
      <c r="Q177" s="62"/>
    </row>
    <row r="178" spans="1:17" s="68" customFormat="1">
      <c r="A178" s="141">
        <v>167</v>
      </c>
      <c r="B178" s="142"/>
      <c r="C178" s="142"/>
      <c r="D178" s="144"/>
      <c r="E178" s="16" t="str">
        <f t="shared" si="10"/>
        <v/>
      </c>
      <c r="G178" s="69"/>
      <c r="H178" s="62"/>
      <c r="I178" s="62"/>
      <c r="J178" s="62"/>
      <c r="K178" s="62"/>
      <c r="L178" s="62"/>
      <c r="M178" s="62"/>
      <c r="N178" s="62"/>
      <c r="O178" s="62"/>
      <c r="P178" s="62"/>
      <c r="Q178" s="62"/>
    </row>
    <row r="179" spans="1:17" s="68" customFormat="1">
      <c r="A179" s="141">
        <v>168</v>
      </c>
      <c r="B179" s="142"/>
      <c r="C179" s="142"/>
      <c r="D179" s="144"/>
      <c r="E179" s="16" t="str">
        <f t="shared" si="10"/>
        <v/>
      </c>
      <c r="G179" s="69"/>
      <c r="H179" s="62"/>
      <c r="I179" s="62"/>
      <c r="J179" s="62"/>
      <c r="K179" s="62"/>
      <c r="L179" s="62"/>
      <c r="M179" s="62"/>
      <c r="N179" s="62"/>
      <c r="O179" s="62"/>
      <c r="P179" s="62"/>
      <c r="Q179" s="62"/>
    </row>
    <row r="180" spans="1:17" s="68" customFormat="1">
      <c r="A180" s="141">
        <v>169</v>
      </c>
      <c r="B180" s="142"/>
      <c r="C180" s="142"/>
      <c r="D180" s="144"/>
      <c r="E180" s="16" t="str">
        <f t="shared" si="10"/>
        <v/>
      </c>
      <c r="G180" s="69"/>
      <c r="H180" s="62"/>
      <c r="I180" s="62"/>
      <c r="J180" s="62"/>
      <c r="K180" s="62"/>
      <c r="L180" s="62"/>
      <c r="M180" s="62"/>
      <c r="N180" s="62"/>
      <c r="O180" s="62"/>
      <c r="P180" s="62"/>
      <c r="Q180" s="62"/>
    </row>
    <row r="181" spans="1:17" s="68" customFormat="1">
      <c r="A181" s="141">
        <v>170</v>
      </c>
      <c r="B181" s="142"/>
      <c r="C181" s="142"/>
      <c r="D181" s="144"/>
      <c r="E181" s="16" t="str">
        <f t="shared" si="10"/>
        <v/>
      </c>
      <c r="G181" s="69"/>
      <c r="H181" s="62"/>
      <c r="I181" s="62"/>
      <c r="J181" s="62"/>
      <c r="K181" s="62"/>
      <c r="L181" s="62"/>
      <c r="M181" s="62"/>
      <c r="N181" s="62"/>
      <c r="O181" s="62"/>
      <c r="P181" s="62"/>
      <c r="Q181" s="62"/>
    </row>
    <row r="182" spans="1:17" s="68" customFormat="1">
      <c r="A182" s="141">
        <v>171</v>
      </c>
      <c r="B182" s="142"/>
      <c r="C182" s="142"/>
      <c r="D182" s="144"/>
      <c r="E182" s="16" t="str">
        <f t="shared" si="10"/>
        <v/>
      </c>
      <c r="G182" s="69"/>
      <c r="H182" s="62"/>
      <c r="I182" s="62"/>
      <c r="J182" s="62"/>
      <c r="K182" s="62"/>
      <c r="L182" s="62"/>
      <c r="M182" s="62"/>
      <c r="N182" s="62"/>
      <c r="O182" s="62"/>
      <c r="P182" s="62"/>
      <c r="Q182" s="62"/>
    </row>
    <row r="183" spans="1:17" s="68" customFormat="1">
      <c r="A183" s="141">
        <v>172</v>
      </c>
      <c r="B183" s="142"/>
      <c r="C183" s="142"/>
      <c r="D183" s="144"/>
      <c r="E183" s="16" t="str">
        <f t="shared" si="10"/>
        <v/>
      </c>
      <c r="G183" s="69"/>
      <c r="H183" s="62"/>
      <c r="I183" s="62"/>
      <c r="J183" s="62"/>
      <c r="K183" s="62"/>
      <c r="L183" s="62"/>
      <c r="M183" s="62"/>
      <c r="N183" s="62"/>
      <c r="O183" s="62"/>
      <c r="P183" s="62"/>
      <c r="Q183" s="62"/>
    </row>
    <row r="184" spans="1:17" s="68" customFormat="1">
      <c r="A184" s="141">
        <v>173</v>
      </c>
      <c r="B184" s="142"/>
      <c r="C184" s="142"/>
      <c r="D184" s="144"/>
      <c r="E184" s="16" t="str">
        <f t="shared" si="10"/>
        <v/>
      </c>
      <c r="G184" s="69"/>
      <c r="H184" s="62"/>
      <c r="I184" s="62"/>
      <c r="J184" s="62"/>
      <c r="K184" s="62"/>
      <c r="L184" s="62"/>
      <c r="M184" s="62"/>
      <c r="N184" s="62"/>
      <c r="O184" s="62"/>
      <c r="P184" s="62"/>
      <c r="Q184" s="62"/>
    </row>
    <row r="185" spans="1:17" s="68" customFormat="1">
      <c r="A185" s="141">
        <v>174</v>
      </c>
      <c r="B185" s="142"/>
      <c r="C185" s="142"/>
      <c r="D185" s="144"/>
      <c r="E185" s="16" t="str">
        <f t="shared" si="10"/>
        <v/>
      </c>
      <c r="G185" s="69"/>
      <c r="H185" s="62"/>
      <c r="I185" s="62"/>
      <c r="J185" s="62"/>
      <c r="K185" s="62"/>
      <c r="L185" s="62"/>
      <c r="M185" s="62"/>
      <c r="N185" s="62"/>
      <c r="O185" s="62"/>
      <c r="P185" s="62"/>
      <c r="Q185" s="62"/>
    </row>
    <row r="186" spans="1:17" s="68" customFormat="1">
      <c r="A186" s="141">
        <v>175</v>
      </c>
      <c r="B186" s="142"/>
      <c r="C186" s="142"/>
      <c r="D186" s="144"/>
      <c r="E186" s="16" t="str">
        <f t="shared" si="10"/>
        <v/>
      </c>
      <c r="G186" s="69"/>
      <c r="H186" s="62"/>
      <c r="I186" s="62"/>
      <c r="J186" s="62"/>
      <c r="K186" s="62"/>
      <c r="L186" s="62"/>
      <c r="M186" s="62"/>
      <c r="N186" s="62"/>
      <c r="O186" s="62"/>
      <c r="P186" s="62"/>
      <c r="Q186" s="62"/>
    </row>
    <row r="187" spans="1:17" s="68" customFormat="1">
      <c r="A187" s="141">
        <v>176</v>
      </c>
      <c r="B187" s="142"/>
      <c r="C187" s="142"/>
      <c r="D187" s="144"/>
      <c r="E187" s="16" t="str">
        <f t="shared" si="10"/>
        <v/>
      </c>
      <c r="G187" s="69"/>
      <c r="H187" s="62"/>
      <c r="I187" s="62"/>
      <c r="J187" s="62"/>
      <c r="K187" s="62"/>
      <c r="L187" s="62"/>
      <c r="M187" s="62"/>
      <c r="N187" s="62"/>
      <c r="O187" s="62"/>
      <c r="P187" s="62"/>
      <c r="Q187" s="62"/>
    </row>
    <row r="188" spans="1:17" s="68" customFormat="1">
      <c r="A188" s="141">
        <v>177</v>
      </c>
      <c r="B188" s="142"/>
      <c r="C188" s="142"/>
      <c r="D188" s="144"/>
      <c r="E188" s="16" t="str">
        <f t="shared" si="10"/>
        <v/>
      </c>
      <c r="G188" s="69"/>
      <c r="H188" s="62"/>
      <c r="I188" s="62"/>
      <c r="J188" s="62"/>
      <c r="K188" s="62"/>
      <c r="L188" s="62"/>
      <c r="M188" s="62"/>
      <c r="N188" s="62"/>
      <c r="O188" s="62"/>
      <c r="P188" s="62"/>
      <c r="Q188" s="62"/>
    </row>
    <row r="189" spans="1:17" s="68" customFormat="1">
      <c r="A189" s="141">
        <v>178</v>
      </c>
      <c r="B189" s="142"/>
      <c r="C189" s="142"/>
      <c r="D189" s="144"/>
      <c r="E189" s="16" t="str">
        <f t="shared" si="10"/>
        <v/>
      </c>
      <c r="G189" s="69"/>
      <c r="H189" s="62"/>
      <c r="I189" s="62"/>
      <c r="J189" s="62"/>
      <c r="K189" s="62"/>
      <c r="L189" s="62"/>
      <c r="M189" s="62"/>
      <c r="N189" s="62"/>
      <c r="O189" s="62"/>
      <c r="P189" s="62"/>
      <c r="Q189" s="62"/>
    </row>
    <row r="190" spans="1:17" s="68" customFormat="1">
      <c r="A190" s="141">
        <v>179</v>
      </c>
      <c r="B190" s="142"/>
      <c r="C190" s="142"/>
      <c r="D190" s="144"/>
      <c r="E190" s="16" t="str">
        <f t="shared" si="10"/>
        <v/>
      </c>
      <c r="G190" s="69"/>
      <c r="H190" s="62"/>
      <c r="I190" s="62"/>
      <c r="J190" s="62"/>
      <c r="K190" s="62"/>
      <c r="L190" s="62"/>
      <c r="M190" s="62"/>
      <c r="N190" s="62"/>
      <c r="O190" s="62"/>
      <c r="P190" s="62"/>
      <c r="Q190" s="62"/>
    </row>
    <row r="191" spans="1:17" s="68" customFormat="1">
      <c r="A191" s="141">
        <v>180</v>
      </c>
      <c r="B191" s="142"/>
      <c r="C191" s="142"/>
      <c r="D191" s="144"/>
      <c r="E191" s="16" t="str">
        <f t="shared" si="10"/>
        <v/>
      </c>
      <c r="G191" s="69"/>
      <c r="H191" s="62"/>
      <c r="I191" s="62"/>
      <c r="J191" s="62"/>
      <c r="K191" s="62"/>
      <c r="L191" s="62"/>
      <c r="M191" s="62"/>
      <c r="N191" s="62"/>
      <c r="O191" s="62"/>
      <c r="P191" s="62"/>
      <c r="Q191" s="62"/>
    </row>
    <row r="192" spans="1:17" s="68" customFormat="1">
      <c r="A192" s="141">
        <v>181</v>
      </c>
      <c r="B192" s="142"/>
      <c r="C192" s="142"/>
      <c r="D192" s="144"/>
      <c r="E192" s="16" t="str">
        <f t="shared" si="10"/>
        <v/>
      </c>
      <c r="G192" s="69"/>
      <c r="H192" s="62"/>
      <c r="I192" s="62"/>
      <c r="J192" s="62"/>
      <c r="K192" s="62"/>
      <c r="L192" s="62"/>
      <c r="M192" s="62"/>
      <c r="N192" s="62"/>
      <c r="O192" s="62"/>
      <c r="P192" s="62"/>
      <c r="Q192" s="62"/>
    </row>
    <row r="193" spans="1:17" s="68" customFormat="1">
      <c r="A193" s="141">
        <v>182</v>
      </c>
      <c r="B193" s="142"/>
      <c r="C193" s="142"/>
      <c r="D193" s="144"/>
      <c r="E193" s="16" t="str">
        <f t="shared" si="10"/>
        <v/>
      </c>
      <c r="G193" s="69"/>
      <c r="H193" s="62"/>
      <c r="I193" s="62"/>
      <c r="J193" s="62"/>
      <c r="K193" s="62"/>
      <c r="L193" s="62"/>
      <c r="M193" s="62"/>
      <c r="N193" s="62"/>
      <c r="O193" s="62"/>
      <c r="P193" s="62"/>
      <c r="Q193" s="62"/>
    </row>
    <row r="194" spans="1:17" s="68" customFormat="1">
      <c r="A194" s="141">
        <v>183</v>
      </c>
      <c r="B194" s="142"/>
      <c r="C194" s="142"/>
      <c r="D194" s="144"/>
      <c r="E194" s="16" t="str">
        <f t="shared" si="10"/>
        <v/>
      </c>
      <c r="G194" s="69"/>
      <c r="H194" s="62"/>
      <c r="I194" s="62"/>
      <c r="J194" s="62"/>
      <c r="K194" s="62"/>
      <c r="L194" s="62"/>
      <c r="M194" s="62"/>
      <c r="N194" s="62"/>
      <c r="O194" s="62"/>
      <c r="P194" s="62"/>
      <c r="Q194" s="62"/>
    </row>
    <row r="195" spans="1:17" s="68" customFormat="1">
      <c r="A195" s="141">
        <v>184</v>
      </c>
      <c r="B195" s="142"/>
      <c r="C195" s="142"/>
      <c r="D195" s="144"/>
      <c r="E195" s="16" t="str">
        <f t="shared" si="10"/>
        <v/>
      </c>
      <c r="G195" s="69"/>
      <c r="H195" s="62"/>
      <c r="I195" s="62"/>
      <c r="J195" s="62"/>
      <c r="K195" s="62"/>
      <c r="L195" s="62"/>
      <c r="M195" s="62"/>
      <c r="N195" s="62"/>
      <c r="O195" s="62"/>
      <c r="P195" s="62"/>
      <c r="Q195" s="62"/>
    </row>
    <row r="196" spans="1:17" s="68" customFormat="1">
      <c r="A196" s="141">
        <v>185</v>
      </c>
      <c r="B196" s="142"/>
      <c r="C196" s="142"/>
      <c r="D196" s="144"/>
      <c r="E196" s="16" t="str">
        <f t="shared" si="10"/>
        <v/>
      </c>
      <c r="G196" s="69"/>
      <c r="H196" s="62"/>
      <c r="I196" s="62"/>
      <c r="J196" s="62"/>
      <c r="K196" s="62"/>
      <c r="L196" s="62"/>
      <c r="M196" s="62"/>
      <c r="N196" s="62"/>
      <c r="O196" s="62"/>
      <c r="P196" s="62"/>
      <c r="Q196" s="62"/>
    </row>
    <row r="197" spans="1:17" s="68" customFormat="1">
      <c r="A197" s="141">
        <v>186</v>
      </c>
      <c r="B197" s="142"/>
      <c r="C197" s="142"/>
      <c r="D197" s="144"/>
      <c r="E197" s="16" t="str">
        <f t="shared" si="10"/>
        <v/>
      </c>
      <c r="G197" s="69"/>
      <c r="H197" s="62"/>
      <c r="I197" s="62"/>
      <c r="J197" s="62"/>
      <c r="K197" s="62"/>
      <c r="L197" s="62"/>
      <c r="M197" s="62"/>
      <c r="N197" s="62"/>
      <c r="O197" s="62"/>
      <c r="P197" s="62"/>
      <c r="Q197" s="62"/>
    </row>
    <row r="198" spans="1:17" s="68" customFormat="1">
      <c r="A198" s="141">
        <v>187</v>
      </c>
      <c r="B198" s="142"/>
      <c r="C198" s="142"/>
      <c r="D198" s="144"/>
      <c r="E198" s="16" t="str">
        <f t="shared" si="10"/>
        <v/>
      </c>
      <c r="G198" s="69"/>
      <c r="H198" s="62"/>
      <c r="I198" s="62"/>
      <c r="J198" s="62"/>
      <c r="K198" s="62"/>
      <c r="L198" s="62"/>
      <c r="M198" s="62"/>
      <c r="N198" s="62"/>
      <c r="O198" s="62"/>
      <c r="P198" s="62"/>
      <c r="Q198" s="62"/>
    </row>
    <row r="199" spans="1:17" s="68" customFormat="1">
      <c r="A199" s="141">
        <v>188</v>
      </c>
      <c r="B199" s="142"/>
      <c r="C199" s="142"/>
      <c r="D199" s="144"/>
      <c r="E199" s="16" t="str">
        <f t="shared" si="10"/>
        <v/>
      </c>
      <c r="G199" s="69"/>
      <c r="H199" s="62"/>
      <c r="I199" s="62"/>
      <c r="J199" s="62"/>
      <c r="K199" s="62"/>
      <c r="L199" s="62"/>
      <c r="M199" s="62"/>
      <c r="N199" s="62"/>
      <c r="O199" s="62"/>
      <c r="P199" s="62"/>
      <c r="Q199" s="62"/>
    </row>
    <row r="200" spans="1:17" s="68" customFormat="1">
      <c r="A200" s="141">
        <v>189</v>
      </c>
      <c r="B200" s="142"/>
      <c r="C200" s="142"/>
      <c r="D200" s="144"/>
      <c r="E200" s="16" t="str">
        <f t="shared" si="10"/>
        <v/>
      </c>
      <c r="G200" s="69"/>
      <c r="H200" s="62"/>
      <c r="I200" s="62"/>
      <c r="J200" s="62"/>
      <c r="K200" s="62"/>
      <c r="L200" s="62"/>
      <c r="M200" s="62"/>
      <c r="N200" s="62"/>
      <c r="O200" s="62"/>
      <c r="P200" s="62"/>
      <c r="Q200" s="62"/>
    </row>
    <row r="201" spans="1:17" s="68" customFormat="1">
      <c r="A201" s="141">
        <v>190</v>
      </c>
      <c r="B201" s="142"/>
      <c r="C201" s="142"/>
      <c r="D201" s="144"/>
      <c r="E201" s="16" t="str">
        <f t="shared" si="10"/>
        <v/>
      </c>
      <c r="G201" s="69"/>
      <c r="H201" s="62"/>
      <c r="I201" s="62"/>
      <c r="J201" s="62"/>
      <c r="K201" s="62"/>
      <c r="L201" s="62"/>
      <c r="M201" s="62"/>
      <c r="N201" s="62"/>
      <c r="O201" s="62"/>
      <c r="P201" s="62"/>
      <c r="Q201" s="62"/>
    </row>
    <row r="202" spans="1:17" s="68" customFormat="1">
      <c r="A202" s="141">
        <v>191</v>
      </c>
      <c r="B202" s="142"/>
      <c r="C202" s="142"/>
      <c r="D202" s="144"/>
      <c r="E202" s="16" t="str">
        <f t="shared" si="10"/>
        <v/>
      </c>
      <c r="G202" s="69"/>
      <c r="H202" s="62"/>
      <c r="I202" s="62"/>
      <c r="J202" s="62"/>
      <c r="K202" s="62"/>
      <c r="L202" s="62"/>
      <c r="M202" s="62"/>
      <c r="N202" s="62"/>
      <c r="O202" s="62"/>
      <c r="P202" s="62"/>
      <c r="Q202" s="62"/>
    </row>
    <row r="203" spans="1:17" s="68" customFormat="1">
      <c r="A203" s="141">
        <v>192</v>
      </c>
      <c r="B203" s="142"/>
      <c r="C203" s="142"/>
      <c r="D203" s="144"/>
      <c r="E203" s="16" t="str">
        <f t="shared" si="10"/>
        <v/>
      </c>
      <c r="G203" s="69"/>
      <c r="H203" s="62"/>
      <c r="I203" s="62"/>
      <c r="J203" s="62"/>
      <c r="K203" s="62"/>
      <c r="L203" s="62"/>
      <c r="M203" s="62"/>
      <c r="N203" s="62"/>
      <c r="O203" s="62"/>
      <c r="P203" s="62"/>
      <c r="Q203" s="62"/>
    </row>
    <row r="204" spans="1:17" s="68" customFormat="1">
      <c r="A204" s="141">
        <v>193</v>
      </c>
      <c r="B204" s="142"/>
      <c r="C204" s="142"/>
      <c r="D204" s="144"/>
      <c r="E204" s="16" t="str">
        <f t="shared" ref="E204:E261" si="11">IF(OR($B204="",,$D204&lt;an_initial,$D204&gt;an_final),"",F204*5)</f>
        <v/>
      </c>
      <c r="G204" s="69"/>
      <c r="H204" s="62"/>
      <c r="I204" s="62"/>
      <c r="J204" s="62"/>
      <c r="K204" s="62"/>
      <c r="L204" s="62"/>
      <c r="M204" s="62"/>
      <c r="N204" s="62"/>
      <c r="O204" s="62"/>
      <c r="P204" s="62"/>
      <c r="Q204" s="62"/>
    </row>
    <row r="205" spans="1:17" s="68" customFormat="1">
      <c r="A205" s="141">
        <v>194</v>
      </c>
      <c r="B205" s="142"/>
      <c r="C205" s="142"/>
      <c r="D205" s="144"/>
      <c r="E205" s="16" t="str">
        <f t="shared" si="11"/>
        <v/>
      </c>
      <c r="G205" s="69"/>
      <c r="H205" s="62"/>
      <c r="I205" s="62"/>
      <c r="J205" s="62"/>
      <c r="K205" s="62"/>
      <c r="L205" s="62"/>
      <c r="M205" s="62"/>
      <c r="N205" s="62"/>
      <c r="O205" s="62"/>
      <c r="P205" s="62"/>
      <c r="Q205" s="62"/>
    </row>
    <row r="206" spans="1:17" s="68" customFormat="1">
      <c r="A206" s="141">
        <v>195</v>
      </c>
      <c r="B206" s="142"/>
      <c r="C206" s="142"/>
      <c r="D206" s="144"/>
      <c r="E206" s="16" t="str">
        <f t="shared" si="11"/>
        <v/>
      </c>
      <c r="G206" s="69"/>
      <c r="H206" s="62"/>
      <c r="I206" s="62"/>
      <c r="J206" s="62"/>
      <c r="K206" s="62"/>
      <c r="L206" s="62"/>
      <c r="M206" s="62"/>
      <c r="N206" s="62"/>
      <c r="O206" s="62"/>
      <c r="P206" s="62"/>
      <c r="Q206" s="62"/>
    </row>
    <row r="207" spans="1:17" s="68" customFormat="1">
      <c r="A207" s="141">
        <v>196</v>
      </c>
      <c r="B207" s="142"/>
      <c r="C207" s="142"/>
      <c r="D207" s="144"/>
      <c r="E207" s="16" t="str">
        <f t="shared" si="11"/>
        <v/>
      </c>
      <c r="G207" s="69"/>
      <c r="H207" s="62"/>
      <c r="I207" s="62"/>
      <c r="J207" s="62"/>
      <c r="K207" s="62"/>
      <c r="L207" s="62"/>
      <c r="M207" s="62"/>
      <c r="N207" s="62"/>
      <c r="O207" s="62"/>
      <c r="P207" s="62"/>
      <c r="Q207" s="62"/>
    </row>
    <row r="208" spans="1:17" s="68" customFormat="1">
      <c r="A208" s="141">
        <v>197</v>
      </c>
      <c r="B208" s="142"/>
      <c r="C208" s="142"/>
      <c r="D208" s="144"/>
      <c r="E208" s="16" t="str">
        <f t="shared" si="11"/>
        <v/>
      </c>
      <c r="G208" s="69"/>
      <c r="H208" s="62"/>
      <c r="I208" s="62"/>
      <c r="J208" s="62"/>
      <c r="K208" s="62"/>
      <c r="L208" s="62"/>
      <c r="M208" s="62"/>
      <c r="N208" s="62"/>
      <c r="O208" s="62"/>
      <c r="P208" s="62"/>
      <c r="Q208" s="62"/>
    </row>
    <row r="209" spans="1:17" s="68" customFormat="1">
      <c r="A209" s="141">
        <v>198</v>
      </c>
      <c r="B209" s="142"/>
      <c r="C209" s="142"/>
      <c r="D209" s="144"/>
      <c r="E209" s="16" t="str">
        <f t="shared" si="11"/>
        <v/>
      </c>
      <c r="G209" s="69"/>
      <c r="H209" s="62"/>
      <c r="I209" s="62"/>
      <c r="J209" s="62"/>
      <c r="K209" s="62"/>
      <c r="L209" s="62"/>
      <c r="M209" s="62"/>
      <c r="N209" s="62"/>
      <c r="O209" s="62"/>
      <c r="P209" s="62"/>
      <c r="Q209" s="62"/>
    </row>
    <row r="210" spans="1:17" s="68" customFormat="1">
      <c r="A210" s="141">
        <v>199</v>
      </c>
      <c r="B210" s="142"/>
      <c r="C210" s="142"/>
      <c r="D210" s="144"/>
      <c r="E210" s="16" t="str">
        <f t="shared" si="11"/>
        <v/>
      </c>
      <c r="G210" s="69"/>
      <c r="H210" s="62"/>
      <c r="I210" s="62"/>
      <c r="J210" s="62"/>
      <c r="K210" s="62"/>
      <c r="L210" s="62"/>
      <c r="M210" s="62"/>
      <c r="N210" s="62"/>
      <c r="O210" s="62"/>
      <c r="P210" s="62"/>
      <c r="Q210" s="62"/>
    </row>
    <row r="211" spans="1:17" s="68" customFormat="1">
      <c r="A211" s="141">
        <v>200</v>
      </c>
      <c r="B211" s="142"/>
      <c r="C211" s="142"/>
      <c r="D211" s="144"/>
      <c r="E211" s="16" t="str">
        <f t="shared" si="11"/>
        <v/>
      </c>
      <c r="G211" s="69"/>
      <c r="H211" s="62"/>
      <c r="I211" s="62"/>
      <c r="J211" s="62"/>
      <c r="K211" s="62"/>
      <c r="L211" s="62"/>
      <c r="M211" s="62"/>
      <c r="N211" s="62"/>
      <c r="O211" s="62"/>
      <c r="P211" s="62"/>
      <c r="Q211" s="62"/>
    </row>
    <row r="212" spans="1:17" s="68" customFormat="1">
      <c r="A212" s="141">
        <v>201</v>
      </c>
      <c r="B212" s="142"/>
      <c r="C212" s="142"/>
      <c r="D212" s="144"/>
      <c r="E212" s="16" t="str">
        <f t="shared" si="11"/>
        <v/>
      </c>
      <c r="G212" s="69"/>
      <c r="H212" s="62"/>
      <c r="I212" s="62"/>
      <c r="J212" s="62"/>
      <c r="K212" s="62"/>
      <c r="L212" s="62"/>
      <c r="M212" s="62"/>
      <c r="N212" s="62"/>
      <c r="O212" s="62"/>
      <c r="P212" s="62"/>
      <c r="Q212" s="62"/>
    </row>
    <row r="213" spans="1:17" s="68" customFormat="1">
      <c r="A213" s="141">
        <v>202</v>
      </c>
      <c r="B213" s="142"/>
      <c r="C213" s="142"/>
      <c r="D213" s="144"/>
      <c r="E213" s="16" t="str">
        <f t="shared" si="11"/>
        <v/>
      </c>
      <c r="G213" s="69"/>
      <c r="H213" s="62"/>
      <c r="I213" s="62"/>
      <c r="J213" s="62"/>
      <c r="K213" s="62"/>
      <c r="L213" s="62"/>
      <c r="M213" s="62"/>
      <c r="N213" s="62"/>
      <c r="O213" s="62"/>
      <c r="P213" s="62"/>
      <c r="Q213" s="62"/>
    </row>
    <row r="214" spans="1:17" s="68" customFormat="1">
      <c r="A214" s="141">
        <v>203</v>
      </c>
      <c r="B214" s="142"/>
      <c r="C214" s="142"/>
      <c r="D214" s="144"/>
      <c r="E214" s="16" t="str">
        <f t="shared" si="11"/>
        <v/>
      </c>
      <c r="G214" s="69"/>
      <c r="H214" s="62"/>
      <c r="I214" s="62"/>
      <c r="J214" s="62"/>
      <c r="K214" s="62"/>
      <c r="L214" s="62"/>
      <c r="M214" s="62"/>
      <c r="N214" s="62"/>
      <c r="O214" s="62"/>
      <c r="P214" s="62"/>
      <c r="Q214" s="62"/>
    </row>
    <row r="215" spans="1:17" s="68" customFormat="1">
      <c r="A215" s="141">
        <v>204</v>
      </c>
      <c r="B215" s="142"/>
      <c r="C215" s="142"/>
      <c r="D215" s="144"/>
      <c r="E215" s="16" t="str">
        <f t="shared" si="11"/>
        <v/>
      </c>
      <c r="G215" s="69"/>
      <c r="H215" s="62"/>
      <c r="I215" s="62"/>
      <c r="J215" s="62"/>
      <c r="K215" s="62"/>
      <c r="L215" s="62"/>
      <c r="M215" s="62"/>
      <c r="N215" s="62"/>
      <c r="O215" s="62"/>
      <c r="P215" s="62"/>
      <c r="Q215" s="62"/>
    </row>
    <row r="216" spans="1:17" s="68" customFormat="1">
      <c r="A216" s="141">
        <v>205</v>
      </c>
      <c r="B216" s="142"/>
      <c r="C216" s="142"/>
      <c r="D216" s="144"/>
      <c r="E216" s="16" t="str">
        <f t="shared" si="11"/>
        <v/>
      </c>
      <c r="G216" s="69"/>
      <c r="H216" s="62"/>
      <c r="I216" s="62"/>
      <c r="J216" s="62"/>
      <c r="K216" s="62"/>
      <c r="L216" s="62"/>
      <c r="M216" s="62"/>
      <c r="N216" s="62"/>
      <c r="O216" s="62"/>
      <c r="P216" s="62"/>
      <c r="Q216" s="62"/>
    </row>
    <row r="217" spans="1:17" s="68" customFormat="1">
      <c r="A217" s="141">
        <v>206</v>
      </c>
      <c r="B217" s="142"/>
      <c r="C217" s="142"/>
      <c r="D217" s="144"/>
      <c r="E217" s="16" t="str">
        <f t="shared" si="11"/>
        <v/>
      </c>
      <c r="G217" s="69"/>
      <c r="H217" s="62"/>
      <c r="I217" s="62"/>
      <c r="J217" s="62"/>
      <c r="K217" s="62"/>
      <c r="L217" s="62"/>
      <c r="M217" s="62"/>
      <c r="N217" s="62"/>
      <c r="O217" s="62"/>
      <c r="P217" s="62"/>
      <c r="Q217" s="62"/>
    </row>
    <row r="218" spans="1:17" s="68" customFormat="1">
      <c r="A218" s="141">
        <v>207</v>
      </c>
      <c r="B218" s="142"/>
      <c r="C218" s="142"/>
      <c r="D218" s="144"/>
      <c r="E218" s="16" t="str">
        <f t="shared" si="11"/>
        <v/>
      </c>
      <c r="G218" s="69"/>
      <c r="H218" s="62"/>
      <c r="I218" s="62"/>
      <c r="J218" s="62"/>
      <c r="K218" s="62"/>
      <c r="L218" s="62"/>
      <c r="M218" s="62"/>
      <c r="N218" s="62"/>
      <c r="O218" s="62"/>
      <c r="P218" s="62"/>
      <c r="Q218" s="62"/>
    </row>
    <row r="219" spans="1:17" s="68" customFormat="1">
      <c r="A219" s="141">
        <v>208</v>
      </c>
      <c r="B219" s="142"/>
      <c r="C219" s="142"/>
      <c r="D219" s="144"/>
      <c r="E219" s="16" t="str">
        <f t="shared" si="11"/>
        <v/>
      </c>
      <c r="G219" s="69"/>
      <c r="H219" s="62"/>
      <c r="I219" s="62"/>
      <c r="J219" s="62"/>
      <c r="K219" s="62"/>
      <c r="L219" s="62"/>
      <c r="M219" s="62"/>
      <c r="N219" s="62"/>
      <c r="O219" s="62"/>
      <c r="P219" s="62"/>
      <c r="Q219" s="62"/>
    </row>
    <row r="220" spans="1:17" s="68" customFormat="1">
      <c r="A220" s="141">
        <v>209</v>
      </c>
      <c r="B220" s="142"/>
      <c r="C220" s="142"/>
      <c r="D220" s="144"/>
      <c r="E220" s="16" t="str">
        <f t="shared" si="11"/>
        <v/>
      </c>
      <c r="G220" s="69"/>
      <c r="H220" s="62"/>
      <c r="I220" s="62"/>
      <c r="J220" s="62"/>
      <c r="K220" s="62"/>
      <c r="L220" s="62"/>
      <c r="M220" s="62"/>
      <c r="N220" s="62"/>
      <c r="O220" s="62"/>
      <c r="P220" s="62"/>
      <c r="Q220" s="62"/>
    </row>
    <row r="221" spans="1:17" s="68" customFormat="1">
      <c r="A221" s="141">
        <v>210</v>
      </c>
      <c r="B221" s="142"/>
      <c r="C221" s="142"/>
      <c r="D221" s="144"/>
      <c r="E221" s="16" t="str">
        <f t="shared" si="11"/>
        <v/>
      </c>
      <c r="G221" s="69"/>
      <c r="H221" s="62"/>
      <c r="I221" s="62"/>
      <c r="J221" s="62"/>
      <c r="K221" s="62"/>
      <c r="L221" s="62"/>
      <c r="M221" s="62"/>
      <c r="N221" s="62"/>
      <c r="O221" s="62"/>
      <c r="P221" s="62"/>
      <c r="Q221" s="62"/>
    </row>
    <row r="222" spans="1:17" s="68" customFormat="1">
      <c r="A222" s="141">
        <v>211</v>
      </c>
      <c r="B222" s="142"/>
      <c r="C222" s="142"/>
      <c r="D222" s="144"/>
      <c r="E222" s="16" t="str">
        <f t="shared" si="11"/>
        <v/>
      </c>
      <c r="G222" s="69"/>
      <c r="H222" s="62"/>
      <c r="I222" s="62"/>
      <c r="J222" s="62"/>
      <c r="K222" s="62"/>
      <c r="L222" s="62"/>
      <c r="M222" s="62"/>
      <c r="N222" s="62"/>
      <c r="O222" s="62"/>
      <c r="P222" s="62"/>
      <c r="Q222" s="62"/>
    </row>
    <row r="223" spans="1:17" s="68" customFormat="1">
      <c r="A223" s="141">
        <v>212</v>
      </c>
      <c r="B223" s="142"/>
      <c r="C223" s="142"/>
      <c r="D223" s="144"/>
      <c r="E223" s="16" t="str">
        <f t="shared" si="11"/>
        <v/>
      </c>
      <c r="G223" s="69"/>
      <c r="H223" s="62"/>
      <c r="I223" s="62"/>
      <c r="J223" s="62"/>
      <c r="K223" s="62"/>
      <c r="L223" s="62"/>
      <c r="M223" s="62"/>
      <c r="N223" s="62"/>
      <c r="O223" s="62"/>
      <c r="P223" s="62"/>
      <c r="Q223" s="62"/>
    </row>
    <row r="224" spans="1:17" s="68" customFormat="1">
      <c r="A224" s="141">
        <v>213</v>
      </c>
      <c r="B224" s="142"/>
      <c r="C224" s="142"/>
      <c r="D224" s="144"/>
      <c r="E224" s="16" t="str">
        <f t="shared" si="11"/>
        <v/>
      </c>
      <c r="G224" s="69"/>
      <c r="H224" s="62"/>
      <c r="I224" s="62"/>
      <c r="J224" s="62"/>
      <c r="K224" s="62"/>
      <c r="L224" s="62"/>
      <c r="M224" s="62"/>
      <c r="N224" s="62"/>
      <c r="O224" s="62"/>
      <c r="P224" s="62"/>
      <c r="Q224" s="62"/>
    </row>
    <row r="225" spans="1:17" s="68" customFormat="1">
      <c r="A225" s="141">
        <v>214</v>
      </c>
      <c r="B225" s="142"/>
      <c r="C225" s="142"/>
      <c r="D225" s="144"/>
      <c r="E225" s="16" t="str">
        <f t="shared" si="11"/>
        <v/>
      </c>
      <c r="G225" s="69"/>
      <c r="H225" s="62"/>
      <c r="I225" s="62"/>
      <c r="J225" s="62"/>
      <c r="K225" s="62"/>
      <c r="L225" s="62"/>
      <c r="M225" s="62"/>
      <c r="N225" s="62"/>
      <c r="O225" s="62"/>
      <c r="P225" s="62"/>
      <c r="Q225" s="62"/>
    </row>
    <row r="226" spans="1:17" s="68" customFormat="1">
      <c r="A226" s="141">
        <v>215</v>
      </c>
      <c r="B226" s="142"/>
      <c r="C226" s="142"/>
      <c r="D226" s="144"/>
      <c r="E226" s="16" t="str">
        <f t="shared" si="11"/>
        <v/>
      </c>
      <c r="G226" s="69"/>
      <c r="H226" s="62"/>
      <c r="I226" s="62"/>
      <c r="J226" s="62"/>
      <c r="K226" s="62"/>
      <c r="L226" s="62"/>
      <c r="M226" s="62"/>
      <c r="N226" s="62"/>
      <c r="O226" s="62"/>
      <c r="P226" s="62"/>
      <c r="Q226" s="62"/>
    </row>
    <row r="227" spans="1:17" s="68" customFormat="1">
      <c r="A227" s="141">
        <v>216</v>
      </c>
      <c r="B227" s="142"/>
      <c r="C227" s="142"/>
      <c r="D227" s="144"/>
      <c r="E227" s="16" t="str">
        <f t="shared" si="11"/>
        <v/>
      </c>
      <c r="G227" s="69"/>
      <c r="H227" s="62"/>
      <c r="I227" s="62"/>
      <c r="J227" s="62"/>
      <c r="K227" s="62"/>
      <c r="L227" s="62"/>
      <c r="M227" s="62"/>
      <c r="N227" s="62"/>
      <c r="O227" s="62"/>
      <c r="P227" s="62"/>
      <c r="Q227" s="62"/>
    </row>
    <row r="228" spans="1:17" s="68" customFormat="1">
      <c r="A228" s="141">
        <v>217</v>
      </c>
      <c r="B228" s="142"/>
      <c r="C228" s="142"/>
      <c r="D228" s="144"/>
      <c r="E228" s="16" t="str">
        <f t="shared" si="11"/>
        <v/>
      </c>
      <c r="G228" s="69"/>
      <c r="H228" s="62"/>
      <c r="I228" s="62"/>
      <c r="J228" s="62"/>
      <c r="K228" s="62"/>
      <c r="L228" s="62"/>
      <c r="M228" s="62"/>
      <c r="N228" s="62"/>
      <c r="O228" s="62"/>
      <c r="P228" s="62"/>
      <c r="Q228" s="62"/>
    </row>
    <row r="229" spans="1:17" s="68" customFormat="1">
      <c r="A229" s="141">
        <v>218</v>
      </c>
      <c r="B229" s="142"/>
      <c r="C229" s="142"/>
      <c r="D229" s="144"/>
      <c r="E229" s="16" t="str">
        <f t="shared" si="11"/>
        <v/>
      </c>
      <c r="G229" s="69"/>
      <c r="H229" s="62"/>
      <c r="I229" s="62"/>
      <c r="J229" s="62"/>
      <c r="K229" s="62"/>
      <c r="L229" s="62"/>
      <c r="M229" s="62"/>
      <c r="N229" s="62"/>
      <c r="O229" s="62"/>
      <c r="P229" s="62"/>
      <c r="Q229" s="62"/>
    </row>
    <row r="230" spans="1:17" s="68" customFormat="1">
      <c r="A230" s="141">
        <v>219</v>
      </c>
      <c r="B230" s="142"/>
      <c r="C230" s="142"/>
      <c r="D230" s="144"/>
      <c r="E230" s="16" t="str">
        <f t="shared" si="11"/>
        <v/>
      </c>
      <c r="G230" s="69"/>
      <c r="H230" s="62"/>
      <c r="I230" s="62"/>
      <c r="J230" s="62"/>
      <c r="K230" s="62"/>
      <c r="L230" s="62"/>
      <c r="M230" s="62"/>
      <c r="N230" s="62"/>
      <c r="O230" s="62"/>
      <c r="P230" s="62"/>
      <c r="Q230" s="62"/>
    </row>
    <row r="231" spans="1:17" s="68" customFormat="1">
      <c r="A231" s="141">
        <v>220</v>
      </c>
      <c r="B231" s="142"/>
      <c r="C231" s="142"/>
      <c r="D231" s="144"/>
      <c r="E231" s="16" t="str">
        <f t="shared" si="11"/>
        <v/>
      </c>
      <c r="G231" s="69"/>
      <c r="H231" s="62"/>
      <c r="I231" s="62"/>
      <c r="J231" s="62"/>
      <c r="K231" s="62"/>
      <c r="L231" s="62"/>
      <c r="M231" s="62"/>
      <c r="N231" s="62"/>
      <c r="O231" s="62"/>
      <c r="P231" s="62"/>
      <c r="Q231" s="62"/>
    </row>
    <row r="232" spans="1:17" s="68" customFormat="1">
      <c r="A232" s="141">
        <v>221</v>
      </c>
      <c r="B232" s="142"/>
      <c r="C232" s="142"/>
      <c r="D232" s="144"/>
      <c r="E232" s="16" t="str">
        <f t="shared" si="11"/>
        <v/>
      </c>
      <c r="G232" s="69"/>
      <c r="H232" s="62"/>
      <c r="I232" s="62"/>
      <c r="J232" s="62"/>
      <c r="K232" s="62"/>
      <c r="L232" s="62"/>
      <c r="M232" s="62"/>
      <c r="N232" s="62"/>
      <c r="O232" s="62"/>
      <c r="P232" s="62"/>
      <c r="Q232" s="62"/>
    </row>
    <row r="233" spans="1:17" s="68" customFormat="1">
      <c r="A233" s="141">
        <v>222</v>
      </c>
      <c r="B233" s="142"/>
      <c r="C233" s="142"/>
      <c r="D233" s="144"/>
      <c r="E233" s="16" t="str">
        <f t="shared" si="11"/>
        <v/>
      </c>
      <c r="G233" s="69"/>
      <c r="H233" s="62"/>
      <c r="I233" s="62"/>
      <c r="J233" s="62"/>
      <c r="K233" s="62"/>
      <c r="L233" s="62"/>
      <c r="M233" s="62"/>
      <c r="N233" s="62"/>
      <c r="O233" s="62"/>
      <c r="P233" s="62"/>
      <c r="Q233" s="62"/>
    </row>
    <row r="234" spans="1:17" s="68" customFormat="1">
      <c r="A234" s="141">
        <v>223</v>
      </c>
      <c r="B234" s="142"/>
      <c r="C234" s="142"/>
      <c r="D234" s="144"/>
      <c r="E234" s="16" t="str">
        <f t="shared" si="11"/>
        <v/>
      </c>
      <c r="G234" s="69"/>
      <c r="H234" s="62"/>
      <c r="I234" s="62"/>
      <c r="J234" s="62"/>
      <c r="K234" s="62"/>
      <c r="L234" s="62"/>
      <c r="M234" s="62"/>
      <c r="N234" s="62"/>
      <c r="O234" s="62"/>
      <c r="P234" s="62"/>
      <c r="Q234" s="62"/>
    </row>
    <row r="235" spans="1:17" s="68" customFormat="1">
      <c r="A235" s="141">
        <v>224</v>
      </c>
      <c r="B235" s="142"/>
      <c r="C235" s="142"/>
      <c r="D235" s="144"/>
      <c r="E235" s="16" t="str">
        <f t="shared" si="11"/>
        <v/>
      </c>
      <c r="G235" s="69"/>
      <c r="H235" s="62"/>
      <c r="I235" s="62"/>
      <c r="J235" s="62"/>
      <c r="K235" s="62"/>
      <c r="L235" s="62"/>
      <c r="M235" s="62"/>
      <c r="N235" s="62"/>
      <c r="O235" s="62"/>
      <c r="P235" s="62"/>
      <c r="Q235" s="62"/>
    </row>
    <row r="236" spans="1:17" s="68" customFormat="1">
      <c r="A236" s="141">
        <v>225</v>
      </c>
      <c r="B236" s="142"/>
      <c r="C236" s="142"/>
      <c r="D236" s="144"/>
      <c r="E236" s="16" t="str">
        <f t="shared" si="11"/>
        <v/>
      </c>
      <c r="G236" s="69"/>
      <c r="H236" s="62"/>
      <c r="I236" s="62"/>
      <c r="J236" s="62"/>
      <c r="K236" s="62"/>
      <c r="L236" s="62"/>
      <c r="M236" s="62"/>
      <c r="N236" s="62"/>
      <c r="O236" s="62"/>
      <c r="P236" s="62"/>
      <c r="Q236" s="62"/>
    </row>
    <row r="237" spans="1:17" s="68" customFormat="1">
      <c r="A237" s="141">
        <v>226</v>
      </c>
      <c r="B237" s="142"/>
      <c r="C237" s="142"/>
      <c r="D237" s="144"/>
      <c r="E237" s="16" t="str">
        <f t="shared" si="11"/>
        <v/>
      </c>
      <c r="G237" s="69"/>
      <c r="H237" s="62"/>
      <c r="I237" s="62"/>
      <c r="J237" s="62"/>
      <c r="K237" s="62"/>
      <c r="L237" s="62"/>
      <c r="M237" s="62"/>
      <c r="N237" s="62"/>
      <c r="O237" s="62"/>
      <c r="P237" s="62"/>
      <c r="Q237" s="62"/>
    </row>
    <row r="238" spans="1:17" s="68" customFormat="1">
      <c r="A238" s="141">
        <v>227</v>
      </c>
      <c r="B238" s="142"/>
      <c r="C238" s="142"/>
      <c r="D238" s="144"/>
      <c r="E238" s="16" t="str">
        <f t="shared" si="11"/>
        <v/>
      </c>
      <c r="G238" s="69"/>
      <c r="H238" s="62"/>
      <c r="I238" s="62"/>
      <c r="J238" s="62"/>
      <c r="K238" s="62"/>
      <c r="L238" s="62"/>
      <c r="M238" s="62"/>
      <c r="N238" s="62"/>
      <c r="O238" s="62"/>
      <c r="P238" s="62"/>
      <c r="Q238" s="62"/>
    </row>
    <row r="239" spans="1:17" s="68" customFormat="1">
      <c r="A239" s="141">
        <v>228</v>
      </c>
      <c r="B239" s="142"/>
      <c r="C239" s="142"/>
      <c r="D239" s="144"/>
      <c r="E239" s="16" t="str">
        <f t="shared" si="11"/>
        <v/>
      </c>
      <c r="G239" s="69"/>
      <c r="H239" s="62"/>
      <c r="I239" s="62"/>
      <c r="J239" s="62"/>
      <c r="K239" s="62"/>
      <c r="L239" s="62"/>
      <c r="M239" s="62"/>
      <c r="N239" s="62"/>
      <c r="O239" s="62"/>
      <c r="P239" s="62"/>
      <c r="Q239" s="62"/>
    </row>
    <row r="240" spans="1:17" s="68" customFormat="1">
      <c r="A240" s="141">
        <v>229</v>
      </c>
      <c r="B240" s="142"/>
      <c r="C240" s="142"/>
      <c r="D240" s="144"/>
      <c r="E240" s="16" t="str">
        <f t="shared" si="11"/>
        <v/>
      </c>
      <c r="G240" s="69"/>
      <c r="H240" s="62"/>
      <c r="I240" s="62"/>
      <c r="J240" s="62"/>
      <c r="K240" s="62"/>
      <c r="L240" s="62"/>
      <c r="M240" s="62"/>
      <c r="N240" s="62"/>
      <c r="O240" s="62"/>
      <c r="P240" s="62"/>
      <c r="Q240" s="62"/>
    </row>
    <row r="241" spans="1:17" s="68" customFormat="1">
      <c r="A241" s="141">
        <v>230</v>
      </c>
      <c r="B241" s="142"/>
      <c r="C241" s="142"/>
      <c r="D241" s="144"/>
      <c r="E241" s="16" t="str">
        <f t="shared" si="11"/>
        <v/>
      </c>
      <c r="G241" s="69"/>
      <c r="H241" s="62"/>
      <c r="I241" s="62"/>
      <c r="J241" s="62"/>
      <c r="K241" s="62"/>
      <c r="L241" s="62"/>
      <c r="M241" s="62"/>
      <c r="N241" s="62"/>
      <c r="O241" s="62"/>
      <c r="P241" s="62"/>
      <c r="Q241" s="62"/>
    </row>
    <row r="242" spans="1:17" s="68" customFormat="1">
      <c r="A242" s="141">
        <v>231</v>
      </c>
      <c r="B242" s="142"/>
      <c r="C242" s="142"/>
      <c r="D242" s="144"/>
      <c r="E242" s="16" t="str">
        <f t="shared" si="11"/>
        <v/>
      </c>
      <c r="G242" s="69"/>
      <c r="H242" s="62"/>
      <c r="I242" s="62"/>
      <c r="J242" s="62"/>
      <c r="K242" s="62"/>
      <c r="L242" s="62"/>
      <c r="M242" s="62"/>
      <c r="N242" s="62"/>
      <c r="O242" s="62"/>
      <c r="P242" s="62"/>
      <c r="Q242" s="62"/>
    </row>
    <row r="243" spans="1:17" s="68" customFormat="1">
      <c r="A243" s="141">
        <v>232</v>
      </c>
      <c r="B243" s="142"/>
      <c r="C243" s="142"/>
      <c r="D243" s="144"/>
      <c r="E243" s="16" t="str">
        <f t="shared" si="11"/>
        <v/>
      </c>
      <c r="G243" s="69"/>
      <c r="H243" s="62"/>
      <c r="I243" s="62"/>
      <c r="J243" s="62"/>
      <c r="K243" s="62"/>
      <c r="L243" s="62"/>
      <c r="M243" s="62"/>
      <c r="N243" s="62"/>
      <c r="O243" s="62"/>
      <c r="P243" s="62"/>
      <c r="Q243" s="62"/>
    </row>
    <row r="244" spans="1:17" s="68" customFormat="1">
      <c r="A244" s="141">
        <v>233</v>
      </c>
      <c r="B244" s="142"/>
      <c r="C244" s="142"/>
      <c r="D244" s="144"/>
      <c r="E244" s="16" t="str">
        <f t="shared" si="11"/>
        <v/>
      </c>
      <c r="G244" s="69"/>
      <c r="H244" s="62"/>
      <c r="I244" s="62"/>
      <c r="J244" s="62"/>
      <c r="K244" s="62"/>
      <c r="L244" s="62"/>
      <c r="M244" s="62"/>
      <c r="N244" s="62"/>
      <c r="O244" s="62"/>
      <c r="P244" s="62"/>
      <c r="Q244" s="62"/>
    </row>
    <row r="245" spans="1:17" s="68" customFormat="1">
      <c r="A245" s="141">
        <v>234</v>
      </c>
      <c r="B245" s="142"/>
      <c r="C245" s="142"/>
      <c r="D245" s="144"/>
      <c r="E245" s="16" t="str">
        <f t="shared" si="11"/>
        <v/>
      </c>
      <c r="G245" s="69"/>
      <c r="H245" s="62"/>
      <c r="I245" s="62"/>
      <c r="J245" s="62"/>
      <c r="K245" s="62"/>
      <c r="L245" s="62"/>
      <c r="M245" s="62"/>
      <c r="N245" s="62"/>
      <c r="O245" s="62"/>
      <c r="P245" s="62"/>
      <c r="Q245" s="62"/>
    </row>
    <row r="246" spans="1:17" s="68" customFormat="1">
      <c r="A246" s="141">
        <v>235</v>
      </c>
      <c r="B246" s="142"/>
      <c r="C246" s="142"/>
      <c r="D246" s="144"/>
      <c r="E246" s="16" t="str">
        <f t="shared" si="11"/>
        <v/>
      </c>
      <c r="G246" s="69"/>
      <c r="H246" s="62"/>
      <c r="I246" s="62"/>
      <c r="J246" s="62"/>
      <c r="K246" s="62"/>
      <c r="L246" s="62"/>
      <c r="M246" s="62"/>
      <c r="N246" s="62"/>
      <c r="O246" s="62"/>
      <c r="P246" s="62"/>
      <c r="Q246" s="62"/>
    </row>
    <row r="247" spans="1:17" s="68" customFormat="1">
      <c r="A247" s="141">
        <v>236</v>
      </c>
      <c r="B247" s="142"/>
      <c r="C247" s="142"/>
      <c r="D247" s="144"/>
      <c r="E247" s="16" t="str">
        <f t="shared" si="11"/>
        <v/>
      </c>
      <c r="G247" s="69"/>
      <c r="H247" s="62"/>
      <c r="I247" s="62"/>
      <c r="J247" s="62"/>
      <c r="K247" s="62"/>
      <c r="L247" s="62"/>
      <c r="M247" s="62"/>
      <c r="N247" s="62"/>
      <c r="O247" s="62"/>
      <c r="P247" s="62"/>
      <c r="Q247" s="62"/>
    </row>
    <row r="248" spans="1:17" s="68" customFormat="1">
      <c r="A248" s="141">
        <v>237</v>
      </c>
      <c r="B248" s="142"/>
      <c r="C248" s="142"/>
      <c r="D248" s="144"/>
      <c r="E248" s="16" t="str">
        <f t="shared" si="11"/>
        <v/>
      </c>
      <c r="G248" s="69"/>
      <c r="H248" s="62"/>
      <c r="I248" s="62"/>
      <c r="J248" s="62"/>
      <c r="K248" s="62"/>
      <c r="L248" s="62"/>
      <c r="M248" s="62"/>
      <c r="N248" s="62"/>
      <c r="O248" s="62"/>
      <c r="P248" s="62"/>
      <c r="Q248" s="62"/>
    </row>
    <row r="249" spans="1:17" s="68" customFormat="1">
      <c r="A249" s="141">
        <v>238</v>
      </c>
      <c r="B249" s="142"/>
      <c r="C249" s="142"/>
      <c r="D249" s="144"/>
      <c r="E249" s="16" t="str">
        <f t="shared" si="11"/>
        <v/>
      </c>
      <c r="G249" s="69"/>
      <c r="H249" s="62"/>
      <c r="I249" s="62"/>
      <c r="J249" s="62"/>
      <c r="K249" s="62"/>
      <c r="L249" s="62"/>
      <c r="M249" s="62"/>
      <c r="N249" s="62"/>
      <c r="O249" s="62"/>
      <c r="P249" s="62"/>
      <c r="Q249" s="62"/>
    </row>
    <row r="250" spans="1:17" s="68" customFormat="1">
      <c r="A250" s="141">
        <v>239</v>
      </c>
      <c r="B250" s="142"/>
      <c r="C250" s="142"/>
      <c r="D250" s="144"/>
      <c r="E250" s="16" t="str">
        <f t="shared" si="11"/>
        <v/>
      </c>
      <c r="G250" s="69"/>
      <c r="H250" s="62"/>
      <c r="I250" s="62"/>
      <c r="J250" s="62"/>
      <c r="K250" s="62"/>
      <c r="L250" s="62"/>
      <c r="M250" s="62"/>
      <c r="N250" s="62"/>
      <c r="O250" s="62"/>
      <c r="P250" s="62"/>
      <c r="Q250" s="62"/>
    </row>
    <row r="251" spans="1:17" s="68" customFormat="1">
      <c r="A251" s="141">
        <v>240</v>
      </c>
      <c r="B251" s="142"/>
      <c r="C251" s="142"/>
      <c r="D251" s="144"/>
      <c r="E251" s="16" t="str">
        <f t="shared" si="11"/>
        <v/>
      </c>
      <c r="G251" s="69"/>
      <c r="H251" s="62"/>
      <c r="I251" s="62"/>
      <c r="J251" s="62"/>
      <c r="K251" s="62"/>
      <c r="L251" s="62"/>
      <c r="M251" s="62"/>
      <c r="N251" s="62"/>
      <c r="O251" s="62"/>
      <c r="P251" s="62"/>
      <c r="Q251" s="62"/>
    </row>
    <row r="252" spans="1:17" s="68" customFormat="1">
      <c r="A252" s="141">
        <v>241</v>
      </c>
      <c r="B252" s="142"/>
      <c r="C252" s="142"/>
      <c r="D252" s="144"/>
      <c r="E252" s="16" t="str">
        <f t="shared" si="11"/>
        <v/>
      </c>
      <c r="G252" s="69"/>
      <c r="H252" s="62"/>
      <c r="I252" s="62"/>
      <c r="J252" s="62"/>
      <c r="K252" s="62"/>
      <c r="L252" s="62"/>
      <c r="M252" s="62"/>
      <c r="N252" s="62"/>
      <c r="O252" s="62"/>
      <c r="P252" s="62"/>
      <c r="Q252" s="62"/>
    </row>
    <row r="253" spans="1:17" s="68" customFormat="1">
      <c r="A253" s="141">
        <v>242</v>
      </c>
      <c r="B253" s="142"/>
      <c r="C253" s="142"/>
      <c r="D253" s="144"/>
      <c r="E253" s="16" t="str">
        <f t="shared" si="11"/>
        <v/>
      </c>
      <c r="G253" s="69"/>
      <c r="H253" s="62"/>
      <c r="I253" s="62"/>
      <c r="J253" s="62"/>
      <c r="K253" s="62"/>
      <c r="L253" s="62"/>
      <c r="M253" s="62"/>
      <c r="N253" s="62"/>
      <c r="O253" s="62"/>
      <c r="P253" s="62"/>
      <c r="Q253" s="62"/>
    </row>
    <row r="254" spans="1:17" s="68" customFormat="1">
      <c r="A254" s="141">
        <v>243</v>
      </c>
      <c r="B254" s="142"/>
      <c r="C254" s="142"/>
      <c r="D254" s="144"/>
      <c r="E254" s="16" t="str">
        <f t="shared" si="11"/>
        <v/>
      </c>
      <c r="G254" s="69"/>
      <c r="H254" s="62"/>
      <c r="I254" s="62"/>
      <c r="J254" s="62"/>
      <c r="K254" s="62"/>
      <c r="L254" s="62"/>
      <c r="M254" s="62"/>
      <c r="N254" s="62"/>
      <c r="O254" s="62"/>
      <c r="P254" s="62"/>
      <c r="Q254" s="62"/>
    </row>
    <row r="255" spans="1:17" s="68" customFormat="1">
      <c r="A255" s="141">
        <v>244</v>
      </c>
      <c r="B255" s="142"/>
      <c r="C255" s="142"/>
      <c r="D255" s="144"/>
      <c r="E255" s="16" t="str">
        <f t="shared" si="11"/>
        <v/>
      </c>
      <c r="G255" s="69"/>
      <c r="H255" s="62"/>
      <c r="I255" s="62"/>
      <c r="J255" s="62"/>
      <c r="K255" s="62"/>
      <c r="L255" s="62"/>
      <c r="M255" s="62"/>
      <c r="N255" s="62"/>
      <c r="O255" s="62"/>
      <c r="P255" s="62"/>
      <c r="Q255" s="62"/>
    </row>
    <row r="256" spans="1:17" s="68" customFormat="1">
      <c r="A256" s="141">
        <v>245</v>
      </c>
      <c r="B256" s="142"/>
      <c r="C256" s="142"/>
      <c r="D256" s="144"/>
      <c r="E256" s="16" t="str">
        <f t="shared" si="11"/>
        <v/>
      </c>
      <c r="G256" s="69"/>
      <c r="H256" s="62"/>
      <c r="I256" s="62"/>
      <c r="J256" s="62"/>
      <c r="K256" s="62"/>
      <c r="L256" s="62"/>
      <c r="M256" s="62"/>
      <c r="N256" s="62"/>
      <c r="O256" s="62"/>
      <c r="P256" s="62"/>
      <c r="Q256" s="62"/>
    </row>
    <row r="257" spans="1:17" s="68" customFormat="1">
      <c r="A257" s="141">
        <v>246</v>
      </c>
      <c r="B257" s="142"/>
      <c r="C257" s="142"/>
      <c r="D257" s="144"/>
      <c r="E257" s="16" t="str">
        <f t="shared" si="11"/>
        <v/>
      </c>
      <c r="G257" s="69"/>
      <c r="H257" s="62"/>
      <c r="I257" s="62"/>
      <c r="J257" s="62"/>
      <c r="K257" s="62"/>
      <c r="L257" s="62"/>
      <c r="M257" s="62"/>
      <c r="N257" s="62"/>
      <c r="O257" s="62"/>
      <c r="P257" s="62"/>
      <c r="Q257" s="62"/>
    </row>
    <row r="258" spans="1:17" s="68" customFormat="1">
      <c r="A258" s="141">
        <v>247</v>
      </c>
      <c r="B258" s="142"/>
      <c r="C258" s="142"/>
      <c r="D258" s="144"/>
      <c r="E258" s="16" t="str">
        <f t="shared" si="11"/>
        <v/>
      </c>
      <c r="G258" s="69"/>
      <c r="H258" s="62"/>
      <c r="I258" s="62"/>
      <c r="J258" s="62"/>
      <c r="K258" s="62"/>
      <c r="L258" s="62"/>
      <c r="M258" s="62"/>
      <c r="N258" s="62"/>
      <c r="O258" s="62"/>
      <c r="P258" s="62"/>
      <c r="Q258" s="62"/>
    </row>
    <row r="259" spans="1:17" s="68" customFormat="1">
      <c r="A259" s="141">
        <v>248</v>
      </c>
      <c r="B259" s="142"/>
      <c r="C259" s="142"/>
      <c r="D259" s="144"/>
      <c r="E259" s="16" t="str">
        <f t="shared" si="11"/>
        <v/>
      </c>
      <c r="G259" s="69"/>
      <c r="H259" s="62"/>
      <c r="I259" s="62"/>
      <c r="J259" s="62"/>
      <c r="K259" s="62"/>
      <c r="L259" s="62"/>
      <c r="M259" s="62"/>
      <c r="N259" s="62"/>
      <c r="O259" s="62"/>
      <c r="P259" s="62"/>
      <c r="Q259" s="62"/>
    </row>
    <row r="260" spans="1:17" s="68" customFormat="1">
      <c r="A260" s="141">
        <v>249</v>
      </c>
      <c r="B260" s="142"/>
      <c r="C260" s="142"/>
      <c r="D260" s="144"/>
      <c r="E260" s="16" t="str">
        <f t="shared" si="11"/>
        <v/>
      </c>
      <c r="G260" s="69"/>
      <c r="H260" s="62"/>
      <c r="I260" s="62"/>
      <c r="J260" s="62"/>
      <c r="K260" s="62"/>
      <c r="L260" s="62"/>
      <c r="M260" s="62"/>
      <c r="N260" s="62"/>
      <c r="O260" s="62"/>
      <c r="P260" s="62"/>
      <c r="Q260" s="62"/>
    </row>
    <row r="261" spans="1:17" s="68" customFormat="1">
      <c r="A261" s="141">
        <v>250</v>
      </c>
      <c r="B261" s="142"/>
      <c r="C261" s="142"/>
      <c r="D261" s="144"/>
      <c r="E261" s="16" t="str">
        <f t="shared" si="11"/>
        <v/>
      </c>
      <c r="G261" s="69"/>
      <c r="H261" s="62"/>
      <c r="I261" s="62"/>
      <c r="J261" s="62"/>
      <c r="K261" s="62"/>
      <c r="L261" s="62"/>
      <c r="M261" s="62"/>
      <c r="N261" s="62"/>
      <c r="O261" s="62"/>
      <c r="P261" s="62"/>
      <c r="Q261" s="62"/>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activeCell="C12" sqref="C12"/>
    </sheetView>
  </sheetViews>
  <sheetFormatPr defaultColWidth="9.109375" defaultRowHeight="15.6"/>
  <cols>
    <col min="1" max="1" width="5.6640625" style="58" customWidth="1"/>
    <col min="2" max="2" width="45.5546875" style="62" customWidth="1"/>
    <col min="3" max="3" width="75.6640625" style="62" customWidth="1"/>
    <col min="4" max="4" width="10.6640625" style="67" customWidth="1"/>
    <col min="5" max="6" width="17.6640625" style="62" customWidth="1"/>
    <col min="7" max="7" width="10.6640625" style="68" hidden="1" customWidth="1"/>
    <col min="8" max="8" width="9.109375" style="69" hidden="1" customWidth="1"/>
    <col min="9" max="9" width="9.109375" style="62" hidden="1" customWidth="1"/>
    <col min="10" max="10" width="9.109375" hidden="1" customWidth="1"/>
    <col min="11" max="19" width="9.109375" style="62" customWidth="1"/>
    <col min="20" max="16384" width="9.109375" style="62"/>
  </cols>
  <sheetData>
    <row r="1" spans="1:10" s="58" customFormat="1">
      <c r="A1" s="57" t="s">
        <v>481</v>
      </c>
      <c r="D1" s="59"/>
      <c r="E1" s="61"/>
      <c r="F1" s="48"/>
      <c r="G1" s="60"/>
      <c r="H1" s="287"/>
      <c r="J1"/>
    </row>
    <row r="2" spans="1:10" s="58" customFormat="1">
      <c r="A2" s="344" t="str">
        <f>IF(ISBLANK(facultate), IF(ISBLANK(departament),"","Departament " &amp; departament), "Facultatea " &amp; facultate)</f>
        <v>Facultatea Construcții</v>
      </c>
      <c r="D2" s="59"/>
      <c r="E2" s="61"/>
      <c r="F2" s="48"/>
      <c r="G2" s="60"/>
      <c r="H2" s="287"/>
      <c r="J2"/>
    </row>
    <row r="3" spans="1:10" s="58" customFormat="1">
      <c r="A3" s="344" t="str">
        <f>IF(ISBLANK(departament),"","Departamentul " &amp; departament)</f>
        <v>Departamentul Căi de Comunicație Terestre, Fundații și Cadastru</v>
      </c>
      <c r="D3" s="59"/>
      <c r="E3" s="61"/>
      <c r="F3" s="48"/>
      <c r="G3" s="60"/>
      <c r="H3" s="287"/>
      <c r="J3"/>
    </row>
    <row r="4" spans="1:10">
      <c r="A4" s="531" t="s">
        <v>834</v>
      </c>
      <c r="B4" s="531"/>
      <c r="C4" s="531"/>
      <c r="D4" s="531"/>
      <c r="E4" s="531"/>
      <c r="F4" s="531"/>
      <c r="G4" s="531"/>
      <c r="H4" s="531"/>
    </row>
    <row r="5" spans="1:10">
      <c r="A5" s="531" t="s">
        <v>856</v>
      </c>
      <c r="B5" s="531"/>
      <c r="C5" s="531"/>
      <c r="D5" s="531"/>
      <c r="E5" s="531"/>
      <c r="F5" s="422"/>
      <c r="G5" s="224"/>
    </row>
    <row r="6" spans="1:10" ht="13.5" customHeight="1">
      <c r="D6" s="62"/>
      <c r="E6" s="345"/>
      <c r="F6" s="345" t="str">
        <f>CONCATENATE(functie," ",nume_candidat)</f>
        <v>Șef de lucrări Halbac-Cotoara-Zamfir Rares</v>
      </c>
    </row>
    <row r="7" spans="1:10" ht="18.75" customHeight="1">
      <c r="A7" s="529" t="s">
        <v>336</v>
      </c>
      <c r="B7" s="529" t="s">
        <v>857</v>
      </c>
      <c r="C7" s="529" t="s">
        <v>1043</v>
      </c>
      <c r="D7" s="539" t="s">
        <v>2</v>
      </c>
      <c r="E7" s="529" t="s">
        <v>542</v>
      </c>
      <c r="F7" s="539" t="s">
        <v>1098</v>
      </c>
      <c r="G7" s="529" t="s">
        <v>4</v>
      </c>
      <c r="H7" s="550" t="s">
        <v>539</v>
      </c>
      <c r="I7" s="536" t="s">
        <v>549</v>
      </c>
    </row>
    <row r="8" spans="1:10" ht="18.75" customHeight="1">
      <c r="A8" s="546"/>
      <c r="B8" s="546"/>
      <c r="C8" s="546"/>
      <c r="D8" s="540"/>
      <c r="E8" s="546"/>
      <c r="F8" s="540"/>
      <c r="G8" s="546"/>
      <c r="H8" s="551"/>
      <c r="I8" s="536"/>
    </row>
    <row r="9" spans="1:10" ht="18.75" customHeight="1">
      <c r="A9" s="546"/>
      <c r="B9" s="546"/>
      <c r="C9" s="546"/>
      <c r="D9" s="540"/>
      <c r="E9" s="530"/>
      <c r="F9" s="540"/>
      <c r="G9" s="530"/>
      <c r="H9" s="551"/>
      <c r="I9" s="536"/>
    </row>
    <row r="10" spans="1:10" ht="18.75" customHeight="1">
      <c r="A10" s="530"/>
      <c r="B10" s="530"/>
      <c r="C10" s="530"/>
      <c r="D10" s="541"/>
      <c r="E10" s="346" t="str">
        <f>CONCATENATE("ultimii ",durata_evaluare," ani")</f>
        <v>ultimii 5 ani</v>
      </c>
      <c r="F10" s="541"/>
      <c r="G10" s="346" t="str">
        <f>CONCATENATE("ultimii                                  ",durata_evaluare," ani")</f>
        <v>ultimii                                  5 ani</v>
      </c>
      <c r="H10" s="552"/>
      <c r="I10" s="536"/>
    </row>
    <row r="11" spans="1:10">
      <c r="A11" s="86"/>
      <c r="B11" s="63"/>
      <c r="C11" s="63"/>
      <c r="D11" s="28"/>
      <c r="E11" s="146">
        <f>SUMIF(E12:E1012,"&gt;0")</f>
        <v>0</v>
      </c>
      <c r="F11" s="434"/>
      <c r="G11" s="4">
        <f>SUMIF(G12:G1110,"&gt;0")</f>
        <v>0</v>
      </c>
      <c r="H11" s="296"/>
    </row>
    <row r="12" spans="1:10">
      <c r="A12" s="35">
        <v>1</v>
      </c>
      <c r="B12" s="7"/>
      <c r="C12" s="418"/>
      <c r="D12" s="218"/>
      <c r="E12" s="16" t="str">
        <f t="shared" ref="E12:E75" si="0">IF(OR($B12="",,$D12&lt;an_initial,$D12&gt;an_final),"",G12*(HLOOKUP(C12,iii5punctaje,2,FALSE)))</f>
        <v/>
      </c>
      <c r="F12" s="35"/>
      <c r="G12" s="56" t="str">
        <f t="shared" ref="G12:G43" si="1">IF(OR($B12="",,$D12="",$D12&gt;an_final),"",IF($D12&gt;=an_initial,1,""))</f>
        <v/>
      </c>
      <c r="H12" s="347" t="b">
        <f t="shared" ref="H12:H75" si="2">IF(nume_candidat="",FALSE,ISNUMBER(SEARCH(nume_candidat,$B12)))</f>
        <v>0</v>
      </c>
      <c r="I12" s="348">
        <f t="shared" ref="I12:I43" si="3">LEN(B12)-LEN(SUBSTITUTE(B12,",",""))+1</f>
        <v>1</v>
      </c>
    </row>
    <row r="13" spans="1:10">
      <c r="A13" s="35">
        <v>2</v>
      </c>
      <c r="B13" s="7"/>
      <c r="C13" s="418"/>
      <c r="D13" s="218"/>
      <c r="E13" s="16" t="str">
        <f t="shared" si="0"/>
        <v/>
      </c>
      <c r="F13" s="35"/>
      <c r="G13" s="56" t="str">
        <f t="shared" si="1"/>
        <v/>
      </c>
      <c r="H13" s="347" t="b">
        <f t="shared" si="2"/>
        <v>0</v>
      </c>
      <c r="I13" s="348">
        <f t="shared" si="3"/>
        <v>1</v>
      </c>
    </row>
    <row r="14" spans="1:10">
      <c r="A14" s="35">
        <v>3</v>
      </c>
      <c r="B14" s="7"/>
      <c r="C14" s="418"/>
      <c r="D14" s="218"/>
      <c r="E14" s="16" t="str">
        <f t="shared" si="0"/>
        <v/>
      </c>
      <c r="F14" s="35"/>
      <c r="G14" s="56" t="str">
        <f t="shared" si="1"/>
        <v/>
      </c>
      <c r="H14" s="347" t="b">
        <f t="shared" si="2"/>
        <v>0</v>
      </c>
      <c r="I14" s="348">
        <f t="shared" si="3"/>
        <v>1</v>
      </c>
    </row>
    <row r="15" spans="1:10">
      <c r="A15" s="35">
        <v>4</v>
      </c>
      <c r="B15" s="6"/>
      <c r="C15" s="6"/>
      <c r="D15" s="214"/>
      <c r="E15" s="16" t="str">
        <f t="shared" si="0"/>
        <v/>
      </c>
      <c r="F15" s="35"/>
      <c r="G15" s="56" t="str">
        <f t="shared" si="1"/>
        <v/>
      </c>
      <c r="H15" s="347" t="b">
        <f t="shared" si="2"/>
        <v>0</v>
      </c>
      <c r="I15" s="348">
        <f t="shared" si="3"/>
        <v>1</v>
      </c>
    </row>
    <row r="16" spans="1:10">
      <c r="A16" s="35">
        <v>5</v>
      </c>
      <c r="B16" s="6"/>
      <c r="C16" s="6"/>
      <c r="D16" s="214"/>
      <c r="E16" s="16" t="str">
        <f t="shared" si="0"/>
        <v/>
      </c>
      <c r="F16" s="35"/>
      <c r="G16" s="56" t="str">
        <f t="shared" si="1"/>
        <v/>
      </c>
      <c r="H16" s="347" t="b">
        <f t="shared" si="2"/>
        <v>0</v>
      </c>
      <c r="I16" s="348">
        <f t="shared" si="3"/>
        <v>1</v>
      </c>
    </row>
    <row r="17" spans="1:9">
      <c r="A17" s="35">
        <v>6</v>
      </c>
      <c r="B17" s="6"/>
      <c r="C17" s="6"/>
      <c r="D17" s="214"/>
      <c r="E17" s="16" t="str">
        <f t="shared" si="0"/>
        <v/>
      </c>
      <c r="F17" s="35"/>
      <c r="G17" s="56" t="str">
        <f t="shared" si="1"/>
        <v/>
      </c>
      <c r="H17" s="347" t="b">
        <f t="shared" si="2"/>
        <v>0</v>
      </c>
      <c r="I17" s="348">
        <f t="shared" si="3"/>
        <v>1</v>
      </c>
    </row>
    <row r="18" spans="1:9">
      <c r="A18" s="35">
        <v>7</v>
      </c>
      <c r="B18" s="6"/>
      <c r="C18" s="6"/>
      <c r="D18" s="214"/>
      <c r="E18" s="16" t="str">
        <f t="shared" si="0"/>
        <v/>
      </c>
      <c r="F18" s="35"/>
      <c r="G18" s="56" t="str">
        <f t="shared" si="1"/>
        <v/>
      </c>
      <c r="H18" s="347" t="b">
        <f t="shared" si="2"/>
        <v>0</v>
      </c>
      <c r="I18" s="348">
        <f t="shared" si="3"/>
        <v>1</v>
      </c>
    </row>
    <row r="19" spans="1:9">
      <c r="A19" s="35">
        <v>8</v>
      </c>
      <c r="B19" s="6"/>
      <c r="C19" s="6"/>
      <c r="D19" s="214"/>
      <c r="E19" s="16" t="str">
        <f t="shared" si="0"/>
        <v/>
      </c>
      <c r="F19" s="35"/>
      <c r="G19" s="56" t="str">
        <f t="shared" si="1"/>
        <v/>
      </c>
      <c r="H19" s="347" t="b">
        <f t="shared" si="2"/>
        <v>0</v>
      </c>
      <c r="I19" s="348">
        <f t="shared" si="3"/>
        <v>1</v>
      </c>
    </row>
    <row r="20" spans="1:9">
      <c r="A20" s="35">
        <v>9</v>
      </c>
      <c r="B20" s="6"/>
      <c r="C20" s="6"/>
      <c r="D20" s="214"/>
      <c r="E20" s="16" t="str">
        <f t="shared" si="0"/>
        <v/>
      </c>
      <c r="F20" s="35"/>
      <c r="G20" s="56" t="str">
        <f t="shared" si="1"/>
        <v/>
      </c>
      <c r="H20" s="347" t="b">
        <f t="shared" si="2"/>
        <v>0</v>
      </c>
      <c r="I20" s="348">
        <f t="shared" si="3"/>
        <v>1</v>
      </c>
    </row>
    <row r="21" spans="1:9">
      <c r="A21" s="35">
        <v>10</v>
      </c>
      <c r="B21" s="6"/>
      <c r="C21" s="6"/>
      <c r="D21" s="214"/>
      <c r="E21" s="16" t="str">
        <f t="shared" si="0"/>
        <v/>
      </c>
      <c r="F21" s="35"/>
      <c r="G21" s="56" t="str">
        <f t="shared" si="1"/>
        <v/>
      </c>
      <c r="H21" s="347" t="b">
        <f t="shared" si="2"/>
        <v>0</v>
      </c>
      <c r="I21" s="348">
        <f t="shared" si="3"/>
        <v>1</v>
      </c>
    </row>
    <row r="22" spans="1:9">
      <c r="A22" s="35">
        <v>11</v>
      </c>
      <c r="B22" s="6"/>
      <c r="C22" s="6"/>
      <c r="D22" s="214"/>
      <c r="E22" s="16" t="str">
        <f t="shared" si="0"/>
        <v/>
      </c>
      <c r="F22" s="35"/>
      <c r="G22" s="56" t="str">
        <f t="shared" si="1"/>
        <v/>
      </c>
      <c r="H22" s="347" t="b">
        <f t="shared" si="2"/>
        <v>0</v>
      </c>
      <c r="I22" s="348">
        <f t="shared" si="3"/>
        <v>1</v>
      </c>
    </row>
    <row r="23" spans="1:9">
      <c r="A23" s="35">
        <v>12</v>
      </c>
      <c r="B23" s="6"/>
      <c r="C23" s="6"/>
      <c r="D23" s="214"/>
      <c r="E23" s="16" t="str">
        <f t="shared" si="0"/>
        <v/>
      </c>
      <c r="F23" s="35"/>
      <c r="G23" s="56" t="str">
        <f t="shared" si="1"/>
        <v/>
      </c>
      <c r="H23" s="347" t="b">
        <f t="shared" si="2"/>
        <v>0</v>
      </c>
      <c r="I23" s="348">
        <f t="shared" si="3"/>
        <v>1</v>
      </c>
    </row>
    <row r="24" spans="1:9">
      <c r="A24" s="35">
        <v>13</v>
      </c>
      <c r="B24" s="6"/>
      <c r="C24" s="6"/>
      <c r="D24" s="214"/>
      <c r="E24" s="16" t="str">
        <f t="shared" si="0"/>
        <v/>
      </c>
      <c r="F24" s="35"/>
      <c r="G24" s="56" t="str">
        <f t="shared" si="1"/>
        <v/>
      </c>
      <c r="H24" s="347" t="b">
        <f t="shared" si="2"/>
        <v>0</v>
      </c>
      <c r="I24" s="348">
        <f t="shared" si="3"/>
        <v>1</v>
      </c>
    </row>
    <row r="25" spans="1:9">
      <c r="A25" s="35">
        <v>14</v>
      </c>
      <c r="B25" s="6"/>
      <c r="C25" s="6"/>
      <c r="D25" s="214"/>
      <c r="E25" s="16" t="str">
        <f t="shared" si="0"/>
        <v/>
      </c>
      <c r="F25" s="35"/>
      <c r="G25" s="56" t="str">
        <f t="shared" si="1"/>
        <v/>
      </c>
      <c r="H25" s="347" t="b">
        <f t="shared" si="2"/>
        <v>0</v>
      </c>
      <c r="I25" s="348">
        <f t="shared" si="3"/>
        <v>1</v>
      </c>
    </row>
    <row r="26" spans="1:9">
      <c r="A26" s="35">
        <v>15</v>
      </c>
      <c r="B26" s="6"/>
      <c r="C26" s="6"/>
      <c r="D26" s="214"/>
      <c r="E26" s="16" t="str">
        <f t="shared" si="0"/>
        <v/>
      </c>
      <c r="F26" s="35"/>
      <c r="G26" s="56" t="str">
        <f t="shared" si="1"/>
        <v/>
      </c>
      <c r="H26" s="347" t="b">
        <f t="shared" si="2"/>
        <v>0</v>
      </c>
      <c r="I26" s="348">
        <f t="shared" si="3"/>
        <v>1</v>
      </c>
    </row>
    <row r="27" spans="1:9">
      <c r="A27" s="35">
        <v>16</v>
      </c>
      <c r="B27" s="6"/>
      <c r="C27" s="6"/>
      <c r="D27" s="214"/>
      <c r="E27" s="16" t="str">
        <f t="shared" si="0"/>
        <v/>
      </c>
      <c r="F27" s="35"/>
      <c r="G27" s="56" t="str">
        <f t="shared" si="1"/>
        <v/>
      </c>
      <c r="H27" s="347" t="b">
        <f t="shared" si="2"/>
        <v>0</v>
      </c>
      <c r="I27" s="348">
        <f t="shared" si="3"/>
        <v>1</v>
      </c>
    </row>
    <row r="28" spans="1:9">
      <c r="A28" s="35">
        <v>17</v>
      </c>
      <c r="B28" s="6"/>
      <c r="C28" s="6"/>
      <c r="D28" s="214"/>
      <c r="E28" s="16" t="str">
        <f t="shared" si="0"/>
        <v/>
      </c>
      <c r="F28" s="35"/>
      <c r="G28" s="56" t="str">
        <f t="shared" si="1"/>
        <v/>
      </c>
      <c r="H28" s="347" t="b">
        <f t="shared" si="2"/>
        <v>0</v>
      </c>
      <c r="I28" s="348">
        <f t="shared" si="3"/>
        <v>1</v>
      </c>
    </row>
    <row r="29" spans="1:9">
      <c r="A29" s="35">
        <v>18</v>
      </c>
      <c r="B29" s="6"/>
      <c r="C29" s="6"/>
      <c r="D29" s="214"/>
      <c r="E29" s="16" t="str">
        <f t="shared" si="0"/>
        <v/>
      </c>
      <c r="F29" s="35"/>
      <c r="G29" s="56" t="str">
        <f t="shared" si="1"/>
        <v/>
      </c>
      <c r="H29" s="347" t="b">
        <f t="shared" si="2"/>
        <v>0</v>
      </c>
      <c r="I29" s="348">
        <f t="shared" si="3"/>
        <v>1</v>
      </c>
    </row>
    <row r="30" spans="1:9">
      <c r="A30" s="35">
        <v>19</v>
      </c>
      <c r="B30" s="6"/>
      <c r="C30" s="6"/>
      <c r="D30" s="214"/>
      <c r="E30" s="16" t="str">
        <f t="shared" si="0"/>
        <v/>
      </c>
      <c r="F30" s="35"/>
      <c r="G30" s="56" t="str">
        <f t="shared" si="1"/>
        <v/>
      </c>
      <c r="H30" s="347" t="b">
        <f t="shared" si="2"/>
        <v>0</v>
      </c>
      <c r="I30" s="348">
        <f t="shared" si="3"/>
        <v>1</v>
      </c>
    </row>
    <row r="31" spans="1:9">
      <c r="A31" s="35">
        <v>20</v>
      </c>
      <c r="B31" s="6"/>
      <c r="C31" s="6"/>
      <c r="D31" s="214"/>
      <c r="E31" s="16" t="str">
        <f t="shared" si="0"/>
        <v/>
      </c>
      <c r="F31" s="35"/>
      <c r="G31" s="56" t="str">
        <f t="shared" si="1"/>
        <v/>
      </c>
      <c r="H31" s="347" t="b">
        <f t="shared" si="2"/>
        <v>0</v>
      </c>
      <c r="I31" s="348">
        <f t="shared" si="3"/>
        <v>1</v>
      </c>
    </row>
    <row r="32" spans="1:9">
      <c r="A32" s="35">
        <v>21</v>
      </c>
      <c r="B32" s="6"/>
      <c r="C32" s="6"/>
      <c r="D32" s="214"/>
      <c r="E32" s="16" t="str">
        <f t="shared" si="0"/>
        <v/>
      </c>
      <c r="F32" s="35"/>
      <c r="G32" s="56" t="str">
        <f t="shared" si="1"/>
        <v/>
      </c>
      <c r="H32" s="347" t="b">
        <f t="shared" si="2"/>
        <v>0</v>
      </c>
      <c r="I32" s="348">
        <f t="shared" si="3"/>
        <v>1</v>
      </c>
    </row>
    <row r="33" spans="1:9">
      <c r="A33" s="35">
        <v>22</v>
      </c>
      <c r="B33" s="6"/>
      <c r="C33" s="6"/>
      <c r="D33" s="214"/>
      <c r="E33" s="16" t="str">
        <f t="shared" si="0"/>
        <v/>
      </c>
      <c r="F33" s="35"/>
      <c r="G33" s="56" t="str">
        <f t="shared" si="1"/>
        <v/>
      </c>
      <c r="H33" s="347" t="b">
        <f t="shared" si="2"/>
        <v>0</v>
      </c>
      <c r="I33" s="348">
        <f t="shared" si="3"/>
        <v>1</v>
      </c>
    </row>
    <row r="34" spans="1:9">
      <c r="A34" s="35">
        <v>23</v>
      </c>
      <c r="B34" s="6"/>
      <c r="C34" s="6"/>
      <c r="D34" s="214"/>
      <c r="E34" s="16" t="str">
        <f t="shared" si="0"/>
        <v/>
      </c>
      <c r="F34" s="35"/>
      <c r="G34" s="56" t="str">
        <f t="shared" si="1"/>
        <v/>
      </c>
      <c r="H34" s="347" t="b">
        <f t="shared" si="2"/>
        <v>0</v>
      </c>
      <c r="I34" s="348">
        <f t="shared" si="3"/>
        <v>1</v>
      </c>
    </row>
    <row r="35" spans="1:9">
      <c r="A35" s="35">
        <v>24</v>
      </c>
      <c r="B35" s="6"/>
      <c r="C35" s="6"/>
      <c r="D35" s="214"/>
      <c r="E35" s="16" t="str">
        <f t="shared" si="0"/>
        <v/>
      </c>
      <c r="F35" s="35"/>
      <c r="G35" s="56" t="str">
        <f t="shared" si="1"/>
        <v/>
      </c>
      <c r="H35" s="347" t="b">
        <f t="shared" si="2"/>
        <v>0</v>
      </c>
      <c r="I35" s="348">
        <f t="shared" si="3"/>
        <v>1</v>
      </c>
    </row>
    <row r="36" spans="1:9">
      <c r="A36" s="35">
        <v>25</v>
      </c>
      <c r="B36" s="6"/>
      <c r="C36" s="6"/>
      <c r="D36" s="214"/>
      <c r="E36" s="16" t="str">
        <f t="shared" si="0"/>
        <v/>
      </c>
      <c r="F36" s="35"/>
      <c r="G36" s="56" t="str">
        <f t="shared" si="1"/>
        <v/>
      </c>
      <c r="H36" s="347" t="b">
        <f t="shared" si="2"/>
        <v>0</v>
      </c>
      <c r="I36" s="348">
        <f t="shared" si="3"/>
        <v>1</v>
      </c>
    </row>
    <row r="37" spans="1:9">
      <c r="A37" s="35">
        <v>26</v>
      </c>
      <c r="B37" s="6"/>
      <c r="C37" s="6"/>
      <c r="D37" s="214"/>
      <c r="E37" s="16" t="str">
        <f t="shared" si="0"/>
        <v/>
      </c>
      <c r="F37" s="35"/>
      <c r="G37" s="56" t="str">
        <f t="shared" si="1"/>
        <v/>
      </c>
      <c r="H37" s="347" t="b">
        <f t="shared" si="2"/>
        <v>0</v>
      </c>
      <c r="I37" s="348">
        <f t="shared" si="3"/>
        <v>1</v>
      </c>
    </row>
    <row r="38" spans="1:9">
      <c r="A38" s="35">
        <v>27</v>
      </c>
      <c r="B38" s="6"/>
      <c r="C38" s="6"/>
      <c r="D38" s="214"/>
      <c r="E38" s="16" t="str">
        <f t="shared" si="0"/>
        <v/>
      </c>
      <c r="F38" s="35"/>
      <c r="G38" s="56" t="str">
        <f t="shared" si="1"/>
        <v/>
      </c>
      <c r="H38" s="347" t="b">
        <f t="shared" si="2"/>
        <v>0</v>
      </c>
      <c r="I38" s="348">
        <f t="shared" si="3"/>
        <v>1</v>
      </c>
    </row>
    <row r="39" spans="1:9">
      <c r="A39" s="35">
        <v>28</v>
      </c>
      <c r="B39" s="6"/>
      <c r="C39" s="6"/>
      <c r="D39" s="214"/>
      <c r="E39" s="16" t="str">
        <f t="shared" si="0"/>
        <v/>
      </c>
      <c r="F39" s="35"/>
      <c r="G39" s="56" t="str">
        <f t="shared" si="1"/>
        <v/>
      </c>
      <c r="H39" s="347" t="b">
        <f t="shared" si="2"/>
        <v>0</v>
      </c>
      <c r="I39" s="348">
        <f t="shared" si="3"/>
        <v>1</v>
      </c>
    </row>
    <row r="40" spans="1:9">
      <c r="A40" s="35">
        <v>29</v>
      </c>
      <c r="B40" s="6"/>
      <c r="C40" s="6"/>
      <c r="D40" s="214"/>
      <c r="E40" s="16" t="str">
        <f t="shared" si="0"/>
        <v/>
      </c>
      <c r="F40" s="35"/>
      <c r="G40" s="56" t="str">
        <f t="shared" si="1"/>
        <v/>
      </c>
      <c r="H40" s="347" t="b">
        <f t="shared" si="2"/>
        <v>0</v>
      </c>
      <c r="I40" s="348">
        <f t="shared" si="3"/>
        <v>1</v>
      </c>
    </row>
    <row r="41" spans="1:9">
      <c r="A41" s="35">
        <v>30</v>
      </c>
      <c r="B41" s="6"/>
      <c r="C41" s="6"/>
      <c r="D41" s="214"/>
      <c r="E41" s="16" t="str">
        <f t="shared" si="0"/>
        <v/>
      </c>
      <c r="F41" s="35"/>
      <c r="G41" s="56" t="str">
        <f t="shared" si="1"/>
        <v/>
      </c>
      <c r="H41" s="347" t="b">
        <f t="shared" si="2"/>
        <v>0</v>
      </c>
      <c r="I41" s="348">
        <f t="shared" si="3"/>
        <v>1</v>
      </c>
    </row>
    <row r="42" spans="1:9">
      <c r="A42" s="35">
        <v>31</v>
      </c>
      <c r="B42" s="6"/>
      <c r="C42" s="6"/>
      <c r="D42" s="214"/>
      <c r="E42" s="16" t="str">
        <f t="shared" si="0"/>
        <v/>
      </c>
      <c r="F42" s="35"/>
      <c r="G42" s="56" t="str">
        <f t="shared" si="1"/>
        <v/>
      </c>
      <c r="H42" s="347" t="b">
        <f t="shared" si="2"/>
        <v>0</v>
      </c>
      <c r="I42" s="348">
        <f t="shared" si="3"/>
        <v>1</v>
      </c>
    </row>
    <row r="43" spans="1:9">
      <c r="A43" s="35">
        <v>32</v>
      </c>
      <c r="B43" s="6"/>
      <c r="C43" s="6"/>
      <c r="D43" s="214"/>
      <c r="E43" s="16" t="str">
        <f t="shared" si="0"/>
        <v/>
      </c>
      <c r="F43" s="35"/>
      <c r="G43" s="56" t="str">
        <f t="shared" si="1"/>
        <v/>
      </c>
      <c r="H43" s="347" t="b">
        <f t="shared" si="2"/>
        <v>0</v>
      </c>
      <c r="I43" s="348">
        <f t="shared" si="3"/>
        <v>1</v>
      </c>
    </row>
    <row r="44" spans="1:9">
      <c r="A44" s="35">
        <v>33</v>
      </c>
      <c r="B44" s="6"/>
      <c r="C44" s="6"/>
      <c r="D44" s="214"/>
      <c r="E44" s="16" t="str">
        <f t="shared" si="0"/>
        <v/>
      </c>
      <c r="F44" s="35"/>
      <c r="G44" s="56" t="str">
        <f t="shared" ref="G44:G75" si="4">IF(OR($B44="",,$D44="",$D44&gt;an_final),"",IF($D44&gt;=an_initial,1,""))</f>
        <v/>
      </c>
      <c r="H44" s="347" t="b">
        <f t="shared" si="2"/>
        <v>0</v>
      </c>
      <c r="I44" s="348">
        <f t="shared" ref="I44:I75" si="5">LEN(B44)-LEN(SUBSTITUTE(B44,",",""))+1</f>
        <v>1</v>
      </c>
    </row>
    <row r="45" spans="1:9">
      <c r="A45" s="35">
        <v>34</v>
      </c>
      <c r="B45" s="6"/>
      <c r="C45" s="6"/>
      <c r="D45" s="214"/>
      <c r="E45" s="16" t="str">
        <f t="shared" si="0"/>
        <v/>
      </c>
      <c r="F45" s="35"/>
      <c r="G45" s="56" t="str">
        <f t="shared" si="4"/>
        <v/>
      </c>
      <c r="H45" s="347" t="b">
        <f t="shared" si="2"/>
        <v>0</v>
      </c>
      <c r="I45" s="348">
        <f t="shared" si="5"/>
        <v>1</v>
      </c>
    </row>
    <row r="46" spans="1:9">
      <c r="A46" s="35">
        <v>35</v>
      </c>
      <c r="B46" s="6"/>
      <c r="C46" s="6"/>
      <c r="D46" s="214"/>
      <c r="E46" s="16" t="str">
        <f t="shared" si="0"/>
        <v/>
      </c>
      <c r="F46" s="35"/>
      <c r="G46" s="56" t="str">
        <f t="shared" si="4"/>
        <v/>
      </c>
      <c r="H46" s="347" t="b">
        <f t="shared" si="2"/>
        <v>0</v>
      </c>
      <c r="I46" s="348">
        <f t="shared" si="5"/>
        <v>1</v>
      </c>
    </row>
    <row r="47" spans="1:9">
      <c r="A47" s="35">
        <v>36</v>
      </c>
      <c r="B47" s="6"/>
      <c r="C47" s="6"/>
      <c r="D47" s="214"/>
      <c r="E47" s="16" t="str">
        <f t="shared" si="0"/>
        <v/>
      </c>
      <c r="F47" s="35"/>
      <c r="G47" s="56" t="str">
        <f t="shared" si="4"/>
        <v/>
      </c>
      <c r="H47" s="347" t="b">
        <f t="shared" si="2"/>
        <v>0</v>
      </c>
      <c r="I47" s="348">
        <f t="shared" si="5"/>
        <v>1</v>
      </c>
    </row>
    <row r="48" spans="1:9">
      <c r="A48" s="35">
        <v>37</v>
      </c>
      <c r="B48" s="6"/>
      <c r="C48" s="6"/>
      <c r="D48" s="214"/>
      <c r="E48" s="16" t="str">
        <f t="shared" si="0"/>
        <v/>
      </c>
      <c r="F48" s="35"/>
      <c r="G48" s="56" t="str">
        <f t="shared" si="4"/>
        <v/>
      </c>
      <c r="H48" s="347" t="b">
        <f t="shared" si="2"/>
        <v>0</v>
      </c>
      <c r="I48" s="348">
        <f t="shared" si="5"/>
        <v>1</v>
      </c>
    </row>
    <row r="49" spans="1:9">
      <c r="A49" s="35">
        <v>38</v>
      </c>
      <c r="B49" s="6"/>
      <c r="C49" s="6"/>
      <c r="D49" s="214"/>
      <c r="E49" s="16" t="str">
        <f t="shared" si="0"/>
        <v/>
      </c>
      <c r="F49" s="35"/>
      <c r="G49" s="56" t="str">
        <f t="shared" si="4"/>
        <v/>
      </c>
      <c r="H49" s="347" t="b">
        <f t="shared" si="2"/>
        <v>0</v>
      </c>
      <c r="I49" s="348">
        <f t="shared" si="5"/>
        <v>1</v>
      </c>
    </row>
    <row r="50" spans="1:9">
      <c r="A50" s="35">
        <v>39</v>
      </c>
      <c r="B50" s="6"/>
      <c r="C50" s="6"/>
      <c r="D50" s="214"/>
      <c r="E50" s="16" t="str">
        <f t="shared" si="0"/>
        <v/>
      </c>
      <c r="F50" s="35"/>
      <c r="G50" s="56" t="str">
        <f t="shared" si="4"/>
        <v/>
      </c>
      <c r="H50" s="347" t="b">
        <f t="shared" si="2"/>
        <v>0</v>
      </c>
      <c r="I50" s="348">
        <f t="shared" si="5"/>
        <v>1</v>
      </c>
    </row>
    <row r="51" spans="1:9">
      <c r="A51" s="35">
        <v>40</v>
      </c>
      <c r="B51" s="6"/>
      <c r="C51" s="6"/>
      <c r="D51" s="214"/>
      <c r="E51" s="16" t="str">
        <f t="shared" si="0"/>
        <v/>
      </c>
      <c r="F51" s="35"/>
      <c r="G51" s="56" t="str">
        <f t="shared" si="4"/>
        <v/>
      </c>
      <c r="H51" s="347" t="b">
        <f t="shared" si="2"/>
        <v>0</v>
      </c>
      <c r="I51" s="348">
        <f t="shared" si="5"/>
        <v>1</v>
      </c>
    </row>
    <row r="52" spans="1:9">
      <c r="A52" s="35">
        <v>41</v>
      </c>
      <c r="B52" s="6"/>
      <c r="C52" s="6"/>
      <c r="D52" s="214"/>
      <c r="E52" s="16" t="str">
        <f t="shared" si="0"/>
        <v/>
      </c>
      <c r="F52" s="35"/>
      <c r="G52" s="56" t="str">
        <f t="shared" si="4"/>
        <v/>
      </c>
      <c r="H52" s="347" t="b">
        <f t="shared" si="2"/>
        <v>0</v>
      </c>
      <c r="I52" s="348">
        <f t="shared" si="5"/>
        <v>1</v>
      </c>
    </row>
    <row r="53" spans="1:9">
      <c r="A53" s="35">
        <v>42</v>
      </c>
      <c r="B53" s="6"/>
      <c r="C53" s="6"/>
      <c r="D53" s="214"/>
      <c r="E53" s="16" t="str">
        <f t="shared" si="0"/>
        <v/>
      </c>
      <c r="F53" s="35"/>
      <c r="G53" s="56" t="str">
        <f t="shared" si="4"/>
        <v/>
      </c>
      <c r="H53" s="347" t="b">
        <f t="shared" si="2"/>
        <v>0</v>
      </c>
      <c r="I53" s="348">
        <f t="shared" si="5"/>
        <v>1</v>
      </c>
    </row>
    <row r="54" spans="1:9">
      <c r="A54" s="35">
        <v>43</v>
      </c>
      <c r="B54" s="6"/>
      <c r="C54" s="6"/>
      <c r="D54" s="214"/>
      <c r="E54" s="16" t="str">
        <f t="shared" si="0"/>
        <v/>
      </c>
      <c r="F54" s="35"/>
      <c r="G54" s="56" t="str">
        <f t="shared" si="4"/>
        <v/>
      </c>
      <c r="H54" s="347" t="b">
        <f t="shared" si="2"/>
        <v>0</v>
      </c>
      <c r="I54" s="348">
        <f t="shared" si="5"/>
        <v>1</v>
      </c>
    </row>
    <row r="55" spans="1:9">
      <c r="A55" s="35">
        <v>44</v>
      </c>
      <c r="B55" s="6"/>
      <c r="C55" s="6"/>
      <c r="D55" s="214"/>
      <c r="E55" s="16" t="str">
        <f t="shared" si="0"/>
        <v/>
      </c>
      <c r="F55" s="35"/>
      <c r="G55" s="56" t="str">
        <f t="shared" si="4"/>
        <v/>
      </c>
      <c r="H55" s="347" t="b">
        <f t="shared" si="2"/>
        <v>0</v>
      </c>
      <c r="I55" s="348">
        <f t="shared" si="5"/>
        <v>1</v>
      </c>
    </row>
    <row r="56" spans="1:9">
      <c r="A56" s="35">
        <v>45</v>
      </c>
      <c r="B56" s="6"/>
      <c r="C56" s="6"/>
      <c r="D56" s="214"/>
      <c r="E56" s="16" t="str">
        <f t="shared" si="0"/>
        <v/>
      </c>
      <c r="F56" s="35"/>
      <c r="G56" s="56" t="str">
        <f t="shared" si="4"/>
        <v/>
      </c>
      <c r="H56" s="347" t="b">
        <f t="shared" si="2"/>
        <v>0</v>
      </c>
      <c r="I56" s="348">
        <f t="shared" si="5"/>
        <v>1</v>
      </c>
    </row>
    <row r="57" spans="1:9">
      <c r="A57" s="35">
        <v>46</v>
      </c>
      <c r="B57" s="6"/>
      <c r="C57" s="6"/>
      <c r="D57" s="214"/>
      <c r="E57" s="16" t="str">
        <f t="shared" si="0"/>
        <v/>
      </c>
      <c r="F57" s="35"/>
      <c r="G57" s="56" t="str">
        <f t="shared" si="4"/>
        <v/>
      </c>
      <c r="H57" s="347" t="b">
        <f t="shared" si="2"/>
        <v>0</v>
      </c>
      <c r="I57" s="348">
        <f t="shared" si="5"/>
        <v>1</v>
      </c>
    </row>
    <row r="58" spans="1:9">
      <c r="A58" s="35">
        <v>47</v>
      </c>
      <c r="B58" s="6"/>
      <c r="C58" s="6"/>
      <c r="D58" s="214"/>
      <c r="E58" s="16" t="str">
        <f t="shared" si="0"/>
        <v/>
      </c>
      <c r="F58" s="35"/>
      <c r="G58" s="56" t="str">
        <f t="shared" si="4"/>
        <v/>
      </c>
      <c r="H58" s="347" t="b">
        <f t="shared" si="2"/>
        <v>0</v>
      </c>
      <c r="I58" s="348">
        <f t="shared" si="5"/>
        <v>1</v>
      </c>
    </row>
    <row r="59" spans="1:9">
      <c r="A59" s="35">
        <v>48</v>
      </c>
      <c r="B59" s="6"/>
      <c r="C59" s="6"/>
      <c r="D59" s="214"/>
      <c r="E59" s="16" t="str">
        <f t="shared" si="0"/>
        <v/>
      </c>
      <c r="F59" s="35"/>
      <c r="G59" s="56" t="str">
        <f t="shared" si="4"/>
        <v/>
      </c>
      <c r="H59" s="347" t="b">
        <f t="shared" si="2"/>
        <v>0</v>
      </c>
      <c r="I59" s="348">
        <f t="shared" si="5"/>
        <v>1</v>
      </c>
    </row>
    <row r="60" spans="1:9">
      <c r="A60" s="35">
        <v>49</v>
      </c>
      <c r="B60" s="6"/>
      <c r="C60" s="6"/>
      <c r="D60" s="214"/>
      <c r="E60" s="16" t="str">
        <f t="shared" si="0"/>
        <v/>
      </c>
      <c r="F60" s="35"/>
      <c r="G60" s="56" t="str">
        <f t="shared" si="4"/>
        <v/>
      </c>
      <c r="H60" s="347" t="b">
        <f t="shared" si="2"/>
        <v>0</v>
      </c>
      <c r="I60" s="348">
        <f t="shared" si="5"/>
        <v>1</v>
      </c>
    </row>
    <row r="61" spans="1:9">
      <c r="A61" s="35">
        <v>50</v>
      </c>
      <c r="B61" s="6"/>
      <c r="C61" s="6"/>
      <c r="D61" s="214"/>
      <c r="E61" s="16" t="str">
        <f t="shared" si="0"/>
        <v/>
      </c>
      <c r="F61" s="35"/>
      <c r="G61" s="56" t="str">
        <f t="shared" si="4"/>
        <v/>
      </c>
      <c r="H61" s="347" t="b">
        <f t="shared" si="2"/>
        <v>0</v>
      </c>
      <c r="I61" s="348">
        <f t="shared" si="5"/>
        <v>1</v>
      </c>
    </row>
    <row r="62" spans="1:9">
      <c r="A62" s="35">
        <v>51</v>
      </c>
      <c r="B62" s="6"/>
      <c r="C62" s="6"/>
      <c r="D62" s="214"/>
      <c r="E62" s="16" t="str">
        <f t="shared" si="0"/>
        <v/>
      </c>
      <c r="F62" s="35"/>
      <c r="G62" s="56" t="str">
        <f t="shared" si="4"/>
        <v/>
      </c>
      <c r="H62" s="347" t="b">
        <f t="shared" si="2"/>
        <v>0</v>
      </c>
      <c r="I62" s="348">
        <f t="shared" si="5"/>
        <v>1</v>
      </c>
    </row>
    <row r="63" spans="1:9">
      <c r="A63" s="35">
        <v>52</v>
      </c>
      <c r="B63" s="6"/>
      <c r="C63" s="6"/>
      <c r="D63" s="214"/>
      <c r="E63" s="16" t="str">
        <f t="shared" si="0"/>
        <v/>
      </c>
      <c r="F63" s="35"/>
      <c r="G63" s="56" t="str">
        <f t="shared" si="4"/>
        <v/>
      </c>
      <c r="H63" s="347" t="b">
        <f t="shared" si="2"/>
        <v>0</v>
      </c>
      <c r="I63" s="348">
        <f t="shared" si="5"/>
        <v>1</v>
      </c>
    </row>
    <row r="64" spans="1:9">
      <c r="A64" s="35">
        <v>53</v>
      </c>
      <c r="B64" s="6"/>
      <c r="C64" s="6"/>
      <c r="D64" s="214"/>
      <c r="E64" s="16" t="str">
        <f t="shared" si="0"/>
        <v/>
      </c>
      <c r="F64" s="35"/>
      <c r="G64" s="56" t="str">
        <f t="shared" si="4"/>
        <v/>
      </c>
      <c r="H64" s="347" t="b">
        <f t="shared" si="2"/>
        <v>0</v>
      </c>
      <c r="I64" s="348">
        <f t="shared" si="5"/>
        <v>1</v>
      </c>
    </row>
    <row r="65" spans="1:9">
      <c r="A65" s="35">
        <v>54</v>
      </c>
      <c r="B65" s="6"/>
      <c r="C65" s="6"/>
      <c r="D65" s="214"/>
      <c r="E65" s="16" t="str">
        <f t="shared" si="0"/>
        <v/>
      </c>
      <c r="F65" s="35"/>
      <c r="G65" s="56" t="str">
        <f t="shared" si="4"/>
        <v/>
      </c>
      <c r="H65" s="347" t="b">
        <f t="shared" si="2"/>
        <v>0</v>
      </c>
      <c r="I65" s="348">
        <f t="shared" si="5"/>
        <v>1</v>
      </c>
    </row>
    <row r="66" spans="1:9">
      <c r="A66" s="35">
        <v>55</v>
      </c>
      <c r="B66" s="6"/>
      <c r="C66" s="6"/>
      <c r="D66" s="214"/>
      <c r="E66" s="16" t="str">
        <f t="shared" si="0"/>
        <v/>
      </c>
      <c r="F66" s="35"/>
      <c r="G66" s="56" t="str">
        <f t="shared" si="4"/>
        <v/>
      </c>
      <c r="H66" s="347" t="b">
        <f t="shared" si="2"/>
        <v>0</v>
      </c>
      <c r="I66" s="348">
        <f t="shared" si="5"/>
        <v>1</v>
      </c>
    </row>
    <row r="67" spans="1:9">
      <c r="A67" s="35">
        <v>56</v>
      </c>
      <c r="B67" s="6"/>
      <c r="C67" s="6"/>
      <c r="D67" s="214"/>
      <c r="E67" s="16" t="str">
        <f t="shared" si="0"/>
        <v/>
      </c>
      <c r="F67" s="35"/>
      <c r="G67" s="56" t="str">
        <f t="shared" si="4"/>
        <v/>
      </c>
      <c r="H67" s="347" t="b">
        <f t="shared" si="2"/>
        <v>0</v>
      </c>
      <c r="I67" s="348">
        <f t="shared" si="5"/>
        <v>1</v>
      </c>
    </row>
    <row r="68" spans="1:9">
      <c r="A68" s="35">
        <v>57</v>
      </c>
      <c r="B68" s="6"/>
      <c r="C68" s="6"/>
      <c r="D68" s="214"/>
      <c r="E68" s="16" t="str">
        <f t="shared" si="0"/>
        <v/>
      </c>
      <c r="F68" s="35"/>
      <c r="G68" s="56" t="str">
        <f t="shared" si="4"/>
        <v/>
      </c>
      <c r="H68" s="347" t="b">
        <f t="shared" si="2"/>
        <v>0</v>
      </c>
      <c r="I68" s="348">
        <f t="shared" si="5"/>
        <v>1</v>
      </c>
    </row>
    <row r="69" spans="1:9">
      <c r="A69" s="35">
        <v>58</v>
      </c>
      <c r="B69" s="6"/>
      <c r="C69" s="6"/>
      <c r="D69" s="214"/>
      <c r="E69" s="16" t="str">
        <f t="shared" si="0"/>
        <v/>
      </c>
      <c r="F69" s="35"/>
      <c r="G69" s="56" t="str">
        <f t="shared" si="4"/>
        <v/>
      </c>
      <c r="H69" s="347" t="b">
        <f t="shared" si="2"/>
        <v>0</v>
      </c>
      <c r="I69" s="348">
        <f t="shared" si="5"/>
        <v>1</v>
      </c>
    </row>
    <row r="70" spans="1:9">
      <c r="A70" s="35">
        <v>59</v>
      </c>
      <c r="B70" s="6"/>
      <c r="C70" s="6"/>
      <c r="D70" s="214"/>
      <c r="E70" s="16" t="str">
        <f t="shared" si="0"/>
        <v/>
      </c>
      <c r="F70" s="35"/>
      <c r="G70" s="56" t="str">
        <f t="shared" si="4"/>
        <v/>
      </c>
      <c r="H70" s="347" t="b">
        <f t="shared" si="2"/>
        <v>0</v>
      </c>
      <c r="I70" s="348">
        <f t="shared" si="5"/>
        <v>1</v>
      </c>
    </row>
    <row r="71" spans="1:9">
      <c r="A71" s="35">
        <v>60</v>
      </c>
      <c r="B71" s="6"/>
      <c r="C71" s="6"/>
      <c r="D71" s="214"/>
      <c r="E71" s="16" t="str">
        <f t="shared" si="0"/>
        <v/>
      </c>
      <c r="F71" s="35"/>
      <c r="G71" s="56" t="str">
        <f t="shared" si="4"/>
        <v/>
      </c>
      <c r="H71" s="347" t="b">
        <f t="shared" si="2"/>
        <v>0</v>
      </c>
      <c r="I71" s="348">
        <f t="shared" si="5"/>
        <v>1</v>
      </c>
    </row>
    <row r="72" spans="1:9">
      <c r="A72" s="35">
        <v>61</v>
      </c>
      <c r="B72" s="6"/>
      <c r="C72" s="6"/>
      <c r="D72" s="214"/>
      <c r="E72" s="16" t="str">
        <f t="shared" si="0"/>
        <v/>
      </c>
      <c r="F72" s="35"/>
      <c r="G72" s="56" t="str">
        <f t="shared" si="4"/>
        <v/>
      </c>
      <c r="H72" s="347" t="b">
        <f t="shared" si="2"/>
        <v>0</v>
      </c>
      <c r="I72" s="348">
        <f t="shared" si="5"/>
        <v>1</v>
      </c>
    </row>
    <row r="73" spans="1:9">
      <c r="A73" s="35">
        <v>62</v>
      </c>
      <c r="B73" s="6"/>
      <c r="C73" s="6"/>
      <c r="D73" s="214"/>
      <c r="E73" s="16" t="str">
        <f t="shared" si="0"/>
        <v/>
      </c>
      <c r="F73" s="35"/>
      <c r="G73" s="56" t="str">
        <f t="shared" si="4"/>
        <v/>
      </c>
      <c r="H73" s="347" t="b">
        <f t="shared" si="2"/>
        <v>0</v>
      </c>
      <c r="I73" s="348">
        <f t="shared" si="5"/>
        <v>1</v>
      </c>
    </row>
    <row r="74" spans="1:9">
      <c r="A74" s="35">
        <v>63</v>
      </c>
      <c r="B74" s="6"/>
      <c r="C74" s="6"/>
      <c r="D74" s="214"/>
      <c r="E74" s="16" t="str">
        <f t="shared" si="0"/>
        <v/>
      </c>
      <c r="F74" s="35"/>
      <c r="G74" s="56" t="str">
        <f t="shared" si="4"/>
        <v/>
      </c>
      <c r="H74" s="347" t="b">
        <f t="shared" si="2"/>
        <v>0</v>
      </c>
      <c r="I74" s="348">
        <f t="shared" si="5"/>
        <v>1</v>
      </c>
    </row>
    <row r="75" spans="1:9">
      <c r="A75" s="35">
        <v>64</v>
      </c>
      <c r="B75" s="6"/>
      <c r="C75" s="6"/>
      <c r="D75" s="214"/>
      <c r="E75" s="16" t="str">
        <f t="shared" si="0"/>
        <v/>
      </c>
      <c r="F75" s="35"/>
      <c r="G75" s="56" t="str">
        <f t="shared" si="4"/>
        <v/>
      </c>
      <c r="H75" s="347" t="b">
        <f t="shared" si="2"/>
        <v>0</v>
      </c>
      <c r="I75" s="348">
        <f t="shared" si="5"/>
        <v>1</v>
      </c>
    </row>
    <row r="76" spans="1:9">
      <c r="A76" s="35">
        <v>65</v>
      </c>
      <c r="B76" s="6"/>
      <c r="C76" s="6"/>
      <c r="D76" s="214"/>
      <c r="E76" s="16" t="str">
        <f t="shared" ref="E76:E139" si="6">IF(OR($B76="",,$D76&lt;an_initial,$D76&gt;an_final),"",G76*(HLOOKUP(C76,iii5punctaje,2,FALSE)))</f>
        <v/>
      </c>
      <c r="F76" s="35"/>
      <c r="G76" s="56" t="str">
        <f t="shared" ref="G76:G110" si="7">IF(OR($B76="",,$D76="",$D76&gt;an_final),"",IF($D76&gt;=an_initial,1,""))</f>
        <v/>
      </c>
      <c r="H76" s="347" t="b">
        <f t="shared" ref="H76:H110" si="8">IF(nume_candidat="",FALSE,ISNUMBER(SEARCH(nume_candidat,$B76)))</f>
        <v>0</v>
      </c>
      <c r="I76" s="348">
        <f t="shared" ref="I76:I110" si="9">LEN(B76)-LEN(SUBSTITUTE(B76,",",""))+1</f>
        <v>1</v>
      </c>
    </row>
    <row r="77" spans="1:9">
      <c r="A77" s="35">
        <v>66</v>
      </c>
      <c r="B77" s="6"/>
      <c r="C77" s="6"/>
      <c r="D77" s="214"/>
      <c r="E77" s="16" t="str">
        <f t="shared" si="6"/>
        <v/>
      </c>
      <c r="F77" s="35"/>
      <c r="G77" s="56" t="str">
        <f t="shared" si="7"/>
        <v/>
      </c>
      <c r="H77" s="347" t="b">
        <f t="shared" si="8"/>
        <v>0</v>
      </c>
      <c r="I77" s="348">
        <f t="shared" si="9"/>
        <v>1</v>
      </c>
    </row>
    <row r="78" spans="1:9">
      <c r="A78" s="35">
        <v>67</v>
      </c>
      <c r="B78" s="6"/>
      <c r="C78" s="6"/>
      <c r="D78" s="214"/>
      <c r="E78" s="16" t="str">
        <f t="shared" si="6"/>
        <v/>
      </c>
      <c r="F78" s="35"/>
      <c r="G78" s="56" t="str">
        <f t="shared" si="7"/>
        <v/>
      </c>
      <c r="H78" s="347" t="b">
        <f t="shared" si="8"/>
        <v>0</v>
      </c>
      <c r="I78" s="348">
        <f t="shared" si="9"/>
        <v>1</v>
      </c>
    </row>
    <row r="79" spans="1:9">
      <c r="A79" s="35">
        <v>68</v>
      </c>
      <c r="B79" s="6"/>
      <c r="C79" s="6"/>
      <c r="D79" s="214"/>
      <c r="E79" s="16" t="str">
        <f t="shared" si="6"/>
        <v/>
      </c>
      <c r="F79" s="35"/>
      <c r="G79" s="56" t="str">
        <f t="shared" si="7"/>
        <v/>
      </c>
      <c r="H79" s="347" t="b">
        <f t="shared" si="8"/>
        <v>0</v>
      </c>
      <c r="I79" s="348">
        <f t="shared" si="9"/>
        <v>1</v>
      </c>
    </row>
    <row r="80" spans="1:9">
      <c r="A80" s="35">
        <v>69</v>
      </c>
      <c r="B80" s="6"/>
      <c r="C80" s="6"/>
      <c r="D80" s="214"/>
      <c r="E80" s="16" t="str">
        <f t="shared" si="6"/>
        <v/>
      </c>
      <c r="F80" s="35"/>
      <c r="G80" s="56" t="str">
        <f t="shared" si="7"/>
        <v/>
      </c>
      <c r="H80" s="347" t="b">
        <f t="shared" si="8"/>
        <v>0</v>
      </c>
      <c r="I80" s="348">
        <f t="shared" si="9"/>
        <v>1</v>
      </c>
    </row>
    <row r="81" spans="1:9">
      <c r="A81" s="35">
        <v>70</v>
      </c>
      <c r="B81" s="6"/>
      <c r="C81" s="6"/>
      <c r="D81" s="214"/>
      <c r="E81" s="16" t="str">
        <f t="shared" si="6"/>
        <v/>
      </c>
      <c r="F81" s="35"/>
      <c r="G81" s="56" t="str">
        <f t="shared" si="7"/>
        <v/>
      </c>
      <c r="H81" s="347" t="b">
        <f t="shared" si="8"/>
        <v>0</v>
      </c>
      <c r="I81" s="348">
        <f t="shared" si="9"/>
        <v>1</v>
      </c>
    </row>
    <row r="82" spans="1:9">
      <c r="A82" s="35">
        <v>71</v>
      </c>
      <c r="B82" s="6"/>
      <c r="C82" s="6"/>
      <c r="D82" s="214"/>
      <c r="E82" s="16" t="str">
        <f t="shared" si="6"/>
        <v/>
      </c>
      <c r="F82" s="35"/>
      <c r="G82" s="56" t="str">
        <f t="shared" si="7"/>
        <v/>
      </c>
      <c r="H82" s="347" t="b">
        <f t="shared" si="8"/>
        <v>0</v>
      </c>
      <c r="I82" s="348">
        <f t="shared" si="9"/>
        <v>1</v>
      </c>
    </row>
    <row r="83" spans="1:9">
      <c r="A83" s="35">
        <v>72</v>
      </c>
      <c r="B83" s="6"/>
      <c r="C83" s="6"/>
      <c r="D83" s="214"/>
      <c r="E83" s="16" t="str">
        <f t="shared" si="6"/>
        <v/>
      </c>
      <c r="F83" s="35"/>
      <c r="G83" s="56" t="str">
        <f t="shared" si="7"/>
        <v/>
      </c>
      <c r="H83" s="347" t="b">
        <f t="shared" si="8"/>
        <v>0</v>
      </c>
      <c r="I83" s="348">
        <f t="shared" si="9"/>
        <v>1</v>
      </c>
    </row>
    <row r="84" spans="1:9">
      <c r="A84" s="35">
        <v>73</v>
      </c>
      <c r="B84" s="6"/>
      <c r="C84" s="6"/>
      <c r="D84" s="214"/>
      <c r="E84" s="16" t="str">
        <f t="shared" si="6"/>
        <v/>
      </c>
      <c r="F84" s="35"/>
      <c r="G84" s="56" t="str">
        <f t="shared" si="7"/>
        <v/>
      </c>
      <c r="H84" s="347" t="b">
        <f t="shared" si="8"/>
        <v>0</v>
      </c>
      <c r="I84" s="348">
        <f t="shared" si="9"/>
        <v>1</v>
      </c>
    </row>
    <row r="85" spans="1:9">
      <c r="A85" s="35">
        <v>74</v>
      </c>
      <c r="B85" s="6"/>
      <c r="C85" s="6"/>
      <c r="D85" s="214"/>
      <c r="E85" s="16" t="str">
        <f t="shared" si="6"/>
        <v/>
      </c>
      <c r="F85" s="35"/>
      <c r="G85" s="56" t="str">
        <f t="shared" si="7"/>
        <v/>
      </c>
      <c r="H85" s="347" t="b">
        <f t="shared" si="8"/>
        <v>0</v>
      </c>
      <c r="I85" s="348">
        <f t="shared" si="9"/>
        <v>1</v>
      </c>
    </row>
    <row r="86" spans="1:9">
      <c r="A86" s="35">
        <v>75</v>
      </c>
      <c r="B86" s="6"/>
      <c r="C86" s="6"/>
      <c r="D86" s="214"/>
      <c r="E86" s="16" t="str">
        <f t="shared" si="6"/>
        <v/>
      </c>
      <c r="F86" s="35"/>
      <c r="G86" s="56" t="str">
        <f t="shared" si="7"/>
        <v/>
      </c>
      <c r="H86" s="347" t="b">
        <f t="shared" si="8"/>
        <v>0</v>
      </c>
      <c r="I86" s="348">
        <f t="shared" si="9"/>
        <v>1</v>
      </c>
    </row>
    <row r="87" spans="1:9">
      <c r="A87" s="35">
        <v>76</v>
      </c>
      <c r="B87" s="6"/>
      <c r="C87" s="6"/>
      <c r="D87" s="214"/>
      <c r="E87" s="16" t="str">
        <f t="shared" si="6"/>
        <v/>
      </c>
      <c r="F87" s="35"/>
      <c r="G87" s="56" t="str">
        <f t="shared" si="7"/>
        <v/>
      </c>
      <c r="H87" s="347" t="b">
        <f t="shared" si="8"/>
        <v>0</v>
      </c>
      <c r="I87" s="348">
        <f t="shared" si="9"/>
        <v>1</v>
      </c>
    </row>
    <row r="88" spans="1:9">
      <c r="A88" s="35">
        <v>77</v>
      </c>
      <c r="B88" s="6"/>
      <c r="C88" s="6"/>
      <c r="D88" s="214"/>
      <c r="E88" s="16" t="str">
        <f t="shared" si="6"/>
        <v/>
      </c>
      <c r="F88" s="35"/>
      <c r="G88" s="56" t="str">
        <f t="shared" si="7"/>
        <v/>
      </c>
      <c r="H88" s="347" t="b">
        <f t="shared" si="8"/>
        <v>0</v>
      </c>
      <c r="I88" s="348">
        <f t="shared" si="9"/>
        <v>1</v>
      </c>
    </row>
    <row r="89" spans="1:9">
      <c r="A89" s="35">
        <v>78</v>
      </c>
      <c r="B89" s="6"/>
      <c r="C89" s="6"/>
      <c r="D89" s="214"/>
      <c r="E89" s="16" t="str">
        <f t="shared" si="6"/>
        <v/>
      </c>
      <c r="F89" s="35"/>
      <c r="G89" s="56" t="str">
        <f t="shared" si="7"/>
        <v/>
      </c>
      <c r="H89" s="347" t="b">
        <f t="shared" si="8"/>
        <v>0</v>
      </c>
      <c r="I89" s="348">
        <f t="shared" si="9"/>
        <v>1</v>
      </c>
    </row>
    <row r="90" spans="1:9">
      <c r="A90" s="35">
        <v>79</v>
      </c>
      <c r="B90" s="6"/>
      <c r="C90" s="6"/>
      <c r="D90" s="214"/>
      <c r="E90" s="16" t="str">
        <f t="shared" si="6"/>
        <v/>
      </c>
      <c r="F90" s="35"/>
      <c r="G90" s="56" t="str">
        <f t="shared" si="7"/>
        <v/>
      </c>
      <c r="H90" s="347" t="b">
        <f t="shared" si="8"/>
        <v>0</v>
      </c>
      <c r="I90" s="348">
        <f t="shared" si="9"/>
        <v>1</v>
      </c>
    </row>
    <row r="91" spans="1:9">
      <c r="A91" s="35">
        <v>80</v>
      </c>
      <c r="B91" s="6"/>
      <c r="C91" s="6"/>
      <c r="D91" s="214"/>
      <c r="E91" s="16" t="str">
        <f t="shared" si="6"/>
        <v/>
      </c>
      <c r="F91" s="35"/>
      <c r="G91" s="56" t="str">
        <f t="shared" si="7"/>
        <v/>
      </c>
      <c r="H91" s="347" t="b">
        <f t="shared" si="8"/>
        <v>0</v>
      </c>
      <c r="I91" s="348">
        <f t="shared" si="9"/>
        <v>1</v>
      </c>
    </row>
    <row r="92" spans="1:9">
      <c r="A92" s="35">
        <v>81</v>
      </c>
      <c r="B92" s="6"/>
      <c r="C92" s="6"/>
      <c r="D92" s="214"/>
      <c r="E92" s="16" t="str">
        <f t="shared" si="6"/>
        <v/>
      </c>
      <c r="F92" s="35"/>
      <c r="G92" s="56" t="str">
        <f t="shared" si="7"/>
        <v/>
      </c>
      <c r="H92" s="347" t="b">
        <f t="shared" si="8"/>
        <v>0</v>
      </c>
      <c r="I92" s="348">
        <f t="shared" si="9"/>
        <v>1</v>
      </c>
    </row>
    <row r="93" spans="1:9">
      <c r="A93" s="35">
        <v>82</v>
      </c>
      <c r="B93" s="6"/>
      <c r="C93" s="6"/>
      <c r="D93" s="214"/>
      <c r="E93" s="16" t="str">
        <f t="shared" si="6"/>
        <v/>
      </c>
      <c r="F93" s="35"/>
      <c r="G93" s="56" t="str">
        <f t="shared" si="7"/>
        <v/>
      </c>
      <c r="H93" s="347" t="b">
        <f t="shared" si="8"/>
        <v>0</v>
      </c>
      <c r="I93" s="348">
        <f t="shared" si="9"/>
        <v>1</v>
      </c>
    </row>
    <row r="94" spans="1:9">
      <c r="A94" s="35">
        <v>83</v>
      </c>
      <c r="B94" s="6"/>
      <c r="C94" s="6"/>
      <c r="D94" s="214"/>
      <c r="E94" s="16" t="str">
        <f t="shared" si="6"/>
        <v/>
      </c>
      <c r="F94" s="35"/>
      <c r="G94" s="56" t="str">
        <f t="shared" si="7"/>
        <v/>
      </c>
      <c r="H94" s="347" t="b">
        <f t="shared" si="8"/>
        <v>0</v>
      </c>
      <c r="I94" s="348">
        <f t="shared" si="9"/>
        <v>1</v>
      </c>
    </row>
    <row r="95" spans="1:9">
      <c r="A95" s="35">
        <v>84</v>
      </c>
      <c r="B95" s="6"/>
      <c r="C95" s="6"/>
      <c r="D95" s="214"/>
      <c r="E95" s="16" t="str">
        <f t="shared" si="6"/>
        <v/>
      </c>
      <c r="F95" s="35"/>
      <c r="G95" s="56" t="str">
        <f t="shared" si="7"/>
        <v/>
      </c>
      <c r="H95" s="347" t="b">
        <f t="shared" si="8"/>
        <v>0</v>
      </c>
      <c r="I95" s="348">
        <f t="shared" si="9"/>
        <v>1</v>
      </c>
    </row>
    <row r="96" spans="1:9">
      <c r="A96" s="35">
        <v>85</v>
      </c>
      <c r="B96" s="6"/>
      <c r="C96" s="6"/>
      <c r="D96" s="214"/>
      <c r="E96" s="16" t="str">
        <f t="shared" si="6"/>
        <v/>
      </c>
      <c r="F96" s="35"/>
      <c r="G96" s="56" t="str">
        <f t="shared" si="7"/>
        <v/>
      </c>
      <c r="H96" s="347" t="b">
        <f t="shared" si="8"/>
        <v>0</v>
      </c>
      <c r="I96" s="348">
        <f t="shared" si="9"/>
        <v>1</v>
      </c>
    </row>
    <row r="97" spans="1:9">
      <c r="A97" s="35">
        <v>86</v>
      </c>
      <c r="B97" s="6"/>
      <c r="C97" s="6"/>
      <c r="D97" s="214"/>
      <c r="E97" s="16" t="str">
        <f t="shared" si="6"/>
        <v/>
      </c>
      <c r="F97" s="35"/>
      <c r="G97" s="56" t="str">
        <f t="shared" si="7"/>
        <v/>
      </c>
      <c r="H97" s="347" t="b">
        <f t="shared" si="8"/>
        <v>0</v>
      </c>
      <c r="I97" s="348">
        <f t="shared" si="9"/>
        <v>1</v>
      </c>
    </row>
    <row r="98" spans="1:9">
      <c r="A98" s="35">
        <v>87</v>
      </c>
      <c r="B98" s="6"/>
      <c r="C98" s="6"/>
      <c r="D98" s="214"/>
      <c r="E98" s="16" t="str">
        <f t="shared" si="6"/>
        <v/>
      </c>
      <c r="F98" s="35"/>
      <c r="G98" s="56" t="str">
        <f t="shared" si="7"/>
        <v/>
      </c>
      <c r="H98" s="347" t="b">
        <f t="shared" si="8"/>
        <v>0</v>
      </c>
      <c r="I98" s="348">
        <f t="shared" si="9"/>
        <v>1</v>
      </c>
    </row>
    <row r="99" spans="1:9">
      <c r="A99" s="35">
        <v>88</v>
      </c>
      <c r="B99" s="6"/>
      <c r="C99" s="6"/>
      <c r="D99" s="214"/>
      <c r="E99" s="16" t="str">
        <f t="shared" si="6"/>
        <v/>
      </c>
      <c r="F99" s="35"/>
      <c r="G99" s="56" t="str">
        <f t="shared" si="7"/>
        <v/>
      </c>
      <c r="H99" s="347" t="b">
        <f t="shared" si="8"/>
        <v>0</v>
      </c>
      <c r="I99" s="348">
        <f t="shared" si="9"/>
        <v>1</v>
      </c>
    </row>
    <row r="100" spans="1:9">
      <c r="A100" s="35">
        <v>89</v>
      </c>
      <c r="B100" s="6"/>
      <c r="C100" s="6"/>
      <c r="D100" s="214"/>
      <c r="E100" s="16" t="str">
        <f t="shared" si="6"/>
        <v/>
      </c>
      <c r="F100" s="35"/>
      <c r="G100" s="56" t="str">
        <f t="shared" si="7"/>
        <v/>
      </c>
      <c r="H100" s="347" t="b">
        <f t="shared" si="8"/>
        <v>0</v>
      </c>
      <c r="I100" s="348">
        <f t="shared" si="9"/>
        <v>1</v>
      </c>
    </row>
    <row r="101" spans="1:9">
      <c r="A101" s="35">
        <v>90</v>
      </c>
      <c r="B101" s="6"/>
      <c r="C101" s="6"/>
      <c r="D101" s="214"/>
      <c r="E101" s="16" t="str">
        <f t="shared" si="6"/>
        <v/>
      </c>
      <c r="F101" s="35"/>
      <c r="G101" s="56" t="str">
        <f t="shared" si="7"/>
        <v/>
      </c>
      <c r="H101" s="347" t="b">
        <f t="shared" si="8"/>
        <v>0</v>
      </c>
      <c r="I101" s="348">
        <f t="shared" si="9"/>
        <v>1</v>
      </c>
    </row>
    <row r="102" spans="1:9">
      <c r="A102" s="35">
        <v>91</v>
      </c>
      <c r="B102" s="6"/>
      <c r="C102" s="6"/>
      <c r="D102" s="214"/>
      <c r="E102" s="16" t="str">
        <f t="shared" si="6"/>
        <v/>
      </c>
      <c r="F102" s="35"/>
      <c r="G102" s="56" t="str">
        <f t="shared" si="7"/>
        <v/>
      </c>
      <c r="H102" s="347" t="b">
        <f t="shared" si="8"/>
        <v>0</v>
      </c>
      <c r="I102" s="348">
        <f t="shared" si="9"/>
        <v>1</v>
      </c>
    </row>
    <row r="103" spans="1:9">
      <c r="A103" s="35">
        <v>92</v>
      </c>
      <c r="B103" s="6"/>
      <c r="C103" s="6"/>
      <c r="D103" s="214"/>
      <c r="E103" s="16" t="str">
        <f t="shared" si="6"/>
        <v/>
      </c>
      <c r="F103" s="35"/>
      <c r="G103" s="56" t="str">
        <f t="shared" si="7"/>
        <v/>
      </c>
      <c r="H103" s="347" t="b">
        <f t="shared" si="8"/>
        <v>0</v>
      </c>
      <c r="I103" s="348">
        <f t="shared" si="9"/>
        <v>1</v>
      </c>
    </row>
    <row r="104" spans="1:9">
      <c r="A104" s="35">
        <v>93</v>
      </c>
      <c r="B104" s="6"/>
      <c r="C104" s="6"/>
      <c r="D104" s="214"/>
      <c r="E104" s="16" t="str">
        <f t="shared" si="6"/>
        <v/>
      </c>
      <c r="F104" s="35"/>
      <c r="G104" s="56" t="str">
        <f t="shared" si="7"/>
        <v/>
      </c>
      <c r="H104" s="347" t="b">
        <f t="shared" si="8"/>
        <v>0</v>
      </c>
      <c r="I104" s="348">
        <f t="shared" si="9"/>
        <v>1</v>
      </c>
    </row>
    <row r="105" spans="1:9">
      <c r="A105" s="35">
        <v>94</v>
      </c>
      <c r="B105" s="6"/>
      <c r="C105" s="6"/>
      <c r="D105" s="214"/>
      <c r="E105" s="16" t="str">
        <f t="shared" si="6"/>
        <v/>
      </c>
      <c r="F105" s="35"/>
      <c r="G105" s="56" t="str">
        <f t="shared" si="7"/>
        <v/>
      </c>
      <c r="H105" s="347" t="b">
        <f t="shared" si="8"/>
        <v>0</v>
      </c>
      <c r="I105" s="348">
        <f t="shared" si="9"/>
        <v>1</v>
      </c>
    </row>
    <row r="106" spans="1:9">
      <c r="A106" s="35">
        <v>95</v>
      </c>
      <c r="B106" s="6"/>
      <c r="C106" s="6"/>
      <c r="D106" s="214"/>
      <c r="E106" s="16" t="str">
        <f t="shared" si="6"/>
        <v/>
      </c>
      <c r="F106" s="35"/>
      <c r="G106" s="56" t="str">
        <f t="shared" si="7"/>
        <v/>
      </c>
      <c r="H106" s="347" t="b">
        <f t="shared" si="8"/>
        <v>0</v>
      </c>
      <c r="I106" s="348">
        <f t="shared" si="9"/>
        <v>1</v>
      </c>
    </row>
    <row r="107" spans="1:9">
      <c r="A107" s="35">
        <v>96</v>
      </c>
      <c r="B107" s="6"/>
      <c r="C107" s="6"/>
      <c r="D107" s="214"/>
      <c r="E107" s="16" t="str">
        <f t="shared" si="6"/>
        <v/>
      </c>
      <c r="F107" s="35"/>
      <c r="G107" s="56" t="str">
        <f t="shared" si="7"/>
        <v/>
      </c>
      <c r="H107" s="347" t="b">
        <f t="shared" si="8"/>
        <v>0</v>
      </c>
      <c r="I107" s="348">
        <f t="shared" si="9"/>
        <v>1</v>
      </c>
    </row>
    <row r="108" spans="1:9">
      <c r="A108" s="35">
        <v>97</v>
      </c>
      <c r="B108" s="6"/>
      <c r="C108" s="6"/>
      <c r="D108" s="214"/>
      <c r="E108" s="16" t="str">
        <f t="shared" si="6"/>
        <v/>
      </c>
      <c r="F108" s="35"/>
      <c r="G108" s="56" t="str">
        <f t="shared" si="7"/>
        <v/>
      </c>
      <c r="H108" s="347" t="b">
        <f t="shared" si="8"/>
        <v>0</v>
      </c>
      <c r="I108" s="348">
        <f t="shared" si="9"/>
        <v>1</v>
      </c>
    </row>
    <row r="109" spans="1:9">
      <c r="A109" s="35">
        <v>98</v>
      </c>
      <c r="B109" s="6"/>
      <c r="C109" s="6"/>
      <c r="D109" s="214"/>
      <c r="E109" s="16" t="str">
        <f t="shared" si="6"/>
        <v/>
      </c>
      <c r="F109" s="35"/>
      <c r="G109" s="56" t="str">
        <f t="shared" si="7"/>
        <v/>
      </c>
      <c r="H109" s="347" t="b">
        <f t="shared" si="8"/>
        <v>0</v>
      </c>
      <c r="I109" s="348">
        <f t="shared" si="9"/>
        <v>1</v>
      </c>
    </row>
    <row r="110" spans="1:9">
      <c r="A110" s="141">
        <v>99</v>
      </c>
      <c r="B110" s="6"/>
      <c r="C110" s="6"/>
      <c r="D110" s="214"/>
      <c r="E110" s="16" t="str">
        <f t="shared" si="6"/>
        <v/>
      </c>
      <c r="F110" s="141"/>
      <c r="G110" s="56" t="str">
        <f t="shared" si="7"/>
        <v/>
      </c>
      <c r="H110" s="347" t="b">
        <f t="shared" si="8"/>
        <v>0</v>
      </c>
      <c r="I110" s="348">
        <f t="shared" si="9"/>
        <v>1</v>
      </c>
    </row>
    <row r="111" spans="1:9">
      <c r="A111" s="141">
        <v>100</v>
      </c>
      <c r="B111" s="142"/>
      <c r="C111" s="142"/>
      <c r="D111" s="144"/>
      <c r="E111" s="16" t="str">
        <f t="shared" si="6"/>
        <v/>
      </c>
      <c r="F111" s="141"/>
    </row>
    <row r="112" spans="1:9">
      <c r="A112" s="141">
        <v>101</v>
      </c>
      <c r="B112" s="142"/>
      <c r="C112" s="142"/>
      <c r="D112" s="144"/>
      <c r="E112" s="16" t="str">
        <f t="shared" si="6"/>
        <v/>
      </c>
      <c r="F112" s="141"/>
    </row>
    <row r="113" spans="1:18">
      <c r="A113" s="141">
        <v>102</v>
      </c>
      <c r="B113" s="142"/>
      <c r="C113" s="142"/>
      <c r="D113" s="144"/>
      <c r="E113" s="16" t="str">
        <f t="shared" si="6"/>
        <v/>
      </c>
      <c r="F113" s="141"/>
    </row>
    <row r="114" spans="1:18">
      <c r="A114" s="141">
        <v>103</v>
      </c>
      <c r="B114" s="142"/>
      <c r="C114" s="142"/>
      <c r="D114" s="144"/>
      <c r="E114" s="16" t="str">
        <f t="shared" si="6"/>
        <v/>
      </c>
      <c r="F114" s="141"/>
    </row>
    <row r="115" spans="1:18" s="68" customFormat="1">
      <c r="A115" s="141">
        <v>104</v>
      </c>
      <c r="B115" s="142"/>
      <c r="C115" s="142"/>
      <c r="D115" s="144"/>
      <c r="E115" s="16" t="str">
        <f t="shared" si="6"/>
        <v/>
      </c>
      <c r="F115" s="141"/>
      <c r="H115" s="69"/>
      <c r="I115" s="62"/>
      <c r="J115"/>
      <c r="K115" s="62"/>
      <c r="L115" s="62"/>
      <c r="M115" s="62"/>
      <c r="N115" s="62"/>
      <c r="O115" s="62"/>
      <c r="P115" s="62"/>
      <c r="Q115" s="62"/>
      <c r="R115" s="62"/>
    </row>
    <row r="116" spans="1:18" s="68" customFormat="1">
      <c r="A116" s="141">
        <v>105</v>
      </c>
      <c r="B116" s="142"/>
      <c r="C116" s="142"/>
      <c r="D116" s="144"/>
      <c r="E116" s="16" t="str">
        <f t="shared" si="6"/>
        <v/>
      </c>
      <c r="F116" s="141"/>
      <c r="H116" s="69"/>
      <c r="I116" s="62"/>
      <c r="J116"/>
      <c r="K116" s="62"/>
      <c r="L116" s="62"/>
      <c r="M116" s="62"/>
      <c r="N116" s="62"/>
      <c r="O116" s="62"/>
      <c r="P116" s="62"/>
      <c r="Q116" s="62"/>
      <c r="R116" s="62"/>
    </row>
    <row r="117" spans="1:18" s="68" customFormat="1">
      <c r="A117" s="141">
        <v>106</v>
      </c>
      <c r="B117" s="142"/>
      <c r="C117" s="142"/>
      <c r="D117" s="144"/>
      <c r="E117" s="16" t="str">
        <f t="shared" si="6"/>
        <v/>
      </c>
      <c r="F117" s="141"/>
      <c r="H117" s="69"/>
      <c r="I117" s="62"/>
      <c r="J117"/>
      <c r="K117" s="62"/>
      <c r="L117" s="62"/>
      <c r="M117" s="62"/>
      <c r="N117" s="62"/>
      <c r="O117" s="62"/>
      <c r="P117" s="62"/>
      <c r="Q117" s="62"/>
      <c r="R117" s="62"/>
    </row>
    <row r="118" spans="1:18" s="68" customFormat="1">
      <c r="A118" s="141">
        <v>107</v>
      </c>
      <c r="B118" s="142"/>
      <c r="C118" s="142"/>
      <c r="D118" s="144"/>
      <c r="E118" s="16" t="str">
        <f t="shared" si="6"/>
        <v/>
      </c>
      <c r="F118" s="141"/>
      <c r="H118" s="69"/>
      <c r="I118" s="62"/>
      <c r="J118"/>
      <c r="K118" s="62"/>
      <c r="L118" s="62"/>
      <c r="M118" s="62"/>
      <c r="N118" s="62"/>
      <c r="O118" s="62"/>
      <c r="P118" s="62"/>
      <c r="Q118" s="62"/>
      <c r="R118" s="62"/>
    </row>
    <row r="119" spans="1:18" s="68" customFormat="1">
      <c r="A119" s="141">
        <v>108</v>
      </c>
      <c r="B119" s="142"/>
      <c r="C119" s="142"/>
      <c r="D119" s="144"/>
      <c r="E119" s="16" t="str">
        <f t="shared" si="6"/>
        <v/>
      </c>
      <c r="F119" s="141"/>
      <c r="H119" s="69"/>
      <c r="I119" s="62"/>
      <c r="J119"/>
      <c r="K119" s="62"/>
      <c r="L119" s="62"/>
      <c r="M119" s="62"/>
      <c r="N119" s="62"/>
      <c r="O119" s="62"/>
      <c r="P119" s="62"/>
      <c r="Q119" s="62"/>
      <c r="R119" s="62"/>
    </row>
    <row r="120" spans="1:18" s="68" customFormat="1">
      <c r="A120" s="141">
        <v>109</v>
      </c>
      <c r="B120" s="142"/>
      <c r="C120" s="142"/>
      <c r="D120" s="144"/>
      <c r="E120" s="16" t="str">
        <f t="shared" si="6"/>
        <v/>
      </c>
      <c r="F120" s="141"/>
      <c r="H120" s="69"/>
      <c r="I120" s="62"/>
      <c r="J120"/>
      <c r="K120" s="62"/>
      <c r="L120" s="62"/>
      <c r="M120" s="62"/>
      <c r="N120" s="62"/>
      <c r="O120" s="62"/>
      <c r="P120" s="62"/>
      <c r="Q120" s="62"/>
      <c r="R120" s="62"/>
    </row>
    <row r="121" spans="1:18" s="68" customFormat="1">
      <c r="A121" s="141">
        <v>110</v>
      </c>
      <c r="B121" s="142"/>
      <c r="C121" s="142"/>
      <c r="D121" s="144"/>
      <c r="E121" s="16" t="str">
        <f t="shared" si="6"/>
        <v/>
      </c>
      <c r="F121" s="141"/>
      <c r="H121" s="69"/>
      <c r="I121" s="62"/>
      <c r="J121"/>
      <c r="K121" s="62"/>
      <c r="L121" s="62"/>
      <c r="M121" s="62"/>
      <c r="N121" s="62"/>
      <c r="O121" s="62"/>
      <c r="P121" s="62"/>
      <c r="Q121" s="62"/>
      <c r="R121" s="62"/>
    </row>
    <row r="122" spans="1:18" s="68" customFormat="1">
      <c r="A122" s="141">
        <v>111</v>
      </c>
      <c r="B122" s="142"/>
      <c r="C122" s="142"/>
      <c r="D122" s="144"/>
      <c r="E122" s="16" t="str">
        <f t="shared" si="6"/>
        <v/>
      </c>
      <c r="F122" s="141"/>
      <c r="H122" s="69"/>
      <c r="I122" s="62"/>
      <c r="J122"/>
      <c r="K122" s="62"/>
      <c r="L122" s="62"/>
      <c r="M122" s="62"/>
      <c r="N122" s="62"/>
      <c r="O122" s="62"/>
      <c r="P122" s="62"/>
      <c r="Q122" s="62"/>
      <c r="R122" s="62"/>
    </row>
    <row r="123" spans="1:18" s="68" customFormat="1">
      <c r="A123" s="141">
        <v>112</v>
      </c>
      <c r="B123" s="142"/>
      <c r="C123" s="142"/>
      <c r="D123" s="144"/>
      <c r="E123" s="16" t="str">
        <f t="shared" si="6"/>
        <v/>
      </c>
      <c r="F123" s="141"/>
      <c r="H123" s="69"/>
      <c r="I123" s="62"/>
      <c r="J123"/>
      <c r="K123" s="62"/>
      <c r="L123" s="62"/>
      <c r="M123" s="62"/>
      <c r="N123" s="62"/>
      <c r="O123" s="62"/>
      <c r="P123" s="62"/>
      <c r="Q123" s="62"/>
      <c r="R123" s="62"/>
    </row>
    <row r="124" spans="1:18" s="68" customFormat="1">
      <c r="A124" s="141">
        <v>113</v>
      </c>
      <c r="B124" s="142"/>
      <c r="C124" s="142"/>
      <c r="D124" s="144"/>
      <c r="E124" s="16" t="str">
        <f t="shared" si="6"/>
        <v/>
      </c>
      <c r="F124" s="141"/>
      <c r="H124" s="69"/>
      <c r="I124" s="62"/>
      <c r="J124"/>
      <c r="K124" s="62"/>
      <c r="L124" s="62"/>
      <c r="M124" s="62"/>
      <c r="N124" s="62"/>
      <c r="O124" s="62"/>
      <c r="P124" s="62"/>
      <c r="Q124" s="62"/>
      <c r="R124" s="62"/>
    </row>
    <row r="125" spans="1:18" s="68" customFormat="1">
      <c r="A125" s="141">
        <v>114</v>
      </c>
      <c r="B125" s="142"/>
      <c r="C125" s="142"/>
      <c r="D125" s="144"/>
      <c r="E125" s="16" t="str">
        <f t="shared" si="6"/>
        <v/>
      </c>
      <c r="F125" s="141"/>
      <c r="H125" s="69"/>
      <c r="I125" s="62"/>
      <c r="J125"/>
      <c r="K125" s="62"/>
      <c r="L125" s="62"/>
      <c r="M125" s="62"/>
      <c r="N125" s="62"/>
      <c r="O125" s="62"/>
      <c r="P125" s="62"/>
      <c r="Q125" s="62"/>
      <c r="R125" s="62"/>
    </row>
    <row r="126" spans="1:18" s="68" customFormat="1">
      <c r="A126" s="141">
        <v>115</v>
      </c>
      <c r="B126" s="142"/>
      <c r="C126" s="142"/>
      <c r="D126" s="144"/>
      <c r="E126" s="16" t="str">
        <f t="shared" si="6"/>
        <v/>
      </c>
      <c r="F126" s="141"/>
      <c r="H126" s="69"/>
      <c r="I126" s="62"/>
      <c r="J126"/>
      <c r="K126" s="62"/>
      <c r="L126" s="62"/>
      <c r="M126" s="62"/>
      <c r="N126" s="62"/>
      <c r="O126" s="62"/>
      <c r="P126" s="62"/>
      <c r="Q126" s="62"/>
      <c r="R126" s="62"/>
    </row>
    <row r="127" spans="1:18" s="68" customFormat="1">
      <c r="A127" s="141">
        <v>116</v>
      </c>
      <c r="B127" s="142"/>
      <c r="C127" s="142"/>
      <c r="D127" s="144"/>
      <c r="E127" s="16" t="str">
        <f t="shared" si="6"/>
        <v/>
      </c>
      <c r="F127" s="141"/>
      <c r="H127" s="69"/>
      <c r="I127" s="62"/>
      <c r="J127"/>
      <c r="K127" s="62"/>
      <c r="L127" s="62"/>
      <c r="M127" s="62"/>
      <c r="N127" s="62"/>
      <c r="O127" s="62"/>
      <c r="P127" s="62"/>
      <c r="Q127" s="62"/>
      <c r="R127" s="62"/>
    </row>
    <row r="128" spans="1:18" s="68" customFormat="1">
      <c r="A128" s="141">
        <v>117</v>
      </c>
      <c r="B128" s="142"/>
      <c r="C128" s="142"/>
      <c r="D128" s="144"/>
      <c r="E128" s="16" t="str">
        <f t="shared" si="6"/>
        <v/>
      </c>
      <c r="F128" s="141"/>
      <c r="H128" s="69"/>
      <c r="I128" s="62"/>
      <c r="J128"/>
      <c r="K128" s="62"/>
      <c r="L128" s="62"/>
      <c r="M128" s="62"/>
      <c r="N128" s="62"/>
      <c r="O128" s="62"/>
      <c r="P128" s="62"/>
      <c r="Q128" s="62"/>
      <c r="R128" s="62"/>
    </row>
    <row r="129" spans="1:18" s="68" customFormat="1">
      <c r="A129" s="141">
        <v>118</v>
      </c>
      <c r="B129" s="142"/>
      <c r="C129" s="142"/>
      <c r="D129" s="144"/>
      <c r="E129" s="16" t="str">
        <f t="shared" si="6"/>
        <v/>
      </c>
      <c r="F129" s="141"/>
      <c r="H129" s="69"/>
      <c r="I129" s="62"/>
      <c r="J129"/>
      <c r="K129" s="62"/>
      <c r="L129" s="62"/>
      <c r="M129" s="62"/>
      <c r="N129" s="62"/>
      <c r="O129" s="62"/>
      <c r="P129" s="62"/>
      <c r="Q129" s="62"/>
      <c r="R129" s="62"/>
    </row>
    <row r="130" spans="1:18" s="68" customFormat="1">
      <c r="A130" s="141">
        <v>119</v>
      </c>
      <c r="B130" s="142"/>
      <c r="C130" s="142"/>
      <c r="D130" s="144"/>
      <c r="E130" s="16" t="str">
        <f t="shared" si="6"/>
        <v/>
      </c>
      <c r="F130" s="141"/>
      <c r="H130" s="69"/>
      <c r="I130" s="62"/>
      <c r="J130"/>
      <c r="K130" s="62"/>
      <c r="L130" s="62"/>
      <c r="M130" s="62"/>
      <c r="N130" s="62"/>
      <c r="O130" s="62"/>
      <c r="P130" s="62"/>
      <c r="Q130" s="62"/>
      <c r="R130" s="62"/>
    </row>
    <row r="131" spans="1:18" s="68" customFormat="1">
      <c r="A131" s="141">
        <v>120</v>
      </c>
      <c r="B131" s="142"/>
      <c r="C131" s="142"/>
      <c r="D131" s="144"/>
      <c r="E131" s="16" t="str">
        <f t="shared" si="6"/>
        <v/>
      </c>
      <c r="F131" s="141"/>
      <c r="H131" s="69"/>
      <c r="I131" s="62"/>
      <c r="J131"/>
      <c r="K131" s="62"/>
      <c r="L131" s="62"/>
      <c r="M131" s="62"/>
      <c r="N131" s="62"/>
      <c r="O131" s="62"/>
      <c r="P131" s="62"/>
      <c r="Q131" s="62"/>
      <c r="R131" s="62"/>
    </row>
    <row r="132" spans="1:18" s="68" customFormat="1">
      <c r="A132" s="141">
        <v>121</v>
      </c>
      <c r="B132" s="142"/>
      <c r="C132" s="142"/>
      <c r="D132" s="144"/>
      <c r="E132" s="16" t="str">
        <f t="shared" si="6"/>
        <v/>
      </c>
      <c r="F132" s="141"/>
      <c r="H132" s="69"/>
      <c r="I132" s="62"/>
      <c r="J132"/>
      <c r="K132" s="62"/>
      <c r="L132" s="62"/>
      <c r="M132" s="62"/>
      <c r="N132" s="62"/>
      <c r="O132" s="62"/>
      <c r="P132" s="62"/>
      <c r="Q132" s="62"/>
      <c r="R132" s="62"/>
    </row>
    <row r="133" spans="1:18" s="68" customFormat="1">
      <c r="A133" s="141">
        <v>122</v>
      </c>
      <c r="B133" s="142"/>
      <c r="C133" s="142"/>
      <c r="D133" s="144"/>
      <c r="E133" s="16" t="str">
        <f t="shared" si="6"/>
        <v/>
      </c>
      <c r="F133" s="141"/>
      <c r="H133" s="69"/>
      <c r="I133" s="62"/>
      <c r="J133"/>
      <c r="K133" s="62"/>
      <c r="L133" s="62"/>
      <c r="M133" s="62"/>
      <c r="N133" s="62"/>
      <c r="O133" s="62"/>
      <c r="P133" s="62"/>
      <c r="Q133" s="62"/>
      <c r="R133" s="62"/>
    </row>
    <row r="134" spans="1:18" s="68" customFormat="1">
      <c r="A134" s="141">
        <v>123</v>
      </c>
      <c r="B134" s="142"/>
      <c r="C134" s="142"/>
      <c r="D134" s="144"/>
      <c r="E134" s="16" t="str">
        <f t="shared" si="6"/>
        <v/>
      </c>
      <c r="F134" s="141"/>
      <c r="H134" s="69"/>
      <c r="I134" s="62"/>
      <c r="J134"/>
      <c r="K134" s="62"/>
      <c r="L134" s="62"/>
      <c r="M134" s="62"/>
      <c r="N134" s="62"/>
      <c r="O134" s="62"/>
      <c r="P134" s="62"/>
      <c r="Q134" s="62"/>
      <c r="R134" s="62"/>
    </row>
    <row r="135" spans="1:18" s="68" customFormat="1">
      <c r="A135" s="141">
        <v>124</v>
      </c>
      <c r="B135" s="142"/>
      <c r="C135" s="142"/>
      <c r="D135" s="144"/>
      <c r="E135" s="16" t="str">
        <f t="shared" si="6"/>
        <v/>
      </c>
      <c r="F135" s="141"/>
      <c r="H135" s="69"/>
      <c r="I135" s="62"/>
      <c r="J135"/>
      <c r="K135" s="62"/>
      <c r="L135" s="62"/>
      <c r="M135" s="62"/>
      <c r="N135" s="62"/>
      <c r="O135" s="62"/>
      <c r="P135" s="62"/>
      <c r="Q135" s="62"/>
      <c r="R135" s="62"/>
    </row>
    <row r="136" spans="1:18" s="68" customFormat="1">
      <c r="A136" s="141">
        <v>125</v>
      </c>
      <c r="B136" s="142"/>
      <c r="C136" s="142"/>
      <c r="D136" s="144"/>
      <c r="E136" s="16" t="str">
        <f t="shared" si="6"/>
        <v/>
      </c>
      <c r="F136" s="141"/>
      <c r="H136" s="69"/>
      <c r="I136" s="62"/>
      <c r="J136"/>
      <c r="K136" s="62"/>
      <c r="L136" s="62"/>
      <c r="M136" s="62"/>
      <c r="N136" s="62"/>
      <c r="O136" s="62"/>
      <c r="P136" s="62"/>
      <c r="Q136" s="62"/>
      <c r="R136" s="62"/>
    </row>
    <row r="137" spans="1:18" s="68" customFormat="1">
      <c r="A137" s="141">
        <v>126</v>
      </c>
      <c r="B137" s="142"/>
      <c r="C137" s="142"/>
      <c r="D137" s="144"/>
      <c r="E137" s="16" t="str">
        <f t="shared" si="6"/>
        <v/>
      </c>
      <c r="F137" s="141"/>
      <c r="H137" s="69"/>
      <c r="I137" s="62"/>
      <c r="J137"/>
      <c r="K137" s="62"/>
      <c r="L137" s="62"/>
      <c r="M137" s="62"/>
      <c r="N137" s="62"/>
      <c r="O137" s="62"/>
      <c r="P137" s="62"/>
      <c r="Q137" s="62"/>
      <c r="R137" s="62"/>
    </row>
    <row r="138" spans="1:18" s="68" customFormat="1">
      <c r="A138" s="141">
        <v>127</v>
      </c>
      <c r="B138" s="142"/>
      <c r="C138" s="142"/>
      <c r="D138" s="144"/>
      <c r="E138" s="16" t="str">
        <f t="shared" si="6"/>
        <v/>
      </c>
      <c r="F138" s="141"/>
      <c r="H138" s="69"/>
      <c r="I138" s="62"/>
      <c r="J138"/>
      <c r="K138" s="62"/>
      <c r="L138" s="62"/>
      <c r="M138" s="62"/>
      <c r="N138" s="62"/>
      <c r="O138" s="62"/>
      <c r="P138" s="62"/>
      <c r="Q138" s="62"/>
      <c r="R138" s="62"/>
    </row>
    <row r="139" spans="1:18" s="68" customFormat="1">
      <c r="A139" s="141">
        <v>128</v>
      </c>
      <c r="B139" s="142"/>
      <c r="C139" s="142"/>
      <c r="D139" s="144"/>
      <c r="E139" s="16" t="str">
        <f t="shared" si="6"/>
        <v/>
      </c>
      <c r="F139" s="141"/>
      <c r="H139" s="69"/>
      <c r="I139" s="62"/>
      <c r="J139"/>
      <c r="K139" s="62"/>
      <c r="L139" s="62"/>
      <c r="M139" s="62"/>
      <c r="N139" s="62"/>
      <c r="O139" s="62"/>
      <c r="P139" s="62"/>
      <c r="Q139" s="62"/>
      <c r="R139" s="62"/>
    </row>
    <row r="140" spans="1:18" s="68" customFormat="1">
      <c r="A140" s="141">
        <v>129</v>
      </c>
      <c r="B140" s="142"/>
      <c r="C140" s="142"/>
      <c r="D140" s="144"/>
      <c r="E140" s="16" t="str">
        <f t="shared" ref="E140:E203" si="10">IF(OR($B140="",,$D140&lt;an_initial,$D140&gt;an_final),"",G140*(HLOOKUP(C140,iii5punctaje,2,FALSE)))</f>
        <v/>
      </c>
      <c r="F140" s="141"/>
      <c r="H140" s="69"/>
      <c r="I140" s="62"/>
      <c r="J140"/>
      <c r="K140" s="62"/>
      <c r="L140" s="62"/>
      <c r="M140" s="62"/>
      <c r="N140" s="62"/>
      <c r="O140" s="62"/>
      <c r="P140" s="62"/>
      <c r="Q140" s="62"/>
      <c r="R140" s="62"/>
    </row>
    <row r="141" spans="1:18" s="68" customFormat="1">
      <c r="A141" s="141">
        <v>130</v>
      </c>
      <c r="B141" s="142"/>
      <c r="C141" s="142"/>
      <c r="D141" s="144"/>
      <c r="E141" s="16" t="str">
        <f t="shared" si="10"/>
        <v/>
      </c>
      <c r="F141" s="141"/>
      <c r="H141" s="69"/>
      <c r="I141" s="62"/>
      <c r="J141"/>
      <c r="K141" s="62"/>
      <c r="L141" s="62"/>
      <c r="M141" s="62"/>
      <c r="N141" s="62"/>
      <c r="O141" s="62"/>
      <c r="P141" s="62"/>
      <c r="Q141" s="62"/>
      <c r="R141" s="62"/>
    </row>
    <row r="142" spans="1:18" s="68" customFormat="1">
      <c r="A142" s="141">
        <v>131</v>
      </c>
      <c r="B142" s="142"/>
      <c r="C142" s="142"/>
      <c r="D142" s="144"/>
      <c r="E142" s="16" t="str">
        <f t="shared" si="10"/>
        <v/>
      </c>
      <c r="F142" s="141"/>
      <c r="H142" s="69"/>
      <c r="I142" s="62"/>
      <c r="J142"/>
      <c r="K142" s="62"/>
      <c r="L142" s="62"/>
      <c r="M142" s="62"/>
      <c r="N142" s="62"/>
      <c r="O142" s="62"/>
      <c r="P142" s="62"/>
      <c r="Q142" s="62"/>
      <c r="R142" s="62"/>
    </row>
    <row r="143" spans="1:18" s="68" customFormat="1">
      <c r="A143" s="141">
        <v>132</v>
      </c>
      <c r="B143" s="142"/>
      <c r="C143" s="142"/>
      <c r="D143" s="144"/>
      <c r="E143" s="16" t="str">
        <f t="shared" si="10"/>
        <v/>
      </c>
      <c r="F143" s="141"/>
      <c r="H143" s="69"/>
      <c r="I143" s="62"/>
      <c r="J143"/>
      <c r="K143" s="62"/>
      <c r="L143" s="62"/>
      <c r="M143" s="62"/>
      <c r="N143" s="62"/>
      <c r="O143" s="62"/>
      <c r="P143" s="62"/>
      <c r="Q143" s="62"/>
      <c r="R143" s="62"/>
    </row>
    <row r="144" spans="1:18" s="68" customFormat="1">
      <c r="A144" s="141">
        <v>133</v>
      </c>
      <c r="B144" s="142"/>
      <c r="C144" s="142"/>
      <c r="D144" s="144"/>
      <c r="E144" s="16" t="str">
        <f t="shared" si="10"/>
        <v/>
      </c>
      <c r="F144" s="141"/>
      <c r="H144" s="69"/>
      <c r="I144" s="62"/>
      <c r="J144"/>
      <c r="K144" s="62"/>
      <c r="L144" s="62"/>
      <c r="M144" s="62"/>
      <c r="N144" s="62"/>
      <c r="O144" s="62"/>
      <c r="P144" s="62"/>
      <c r="Q144" s="62"/>
      <c r="R144" s="62"/>
    </row>
    <row r="145" spans="1:18" s="68" customFormat="1">
      <c r="A145" s="141">
        <v>134</v>
      </c>
      <c r="B145" s="142"/>
      <c r="C145" s="142"/>
      <c r="D145" s="144"/>
      <c r="E145" s="16" t="str">
        <f t="shared" si="10"/>
        <v/>
      </c>
      <c r="F145" s="141"/>
      <c r="H145" s="69"/>
      <c r="I145" s="62"/>
      <c r="J145"/>
      <c r="K145" s="62"/>
      <c r="L145" s="62"/>
      <c r="M145" s="62"/>
      <c r="N145" s="62"/>
      <c r="O145" s="62"/>
      <c r="P145" s="62"/>
      <c r="Q145" s="62"/>
      <c r="R145" s="62"/>
    </row>
    <row r="146" spans="1:18" s="68" customFormat="1">
      <c r="A146" s="141">
        <v>135</v>
      </c>
      <c r="B146" s="142"/>
      <c r="C146" s="142"/>
      <c r="D146" s="144"/>
      <c r="E146" s="16" t="str">
        <f t="shared" si="10"/>
        <v/>
      </c>
      <c r="F146" s="141"/>
      <c r="H146" s="69"/>
      <c r="I146" s="62"/>
      <c r="J146"/>
      <c r="K146" s="62"/>
      <c r="L146" s="62"/>
      <c r="M146" s="62"/>
      <c r="N146" s="62"/>
      <c r="O146" s="62"/>
      <c r="P146" s="62"/>
      <c r="Q146" s="62"/>
      <c r="R146" s="62"/>
    </row>
    <row r="147" spans="1:18" s="68" customFormat="1">
      <c r="A147" s="141">
        <v>136</v>
      </c>
      <c r="B147" s="142"/>
      <c r="C147" s="142"/>
      <c r="D147" s="144"/>
      <c r="E147" s="16" t="str">
        <f t="shared" si="10"/>
        <v/>
      </c>
      <c r="F147" s="141"/>
      <c r="H147" s="69"/>
      <c r="I147" s="62"/>
      <c r="J147"/>
      <c r="K147" s="62"/>
      <c r="L147" s="62"/>
      <c r="M147" s="62"/>
      <c r="N147" s="62"/>
      <c r="O147" s="62"/>
      <c r="P147" s="62"/>
      <c r="Q147" s="62"/>
      <c r="R147" s="62"/>
    </row>
    <row r="148" spans="1:18" s="68" customFormat="1">
      <c r="A148" s="141">
        <v>137</v>
      </c>
      <c r="B148" s="142"/>
      <c r="C148" s="142"/>
      <c r="D148" s="144"/>
      <c r="E148" s="16" t="str">
        <f t="shared" si="10"/>
        <v/>
      </c>
      <c r="F148" s="141"/>
      <c r="H148" s="69"/>
      <c r="I148" s="62"/>
      <c r="J148"/>
      <c r="K148" s="62"/>
      <c r="L148" s="62"/>
      <c r="M148" s="62"/>
      <c r="N148" s="62"/>
      <c r="O148" s="62"/>
      <c r="P148" s="62"/>
      <c r="Q148" s="62"/>
      <c r="R148" s="62"/>
    </row>
    <row r="149" spans="1:18" s="68" customFormat="1">
      <c r="A149" s="141">
        <v>138</v>
      </c>
      <c r="B149" s="142"/>
      <c r="C149" s="142"/>
      <c r="D149" s="144"/>
      <c r="E149" s="16" t="str">
        <f t="shared" si="10"/>
        <v/>
      </c>
      <c r="F149" s="141"/>
      <c r="H149" s="69"/>
      <c r="I149" s="62"/>
      <c r="J149"/>
      <c r="K149" s="62"/>
      <c r="L149" s="62"/>
      <c r="M149" s="62"/>
      <c r="N149" s="62"/>
      <c r="O149" s="62"/>
      <c r="P149" s="62"/>
      <c r="Q149" s="62"/>
      <c r="R149" s="62"/>
    </row>
    <row r="150" spans="1:18" s="68" customFormat="1">
      <c r="A150" s="141">
        <v>139</v>
      </c>
      <c r="B150" s="142"/>
      <c r="C150" s="142"/>
      <c r="D150" s="144"/>
      <c r="E150" s="16" t="str">
        <f t="shared" si="10"/>
        <v/>
      </c>
      <c r="F150" s="141"/>
      <c r="H150" s="69"/>
      <c r="I150" s="62"/>
      <c r="J150"/>
      <c r="K150" s="62"/>
      <c r="L150" s="62"/>
      <c r="M150" s="62"/>
      <c r="N150" s="62"/>
      <c r="O150" s="62"/>
      <c r="P150" s="62"/>
      <c r="Q150" s="62"/>
      <c r="R150" s="62"/>
    </row>
    <row r="151" spans="1:18" s="68" customFormat="1">
      <c r="A151" s="141">
        <v>140</v>
      </c>
      <c r="B151" s="142"/>
      <c r="C151" s="142"/>
      <c r="D151" s="144"/>
      <c r="E151" s="16" t="str">
        <f t="shared" si="10"/>
        <v/>
      </c>
      <c r="F151" s="141"/>
      <c r="H151" s="69"/>
      <c r="I151" s="62"/>
      <c r="J151"/>
      <c r="K151" s="62"/>
      <c r="L151" s="62"/>
      <c r="M151" s="62"/>
      <c r="N151" s="62"/>
      <c r="O151" s="62"/>
      <c r="P151" s="62"/>
      <c r="Q151" s="62"/>
      <c r="R151" s="62"/>
    </row>
    <row r="152" spans="1:18" s="68" customFormat="1">
      <c r="A152" s="141">
        <v>141</v>
      </c>
      <c r="B152" s="142"/>
      <c r="C152" s="142"/>
      <c r="D152" s="144"/>
      <c r="E152" s="16" t="str">
        <f t="shared" si="10"/>
        <v/>
      </c>
      <c r="F152" s="141"/>
      <c r="H152" s="69"/>
      <c r="I152" s="62"/>
      <c r="J152"/>
      <c r="K152" s="62"/>
      <c r="L152" s="62"/>
      <c r="M152" s="62"/>
      <c r="N152" s="62"/>
      <c r="O152" s="62"/>
      <c r="P152" s="62"/>
      <c r="Q152" s="62"/>
      <c r="R152" s="62"/>
    </row>
    <row r="153" spans="1:18" s="68" customFormat="1">
      <c r="A153" s="141">
        <v>142</v>
      </c>
      <c r="B153" s="142"/>
      <c r="C153" s="142"/>
      <c r="D153" s="144"/>
      <c r="E153" s="16" t="str">
        <f t="shared" si="10"/>
        <v/>
      </c>
      <c r="F153" s="141"/>
      <c r="H153" s="69"/>
      <c r="I153" s="62"/>
      <c r="J153"/>
      <c r="K153" s="62"/>
      <c r="L153" s="62"/>
      <c r="M153" s="62"/>
      <c r="N153" s="62"/>
      <c r="O153" s="62"/>
      <c r="P153" s="62"/>
      <c r="Q153" s="62"/>
      <c r="R153" s="62"/>
    </row>
    <row r="154" spans="1:18" s="68" customFormat="1">
      <c r="A154" s="141">
        <v>143</v>
      </c>
      <c r="B154" s="142"/>
      <c r="C154" s="142"/>
      <c r="D154" s="144"/>
      <c r="E154" s="16" t="str">
        <f t="shared" si="10"/>
        <v/>
      </c>
      <c r="F154" s="141"/>
      <c r="H154" s="69"/>
      <c r="I154" s="62"/>
      <c r="J154"/>
      <c r="K154" s="62"/>
      <c r="L154" s="62"/>
      <c r="M154" s="62"/>
      <c r="N154" s="62"/>
      <c r="O154" s="62"/>
      <c r="P154" s="62"/>
      <c r="Q154" s="62"/>
      <c r="R154" s="62"/>
    </row>
    <row r="155" spans="1:18" s="68" customFormat="1">
      <c r="A155" s="141">
        <v>144</v>
      </c>
      <c r="B155" s="142"/>
      <c r="C155" s="142"/>
      <c r="D155" s="144"/>
      <c r="E155" s="16" t="str">
        <f t="shared" si="10"/>
        <v/>
      </c>
      <c r="F155" s="141"/>
      <c r="H155" s="69"/>
      <c r="I155" s="62"/>
      <c r="J155"/>
      <c r="K155" s="62"/>
      <c r="L155" s="62"/>
      <c r="M155" s="62"/>
      <c r="N155" s="62"/>
      <c r="O155" s="62"/>
      <c r="P155" s="62"/>
      <c r="Q155" s="62"/>
      <c r="R155" s="62"/>
    </row>
    <row r="156" spans="1:18" s="68" customFormat="1">
      <c r="A156" s="141">
        <v>145</v>
      </c>
      <c r="B156" s="142"/>
      <c r="C156" s="142"/>
      <c r="D156" s="144"/>
      <c r="E156" s="16" t="str">
        <f t="shared" si="10"/>
        <v/>
      </c>
      <c r="F156" s="141"/>
      <c r="H156" s="69"/>
      <c r="I156" s="62"/>
      <c r="J156"/>
      <c r="K156" s="62"/>
      <c r="L156" s="62"/>
      <c r="M156" s="62"/>
      <c r="N156" s="62"/>
      <c r="O156" s="62"/>
      <c r="P156" s="62"/>
      <c r="Q156" s="62"/>
      <c r="R156" s="62"/>
    </row>
    <row r="157" spans="1:18" s="68" customFormat="1">
      <c r="A157" s="141">
        <v>146</v>
      </c>
      <c r="B157" s="142"/>
      <c r="C157" s="142"/>
      <c r="D157" s="144"/>
      <c r="E157" s="16" t="str">
        <f t="shared" si="10"/>
        <v/>
      </c>
      <c r="F157" s="141"/>
      <c r="H157" s="69"/>
      <c r="I157" s="62"/>
      <c r="J157"/>
      <c r="K157" s="62"/>
      <c r="L157" s="62"/>
      <c r="M157" s="62"/>
      <c r="N157" s="62"/>
      <c r="O157" s="62"/>
      <c r="P157" s="62"/>
      <c r="Q157" s="62"/>
      <c r="R157" s="62"/>
    </row>
    <row r="158" spans="1:18" s="68" customFormat="1">
      <c r="A158" s="141">
        <v>147</v>
      </c>
      <c r="B158" s="142"/>
      <c r="C158" s="142"/>
      <c r="D158" s="144"/>
      <c r="E158" s="16" t="str">
        <f t="shared" si="10"/>
        <v/>
      </c>
      <c r="F158" s="141"/>
      <c r="H158" s="69"/>
      <c r="I158" s="62"/>
      <c r="J158"/>
      <c r="K158" s="62"/>
      <c r="L158" s="62"/>
      <c r="M158" s="62"/>
      <c r="N158" s="62"/>
      <c r="O158" s="62"/>
      <c r="P158" s="62"/>
      <c r="Q158" s="62"/>
      <c r="R158" s="62"/>
    </row>
    <row r="159" spans="1:18" s="68" customFormat="1">
      <c r="A159" s="141">
        <v>148</v>
      </c>
      <c r="B159" s="142"/>
      <c r="C159" s="142"/>
      <c r="D159" s="144"/>
      <c r="E159" s="16" t="str">
        <f t="shared" si="10"/>
        <v/>
      </c>
      <c r="F159" s="141"/>
      <c r="H159" s="69"/>
      <c r="I159" s="62"/>
      <c r="J159"/>
      <c r="K159" s="62"/>
      <c r="L159" s="62"/>
      <c r="M159" s="62"/>
      <c r="N159" s="62"/>
      <c r="O159" s="62"/>
      <c r="P159" s="62"/>
      <c r="Q159" s="62"/>
      <c r="R159" s="62"/>
    </row>
    <row r="160" spans="1:18" s="68" customFormat="1">
      <c r="A160" s="141">
        <v>149</v>
      </c>
      <c r="B160" s="142"/>
      <c r="C160" s="142"/>
      <c r="D160" s="144"/>
      <c r="E160" s="16" t="str">
        <f t="shared" si="10"/>
        <v/>
      </c>
      <c r="F160" s="141"/>
      <c r="H160" s="69"/>
      <c r="I160" s="62"/>
      <c r="J160"/>
      <c r="K160" s="62"/>
      <c r="L160" s="62"/>
      <c r="M160" s="62"/>
      <c r="N160" s="62"/>
      <c r="O160" s="62"/>
      <c r="P160" s="62"/>
      <c r="Q160" s="62"/>
      <c r="R160" s="62"/>
    </row>
    <row r="161" spans="1:18" s="68" customFormat="1">
      <c r="A161" s="141">
        <v>150</v>
      </c>
      <c r="B161" s="142"/>
      <c r="C161" s="142"/>
      <c r="D161" s="144"/>
      <c r="E161" s="16" t="str">
        <f t="shared" si="10"/>
        <v/>
      </c>
      <c r="F161" s="141"/>
      <c r="H161" s="69"/>
      <c r="I161" s="62"/>
      <c r="J161"/>
      <c r="K161" s="62"/>
      <c r="L161" s="62"/>
      <c r="M161" s="62"/>
      <c r="N161" s="62"/>
      <c r="O161" s="62"/>
      <c r="P161" s="62"/>
      <c r="Q161" s="62"/>
      <c r="R161" s="62"/>
    </row>
    <row r="162" spans="1:18" s="68" customFormat="1">
      <c r="A162" s="141">
        <v>151</v>
      </c>
      <c r="B162" s="142"/>
      <c r="C162" s="142"/>
      <c r="D162" s="144"/>
      <c r="E162" s="16" t="str">
        <f t="shared" si="10"/>
        <v/>
      </c>
      <c r="F162" s="141"/>
      <c r="H162" s="69"/>
      <c r="I162" s="62"/>
      <c r="J162"/>
      <c r="K162" s="62"/>
      <c r="L162" s="62"/>
      <c r="M162" s="62"/>
      <c r="N162" s="62"/>
      <c r="O162" s="62"/>
      <c r="P162" s="62"/>
      <c r="Q162" s="62"/>
      <c r="R162" s="62"/>
    </row>
    <row r="163" spans="1:18" s="68" customFormat="1">
      <c r="A163" s="141">
        <v>152</v>
      </c>
      <c r="B163" s="142"/>
      <c r="C163" s="142"/>
      <c r="D163" s="144"/>
      <c r="E163" s="16" t="str">
        <f t="shared" si="10"/>
        <v/>
      </c>
      <c r="F163" s="141"/>
      <c r="H163" s="69"/>
      <c r="I163" s="62"/>
      <c r="J163"/>
      <c r="K163" s="62"/>
      <c r="L163" s="62"/>
      <c r="M163" s="62"/>
      <c r="N163" s="62"/>
      <c r="O163" s="62"/>
      <c r="P163" s="62"/>
      <c r="Q163" s="62"/>
      <c r="R163" s="62"/>
    </row>
    <row r="164" spans="1:18" s="68" customFormat="1">
      <c r="A164" s="141">
        <v>153</v>
      </c>
      <c r="B164" s="142"/>
      <c r="C164" s="142"/>
      <c r="D164" s="144"/>
      <c r="E164" s="16" t="str">
        <f t="shared" si="10"/>
        <v/>
      </c>
      <c r="F164" s="141"/>
      <c r="H164" s="69"/>
      <c r="I164" s="62"/>
      <c r="J164"/>
      <c r="K164" s="62"/>
      <c r="L164" s="62"/>
      <c r="M164" s="62"/>
      <c r="N164" s="62"/>
      <c r="O164" s="62"/>
      <c r="P164" s="62"/>
      <c r="Q164" s="62"/>
      <c r="R164" s="62"/>
    </row>
    <row r="165" spans="1:18" s="68" customFormat="1">
      <c r="A165" s="141">
        <v>154</v>
      </c>
      <c r="B165" s="142"/>
      <c r="C165" s="142"/>
      <c r="D165" s="144"/>
      <c r="E165" s="16" t="str">
        <f t="shared" si="10"/>
        <v/>
      </c>
      <c r="F165" s="141"/>
      <c r="H165" s="69"/>
      <c r="I165" s="62"/>
      <c r="J165"/>
      <c r="K165" s="62"/>
      <c r="L165" s="62"/>
      <c r="M165" s="62"/>
      <c r="N165" s="62"/>
      <c r="O165" s="62"/>
      <c r="P165" s="62"/>
      <c r="Q165" s="62"/>
      <c r="R165" s="62"/>
    </row>
    <row r="166" spans="1:18" s="68" customFormat="1">
      <c r="A166" s="141">
        <v>155</v>
      </c>
      <c r="B166" s="142"/>
      <c r="C166" s="142"/>
      <c r="D166" s="144"/>
      <c r="E166" s="16" t="str">
        <f t="shared" si="10"/>
        <v/>
      </c>
      <c r="F166" s="141"/>
      <c r="H166" s="69"/>
      <c r="I166" s="62"/>
      <c r="J166"/>
      <c r="K166" s="62"/>
      <c r="L166" s="62"/>
      <c r="M166" s="62"/>
      <c r="N166" s="62"/>
      <c r="O166" s="62"/>
      <c r="P166" s="62"/>
      <c r="Q166" s="62"/>
      <c r="R166" s="62"/>
    </row>
    <row r="167" spans="1:18" s="68" customFormat="1">
      <c r="A167" s="141">
        <v>156</v>
      </c>
      <c r="B167" s="142"/>
      <c r="C167" s="142"/>
      <c r="D167" s="144"/>
      <c r="E167" s="16" t="str">
        <f t="shared" si="10"/>
        <v/>
      </c>
      <c r="F167" s="141"/>
      <c r="H167" s="69"/>
      <c r="I167" s="62"/>
      <c r="J167"/>
      <c r="K167" s="62"/>
      <c r="L167" s="62"/>
      <c r="M167" s="62"/>
      <c r="N167" s="62"/>
      <c r="O167" s="62"/>
      <c r="P167" s="62"/>
      <c r="Q167" s="62"/>
      <c r="R167" s="62"/>
    </row>
    <row r="168" spans="1:18" s="68" customFormat="1">
      <c r="A168" s="141">
        <v>157</v>
      </c>
      <c r="B168" s="142"/>
      <c r="C168" s="142"/>
      <c r="D168" s="144"/>
      <c r="E168" s="16" t="str">
        <f t="shared" si="10"/>
        <v/>
      </c>
      <c r="F168" s="141"/>
      <c r="H168" s="69"/>
      <c r="I168" s="62"/>
      <c r="J168"/>
      <c r="K168" s="62"/>
      <c r="L168" s="62"/>
      <c r="M168" s="62"/>
      <c r="N168" s="62"/>
      <c r="O168" s="62"/>
      <c r="P168" s="62"/>
      <c r="Q168" s="62"/>
      <c r="R168" s="62"/>
    </row>
    <row r="169" spans="1:18" s="68" customFormat="1">
      <c r="A169" s="141">
        <v>158</v>
      </c>
      <c r="B169" s="142"/>
      <c r="C169" s="142"/>
      <c r="D169" s="144"/>
      <c r="E169" s="16" t="str">
        <f t="shared" si="10"/>
        <v/>
      </c>
      <c r="F169" s="141"/>
      <c r="H169" s="69"/>
      <c r="I169" s="62"/>
      <c r="J169"/>
      <c r="K169" s="62"/>
      <c r="L169" s="62"/>
      <c r="M169" s="62"/>
      <c r="N169" s="62"/>
      <c r="O169" s="62"/>
      <c r="P169" s="62"/>
      <c r="Q169" s="62"/>
      <c r="R169" s="62"/>
    </row>
    <row r="170" spans="1:18" s="68" customFormat="1">
      <c r="A170" s="141">
        <v>159</v>
      </c>
      <c r="B170" s="142"/>
      <c r="C170" s="142"/>
      <c r="D170" s="144"/>
      <c r="E170" s="16" t="str">
        <f t="shared" si="10"/>
        <v/>
      </c>
      <c r="F170" s="141"/>
      <c r="H170" s="69"/>
      <c r="I170" s="62"/>
      <c r="J170"/>
      <c r="K170" s="62"/>
      <c r="L170" s="62"/>
      <c r="M170" s="62"/>
      <c r="N170" s="62"/>
      <c r="O170" s="62"/>
      <c r="P170" s="62"/>
      <c r="Q170" s="62"/>
      <c r="R170" s="62"/>
    </row>
    <row r="171" spans="1:18" s="68" customFormat="1">
      <c r="A171" s="141">
        <v>160</v>
      </c>
      <c r="B171" s="142"/>
      <c r="C171" s="142"/>
      <c r="D171" s="144"/>
      <c r="E171" s="16" t="str">
        <f t="shared" si="10"/>
        <v/>
      </c>
      <c r="F171" s="141"/>
      <c r="H171" s="69"/>
      <c r="I171" s="62"/>
      <c r="J171"/>
      <c r="K171" s="62"/>
      <c r="L171" s="62"/>
      <c r="M171" s="62"/>
      <c r="N171" s="62"/>
      <c r="O171" s="62"/>
      <c r="P171" s="62"/>
      <c r="Q171" s="62"/>
      <c r="R171" s="62"/>
    </row>
    <row r="172" spans="1:18" s="68" customFormat="1">
      <c r="A172" s="141">
        <v>161</v>
      </c>
      <c r="B172" s="142"/>
      <c r="C172" s="142"/>
      <c r="D172" s="144"/>
      <c r="E172" s="16" t="str">
        <f t="shared" si="10"/>
        <v/>
      </c>
      <c r="F172" s="141"/>
      <c r="H172" s="69"/>
      <c r="I172" s="62"/>
      <c r="J172"/>
      <c r="K172" s="62"/>
      <c r="L172" s="62"/>
      <c r="M172" s="62"/>
      <c r="N172" s="62"/>
      <c r="O172" s="62"/>
      <c r="P172" s="62"/>
      <c r="Q172" s="62"/>
      <c r="R172" s="62"/>
    </row>
    <row r="173" spans="1:18" s="68" customFormat="1">
      <c r="A173" s="141">
        <v>162</v>
      </c>
      <c r="B173" s="142"/>
      <c r="C173" s="142"/>
      <c r="D173" s="144"/>
      <c r="E173" s="16" t="str">
        <f t="shared" si="10"/>
        <v/>
      </c>
      <c r="F173" s="141"/>
      <c r="H173" s="69"/>
      <c r="I173" s="62"/>
      <c r="J173"/>
      <c r="K173" s="62"/>
      <c r="L173" s="62"/>
      <c r="M173" s="62"/>
      <c r="N173" s="62"/>
      <c r="O173" s="62"/>
      <c r="P173" s="62"/>
      <c r="Q173" s="62"/>
      <c r="R173" s="62"/>
    </row>
    <row r="174" spans="1:18" s="68" customFormat="1">
      <c r="A174" s="141">
        <v>163</v>
      </c>
      <c r="B174" s="142"/>
      <c r="C174" s="142"/>
      <c r="D174" s="144"/>
      <c r="E174" s="16" t="str">
        <f t="shared" si="10"/>
        <v/>
      </c>
      <c r="F174" s="141"/>
      <c r="H174" s="69"/>
      <c r="I174" s="62"/>
      <c r="J174"/>
      <c r="K174" s="62"/>
      <c r="L174" s="62"/>
      <c r="M174" s="62"/>
      <c r="N174" s="62"/>
      <c r="O174" s="62"/>
      <c r="P174" s="62"/>
      <c r="Q174" s="62"/>
      <c r="R174" s="62"/>
    </row>
    <row r="175" spans="1:18" s="68" customFormat="1">
      <c r="A175" s="141">
        <v>164</v>
      </c>
      <c r="B175" s="142"/>
      <c r="C175" s="142"/>
      <c r="D175" s="144"/>
      <c r="E175" s="16" t="str">
        <f t="shared" si="10"/>
        <v/>
      </c>
      <c r="F175" s="141"/>
      <c r="H175" s="69"/>
      <c r="I175" s="62"/>
      <c r="J175"/>
      <c r="K175" s="62"/>
      <c r="L175" s="62"/>
      <c r="M175" s="62"/>
      <c r="N175" s="62"/>
      <c r="O175" s="62"/>
      <c r="P175" s="62"/>
      <c r="Q175" s="62"/>
      <c r="R175" s="62"/>
    </row>
    <row r="176" spans="1:18" s="68" customFormat="1">
      <c r="A176" s="141">
        <v>165</v>
      </c>
      <c r="B176" s="142"/>
      <c r="C176" s="142"/>
      <c r="D176" s="144"/>
      <c r="E176" s="16" t="str">
        <f t="shared" si="10"/>
        <v/>
      </c>
      <c r="F176" s="141"/>
      <c r="H176" s="69"/>
      <c r="I176" s="62"/>
      <c r="J176"/>
      <c r="K176" s="62"/>
      <c r="L176" s="62"/>
      <c r="M176" s="62"/>
      <c r="N176" s="62"/>
      <c r="O176" s="62"/>
      <c r="P176" s="62"/>
      <c r="Q176" s="62"/>
      <c r="R176" s="62"/>
    </row>
    <row r="177" spans="1:18" s="68" customFormat="1">
      <c r="A177" s="141">
        <v>166</v>
      </c>
      <c r="B177" s="142"/>
      <c r="C177" s="142"/>
      <c r="D177" s="144"/>
      <c r="E177" s="16" t="str">
        <f t="shared" si="10"/>
        <v/>
      </c>
      <c r="F177" s="141"/>
      <c r="H177" s="69"/>
      <c r="I177" s="62"/>
      <c r="J177"/>
      <c r="K177" s="62"/>
      <c r="L177" s="62"/>
      <c r="M177" s="62"/>
      <c r="N177" s="62"/>
      <c r="O177" s="62"/>
      <c r="P177" s="62"/>
      <c r="Q177" s="62"/>
      <c r="R177" s="62"/>
    </row>
    <row r="178" spans="1:18" s="68" customFormat="1">
      <c r="A178" s="141">
        <v>167</v>
      </c>
      <c r="B178" s="142"/>
      <c r="C178" s="142"/>
      <c r="D178" s="144"/>
      <c r="E178" s="16" t="str">
        <f t="shared" si="10"/>
        <v/>
      </c>
      <c r="F178" s="141"/>
      <c r="H178" s="69"/>
      <c r="I178" s="62"/>
      <c r="J178"/>
      <c r="K178" s="62"/>
      <c r="L178" s="62"/>
      <c r="M178" s="62"/>
      <c r="N178" s="62"/>
      <c r="O178" s="62"/>
      <c r="P178" s="62"/>
      <c r="Q178" s="62"/>
      <c r="R178" s="62"/>
    </row>
    <row r="179" spans="1:18" s="68" customFormat="1">
      <c r="A179" s="141">
        <v>168</v>
      </c>
      <c r="B179" s="142"/>
      <c r="C179" s="142"/>
      <c r="D179" s="144"/>
      <c r="E179" s="16" t="str">
        <f t="shared" si="10"/>
        <v/>
      </c>
      <c r="F179" s="141"/>
      <c r="H179" s="69"/>
      <c r="I179" s="62"/>
      <c r="J179"/>
      <c r="K179" s="62"/>
      <c r="L179" s="62"/>
      <c r="M179" s="62"/>
      <c r="N179" s="62"/>
      <c r="O179" s="62"/>
      <c r="P179" s="62"/>
      <c r="Q179" s="62"/>
      <c r="R179" s="62"/>
    </row>
    <row r="180" spans="1:18" s="68" customFormat="1">
      <c r="A180" s="141">
        <v>169</v>
      </c>
      <c r="B180" s="142"/>
      <c r="C180" s="142"/>
      <c r="D180" s="144"/>
      <c r="E180" s="16" t="str">
        <f t="shared" si="10"/>
        <v/>
      </c>
      <c r="F180" s="141"/>
      <c r="H180" s="69"/>
      <c r="I180" s="62"/>
      <c r="J180"/>
      <c r="K180" s="62"/>
      <c r="L180" s="62"/>
      <c r="M180" s="62"/>
      <c r="N180" s="62"/>
      <c r="O180" s="62"/>
      <c r="P180" s="62"/>
      <c r="Q180" s="62"/>
      <c r="R180" s="62"/>
    </row>
    <row r="181" spans="1:18" s="68" customFormat="1">
      <c r="A181" s="141">
        <v>170</v>
      </c>
      <c r="B181" s="142"/>
      <c r="C181" s="142"/>
      <c r="D181" s="144"/>
      <c r="E181" s="16" t="str">
        <f t="shared" si="10"/>
        <v/>
      </c>
      <c r="F181" s="141"/>
      <c r="H181" s="69"/>
      <c r="I181" s="62"/>
      <c r="J181"/>
      <c r="K181" s="62"/>
      <c r="L181" s="62"/>
      <c r="M181" s="62"/>
      <c r="N181" s="62"/>
      <c r="O181" s="62"/>
      <c r="P181" s="62"/>
      <c r="Q181" s="62"/>
      <c r="R181" s="62"/>
    </row>
    <row r="182" spans="1:18" s="68" customFormat="1">
      <c r="A182" s="141">
        <v>171</v>
      </c>
      <c r="B182" s="142"/>
      <c r="C182" s="142"/>
      <c r="D182" s="144"/>
      <c r="E182" s="16" t="str">
        <f t="shared" si="10"/>
        <v/>
      </c>
      <c r="F182" s="141"/>
      <c r="H182" s="69"/>
      <c r="I182" s="62"/>
      <c r="J182"/>
      <c r="K182" s="62"/>
      <c r="L182" s="62"/>
      <c r="M182" s="62"/>
      <c r="N182" s="62"/>
      <c r="O182" s="62"/>
      <c r="P182" s="62"/>
      <c r="Q182" s="62"/>
      <c r="R182" s="62"/>
    </row>
    <row r="183" spans="1:18" s="68" customFormat="1">
      <c r="A183" s="141">
        <v>172</v>
      </c>
      <c r="B183" s="142"/>
      <c r="C183" s="142"/>
      <c r="D183" s="144"/>
      <c r="E183" s="16" t="str">
        <f t="shared" si="10"/>
        <v/>
      </c>
      <c r="F183" s="141"/>
      <c r="H183" s="69"/>
      <c r="I183" s="62"/>
      <c r="J183"/>
      <c r="K183" s="62"/>
      <c r="L183" s="62"/>
      <c r="M183" s="62"/>
      <c r="N183" s="62"/>
      <c r="O183" s="62"/>
      <c r="P183" s="62"/>
      <c r="Q183" s="62"/>
      <c r="R183" s="62"/>
    </row>
    <row r="184" spans="1:18" s="68" customFormat="1">
      <c r="A184" s="141">
        <v>173</v>
      </c>
      <c r="B184" s="142"/>
      <c r="C184" s="142"/>
      <c r="D184" s="144"/>
      <c r="E184" s="16" t="str">
        <f t="shared" si="10"/>
        <v/>
      </c>
      <c r="F184" s="141"/>
      <c r="H184" s="69"/>
      <c r="I184" s="62"/>
      <c r="J184"/>
      <c r="K184" s="62"/>
      <c r="L184" s="62"/>
      <c r="M184" s="62"/>
      <c r="N184" s="62"/>
      <c r="O184" s="62"/>
      <c r="P184" s="62"/>
      <c r="Q184" s="62"/>
      <c r="R184" s="62"/>
    </row>
    <row r="185" spans="1:18" s="68" customFormat="1">
      <c r="A185" s="141">
        <v>174</v>
      </c>
      <c r="B185" s="142"/>
      <c r="C185" s="142"/>
      <c r="D185" s="144"/>
      <c r="E185" s="16" t="str">
        <f t="shared" si="10"/>
        <v/>
      </c>
      <c r="F185" s="141"/>
      <c r="H185" s="69"/>
      <c r="I185" s="62"/>
      <c r="J185"/>
      <c r="K185" s="62"/>
      <c r="L185" s="62"/>
      <c r="M185" s="62"/>
      <c r="N185" s="62"/>
      <c r="O185" s="62"/>
      <c r="P185" s="62"/>
      <c r="Q185" s="62"/>
      <c r="R185" s="62"/>
    </row>
    <row r="186" spans="1:18" s="68" customFormat="1">
      <c r="A186" s="141">
        <v>175</v>
      </c>
      <c r="B186" s="142"/>
      <c r="C186" s="142"/>
      <c r="D186" s="144"/>
      <c r="E186" s="16" t="str">
        <f t="shared" si="10"/>
        <v/>
      </c>
      <c r="F186" s="141"/>
      <c r="H186" s="69"/>
      <c r="I186" s="62"/>
      <c r="J186"/>
      <c r="K186" s="62"/>
      <c r="L186" s="62"/>
      <c r="M186" s="62"/>
      <c r="N186" s="62"/>
      <c r="O186" s="62"/>
      <c r="P186" s="62"/>
      <c r="Q186" s="62"/>
      <c r="R186" s="62"/>
    </row>
    <row r="187" spans="1:18" s="68" customFormat="1">
      <c r="A187" s="141">
        <v>176</v>
      </c>
      <c r="B187" s="142"/>
      <c r="C187" s="142"/>
      <c r="D187" s="144"/>
      <c r="E187" s="16" t="str">
        <f t="shared" si="10"/>
        <v/>
      </c>
      <c r="F187" s="141"/>
      <c r="H187" s="69"/>
      <c r="I187" s="62"/>
      <c r="J187"/>
      <c r="K187" s="62"/>
      <c r="L187" s="62"/>
      <c r="M187" s="62"/>
      <c r="N187" s="62"/>
      <c r="O187" s="62"/>
      <c r="P187" s="62"/>
      <c r="Q187" s="62"/>
      <c r="R187" s="62"/>
    </row>
    <row r="188" spans="1:18" s="68" customFormat="1">
      <c r="A188" s="141">
        <v>177</v>
      </c>
      <c r="B188" s="142"/>
      <c r="C188" s="142"/>
      <c r="D188" s="144"/>
      <c r="E188" s="16" t="str">
        <f t="shared" si="10"/>
        <v/>
      </c>
      <c r="F188" s="141"/>
      <c r="H188" s="69"/>
      <c r="I188" s="62"/>
      <c r="J188"/>
      <c r="K188" s="62"/>
      <c r="L188" s="62"/>
      <c r="M188" s="62"/>
      <c r="N188" s="62"/>
      <c r="O188" s="62"/>
      <c r="P188" s="62"/>
      <c r="Q188" s="62"/>
      <c r="R188" s="62"/>
    </row>
    <row r="189" spans="1:18" s="68" customFormat="1">
      <c r="A189" s="141">
        <v>178</v>
      </c>
      <c r="B189" s="142"/>
      <c r="C189" s="142"/>
      <c r="D189" s="144"/>
      <c r="E189" s="16" t="str">
        <f t="shared" si="10"/>
        <v/>
      </c>
      <c r="F189" s="141"/>
      <c r="H189" s="69"/>
      <c r="I189" s="62"/>
      <c r="J189"/>
      <c r="K189" s="62"/>
      <c r="L189" s="62"/>
      <c r="M189" s="62"/>
      <c r="N189" s="62"/>
      <c r="O189" s="62"/>
      <c r="P189" s="62"/>
      <c r="Q189" s="62"/>
      <c r="R189" s="62"/>
    </row>
    <row r="190" spans="1:18" s="68" customFormat="1">
      <c r="A190" s="141">
        <v>179</v>
      </c>
      <c r="B190" s="142"/>
      <c r="C190" s="142"/>
      <c r="D190" s="144"/>
      <c r="E190" s="16" t="str">
        <f t="shared" si="10"/>
        <v/>
      </c>
      <c r="F190" s="141"/>
      <c r="H190" s="69"/>
      <c r="I190" s="62"/>
      <c r="J190"/>
      <c r="K190" s="62"/>
      <c r="L190" s="62"/>
      <c r="M190" s="62"/>
      <c r="N190" s="62"/>
      <c r="O190" s="62"/>
      <c r="P190" s="62"/>
      <c r="Q190" s="62"/>
      <c r="R190" s="62"/>
    </row>
    <row r="191" spans="1:18" s="68" customFormat="1">
      <c r="A191" s="141">
        <v>180</v>
      </c>
      <c r="B191" s="142"/>
      <c r="C191" s="142"/>
      <c r="D191" s="144"/>
      <c r="E191" s="16" t="str">
        <f t="shared" si="10"/>
        <v/>
      </c>
      <c r="F191" s="141"/>
      <c r="H191" s="69"/>
      <c r="I191" s="62"/>
      <c r="J191"/>
      <c r="K191" s="62"/>
      <c r="L191" s="62"/>
      <c r="M191" s="62"/>
      <c r="N191" s="62"/>
      <c r="O191" s="62"/>
      <c r="P191" s="62"/>
      <c r="Q191" s="62"/>
      <c r="R191" s="62"/>
    </row>
    <row r="192" spans="1:18" s="68" customFormat="1">
      <c r="A192" s="141">
        <v>181</v>
      </c>
      <c r="B192" s="142"/>
      <c r="C192" s="142"/>
      <c r="D192" s="144"/>
      <c r="E192" s="16" t="str">
        <f t="shared" si="10"/>
        <v/>
      </c>
      <c r="F192" s="141"/>
      <c r="H192" s="69"/>
      <c r="I192" s="62"/>
      <c r="J192"/>
      <c r="K192" s="62"/>
      <c r="L192" s="62"/>
      <c r="M192" s="62"/>
      <c r="N192" s="62"/>
      <c r="O192" s="62"/>
      <c r="P192" s="62"/>
      <c r="Q192" s="62"/>
      <c r="R192" s="62"/>
    </row>
    <row r="193" spans="1:18" s="68" customFormat="1">
      <c r="A193" s="141">
        <v>182</v>
      </c>
      <c r="B193" s="142"/>
      <c r="C193" s="142"/>
      <c r="D193" s="144"/>
      <c r="E193" s="16" t="str">
        <f t="shared" si="10"/>
        <v/>
      </c>
      <c r="F193" s="141"/>
      <c r="H193" s="69"/>
      <c r="I193" s="62"/>
      <c r="J193"/>
      <c r="K193" s="62"/>
      <c r="L193" s="62"/>
      <c r="M193" s="62"/>
      <c r="N193" s="62"/>
      <c r="O193" s="62"/>
      <c r="P193" s="62"/>
      <c r="Q193" s="62"/>
      <c r="R193" s="62"/>
    </row>
    <row r="194" spans="1:18" s="68" customFormat="1">
      <c r="A194" s="141">
        <v>183</v>
      </c>
      <c r="B194" s="142"/>
      <c r="C194" s="142"/>
      <c r="D194" s="144"/>
      <c r="E194" s="16" t="str">
        <f t="shared" si="10"/>
        <v/>
      </c>
      <c r="F194" s="141"/>
      <c r="H194" s="69"/>
      <c r="I194" s="62"/>
      <c r="J194"/>
      <c r="K194" s="62"/>
      <c r="L194" s="62"/>
      <c r="M194" s="62"/>
      <c r="N194" s="62"/>
      <c r="O194" s="62"/>
      <c r="P194" s="62"/>
      <c r="Q194" s="62"/>
      <c r="R194" s="62"/>
    </row>
    <row r="195" spans="1:18" s="68" customFormat="1">
      <c r="A195" s="141">
        <v>184</v>
      </c>
      <c r="B195" s="142"/>
      <c r="C195" s="142"/>
      <c r="D195" s="144"/>
      <c r="E195" s="16" t="str">
        <f t="shared" si="10"/>
        <v/>
      </c>
      <c r="F195" s="141"/>
      <c r="H195" s="69"/>
      <c r="I195" s="62"/>
      <c r="J195"/>
      <c r="K195" s="62"/>
      <c r="L195" s="62"/>
      <c r="M195" s="62"/>
      <c r="N195" s="62"/>
      <c r="O195" s="62"/>
      <c r="P195" s="62"/>
      <c r="Q195" s="62"/>
      <c r="R195" s="62"/>
    </row>
    <row r="196" spans="1:18" s="68" customFormat="1">
      <c r="A196" s="141">
        <v>185</v>
      </c>
      <c r="B196" s="142"/>
      <c r="C196" s="142"/>
      <c r="D196" s="144"/>
      <c r="E196" s="16" t="str">
        <f t="shared" si="10"/>
        <v/>
      </c>
      <c r="F196" s="141"/>
      <c r="H196" s="69"/>
      <c r="I196" s="62"/>
      <c r="J196"/>
      <c r="K196" s="62"/>
      <c r="L196" s="62"/>
      <c r="M196" s="62"/>
      <c r="N196" s="62"/>
      <c r="O196" s="62"/>
      <c r="P196" s="62"/>
      <c r="Q196" s="62"/>
      <c r="R196" s="62"/>
    </row>
    <row r="197" spans="1:18" s="68" customFormat="1">
      <c r="A197" s="141">
        <v>186</v>
      </c>
      <c r="B197" s="142"/>
      <c r="C197" s="142"/>
      <c r="D197" s="144"/>
      <c r="E197" s="16" t="str">
        <f t="shared" si="10"/>
        <v/>
      </c>
      <c r="F197" s="141"/>
      <c r="H197" s="69"/>
      <c r="I197" s="62"/>
      <c r="J197"/>
      <c r="K197" s="62"/>
      <c r="L197" s="62"/>
      <c r="M197" s="62"/>
      <c r="N197" s="62"/>
      <c r="O197" s="62"/>
      <c r="P197" s="62"/>
      <c r="Q197" s="62"/>
      <c r="R197" s="62"/>
    </row>
    <row r="198" spans="1:18" s="68" customFormat="1">
      <c r="A198" s="141">
        <v>187</v>
      </c>
      <c r="B198" s="142"/>
      <c r="C198" s="142"/>
      <c r="D198" s="144"/>
      <c r="E198" s="16" t="str">
        <f t="shared" si="10"/>
        <v/>
      </c>
      <c r="F198" s="141"/>
      <c r="H198" s="69"/>
      <c r="I198" s="62"/>
      <c r="J198"/>
      <c r="K198" s="62"/>
      <c r="L198" s="62"/>
      <c r="M198" s="62"/>
      <c r="N198" s="62"/>
      <c r="O198" s="62"/>
      <c r="P198" s="62"/>
      <c r="Q198" s="62"/>
      <c r="R198" s="62"/>
    </row>
    <row r="199" spans="1:18" s="68" customFormat="1">
      <c r="A199" s="141">
        <v>188</v>
      </c>
      <c r="B199" s="142"/>
      <c r="C199" s="142"/>
      <c r="D199" s="144"/>
      <c r="E199" s="16" t="str">
        <f t="shared" si="10"/>
        <v/>
      </c>
      <c r="F199" s="141"/>
      <c r="H199" s="69"/>
      <c r="I199" s="62"/>
      <c r="J199"/>
      <c r="K199" s="62"/>
      <c r="L199" s="62"/>
      <c r="M199" s="62"/>
      <c r="N199" s="62"/>
      <c r="O199" s="62"/>
      <c r="P199" s="62"/>
      <c r="Q199" s="62"/>
      <c r="R199" s="62"/>
    </row>
    <row r="200" spans="1:18" s="68" customFormat="1">
      <c r="A200" s="141">
        <v>189</v>
      </c>
      <c r="B200" s="142"/>
      <c r="C200" s="142"/>
      <c r="D200" s="144"/>
      <c r="E200" s="16" t="str">
        <f t="shared" si="10"/>
        <v/>
      </c>
      <c r="F200" s="141"/>
      <c r="H200" s="69"/>
      <c r="I200" s="62"/>
      <c r="J200"/>
      <c r="K200" s="62"/>
      <c r="L200" s="62"/>
      <c r="M200" s="62"/>
      <c r="N200" s="62"/>
      <c r="O200" s="62"/>
      <c r="P200" s="62"/>
      <c r="Q200" s="62"/>
      <c r="R200" s="62"/>
    </row>
    <row r="201" spans="1:18" s="68" customFormat="1">
      <c r="A201" s="141">
        <v>190</v>
      </c>
      <c r="B201" s="142"/>
      <c r="C201" s="142"/>
      <c r="D201" s="144"/>
      <c r="E201" s="16" t="str">
        <f t="shared" si="10"/>
        <v/>
      </c>
      <c r="F201" s="141"/>
      <c r="H201" s="69"/>
      <c r="I201" s="62"/>
      <c r="J201"/>
      <c r="K201" s="62"/>
      <c r="L201" s="62"/>
      <c r="M201" s="62"/>
      <c r="N201" s="62"/>
      <c r="O201" s="62"/>
      <c r="P201" s="62"/>
      <c r="Q201" s="62"/>
      <c r="R201" s="62"/>
    </row>
    <row r="202" spans="1:18" s="68" customFormat="1">
      <c r="A202" s="141">
        <v>191</v>
      </c>
      <c r="B202" s="142"/>
      <c r="C202" s="142"/>
      <c r="D202" s="144"/>
      <c r="E202" s="16" t="str">
        <f t="shared" si="10"/>
        <v/>
      </c>
      <c r="F202" s="141"/>
      <c r="H202" s="69"/>
      <c r="I202" s="62"/>
      <c r="J202"/>
      <c r="K202" s="62"/>
      <c r="L202" s="62"/>
      <c r="M202" s="62"/>
      <c r="N202" s="62"/>
      <c r="O202" s="62"/>
      <c r="P202" s="62"/>
      <c r="Q202" s="62"/>
      <c r="R202" s="62"/>
    </row>
    <row r="203" spans="1:18" s="68" customFormat="1">
      <c r="A203" s="141">
        <v>192</v>
      </c>
      <c r="B203" s="142"/>
      <c r="C203" s="142"/>
      <c r="D203" s="144"/>
      <c r="E203" s="16" t="str">
        <f t="shared" si="10"/>
        <v/>
      </c>
      <c r="F203" s="141"/>
      <c r="H203" s="69"/>
      <c r="I203" s="62"/>
      <c r="J203"/>
      <c r="K203" s="62"/>
      <c r="L203" s="62"/>
      <c r="M203" s="62"/>
      <c r="N203" s="62"/>
      <c r="O203" s="62"/>
      <c r="P203" s="62"/>
      <c r="Q203" s="62"/>
      <c r="R203" s="62"/>
    </row>
    <row r="204" spans="1:18" s="68" customFormat="1">
      <c r="A204" s="141">
        <v>193</v>
      </c>
      <c r="B204" s="142"/>
      <c r="C204" s="142"/>
      <c r="D204" s="144"/>
      <c r="E204" s="16" t="str">
        <f t="shared" ref="E204:E261" si="11">IF(OR($B204="",,$D204&lt;an_initial,$D204&gt;an_final),"",G204*(HLOOKUP(C204,iii5punctaje,2,FALSE)))</f>
        <v/>
      </c>
      <c r="F204" s="141"/>
      <c r="H204" s="69"/>
      <c r="I204" s="62"/>
      <c r="J204"/>
      <c r="K204" s="62"/>
      <c r="L204" s="62"/>
      <c r="M204" s="62"/>
      <c r="N204" s="62"/>
      <c r="O204" s="62"/>
      <c r="P204" s="62"/>
      <c r="Q204" s="62"/>
      <c r="R204" s="62"/>
    </row>
    <row r="205" spans="1:18" s="68" customFormat="1">
      <c r="A205" s="141">
        <v>194</v>
      </c>
      <c r="B205" s="142"/>
      <c r="C205" s="142"/>
      <c r="D205" s="144"/>
      <c r="E205" s="16" t="str">
        <f t="shared" si="11"/>
        <v/>
      </c>
      <c r="F205" s="141"/>
      <c r="H205" s="69"/>
      <c r="I205" s="62"/>
      <c r="J205"/>
      <c r="K205" s="62"/>
      <c r="L205" s="62"/>
      <c r="M205" s="62"/>
      <c r="N205" s="62"/>
      <c r="O205" s="62"/>
      <c r="P205" s="62"/>
      <c r="Q205" s="62"/>
      <c r="R205" s="62"/>
    </row>
    <row r="206" spans="1:18" s="68" customFormat="1">
      <c r="A206" s="141">
        <v>195</v>
      </c>
      <c r="B206" s="142"/>
      <c r="C206" s="142"/>
      <c r="D206" s="144"/>
      <c r="E206" s="16" t="str">
        <f t="shared" si="11"/>
        <v/>
      </c>
      <c r="F206" s="141"/>
      <c r="H206" s="69"/>
      <c r="I206" s="62"/>
      <c r="J206"/>
      <c r="K206" s="62"/>
      <c r="L206" s="62"/>
      <c r="M206" s="62"/>
      <c r="N206" s="62"/>
      <c r="O206" s="62"/>
      <c r="P206" s="62"/>
      <c r="Q206" s="62"/>
      <c r="R206" s="62"/>
    </row>
    <row r="207" spans="1:18" s="68" customFormat="1">
      <c r="A207" s="141">
        <v>196</v>
      </c>
      <c r="B207" s="142"/>
      <c r="C207" s="142"/>
      <c r="D207" s="144"/>
      <c r="E207" s="16" t="str">
        <f t="shared" si="11"/>
        <v/>
      </c>
      <c r="F207" s="141"/>
      <c r="H207" s="69"/>
      <c r="I207" s="62"/>
      <c r="J207"/>
      <c r="K207" s="62"/>
      <c r="L207" s="62"/>
      <c r="M207" s="62"/>
      <c r="N207" s="62"/>
      <c r="O207" s="62"/>
      <c r="P207" s="62"/>
      <c r="Q207" s="62"/>
      <c r="R207" s="62"/>
    </row>
    <row r="208" spans="1:18" s="68" customFormat="1">
      <c r="A208" s="141">
        <v>197</v>
      </c>
      <c r="B208" s="142"/>
      <c r="C208" s="142"/>
      <c r="D208" s="144"/>
      <c r="E208" s="16" t="str">
        <f t="shared" si="11"/>
        <v/>
      </c>
      <c r="F208" s="141"/>
      <c r="H208" s="69"/>
      <c r="I208" s="62"/>
      <c r="J208"/>
      <c r="K208" s="62"/>
      <c r="L208" s="62"/>
      <c r="M208" s="62"/>
      <c r="N208" s="62"/>
      <c r="O208" s="62"/>
      <c r="P208" s="62"/>
      <c r="Q208" s="62"/>
      <c r="R208" s="62"/>
    </row>
    <row r="209" spans="1:18" s="68" customFormat="1">
      <c r="A209" s="141">
        <v>198</v>
      </c>
      <c r="B209" s="142"/>
      <c r="C209" s="142"/>
      <c r="D209" s="144"/>
      <c r="E209" s="16" t="str">
        <f t="shared" si="11"/>
        <v/>
      </c>
      <c r="F209" s="141"/>
      <c r="H209" s="69"/>
      <c r="I209" s="62"/>
      <c r="J209"/>
      <c r="K209" s="62"/>
      <c r="L209" s="62"/>
      <c r="M209" s="62"/>
      <c r="N209" s="62"/>
      <c r="O209" s="62"/>
      <c r="P209" s="62"/>
      <c r="Q209" s="62"/>
      <c r="R209" s="62"/>
    </row>
    <row r="210" spans="1:18" s="68" customFormat="1">
      <c r="A210" s="141">
        <v>199</v>
      </c>
      <c r="B210" s="142"/>
      <c r="C210" s="142"/>
      <c r="D210" s="144"/>
      <c r="E210" s="16" t="str">
        <f t="shared" si="11"/>
        <v/>
      </c>
      <c r="F210" s="141"/>
      <c r="H210" s="69"/>
      <c r="I210" s="62"/>
      <c r="J210"/>
      <c r="K210" s="62"/>
      <c r="L210" s="62"/>
      <c r="M210" s="62"/>
      <c r="N210" s="62"/>
      <c r="O210" s="62"/>
      <c r="P210" s="62"/>
      <c r="Q210" s="62"/>
      <c r="R210" s="62"/>
    </row>
    <row r="211" spans="1:18" s="68" customFormat="1">
      <c r="A211" s="141">
        <v>200</v>
      </c>
      <c r="B211" s="142"/>
      <c r="C211" s="142"/>
      <c r="D211" s="144"/>
      <c r="E211" s="16" t="str">
        <f t="shared" si="11"/>
        <v/>
      </c>
      <c r="F211" s="141"/>
      <c r="H211" s="69"/>
      <c r="I211" s="62"/>
      <c r="J211"/>
      <c r="K211" s="62"/>
      <c r="L211" s="62"/>
      <c r="M211" s="62"/>
      <c r="N211" s="62"/>
      <c r="O211" s="62"/>
      <c r="P211" s="62"/>
      <c r="Q211" s="62"/>
      <c r="R211" s="62"/>
    </row>
    <row r="212" spans="1:18" s="68" customFormat="1">
      <c r="A212" s="141">
        <v>201</v>
      </c>
      <c r="B212" s="142"/>
      <c r="C212" s="142"/>
      <c r="D212" s="144"/>
      <c r="E212" s="16" t="str">
        <f t="shared" si="11"/>
        <v/>
      </c>
      <c r="F212" s="141"/>
      <c r="H212" s="69"/>
      <c r="I212" s="62"/>
      <c r="J212"/>
      <c r="K212" s="62"/>
      <c r="L212" s="62"/>
      <c r="M212" s="62"/>
      <c r="N212" s="62"/>
      <c r="O212" s="62"/>
      <c r="P212" s="62"/>
      <c r="Q212" s="62"/>
      <c r="R212" s="62"/>
    </row>
    <row r="213" spans="1:18" s="68" customFormat="1">
      <c r="A213" s="141">
        <v>202</v>
      </c>
      <c r="B213" s="142"/>
      <c r="C213" s="142"/>
      <c r="D213" s="144"/>
      <c r="E213" s="16" t="str">
        <f t="shared" si="11"/>
        <v/>
      </c>
      <c r="F213" s="141"/>
      <c r="H213" s="69"/>
      <c r="I213" s="62"/>
      <c r="J213"/>
      <c r="K213" s="62"/>
      <c r="L213" s="62"/>
      <c r="M213" s="62"/>
      <c r="N213" s="62"/>
      <c r="O213" s="62"/>
      <c r="P213" s="62"/>
      <c r="Q213" s="62"/>
      <c r="R213" s="62"/>
    </row>
    <row r="214" spans="1:18" s="68" customFormat="1">
      <c r="A214" s="141">
        <v>203</v>
      </c>
      <c r="B214" s="142"/>
      <c r="C214" s="142"/>
      <c r="D214" s="144"/>
      <c r="E214" s="16" t="str">
        <f t="shared" si="11"/>
        <v/>
      </c>
      <c r="F214" s="141"/>
      <c r="H214" s="69"/>
      <c r="I214" s="62"/>
      <c r="J214"/>
      <c r="K214" s="62"/>
      <c r="L214" s="62"/>
      <c r="M214" s="62"/>
      <c r="N214" s="62"/>
      <c r="O214" s="62"/>
      <c r="P214" s="62"/>
      <c r="Q214" s="62"/>
      <c r="R214" s="62"/>
    </row>
    <row r="215" spans="1:18" s="68" customFormat="1">
      <c r="A215" s="141">
        <v>204</v>
      </c>
      <c r="B215" s="142"/>
      <c r="C215" s="142"/>
      <c r="D215" s="144"/>
      <c r="E215" s="16" t="str">
        <f t="shared" si="11"/>
        <v/>
      </c>
      <c r="F215" s="141"/>
      <c r="H215" s="69"/>
      <c r="I215" s="62"/>
      <c r="J215"/>
      <c r="K215" s="62"/>
      <c r="L215" s="62"/>
      <c r="M215" s="62"/>
      <c r="N215" s="62"/>
      <c r="O215" s="62"/>
      <c r="P215" s="62"/>
      <c r="Q215" s="62"/>
      <c r="R215" s="62"/>
    </row>
    <row r="216" spans="1:18" s="68" customFormat="1">
      <c r="A216" s="141">
        <v>205</v>
      </c>
      <c r="B216" s="142"/>
      <c r="C216" s="142"/>
      <c r="D216" s="144"/>
      <c r="E216" s="16" t="str">
        <f t="shared" si="11"/>
        <v/>
      </c>
      <c r="F216" s="141"/>
      <c r="H216" s="69"/>
      <c r="I216" s="62"/>
      <c r="J216"/>
      <c r="K216" s="62"/>
      <c r="L216" s="62"/>
      <c r="M216" s="62"/>
      <c r="N216" s="62"/>
      <c r="O216" s="62"/>
      <c r="P216" s="62"/>
      <c r="Q216" s="62"/>
      <c r="R216" s="62"/>
    </row>
    <row r="217" spans="1:18" s="68" customFormat="1">
      <c r="A217" s="141">
        <v>206</v>
      </c>
      <c r="B217" s="142"/>
      <c r="C217" s="142"/>
      <c r="D217" s="144"/>
      <c r="E217" s="16" t="str">
        <f t="shared" si="11"/>
        <v/>
      </c>
      <c r="F217" s="141"/>
      <c r="H217" s="69"/>
      <c r="I217" s="62"/>
      <c r="J217"/>
      <c r="K217" s="62"/>
      <c r="L217" s="62"/>
      <c r="M217" s="62"/>
      <c r="N217" s="62"/>
      <c r="O217" s="62"/>
      <c r="P217" s="62"/>
      <c r="Q217" s="62"/>
      <c r="R217" s="62"/>
    </row>
    <row r="218" spans="1:18" s="68" customFormat="1">
      <c r="A218" s="141">
        <v>207</v>
      </c>
      <c r="B218" s="142"/>
      <c r="C218" s="142"/>
      <c r="D218" s="144"/>
      <c r="E218" s="16" t="str">
        <f t="shared" si="11"/>
        <v/>
      </c>
      <c r="F218" s="141"/>
      <c r="H218" s="69"/>
      <c r="I218" s="62"/>
      <c r="J218"/>
      <c r="K218" s="62"/>
      <c r="L218" s="62"/>
      <c r="M218" s="62"/>
      <c r="N218" s="62"/>
      <c r="O218" s="62"/>
      <c r="P218" s="62"/>
      <c r="Q218" s="62"/>
      <c r="R218" s="62"/>
    </row>
    <row r="219" spans="1:18" s="68" customFormat="1">
      <c r="A219" s="141">
        <v>208</v>
      </c>
      <c r="B219" s="142"/>
      <c r="C219" s="142"/>
      <c r="D219" s="144"/>
      <c r="E219" s="16" t="str">
        <f t="shared" si="11"/>
        <v/>
      </c>
      <c r="F219" s="141"/>
      <c r="H219" s="69"/>
      <c r="I219" s="62"/>
      <c r="J219"/>
      <c r="K219" s="62"/>
      <c r="L219" s="62"/>
      <c r="M219" s="62"/>
      <c r="N219" s="62"/>
      <c r="O219" s="62"/>
      <c r="P219" s="62"/>
      <c r="Q219" s="62"/>
      <c r="R219" s="62"/>
    </row>
    <row r="220" spans="1:18" s="68" customFormat="1">
      <c r="A220" s="141">
        <v>209</v>
      </c>
      <c r="B220" s="142"/>
      <c r="C220" s="142"/>
      <c r="D220" s="144"/>
      <c r="E220" s="16" t="str">
        <f t="shared" si="11"/>
        <v/>
      </c>
      <c r="F220" s="141"/>
      <c r="H220" s="69"/>
      <c r="I220" s="62"/>
      <c r="J220"/>
      <c r="K220" s="62"/>
      <c r="L220" s="62"/>
      <c r="M220" s="62"/>
      <c r="N220" s="62"/>
      <c r="O220" s="62"/>
      <c r="P220" s="62"/>
      <c r="Q220" s="62"/>
      <c r="R220" s="62"/>
    </row>
    <row r="221" spans="1:18" s="68" customFormat="1">
      <c r="A221" s="141">
        <v>210</v>
      </c>
      <c r="B221" s="142"/>
      <c r="C221" s="142"/>
      <c r="D221" s="144"/>
      <c r="E221" s="16" t="str">
        <f t="shared" si="11"/>
        <v/>
      </c>
      <c r="F221" s="141"/>
      <c r="H221" s="69"/>
      <c r="I221" s="62"/>
      <c r="J221"/>
      <c r="K221" s="62"/>
      <c r="L221" s="62"/>
      <c r="M221" s="62"/>
      <c r="N221" s="62"/>
      <c r="O221" s="62"/>
      <c r="P221" s="62"/>
      <c r="Q221" s="62"/>
      <c r="R221" s="62"/>
    </row>
    <row r="222" spans="1:18" s="68" customFormat="1">
      <c r="A222" s="141">
        <v>211</v>
      </c>
      <c r="B222" s="142"/>
      <c r="C222" s="142"/>
      <c r="D222" s="144"/>
      <c r="E222" s="16" t="str">
        <f t="shared" si="11"/>
        <v/>
      </c>
      <c r="F222" s="141"/>
      <c r="H222" s="69"/>
      <c r="I222" s="62"/>
      <c r="J222"/>
      <c r="K222" s="62"/>
      <c r="L222" s="62"/>
      <c r="M222" s="62"/>
      <c r="N222" s="62"/>
      <c r="O222" s="62"/>
      <c r="P222" s="62"/>
      <c r="Q222" s="62"/>
      <c r="R222" s="62"/>
    </row>
    <row r="223" spans="1:18" s="68" customFormat="1">
      <c r="A223" s="141">
        <v>212</v>
      </c>
      <c r="B223" s="142"/>
      <c r="C223" s="142"/>
      <c r="D223" s="144"/>
      <c r="E223" s="16" t="str">
        <f t="shared" si="11"/>
        <v/>
      </c>
      <c r="F223" s="141"/>
      <c r="H223" s="69"/>
      <c r="I223" s="62"/>
      <c r="J223"/>
      <c r="K223" s="62"/>
      <c r="L223" s="62"/>
      <c r="M223" s="62"/>
      <c r="N223" s="62"/>
      <c r="O223" s="62"/>
      <c r="P223" s="62"/>
      <c r="Q223" s="62"/>
      <c r="R223" s="62"/>
    </row>
    <row r="224" spans="1:18" s="68" customFormat="1">
      <c r="A224" s="141">
        <v>213</v>
      </c>
      <c r="B224" s="142"/>
      <c r="C224" s="142"/>
      <c r="D224" s="144"/>
      <c r="E224" s="16" t="str">
        <f t="shared" si="11"/>
        <v/>
      </c>
      <c r="F224" s="141"/>
      <c r="H224" s="69"/>
      <c r="I224" s="62"/>
      <c r="J224"/>
      <c r="K224" s="62"/>
      <c r="L224" s="62"/>
      <c r="M224" s="62"/>
      <c r="N224" s="62"/>
      <c r="O224" s="62"/>
      <c r="P224" s="62"/>
      <c r="Q224" s="62"/>
      <c r="R224" s="62"/>
    </row>
    <row r="225" spans="1:18" s="68" customFormat="1">
      <c r="A225" s="141">
        <v>214</v>
      </c>
      <c r="B225" s="142"/>
      <c r="C225" s="142"/>
      <c r="D225" s="144"/>
      <c r="E225" s="16" t="str">
        <f t="shared" si="11"/>
        <v/>
      </c>
      <c r="F225" s="141"/>
      <c r="H225" s="69"/>
      <c r="I225" s="62"/>
      <c r="J225"/>
      <c r="K225" s="62"/>
      <c r="L225" s="62"/>
      <c r="M225" s="62"/>
      <c r="N225" s="62"/>
      <c r="O225" s="62"/>
      <c r="P225" s="62"/>
      <c r="Q225" s="62"/>
      <c r="R225" s="62"/>
    </row>
    <row r="226" spans="1:18" s="68" customFormat="1">
      <c r="A226" s="141">
        <v>215</v>
      </c>
      <c r="B226" s="142"/>
      <c r="C226" s="142"/>
      <c r="D226" s="144"/>
      <c r="E226" s="16" t="str">
        <f t="shared" si="11"/>
        <v/>
      </c>
      <c r="F226" s="141"/>
      <c r="H226" s="69"/>
      <c r="I226" s="62"/>
      <c r="J226"/>
      <c r="K226" s="62"/>
      <c r="L226" s="62"/>
      <c r="M226" s="62"/>
      <c r="N226" s="62"/>
      <c r="O226" s="62"/>
      <c r="P226" s="62"/>
      <c r="Q226" s="62"/>
      <c r="R226" s="62"/>
    </row>
    <row r="227" spans="1:18" s="68" customFormat="1">
      <c r="A227" s="141">
        <v>216</v>
      </c>
      <c r="B227" s="142"/>
      <c r="C227" s="142"/>
      <c r="D227" s="144"/>
      <c r="E227" s="16" t="str">
        <f t="shared" si="11"/>
        <v/>
      </c>
      <c r="F227" s="141"/>
      <c r="H227" s="69"/>
      <c r="I227" s="62"/>
      <c r="J227"/>
      <c r="K227" s="62"/>
      <c r="L227" s="62"/>
      <c r="M227" s="62"/>
      <c r="N227" s="62"/>
      <c r="O227" s="62"/>
      <c r="P227" s="62"/>
      <c r="Q227" s="62"/>
      <c r="R227" s="62"/>
    </row>
    <row r="228" spans="1:18" s="68" customFormat="1">
      <c r="A228" s="141">
        <v>217</v>
      </c>
      <c r="B228" s="142"/>
      <c r="C228" s="142"/>
      <c r="D228" s="144"/>
      <c r="E228" s="16" t="str">
        <f t="shared" si="11"/>
        <v/>
      </c>
      <c r="F228" s="141"/>
      <c r="H228" s="69"/>
      <c r="I228" s="62"/>
      <c r="J228"/>
      <c r="K228" s="62"/>
      <c r="L228" s="62"/>
      <c r="M228" s="62"/>
      <c r="N228" s="62"/>
      <c r="O228" s="62"/>
      <c r="P228" s="62"/>
      <c r="Q228" s="62"/>
      <c r="R228" s="62"/>
    </row>
    <row r="229" spans="1:18" s="68" customFormat="1">
      <c r="A229" s="141">
        <v>218</v>
      </c>
      <c r="B229" s="142"/>
      <c r="C229" s="142"/>
      <c r="D229" s="144"/>
      <c r="E229" s="16" t="str">
        <f t="shared" si="11"/>
        <v/>
      </c>
      <c r="F229" s="141"/>
      <c r="H229" s="69"/>
      <c r="I229" s="62"/>
      <c r="J229"/>
      <c r="K229" s="62"/>
      <c r="L229" s="62"/>
      <c r="M229" s="62"/>
      <c r="N229" s="62"/>
      <c r="O229" s="62"/>
      <c r="P229" s="62"/>
      <c r="Q229" s="62"/>
      <c r="R229" s="62"/>
    </row>
    <row r="230" spans="1:18" s="68" customFormat="1">
      <c r="A230" s="141">
        <v>219</v>
      </c>
      <c r="B230" s="142"/>
      <c r="C230" s="142"/>
      <c r="D230" s="144"/>
      <c r="E230" s="16" t="str">
        <f t="shared" si="11"/>
        <v/>
      </c>
      <c r="F230" s="141"/>
      <c r="H230" s="69"/>
      <c r="I230" s="62"/>
      <c r="J230"/>
      <c r="K230" s="62"/>
      <c r="L230" s="62"/>
      <c r="M230" s="62"/>
      <c r="N230" s="62"/>
      <c r="O230" s="62"/>
      <c r="P230" s="62"/>
      <c r="Q230" s="62"/>
      <c r="R230" s="62"/>
    </row>
    <row r="231" spans="1:18" s="68" customFormat="1">
      <c r="A231" s="141">
        <v>220</v>
      </c>
      <c r="B231" s="142"/>
      <c r="C231" s="142"/>
      <c r="D231" s="144"/>
      <c r="E231" s="16" t="str">
        <f t="shared" si="11"/>
        <v/>
      </c>
      <c r="F231" s="141"/>
      <c r="H231" s="69"/>
      <c r="I231" s="62"/>
      <c r="J231"/>
      <c r="K231" s="62"/>
      <c r="L231" s="62"/>
      <c r="M231" s="62"/>
      <c r="N231" s="62"/>
      <c r="O231" s="62"/>
      <c r="P231" s="62"/>
      <c r="Q231" s="62"/>
      <c r="R231" s="62"/>
    </row>
    <row r="232" spans="1:18" s="68" customFormat="1">
      <c r="A232" s="141">
        <v>221</v>
      </c>
      <c r="B232" s="142"/>
      <c r="C232" s="142"/>
      <c r="D232" s="144"/>
      <c r="E232" s="16" t="str">
        <f t="shared" si="11"/>
        <v/>
      </c>
      <c r="F232" s="141"/>
      <c r="H232" s="69"/>
      <c r="I232" s="62"/>
      <c r="J232"/>
      <c r="K232" s="62"/>
      <c r="L232" s="62"/>
      <c r="M232" s="62"/>
      <c r="N232" s="62"/>
      <c r="O232" s="62"/>
      <c r="P232" s="62"/>
      <c r="Q232" s="62"/>
      <c r="R232" s="62"/>
    </row>
    <row r="233" spans="1:18" s="68" customFormat="1">
      <c r="A233" s="141">
        <v>222</v>
      </c>
      <c r="B233" s="142"/>
      <c r="C233" s="142"/>
      <c r="D233" s="144"/>
      <c r="E233" s="16" t="str">
        <f t="shared" si="11"/>
        <v/>
      </c>
      <c r="F233" s="141"/>
      <c r="H233" s="69"/>
      <c r="I233" s="62"/>
      <c r="J233"/>
      <c r="K233" s="62"/>
      <c r="L233" s="62"/>
      <c r="M233" s="62"/>
      <c r="N233" s="62"/>
      <c r="O233" s="62"/>
      <c r="P233" s="62"/>
      <c r="Q233" s="62"/>
      <c r="R233" s="62"/>
    </row>
    <row r="234" spans="1:18" s="68" customFormat="1">
      <c r="A234" s="141">
        <v>223</v>
      </c>
      <c r="B234" s="142"/>
      <c r="C234" s="142"/>
      <c r="D234" s="144"/>
      <c r="E234" s="16" t="str">
        <f t="shared" si="11"/>
        <v/>
      </c>
      <c r="F234" s="141"/>
      <c r="H234" s="69"/>
      <c r="I234" s="62"/>
      <c r="J234"/>
      <c r="K234" s="62"/>
      <c r="L234" s="62"/>
      <c r="M234" s="62"/>
      <c r="N234" s="62"/>
      <c r="O234" s="62"/>
      <c r="P234" s="62"/>
      <c r="Q234" s="62"/>
      <c r="R234" s="62"/>
    </row>
    <row r="235" spans="1:18" s="68" customFormat="1">
      <c r="A235" s="141">
        <v>224</v>
      </c>
      <c r="B235" s="142"/>
      <c r="C235" s="142"/>
      <c r="D235" s="144"/>
      <c r="E235" s="16" t="str">
        <f t="shared" si="11"/>
        <v/>
      </c>
      <c r="F235" s="141"/>
      <c r="H235" s="69"/>
      <c r="I235" s="62"/>
      <c r="J235"/>
      <c r="K235" s="62"/>
      <c r="L235" s="62"/>
      <c r="M235" s="62"/>
      <c r="N235" s="62"/>
      <c r="O235" s="62"/>
      <c r="P235" s="62"/>
      <c r="Q235" s="62"/>
      <c r="R235" s="62"/>
    </row>
    <row r="236" spans="1:18" s="68" customFormat="1">
      <c r="A236" s="141">
        <v>225</v>
      </c>
      <c r="B236" s="142"/>
      <c r="C236" s="142"/>
      <c r="D236" s="144"/>
      <c r="E236" s="16" t="str">
        <f t="shared" si="11"/>
        <v/>
      </c>
      <c r="F236" s="141"/>
      <c r="H236" s="69"/>
      <c r="I236" s="62"/>
      <c r="J236"/>
      <c r="K236" s="62"/>
      <c r="L236" s="62"/>
      <c r="M236" s="62"/>
      <c r="N236" s="62"/>
      <c r="O236" s="62"/>
      <c r="P236" s="62"/>
      <c r="Q236" s="62"/>
      <c r="R236" s="62"/>
    </row>
    <row r="237" spans="1:18" s="68" customFormat="1">
      <c r="A237" s="141">
        <v>226</v>
      </c>
      <c r="B237" s="142"/>
      <c r="C237" s="142"/>
      <c r="D237" s="144"/>
      <c r="E237" s="16" t="str">
        <f t="shared" si="11"/>
        <v/>
      </c>
      <c r="F237" s="141"/>
      <c r="H237" s="69"/>
      <c r="I237" s="62"/>
      <c r="J237"/>
      <c r="K237" s="62"/>
      <c r="L237" s="62"/>
      <c r="M237" s="62"/>
      <c r="N237" s="62"/>
      <c r="O237" s="62"/>
      <c r="P237" s="62"/>
      <c r="Q237" s="62"/>
      <c r="R237" s="62"/>
    </row>
    <row r="238" spans="1:18" s="68" customFormat="1">
      <c r="A238" s="141">
        <v>227</v>
      </c>
      <c r="B238" s="142"/>
      <c r="C238" s="142"/>
      <c r="D238" s="144"/>
      <c r="E238" s="16" t="str">
        <f t="shared" si="11"/>
        <v/>
      </c>
      <c r="F238" s="141"/>
      <c r="H238" s="69"/>
      <c r="I238" s="62"/>
      <c r="J238"/>
      <c r="K238" s="62"/>
      <c r="L238" s="62"/>
      <c r="M238" s="62"/>
      <c r="N238" s="62"/>
      <c r="O238" s="62"/>
      <c r="P238" s="62"/>
      <c r="Q238" s="62"/>
      <c r="R238" s="62"/>
    </row>
    <row r="239" spans="1:18" s="68" customFormat="1">
      <c r="A239" s="141">
        <v>228</v>
      </c>
      <c r="B239" s="142"/>
      <c r="C239" s="142"/>
      <c r="D239" s="144"/>
      <c r="E239" s="16" t="str">
        <f t="shared" si="11"/>
        <v/>
      </c>
      <c r="F239" s="141"/>
      <c r="H239" s="69"/>
      <c r="I239" s="62"/>
      <c r="J239"/>
      <c r="K239" s="62"/>
      <c r="L239" s="62"/>
      <c r="M239" s="62"/>
      <c r="N239" s="62"/>
      <c r="O239" s="62"/>
      <c r="P239" s="62"/>
      <c r="Q239" s="62"/>
      <c r="R239" s="62"/>
    </row>
    <row r="240" spans="1:18" s="68" customFormat="1">
      <c r="A240" s="141">
        <v>229</v>
      </c>
      <c r="B240" s="142"/>
      <c r="C240" s="142"/>
      <c r="D240" s="144"/>
      <c r="E240" s="16" t="str">
        <f t="shared" si="11"/>
        <v/>
      </c>
      <c r="F240" s="141"/>
      <c r="H240" s="69"/>
      <c r="I240" s="62"/>
      <c r="J240"/>
      <c r="K240" s="62"/>
      <c r="L240" s="62"/>
      <c r="M240" s="62"/>
      <c r="N240" s="62"/>
      <c r="O240" s="62"/>
      <c r="P240" s="62"/>
      <c r="Q240" s="62"/>
      <c r="R240" s="62"/>
    </row>
    <row r="241" spans="1:18" s="68" customFormat="1">
      <c r="A241" s="141">
        <v>230</v>
      </c>
      <c r="B241" s="142"/>
      <c r="C241" s="142"/>
      <c r="D241" s="144"/>
      <c r="E241" s="16" t="str">
        <f t="shared" si="11"/>
        <v/>
      </c>
      <c r="F241" s="141"/>
      <c r="H241" s="69"/>
      <c r="I241" s="62"/>
      <c r="J241"/>
      <c r="K241" s="62"/>
      <c r="L241" s="62"/>
      <c r="M241" s="62"/>
      <c r="N241" s="62"/>
      <c r="O241" s="62"/>
      <c r="P241" s="62"/>
      <c r="Q241" s="62"/>
      <c r="R241" s="62"/>
    </row>
    <row r="242" spans="1:18" s="68" customFormat="1">
      <c r="A242" s="141">
        <v>231</v>
      </c>
      <c r="B242" s="142"/>
      <c r="C242" s="142"/>
      <c r="D242" s="144"/>
      <c r="E242" s="16" t="str">
        <f t="shared" si="11"/>
        <v/>
      </c>
      <c r="F242" s="141"/>
      <c r="H242" s="69"/>
      <c r="I242" s="62"/>
      <c r="J242"/>
      <c r="K242" s="62"/>
      <c r="L242" s="62"/>
      <c r="M242" s="62"/>
      <c r="N242" s="62"/>
      <c r="O242" s="62"/>
      <c r="P242" s="62"/>
      <c r="Q242" s="62"/>
      <c r="R242" s="62"/>
    </row>
    <row r="243" spans="1:18" s="68" customFormat="1">
      <c r="A243" s="141">
        <v>232</v>
      </c>
      <c r="B243" s="142"/>
      <c r="C243" s="142"/>
      <c r="D243" s="144"/>
      <c r="E243" s="16" t="str">
        <f t="shared" si="11"/>
        <v/>
      </c>
      <c r="F243" s="141"/>
      <c r="H243" s="69"/>
      <c r="I243" s="62"/>
      <c r="J243"/>
      <c r="K243" s="62"/>
      <c r="L243" s="62"/>
      <c r="M243" s="62"/>
      <c r="N243" s="62"/>
      <c r="O243" s="62"/>
      <c r="P243" s="62"/>
      <c r="Q243" s="62"/>
      <c r="R243" s="62"/>
    </row>
    <row r="244" spans="1:18" s="68" customFormat="1">
      <c r="A244" s="141">
        <v>233</v>
      </c>
      <c r="B244" s="142"/>
      <c r="C244" s="142"/>
      <c r="D244" s="144"/>
      <c r="E244" s="16" t="str">
        <f t="shared" si="11"/>
        <v/>
      </c>
      <c r="F244" s="141"/>
      <c r="H244" s="69"/>
      <c r="I244" s="62"/>
      <c r="J244"/>
      <c r="K244" s="62"/>
      <c r="L244" s="62"/>
      <c r="M244" s="62"/>
      <c r="N244" s="62"/>
      <c r="O244" s="62"/>
      <c r="P244" s="62"/>
      <c r="Q244" s="62"/>
      <c r="R244" s="62"/>
    </row>
    <row r="245" spans="1:18" s="68" customFormat="1">
      <c r="A245" s="141">
        <v>234</v>
      </c>
      <c r="B245" s="142"/>
      <c r="C245" s="142"/>
      <c r="D245" s="144"/>
      <c r="E245" s="16" t="str">
        <f t="shared" si="11"/>
        <v/>
      </c>
      <c r="F245" s="141"/>
      <c r="H245" s="69"/>
      <c r="I245" s="62"/>
      <c r="J245"/>
      <c r="K245" s="62"/>
      <c r="L245" s="62"/>
      <c r="M245" s="62"/>
      <c r="N245" s="62"/>
      <c r="O245" s="62"/>
      <c r="P245" s="62"/>
      <c r="Q245" s="62"/>
      <c r="R245" s="62"/>
    </row>
    <row r="246" spans="1:18" s="68" customFormat="1">
      <c r="A246" s="141">
        <v>235</v>
      </c>
      <c r="B246" s="142"/>
      <c r="C246" s="142"/>
      <c r="D246" s="144"/>
      <c r="E246" s="16" t="str">
        <f t="shared" si="11"/>
        <v/>
      </c>
      <c r="F246" s="141"/>
      <c r="H246" s="69"/>
      <c r="I246" s="62"/>
      <c r="J246"/>
      <c r="K246" s="62"/>
      <c r="L246" s="62"/>
      <c r="M246" s="62"/>
      <c r="N246" s="62"/>
      <c r="O246" s="62"/>
      <c r="P246" s="62"/>
      <c r="Q246" s="62"/>
      <c r="R246" s="62"/>
    </row>
    <row r="247" spans="1:18" s="68" customFormat="1">
      <c r="A247" s="141">
        <v>236</v>
      </c>
      <c r="B247" s="142"/>
      <c r="C247" s="142"/>
      <c r="D247" s="144"/>
      <c r="E247" s="16" t="str">
        <f t="shared" si="11"/>
        <v/>
      </c>
      <c r="F247" s="141"/>
      <c r="H247" s="69"/>
      <c r="I247" s="62"/>
      <c r="J247"/>
      <c r="K247" s="62"/>
      <c r="L247" s="62"/>
      <c r="M247" s="62"/>
      <c r="N247" s="62"/>
      <c r="O247" s="62"/>
      <c r="P247" s="62"/>
      <c r="Q247" s="62"/>
      <c r="R247" s="62"/>
    </row>
    <row r="248" spans="1:18" s="68" customFormat="1">
      <c r="A248" s="141">
        <v>237</v>
      </c>
      <c r="B248" s="142"/>
      <c r="C248" s="142"/>
      <c r="D248" s="144"/>
      <c r="E248" s="16" t="str">
        <f t="shared" si="11"/>
        <v/>
      </c>
      <c r="F248" s="141"/>
      <c r="H248" s="69"/>
      <c r="I248" s="62"/>
      <c r="J248"/>
      <c r="K248" s="62"/>
      <c r="L248" s="62"/>
      <c r="M248" s="62"/>
      <c r="N248" s="62"/>
      <c r="O248" s="62"/>
      <c r="P248" s="62"/>
      <c r="Q248" s="62"/>
      <c r="R248" s="62"/>
    </row>
    <row r="249" spans="1:18" s="68" customFormat="1">
      <c r="A249" s="141">
        <v>238</v>
      </c>
      <c r="B249" s="142"/>
      <c r="C249" s="142"/>
      <c r="D249" s="144"/>
      <c r="E249" s="16" t="str">
        <f t="shared" si="11"/>
        <v/>
      </c>
      <c r="F249" s="141"/>
      <c r="H249" s="69"/>
      <c r="I249" s="62"/>
      <c r="J249"/>
      <c r="K249" s="62"/>
      <c r="L249" s="62"/>
      <c r="M249" s="62"/>
      <c r="N249" s="62"/>
      <c r="O249" s="62"/>
      <c r="P249" s="62"/>
      <c r="Q249" s="62"/>
      <c r="R249" s="62"/>
    </row>
    <row r="250" spans="1:18" s="68" customFormat="1">
      <c r="A250" s="141">
        <v>239</v>
      </c>
      <c r="B250" s="142"/>
      <c r="C250" s="142"/>
      <c r="D250" s="144"/>
      <c r="E250" s="16" t="str">
        <f t="shared" si="11"/>
        <v/>
      </c>
      <c r="F250" s="141"/>
      <c r="H250" s="69"/>
      <c r="I250" s="62"/>
      <c r="J250"/>
      <c r="K250" s="62"/>
      <c r="L250" s="62"/>
      <c r="M250" s="62"/>
      <c r="N250" s="62"/>
      <c r="O250" s="62"/>
      <c r="P250" s="62"/>
      <c r="Q250" s="62"/>
      <c r="R250" s="62"/>
    </row>
    <row r="251" spans="1:18" s="68" customFormat="1">
      <c r="A251" s="141">
        <v>240</v>
      </c>
      <c r="B251" s="142"/>
      <c r="C251" s="142"/>
      <c r="D251" s="144"/>
      <c r="E251" s="16" t="str">
        <f t="shared" si="11"/>
        <v/>
      </c>
      <c r="F251" s="141"/>
      <c r="H251" s="69"/>
      <c r="I251" s="62"/>
      <c r="J251"/>
      <c r="K251" s="62"/>
      <c r="L251" s="62"/>
      <c r="M251" s="62"/>
      <c r="N251" s="62"/>
      <c r="O251" s="62"/>
      <c r="P251" s="62"/>
      <c r="Q251" s="62"/>
      <c r="R251" s="62"/>
    </row>
    <row r="252" spans="1:18" s="68" customFormat="1">
      <c r="A252" s="141">
        <v>241</v>
      </c>
      <c r="B252" s="142"/>
      <c r="C252" s="142"/>
      <c r="D252" s="144"/>
      <c r="E252" s="16" t="str">
        <f t="shared" si="11"/>
        <v/>
      </c>
      <c r="F252" s="141"/>
      <c r="H252" s="69"/>
      <c r="I252" s="62"/>
      <c r="J252"/>
      <c r="K252" s="62"/>
      <c r="L252" s="62"/>
      <c r="M252" s="62"/>
      <c r="N252" s="62"/>
      <c r="O252" s="62"/>
      <c r="P252" s="62"/>
      <c r="Q252" s="62"/>
      <c r="R252" s="62"/>
    </row>
    <row r="253" spans="1:18" s="68" customFormat="1">
      <c r="A253" s="141">
        <v>242</v>
      </c>
      <c r="B253" s="142"/>
      <c r="C253" s="142"/>
      <c r="D253" s="144"/>
      <c r="E253" s="16" t="str">
        <f t="shared" si="11"/>
        <v/>
      </c>
      <c r="F253" s="141"/>
      <c r="H253" s="69"/>
      <c r="I253" s="62"/>
      <c r="J253"/>
      <c r="K253" s="62"/>
      <c r="L253" s="62"/>
      <c r="M253" s="62"/>
      <c r="N253" s="62"/>
      <c r="O253" s="62"/>
      <c r="P253" s="62"/>
      <c r="Q253" s="62"/>
      <c r="R253" s="62"/>
    </row>
    <row r="254" spans="1:18" s="68" customFormat="1">
      <c r="A254" s="141">
        <v>243</v>
      </c>
      <c r="B254" s="142"/>
      <c r="C254" s="142"/>
      <c r="D254" s="144"/>
      <c r="E254" s="16" t="str">
        <f t="shared" si="11"/>
        <v/>
      </c>
      <c r="F254" s="141"/>
      <c r="H254" s="69"/>
      <c r="I254" s="62"/>
      <c r="J254"/>
      <c r="K254" s="62"/>
      <c r="L254" s="62"/>
      <c r="M254" s="62"/>
      <c r="N254" s="62"/>
      <c r="O254" s="62"/>
      <c r="P254" s="62"/>
      <c r="Q254" s="62"/>
      <c r="R254" s="62"/>
    </row>
    <row r="255" spans="1:18" s="68" customFormat="1">
      <c r="A255" s="141">
        <v>244</v>
      </c>
      <c r="B255" s="142"/>
      <c r="C255" s="142"/>
      <c r="D255" s="144"/>
      <c r="E255" s="16" t="str">
        <f t="shared" si="11"/>
        <v/>
      </c>
      <c r="F255" s="141"/>
      <c r="H255" s="69"/>
      <c r="I255" s="62"/>
      <c r="J255"/>
      <c r="K255" s="62"/>
      <c r="L255" s="62"/>
      <c r="M255" s="62"/>
      <c r="N255" s="62"/>
      <c r="O255" s="62"/>
      <c r="P255" s="62"/>
      <c r="Q255" s="62"/>
      <c r="R255" s="62"/>
    </row>
    <row r="256" spans="1:18" s="68" customFormat="1">
      <c r="A256" s="141">
        <v>245</v>
      </c>
      <c r="B256" s="142"/>
      <c r="C256" s="142"/>
      <c r="D256" s="144"/>
      <c r="E256" s="16" t="str">
        <f t="shared" si="11"/>
        <v/>
      </c>
      <c r="F256" s="141"/>
      <c r="H256" s="69"/>
      <c r="I256" s="62"/>
      <c r="J256"/>
      <c r="K256" s="62"/>
      <c r="L256" s="62"/>
      <c r="M256" s="62"/>
      <c r="N256" s="62"/>
      <c r="O256" s="62"/>
      <c r="P256" s="62"/>
      <c r="Q256" s="62"/>
      <c r="R256" s="62"/>
    </row>
    <row r="257" spans="1:18" s="68" customFormat="1">
      <c r="A257" s="141">
        <v>246</v>
      </c>
      <c r="B257" s="142"/>
      <c r="C257" s="142"/>
      <c r="D257" s="144"/>
      <c r="E257" s="16" t="str">
        <f t="shared" si="11"/>
        <v/>
      </c>
      <c r="F257" s="141"/>
      <c r="H257" s="69"/>
      <c r="I257" s="62"/>
      <c r="J257"/>
      <c r="K257" s="62"/>
      <c r="L257" s="62"/>
      <c r="M257" s="62"/>
      <c r="N257" s="62"/>
      <c r="O257" s="62"/>
      <c r="P257" s="62"/>
      <c r="Q257" s="62"/>
      <c r="R257" s="62"/>
    </row>
    <row r="258" spans="1:18" s="68" customFormat="1">
      <c r="A258" s="141">
        <v>247</v>
      </c>
      <c r="B258" s="142"/>
      <c r="C258" s="142"/>
      <c r="D258" s="144"/>
      <c r="E258" s="16" t="str">
        <f t="shared" si="11"/>
        <v/>
      </c>
      <c r="F258" s="141"/>
      <c r="H258" s="69"/>
      <c r="I258" s="62"/>
      <c r="J258"/>
      <c r="K258" s="62"/>
      <c r="L258" s="62"/>
      <c r="M258" s="62"/>
      <c r="N258" s="62"/>
      <c r="O258" s="62"/>
      <c r="P258" s="62"/>
      <c r="Q258" s="62"/>
      <c r="R258" s="62"/>
    </row>
    <row r="259" spans="1:18" s="68" customFormat="1">
      <c r="A259" s="141">
        <v>248</v>
      </c>
      <c r="B259" s="142"/>
      <c r="C259" s="142"/>
      <c r="D259" s="144"/>
      <c r="E259" s="16" t="str">
        <f t="shared" si="11"/>
        <v/>
      </c>
      <c r="F259" s="141"/>
      <c r="H259" s="69"/>
      <c r="I259" s="62"/>
      <c r="J259"/>
      <c r="K259" s="62"/>
      <c r="L259" s="62"/>
      <c r="M259" s="62"/>
      <c r="N259" s="62"/>
      <c r="O259" s="62"/>
      <c r="P259" s="62"/>
      <c r="Q259" s="62"/>
      <c r="R259" s="62"/>
    </row>
    <row r="260" spans="1:18" s="68" customFormat="1">
      <c r="A260" s="141">
        <v>249</v>
      </c>
      <c r="B260" s="142"/>
      <c r="C260" s="142"/>
      <c r="D260" s="144"/>
      <c r="E260" s="16" t="str">
        <f t="shared" si="11"/>
        <v/>
      </c>
      <c r="F260" s="141"/>
      <c r="H260" s="69"/>
      <c r="I260" s="62"/>
      <c r="J260"/>
      <c r="K260" s="62"/>
      <c r="L260" s="62"/>
      <c r="M260" s="62"/>
      <c r="N260" s="62"/>
      <c r="O260" s="62"/>
      <c r="P260" s="62"/>
      <c r="Q260" s="62"/>
      <c r="R260" s="62"/>
    </row>
    <row r="261" spans="1:18" s="68" customFormat="1">
      <c r="A261" s="141">
        <v>250</v>
      </c>
      <c r="B261" s="142"/>
      <c r="C261" s="142"/>
      <c r="D261" s="144"/>
      <c r="E261" s="16" t="str">
        <f t="shared" si="11"/>
        <v/>
      </c>
      <c r="F261" s="141"/>
      <c r="H261" s="69"/>
      <c r="I261" s="62"/>
      <c r="J261"/>
      <c r="K261" s="62"/>
      <c r="L261" s="62"/>
      <c r="M261" s="62"/>
      <c r="N261" s="62"/>
      <c r="O261" s="62"/>
      <c r="P261" s="62"/>
      <c r="Q261" s="62"/>
      <c r="R261" s="62"/>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B12" sqref="B12:E15"/>
    </sheetView>
  </sheetViews>
  <sheetFormatPr defaultColWidth="9.109375" defaultRowHeight="15.6"/>
  <cols>
    <col min="1" max="1" width="5.6640625" style="58" customWidth="1"/>
    <col min="2" max="2" width="36.33203125" style="62" customWidth="1"/>
    <col min="3" max="3" width="36" style="62" customWidth="1"/>
    <col min="4" max="4" width="48.33203125" style="62" customWidth="1"/>
    <col min="5" max="5" width="10.6640625" style="67" customWidth="1"/>
    <col min="6" max="6" width="17.6640625" style="62" customWidth="1"/>
    <col min="7" max="7" width="10.6640625" style="68" hidden="1" customWidth="1"/>
    <col min="8" max="8" width="9.109375" style="69" hidden="1" customWidth="1"/>
    <col min="9" max="9" width="9.109375" style="62" hidden="1" customWidth="1"/>
    <col min="10" max="13" width="17.6640625" style="62" hidden="1" customWidth="1"/>
    <col min="14" max="19" width="9.109375" style="62" customWidth="1"/>
    <col min="20" max="16384" width="9.109375" style="62"/>
  </cols>
  <sheetData>
    <row r="1" spans="1:13" s="58" customFormat="1">
      <c r="A1" s="57" t="s">
        <v>481</v>
      </c>
      <c r="E1" s="59"/>
      <c r="F1" s="61"/>
      <c r="G1" s="60"/>
      <c r="H1" s="287"/>
      <c r="J1" s="61"/>
      <c r="K1" s="61"/>
      <c r="L1" s="61"/>
      <c r="M1" s="61"/>
    </row>
    <row r="2" spans="1:13" s="58" customFormat="1">
      <c r="A2" s="344" t="str">
        <f>IF(ISBLANK(facultate), IF(ISBLANK(departament),"","Departament " &amp; departament), "Facultatea " &amp; facultate)</f>
        <v>Facultatea Construcții</v>
      </c>
      <c r="E2" s="59"/>
      <c r="F2" s="61"/>
      <c r="G2" s="60"/>
      <c r="H2" s="287"/>
      <c r="J2" s="61"/>
      <c r="K2" s="61"/>
      <c r="L2" s="61"/>
      <c r="M2" s="61"/>
    </row>
    <row r="3" spans="1:13" s="58" customFormat="1">
      <c r="A3" s="344" t="str">
        <f>IF(ISBLANK(departament),"","Departamentul " &amp; departament)</f>
        <v>Departamentul Căi de Comunicație Terestre, Fundații și Cadastru</v>
      </c>
      <c r="E3" s="59"/>
      <c r="F3" s="61"/>
      <c r="G3" s="60"/>
      <c r="H3" s="287"/>
      <c r="J3" s="61"/>
      <c r="K3" s="61"/>
      <c r="L3" s="61"/>
      <c r="M3" s="61"/>
    </row>
    <row r="4" spans="1:13">
      <c r="A4" s="531" t="s">
        <v>834</v>
      </c>
      <c r="B4" s="531"/>
      <c r="C4" s="531"/>
      <c r="D4" s="531"/>
      <c r="E4" s="531"/>
      <c r="F4" s="531"/>
      <c r="G4" s="531"/>
      <c r="H4" s="531"/>
    </row>
    <row r="5" spans="1:13">
      <c r="A5" s="531" t="s">
        <v>858</v>
      </c>
      <c r="B5" s="531"/>
      <c r="C5" s="531"/>
      <c r="D5" s="531"/>
      <c r="E5" s="531"/>
      <c r="F5" s="531"/>
      <c r="G5" s="224"/>
    </row>
    <row r="6" spans="1:13" ht="13.5" customHeight="1">
      <c r="E6" s="62"/>
      <c r="F6" s="345" t="str">
        <f>CONCATENATE(functie," ",nume_candidat)</f>
        <v>Șef de lucrări Halbac-Cotoara-Zamfir Rares</v>
      </c>
      <c r="J6" s="345" t="str">
        <f>CONCATENATE(functie," ",nume_candidat)</f>
        <v>Șef de lucrări Halbac-Cotoara-Zamfir Rares</v>
      </c>
      <c r="K6" s="345" t="str">
        <f>CONCATENATE(functie," ",nume_candidat)</f>
        <v>Șef de lucrări Halbac-Cotoara-Zamfir Rares</v>
      </c>
      <c r="L6" s="345" t="str">
        <f>CONCATENATE(functie," ",nume_candidat)</f>
        <v>Șef de lucrări Halbac-Cotoara-Zamfir Rares</v>
      </c>
      <c r="M6" s="345" t="str">
        <f>CONCATENATE(functie," ",nume_candidat)</f>
        <v>Șef de lucrări Halbac-Cotoara-Zamfir Rares</v>
      </c>
    </row>
    <row r="7" spans="1:13" ht="18.75" customHeight="1">
      <c r="A7" s="529" t="s">
        <v>336</v>
      </c>
      <c r="B7" s="529" t="s">
        <v>822</v>
      </c>
      <c r="C7" s="529" t="s">
        <v>859</v>
      </c>
      <c r="D7" s="529" t="s">
        <v>865</v>
      </c>
      <c r="E7" s="539" t="s">
        <v>2</v>
      </c>
      <c r="F7" s="529" t="s">
        <v>542</v>
      </c>
      <c r="G7" s="529" t="s">
        <v>4</v>
      </c>
      <c r="H7" s="550" t="s">
        <v>539</v>
      </c>
      <c r="I7" s="536" t="s">
        <v>549</v>
      </c>
      <c r="J7" s="529" t="s">
        <v>861</v>
      </c>
      <c r="K7" s="529" t="s">
        <v>862</v>
      </c>
      <c r="L7" s="529" t="s">
        <v>863</v>
      </c>
      <c r="M7" s="529" t="s">
        <v>864</v>
      </c>
    </row>
    <row r="8" spans="1:13" ht="18.75" customHeight="1">
      <c r="A8" s="546"/>
      <c r="B8" s="546"/>
      <c r="C8" s="546"/>
      <c r="D8" s="546"/>
      <c r="E8" s="540"/>
      <c r="F8" s="546"/>
      <c r="G8" s="546"/>
      <c r="H8" s="551"/>
      <c r="I8" s="536"/>
      <c r="J8" s="546"/>
      <c r="K8" s="546"/>
      <c r="L8" s="546"/>
      <c r="M8" s="546"/>
    </row>
    <row r="9" spans="1:13" ht="18.75" customHeight="1">
      <c r="A9" s="546"/>
      <c r="B9" s="546"/>
      <c r="C9" s="546"/>
      <c r="D9" s="546"/>
      <c r="E9" s="540"/>
      <c r="F9" s="530"/>
      <c r="G9" s="530"/>
      <c r="H9" s="551"/>
      <c r="I9" s="536"/>
      <c r="J9" s="530"/>
      <c r="K9" s="530"/>
      <c r="L9" s="530"/>
      <c r="M9" s="530"/>
    </row>
    <row r="10" spans="1:13" ht="18.75" customHeight="1">
      <c r="A10" s="530"/>
      <c r="B10" s="530"/>
      <c r="C10" s="530"/>
      <c r="D10" s="530"/>
      <c r="E10" s="541"/>
      <c r="F10" s="346" t="str">
        <f>CONCATENATE("ultimii ",durata_evaluare," ani")</f>
        <v>ultimii 5 ani</v>
      </c>
      <c r="G10" s="346" t="str">
        <f>CONCATENATE("ultimii                                  ",durata_evaluare," ani")</f>
        <v>ultimii                                  5 ani</v>
      </c>
      <c r="H10" s="552"/>
      <c r="I10" s="536"/>
      <c r="J10" s="437" t="str">
        <f>CONCATENATE("ultimii ",durata_evaluare," ani")</f>
        <v>ultimii 5 ani</v>
      </c>
      <c r="K10" s="437" t="str">
        <f>CONCATENATE("ultimii ",durata_evaluare," ani")</f>
        <v>ultimii 5 ani</v>
      </c>
      <c r="L10" s="437" t="str">
        <f>CONCATENATE("ultimii ",durata_evaluare," ani")</f>
        <v>ultimii 5 ani</v>
      </c>
      <c r="M10" s="437" t="str">
        <f>CONCATENATE("ultimii ",durata_evaluare," ani")</f>
        <v>ultimii 5 ani</v>
      </c>
    </row>
    <row r="11" spans="1:13">
      <c r="A11" s="86"/>
      <c r="B11" s="63"/>
      <c r="C11" s="63"/>
      <c r="D11" s="63"/>
      <c r="E11" s="28"/>
      <c r="F11" s="146">
        <f>SUMIF(F12:F1012,"&gt;0")</f>
        <v>0</v>
      </c>
      <c r="G11" s="4">
        <f>SUMIF(G12:G1110,"&gt;0")</f>
        <v>0</v>
      </c>
      <c r="H11" s="296"/>
      <c r="J11" s="146">
        <f>SUMIF(J12:J1110,"&gt;0")</f>
        <v>0</v>
      </c>
      <c r="K11" s="146">
        <f>SUMIF(K12:K1110,"&gt;0")</f>
        <v>0</v>
      </c>
      <c r="L11" s="146">
        <f>SUMIF(L12:L1110,"&gt;0")</f>
        <v>0</v>
      </c>
      <c r="M11" s="146">
        <f>SUMIF(M12:M1110,"&gt;0")</f>
        <v>0</v>
      </c>
    </row>
    <row r="12" spans="1:13">
      <c r="A12" s="35">
        <v>1</v>
      </c>
      <c r="B12" s="7"/>
      <c r="C12" s="7"/>
      <c r="D12" s="7"/>
      <c r="E12" s="218"/>
      <c r="F12" s="16" t="str">
        <f t="shared" ref="F12:F75" si="0">IF(OR($B12="",,$E12&lt;an_initial,$E12&gt;an_final),"",G12*(HLOOKUP(D12,iii6punctaje,2,FALSE)))</f>
        <v/>
      </c>
      <c r="G12" s="56" t="str">
        <f t="shared" ref="G12:G43" si="1">IF(OR($B12="",,$E12="",$E12&gt;an_final),"",IF($E12&gt;=an_initial,1,""))</f>
        <v/>
      </c>
      <c r="H12" s="347" t="b">
        <f t="shared" ref="H12:H75" si="2">IF(nume_candidat="",FALSE,ISNUMBER(SEARCH(nume_candidat,$B12)))</f>
        <v>0</v>
      </c>
      <c r="I12" s="348">
        <f t="shared" ref="I12:I43" si="3">LEN(B12)-LEN(SUBSTITUTE(B12,",",""))+1</f>
        <v>1</v>
      </c>
      <c r="J12" s="380" t="str">
        <f t="shared" ref="J12:J75" si="4">IF(OR($B12="",,$E12&lt;an_initial,$E12&gt;an_final),"",G12*(HLOOKUP(D12,iii6punctaje,2,FALSE))*COUNTIF(D12,$J$7))</f>
        <v/>
      </c>
      <c r="K12" s="380" t="str">
        <f t="shared" ref="K12:K75" si="5">IF(OR($B12="",,$E12&lt;an_initial,$E12&gt;an_final),"",G12*(HLOOKUP(D12,iii6punctaje,2,FALSE))*COUNTIF(D12,$K$7))</f>
        <v/>
      </c>
      <c r="L12" s="380" t="str">
        <f t="shared" ref="L12:L75" si="6">IF(OR($B12="",,$E12&lt;an_initial,$E12&gt;an_final),"",G12*(HLOOKUP(D12,iii6punctaje,2,FALSE))*COUNTIF(D12,$L$7))</f>
        <v/>
      </c>
      <c r="M12" s="380" t="str">
        <f t="shared" ref="M12:M75" si="7">IF(OR($B12="",,$E12&lt;an_initial,$E12&gt;an_final),"",G12*(HLOOKUP(D12,iii6punctaje,2,FALSE))*COUNTIF(D12,$M$7))</f>
        <v/>
      </c>
    </row>
    <row r="13" spans="1:13">
      <c r="A13" s="35">
        <v>2</v>
      </c>
      <c r="B13" s="7"/>
      <c r="C13" s="7"/>
      <c r="D13" s="7"/>
      <c r="E13" s="218"/>
      <c r="F13" s="16" t="str">
        <f t="shared" si="0"/>
        <v/>
      </c>
      <c r="G13" s="56" t="str">
        <f t="shared" si="1"/>
        <v/>
      </c>
      <c r="H13" s="347" t="b">
        <f t="shared" si="2"/>
        <v>0</v>
      </c>
      <c r="I13" s="348">
        <f t="shared" si="3"/>
        <v>1</v>
      </c>
      <c r="J13" s="380" t="str">
        <f t="shared" si="4"/>
        <v/>
      </c>
      <c r="K13" s="380" t="str">
        <f t="shared" si="5"/>
        <v/>
      </c>
      <c r="L13" s="380" t="str">
        <f t="shared" si="6"/>
        <v/>
      </c>
      <c r="M13" s="380" t="str">
        <f t="shared" si="7"/>
        <v/>
      </c>
    </row>
    <row r="14" spans="1:13">
      <c r="A14" s="35">
        <v>3</v>
      </c>
      <c r="B14" s="7"/>
      <c r="C14" s="7"/>
      <c r="D14" s="7"/>
      <c r="E14" s="218"/>
      <c r="F14" s="16" t="str">
        <f t="shared" si="0"/>
        <v/>
      </c>
      <c r="G14" s="56" t="str">
        <f t="shared" si="1"/>
        <v/>
      </c>
      <c r="H14" s="347" t="b">
        <f t="shared" si="2"/>
        <v>0</v>
      </c>
      <c r="I14" s="348">
        <f t="shared" si="3"/>
        <v>1</v>
      </c>
      <c r="J14" s="380" t="str">
        <f t="shared" si="4"/>
        <v/>
      </c>
      <c r="K14" s="380" t="str">
        <f t="shared" si="5"/>
        <v/>
      </c>
      <c r="L14" s="380" t="str">
        <f t="shared" si="6"/>
        <v/>
      </c>
      <c r="M14" s="380" t="str">
        <f t="shared" si="7"/>
        <v/>
      </c>
    </row>
    <row r="15" spans="1:13">
      <c r="A15" s="35">
        <v>4</v>
      </c>
      <c r="B15" s="378"/>
      <c r="C15" s="378"/>
      <c r="D15" s="378"/>
      <c r="E15" s="436"/>
      <c r="F15" s="16" t="str">
        <f t="shared" si="0"/>
        <v/>
      </c>
      <c r="G15" s="56" t="str">
        <f t="shared" si="1"/>
        <v/>
      </c>
      <c r="H15" s="347" t="b">
        <f t="shared" si="2"/>
        <v>0</v>
      </c>
      <c r="I15" s="348">
        <f t="shared" si="3"/>
        <v>1</v>
      </c>
      <c r="J15" s="380" t="str">
        <f t="shared" si="4"/>
        <v/>
      </c>
      <c r="K15" s="380" t="str">
        <f t="shared" si="5"/>
        <v/>
      </c>
      <c r="L15" s="380" t="str">
        <f t="shared" si="6"/>
        <v/>
      </c>
      <c r="M15" s="380" t="str">
        <f t="shared" si="7"/>
        <v/>
      </c>
    </row>
    <row r="16" spans="1:13">
      <c r="A16" s="35">
        <v>5</v>
      </c>
      <c r="B16" s="6"/>
      <c r="C16" s="6"/>
      <c r="D16" s="6"/>
      <c r="E16" s="214"/>
      <c r="F16" s="16" t="str">
        <f t="shared" si="0"/>
        <v/>
      </c>
      <c r="G16" s="56" t="str">
        <f t="shared" si="1"/>
        <v/>
      </c>
      <c r="H16" s="347" t="b">
        <f t="shared" si="2"/>
        <v>0</v>
      </c>
      <c r="I16" s="348">
        <f t="shared" si="3"/>
        <v>1</v>
      </c>
      <c r="J16" s="380" t="str">
        <f t="shared" si="4"/>
        <v/>
      </c>
      <c r="K16" s="380" t="str">
        <f t="shared" si="5"/>
        <v/>
      </c>
      <c r="L16" s="380" t="str">
        <f t="shared" si="6"/>
        <v/>
      </c>
      <c r="M16" s="380" t="str">
        <f t="shared" si="7"/>
        <v/>
      </c>
    </row>
    <row r="17" spans="1:13">
      <c r="A17" s="35">
        <v>6</v>
      </c>
      <c r="B17" s="6"/>
      <c r="C17" s="6"/>
      <c r="D17" s="6"/>
      <c r="E17" s="214"/>
      <c r="F17" s="16" t="str">
        <f t="shared" si="0"/>
        <v/>
      </c>
      <c r="G17" s="56" t="str">
        <f t="shared" si="1"/>
        <v/>
      </c>
      <c r="H17" s="347" t="b">
        <f t="shared" si="2"/>
        <v>0</v>
      </c>
      <c r="I17" s="348">
        <f t="shared" si="3"/>
        <v>1</v>
      </c>
      <c r="J17" s="380" t="str">
        <f t="shared" si="4"/>
        <v/>
      </c>
      <c r="K17" s="380" t="str">
        <f t="shared" si="5"/>
        <v/>
      </c>
      <c r="L17" s="380" t="str">
        <f t="shared" si="6"/>
        <v/>
      </c>
      <c r="M17" s="380" t="str">
        <f t="shared" si="7"/>
        <v/>
      </c>
    </row>
    <row r="18" spans="1:13">
      <c r="A18" s="35">
        <v>7</v>
      </c>
      <c r="B18" s="6"/>
      <c r="C18" s="6"/>
      <c r="D18" s="6"/>
      <c r="E18" s="214"/>
      <c r="F18" s="16" t="str">
        <f t="shared" si="0"/>
        <v/>
      </c>
      <c r="G18" s="56" t="str">
        <f t="shared" si="1"/>
        <v/>
      </c>
      <c r="H18" s="347" t="b">
        <f t="shared" si="2"/>
        <v>0</v>
      </c>
      <c r="I18" s="348">
        <f t="shared" si="3"/>
        <v>1</v>
      </c>
      <c r="J18" s="380" t="str">
        <f t="shared" si="4"/>
        <v/>
      </c>
      <c r="K18" s="380" t="str">
        <f t="shared" si="5"/>
        <v/>
      </c>
      <c r="L18" s="380" t="str">
        <f t="shared" si="6"/>
        <v/>
      </c>
      <c r="M18" s="380" t="str">
        <f t="shared" si="7"/>
        <v/>
      </c>
    </row>
    <row r="19" spans="1:13">
      <c r="A19" s="35">
        <v>8</v>
      </c>
      <c r="B19" s="6"/>
      <c r="C19" s="6"/>
      <c r="D19" s="6"/>
      <c r="E19" s="214"/>
      <c r="F19" s="16" t="str">
        <f t="shared" si="0"/>
        <v/>
      </c>
      <c r="G19" s="56" t="str">
        <f t="shared" si="1"/>
        <v/>
      </c>
      <c r="H19" s="347" t="b">
        <f t="shared" si="2"/>
        <v>0</v>
      </c>
      <c r="I19" s="348">
        <f t="shared" si="3"/>
        <v>1</v>
      </c>
      <c r="J19" s="380" t="str">
        <f t="shared" si="4"/>
        <v/>
      </c>
      <c r="K19" s="380" t="str">
        <f t="shared" si="5"/>
        <v/>
      </c>
      <c r="L19" s="380" t="str">
        <f t="shared" si="6"/>
        <v/>
      </c>
      <c r="M19" s="380" t="str">
        <f t="shared" si="7"/>
        <v/>
      </c>
    </row>
    <row r="20" spans="1:13">
      <c r="A20" s="35">
        <v>9</v>
      </c>
      <c r="B20" s="6"/>
      <c r="C20" s="6"/>
      <c r="D20" s="6"/>
      <c r="E20" s="214"/>
      <c r="F20" s="16" t="str">
        <f t="shared" si="0"/>
        <v/>
      </c>
      <c r="G20" s="56" t="str">
        <f t="shared" si="1"/>
        <v/>
      </c>
      <c r="H20" s="347" t="b">
        <f t="shared" si="2"/>
        <v>0</v>
      </c>
      <c r="I20" s="348">
        <f t="shared" si="3"/>
        <v>1</v>
      </c>
      <c r="J20" s="380" t="str">
        <f t="shared" si="4"/>
        <v/>
      </c>
      <c r="K20" s="380" t="str">
        <f t="shared" si="5"/>
        <v/>
      </c>
      <c r="L20" s="380" t="str">
        <f t="shared" si="6"/>
        <v/>
      </c>
      <c r="M20" s="380" t="str">
        <f t="shared" si="7"/>
        <v/>
      </c>
    </row>
    <row r="21" spans="1:13">
      <c r="A21" s="35">
        <v>10</v>
      </c>
      <c r="B21" s="6"/>
      <c r="C21" s="6"/>
      <c r="D21" s="6"/>
      <c r="E21" s="214"/>
      <c r="F21" s="16" t="str">
        <f t="shared" si="0"/>
        <v/>
      </c>
      <c r="G21" s="56" t="str">
        <f t="shared" si="1"/>
        <v/>
      </c>
      <c r="H21" s="347" t="b">
        <f t="shared" si="2"/>
        <v>0</v>
      </c>
      <c r="I21" s="348">
        <f t="shared" si="3"/>
        <v>1</v>
      </c>
      <c r="J21" s="380" t="str">
        <f t="shared" si="4"/>
        <v/>
      </c>
      <c r="K21" s="380" t="str">
        <f t="shared" si="5"/>
        <v/>
      </c>
      <c r="L21" s="380" t="str">
        <f t="shared" si="6"/>
        <v/>
      </c>
      <c r="M21" s="380" t="str">
        <f t="shared" si="7"/>
        <v/>
      </c>
    </row>
    <row r="22" spans="1:13">
      <c r="A22" s="35">
        <v>11</v>
      </c>
      <c r="B22" s="6"/>
      <c r="C22" s="6"/>
      <c r="D22" s="6"/>
      <c r="E22" s="214"/>
      <c r="F22" s="16" t="str">
        <f t="shared" si="0"/>
        <v/>
      </c>
      <c r="G22" s="56" t="str">
        <f t="shared" si="1"/>
        <v/>
      </c>
      <c r="H22" s="347" t="b">
        <f t="shared" si="2"/>
        <v>0</v>
      </c>
      <c r="I22" s="348">
        <f t="shared" si="3"/>
        <v>1</v>
      </c>
      <c r="J22" s="380" t="str">
        <f t="shared" si="4"/>
        <v/>
      </c>
      <c r="K22" s="380" t="str">
        <f t="shared" si="5"/>
        <v/>
      </c>
      <c r="L22" s="380" t="str">
        <f t="shared" si="6"/>
        <v/>
      </c>
      <c r="M22" s="380" t="str">
        <f t="shared" si="7"/>
        <v/>
      </c>
    </row>
    <row r="23" spans="1:13">
      <c r="A23" s="35">
        <v>12</v>
      </c>
      <c r="B23" s="6"/>
      <c r="C23" s="6"/>
      <c r="D23" s="6"/>
      <c r="E23" s="214"/>
      <c r="F23" s="16" t="str">
        <f t="shared" si="0"/>
        <v/>
      </c>
      <c r="G23" s="56" t="str">
        <f t="shared" si="1"/>
        <v/>
      </c>
      <c r="H23" s="347" t="b">
        <f t="shared" si="2"/>
        <v>0</v>
      </c>
      <c r="I23" s="348">
        <f t="shared" si="3"/>
        <v>1</v>
      </c>
      <c r="J23" s="380" t="str">
        <f t="shared" si="4"/>
        <v/>
      </c>
      <c r="K23" s="380" t="str">
        <f t="shared" si="5"/>
        <v/>
      </c>
      <c r="L23" s="380" t="str">
        <f t="shared" si="6"/>
        <v/>
      </c>
      <c r="M23" s="380" t="str">
        <f t="shared" si="7"/>
        <v/>
      </c>
    </row>
    <row r="24" spans="1:13">
      <c r="A24" s="35">
        <v>13</v>
      </c>
      <c r="B24" s="6"/>
      <c r="C24" s="6"/>
      <c r="D24" s="6"/>
      <c r="E24" s="214"/>
      <c r="F24" s="16" t="str">
        <f t="shared" si="0"/>
        <v/>
      </c>
      <c r="G24" s="56" t="str">
        <f t="shared" si="1"/>
        <v/>
      </c>
      <c r="H24" s="347" t="b">
        <f t="shared" si="2"/>
        <v>0</v>
      </c>
      <c r="I24" s="348">
        <f t="shared" si="3"/>
        <v>1</v>
      </c>
      <c r="J24" s="380" t="str">
        <f t="shared" si="4"/>
        <v/>
      </c>
      <c r="K24" s="380" t="str">
        <f t="shared" si="5"/>
        <v/>
      </c>
      <c r="L24" s="380" t="str">
        <f t="shared" si="6"/>
        <v/>
      </c>
      <c r="M24" s="380" t="str">
        <f t="shared" si="7"/>
        <v/>
      </c>
    </row>
    <row r="25" spans="1:13">
      <c r="A25" s="35">
        <v>14</v>
      </c>
      <c r="B25" s="6"/>
      <c r="C25" s="6"/>
      <c r="D25" s="6"/>
      <c r="E25" s="214"/>
      <c r="F25" s="16" t="str">
        <f t="shared" si="0"/>
        <v/>
      </c>
      <c r="G25" s="56" t="str">
        <f t="shared" si="1"/>
        <v/>
      </c>
      <c r="H25" s="347" t="b">
        <f t="shared" si="2"/>
        <v>0</v>
      </c>
      <c r="I25" s="348">
        <f t="shared" si="3"/>
        <v>1</v>
      </c>
      <c r="J25" s="380" t="str">
        <f t="shared" si="4"/>
        <v/>
      </c>
      <c r="K25" s="380" t="str">
        <f t="shared" si="5"/>
        <v/>
      </c>
      <c r="L25" s="380" t="str">
        <f t="shared" si="6"/>
        <v/>
      </c>
      <c r="M25" s="380" t="str">
        <f t="shared" si="7"/>
        <v/>
      </c>
    </row>
    <row r="26" spans="1:13">
      <c r="A26" s="35">
        <v>15</v>
      </c>
      <c r="B26" s="6"/>
      <c r="C26" s="6"/>
      <c r="D26" s="6"/>
      <c r="E26" s="214"/>
      <c r="F26" s="16" t="str">
        <f t="shared" si="0"/>
        <v/>
      </c>
      <c r="G26" s="56" t="str">
        <f t="shared" si="1"/>
        <v/>
      </c>
      <c r="H26" s="347" t="b">
        <f t="shared" si="2"/>
        <v>0</v>
      </c>
      <c r="I26" s="348">
        <f t="shared" si="3"/>
        <v>1</v>
      </c>
      <c r="J26" s="380" t="str">
        <f t="shared" si="4"/>
        <v/>
      </c>
      <c r="K26" s="380" t="str">
        <f t="shared" si="5"/>
        <v/>
      </c>
      <c r="L26" s="380" t="str">
        <f t="shared" si="6"/>
        <v/>
      </c>
      <c r="M26" s="380" t="str">
        <f t="shared" si="7"/>
        <v/>
      </c>
    </row>
    <row r="27" spans="1:13">
      <c r="A27" s="35">
        <v>16</v>
      </c>
      <c r="B27" s="6"/>
      <c r="C27" s="6"/>
      <c r="D27" s="6"/>
      <c r="E27" s="214"/>
      <c r="F27" s="16" t="str">
        <f t="shared" si="0"/>
        <v/>
      </c>
      <c r="G27" s="56" t="str">
        <f t="shared" si="1"/>
        <v/>
      </c>
      <c r="H27" s="347" t="b">
        <f t="shared" si="2"/>
        <v>0</v>
      </c>
      <c r="I27" s="348">
        <f t="shared" si="3"/>
        <v>1</v>
      </c>
      <c r="J27" s="380" t="str">
        <f t="shared" si="4"/>
        <v/>
      </c>
      <c r="K27" s="380" t="str">
        <f t="shared" si="5"/>
        <v/>
      </c>
      <c r="L27" s="380" t="str">
        <f t="shared" si="6"/>
        <v/>
      </c>
      <c r="M27" s="380" t="str">
        <f t="shared" si="7"/>
        <v/>
      </c>
    </row>
    <row r="28" spans="1:13">
      <c r="A28" s="35">
        <v>17</v>
      </c>
      <c r="B28" s="6"/>
      <c r="C28" s="6"/>
      <c r="D28" s="6"/>
      <c r="E28" s="214"/>
      <c r="F28" s="16" t="str">
        <f t="shared" si="0"/>
        <v/>
      </c>
      <c r="G28" s="56" t="str">
        <f t="shared" si="1"/>
        <v/>
      </c>
      <c r="H28" s="347" t="b">
        <f t="shared" si="2"/>
        <v>0</v>
      </c>
      <c r="I28" s="348">
        <f t="shared" si="3"/>
        <v>1</v>
      </c>
      <c r="J28" s="380" t="str">
        <f t="shared" si="4"/>
        <v/>
      </c>
      <c r="K28" s="380" t="str">
        <f t="shared" si="5"/>
        <v/>
      </c>
      <c r="L28" s="380" t="str">
        <f t="shared" si="6"/>
        <v/>
      </c>
      <c r="M28" s="380" t="str">
        <f t="shared" si="7"/>
        <v/>
      </c>
    </row>
    <row r="29" spans="1:13">
      <c r="A29" s="35">
        <v>18</v>
      </c>
      <c r="B29" s="6"/>
      <c r="C29" s="6"/>
      <c r="D29" s="6"/>
      <c r="E29" s="214"/>
      <c r="F29" s="16" t="str">
        <f t="shared" si="0"/>
        <v/>
      </c>
      <c r="G29" s="56" t="str">
        <f t="shared" si="1"/>
        <v/>
      </c>
      <c r="H29" s="347" t="b">
        <f t="shared" si="2"/>
        <v>0</v>
      </c>
      <c r="I29" s="348">
        <f t="shared" si="3"/>
        <v>1</v>
      </c>
      <c r="J29" s="380" t="str">
        <f t="shared" si="4"/>
        <v/>
      </c>
      <c r="K29" s="380" t="str">
        <f t="shared" si="5"/>
        <v/>
      </c>
      <c r="L29" s="380" t="str">
        <f t="shared" si="6"/>
        <v/>
      </c>
      <c r="M29" s="380" t="str">
        <f t="shared" si="7"/>
        <v/>
      </c>
    </row>
    <row r="30" spans="1:13">
      <c r="A30" s="35">
        <v>19</v>
      </c>
      <c r="B30" s="6"/>
      <c r="C30" s="6"/>
      <c r="D30" s="6"/>
      <c r="E30" s="214"/>
      <c r="F30" s="16" t="str">
        <f t="shared" si="0"/>
        <v/>
      </c>
      <c r="G30" s="56" t="str">
        <f t="shared" si="1"/>
        <v/>
      </c>
      <c r="H30" s="347" t="b">
        <f t="shared" si="2"/>
        <v>0</v>
      </c>
      <c r="I30" s="348">
        <f t="shared" si="3"/>
        <v>1</v>
      </c>
      <c r="J30" s="380" t="str">
        <f t="shared" si="4"/>
        <v/>
      </c>
      <c r="K30" s="380" t="str">
        <f t="shared" si="5"/>
        <v/>
      </c>
      <c r="L30" s="380" t="str">
        <f t="shared" si="6"/>
        <v/>
      </c>
      <c r="M30" s="380" t="str">
        <f t="shared" si="7"/>
        <v/>
      </c>
    </row>
    <row r="31" spans="1:13">
      <c r="A31" s="35">
        <v>20</v>
      </c>
      <c r="B31" s="6"/>
      <c r="C31" s="6"/>
      <c r="D31" s="6"/>
      <c r="E31" s="214"/>
      <c r="F31" s="16" t="str">
        <f t="shared" si="0"/>
        <v/>
      </c>
      <c r="G31" s="56" t="str">
        <f t="shared" si="1"/>
        <v/>
      </c>
      <c r="H31" s="347" t="b">
        <f t="shared" si="2"/>
        <v>0</v>
      </c>
      <c r="I31" s="348">
        <f t="shared" si="3"/>
        <v>1</v>
      </c>
      <c r="J31" s="380" t="str">
        <f t="shared" si="4"/>
        <v/>
      </c>
      <c r="K31" s="380" t="str">
        <f t="shared" si="5"/>
        <v/>
      </c>
      <c r="L31" s="380" t="str">
        <f t="shared" si="6"/>
        <v/>
      </c>
      <c r="M31" s="380" t="str">
        <f t="shared" si="7"/>
        <v/>
      </c>
    </row>
    <row r="32" spans="1:13">
      <c r="A32" s="35">
        <v>21</v>
      </c>
      <c r="B32" s="6"/>
      <c r="C32" s="6"/>
      <c r="D32" s="6"/>
      <c r="E32" s="214"/>
      <c r="F32" s="16" t="str">
        <f t="shared" si="0"/>
        <v/>
      </c>
      <c r="G32" s="56" t="str">
        <f t="shared" si="1"/>
        <v/>
      </c>
      <c r="H32" s="347" t="b">
        <f t="shared" si="2"/>
        <v>0</v>
      </c>
      <c r="I32" s="348">
        <f t="shared" si="3"/>
        <v>1</v>
      </c>
      <c r="J32" s="380" t="str">
        <f t="shared" si="4"/>
        <v/>
      </c>
      <c r="K32" s="380" t="str">
        <f t="shared" si="5"/>
        <v/>
      </c>
      <c r="L32" s="380" t="str">
        <f t="shared" si="6"/>
        <v/>
      </c>
      <c r="M32" s="380" t="str">
        <f t="shared" si="7"/>
        <v/>
      </c>
    </row>
    <row r="33" spans="1:13">
      <c r="A33" s="35">
        <v>22</v>
      </c>
      <c r="B33" s="6"/>
      <c r="C33" s="6"/>
      <c r="D33" s="6"/>
      <c r="E33" s="214"/>
      <c r="F33" s="16" t="str">
        <f t="shared" si="0"/>
        <v/>
      </c>
      <c r="G33" s="56" t="str">
        <f t="shared" si="1"/>
        <v/>
      </c>
      <c r="H33" s="347" t="b">
        <f t="shared" si="2"/>
        <v>0</v>
      </c>
      <c r="I33" s="348">
        <f t="shared" si="3"/>
        <v>1</v>
      </c>
      <c r="J33" s="380" t="str">
        <f t="shared" si="4"/>
        <v/>
      </c>
      <c r="K33" s="380" t="str">
        <f t="shared" si="5"/>
        <v/>
      </c>
      <c r="L33" s="380" t="str">
        <f t="shared" si="6"/>
        <v/>
      </c>
      <c r="M33" s="380" t="str">
        <f t="shared" si="7"/>
        <v/>
      </c>
    </row>
    <row r="34" spans="1:13">
      <c r="A34" s="35">
        <v>23</v>
      </c>
      <c r="B34" s="6"/>
      <c r="C34" s="6"/>
      <c r="D34" s="6"/>
      <c r="E34" s="214"/>
      <c r="F34" s="16" t="str">
        <f t="shared" si="0"/>
        <v/>
      </c>
      <c r="G34" s="56" t="str">
        <f t="shared" si="1"/>
        <v/>
      </c>
      <c r="H34" s="347" t="b">
        <f t="shared" si="2"/>
        <v>0</v>
      </c>
      <c r="I34" s="348">
        <f t="shared" si="3"/>
        <v>1</v>
      </c>
      <c r="J34" s="380" t="str">
        <f t="shared" si="4"/>
        <v/>
      </c>
      <c r="K34" s="380" t="str">
        <f t="shared" si="5"/>
        <v/>
      </c>
      <c r="L34" s="380" t="str">
        <f t="shared" si="6"/>
        <v/>
      </c>
      <c r="M34" s="380" t="str">
        <f t="shared" si="7"/>
        <v/>
      </c>
    </row>
    <row r="35" spans="1:13">
      <c r="A35" s="35">
        <v>24</v>
      </c>
      <c r="B35" s="6"/>
      <c r="C35" s="6"/>
      <c r="D35" s="6"/>
      <c r="E35" s="214"/>
      <c r="F35" s="16" t="str">
        <f t="shared" si="0"/>
        <v/>
      </c>
      <c r="G35" s="56" t="str">
        <f t="shared" si="1"/>
        <v/>
      </c>
      <c r="H35" s="347" t="b">
        <f t="shared" si="2"/>
        <v>0</v>
      </c>
      <c r="I35" s="348">
        <f t="shared" si="3"/>
        <v>1</v>
      </c>
      <c r="J35" s="380" t="str">
        <f t="shared" si="4"/>
        <v/>
      </c>
      <c r="K35" s="380" t="str">
        <f t="shared" si="5"/>
        <v/>
      </c>
      <c r="L35" s="380" t="str">
        <f t="shared" si="6"/>
        <v/>
      </c>
      <c r="M35" s="380" t="str">
        <f t="shared" si="7"/>
        <v/>
      </c>
    </row>
    <row r="36" spans="1:13">
      <c r="A36" s="35">
        <v>25</v>
      </c>
      <c r="B36" s="6"/>
      <c r="C36" s="6"/>
      <c r="D36" s="6"/>
      <c r="E36" s="214"/>
      <c r="F36" s="16" t="str">
        <f t="shared" si="0"/>
        <v/>
      </c>
      <c r="G36" s="56" t="str">
        <f t="shared" si="1"/>
        <v/>
      </c>
      <c r="H36" s="347" t="b">
        <f t="shared" si="2"/>
        <v>0</v>
      </c>
      <c r="I36" s="348">
        <f t="shared" si="3"/>
        <v>1</v>
      </c>
      <c r="J36" s="380" t="str">
        <f t="shared" si="4"/>
        <v/>
      </c>
      <c r="K36" s="380" t="str">
        <f t="shared" si="5"/>
        <v/>
      </c>
      <c r="L36" s="380" t="str">
        <f t="shared" si="6"/>
        <v/>
      </c>
      <c r="M36" s="380" t="str">
        <f t="shared" si="7"/>
        <v/>
      </c>
    </row>
    <row r="37" spans="1:13">
      <c r="A37" s="35">
        <v>26</v>
      </c>
      <c r="B37" s="6"/>
      <c r="C37" s="6"/>
      <c r="D37" s="6"/>
      <c r="E37" s="214"/>
      <c r="F37" s="16" t="str">
        <f t="shared" si="0"/>
        <v/>
      </c>
      <c r="G37" s="56" t="str">
        <f t="shared" si="1"/>
        <v/>
      </c>
      <c r="H37" s="347" t="b">
        <f t="shared" si="2"/>
        <v>0</v>
      </c>
      <c r="I37" s="348">
        <f t="shared" si="3"/>
        <v>1</v>
      </c>
      <c r="J37" s="380" t="str">
        <f t="shared" si="4"/>
        <v/>
      </c>
      <c r="K37" s="380" t="str">
        <f t="shared" si="5"/>
        <v/>
      </c>
      <c r="L37" s="380" t="str">
        <f t="shared" si="6"/>
        <v/>
      </c>
      <c r="M37" s="380" t="str">
        <f t="shared" si="7"/>
        <v/>
      </c>
    </row>
    <row r="38" spans="1:13">
      <c r="A38" s="35">
        <v>27</v>
      </c>
      <c r="B38" s="6"/>
      <c r="C38" s="6"/>
      <c r="D38" s="6"/>
      <c r="E38" s="214"/>
      <c r="F38" s="16" t="str">
        <f t="shared" si="0"/>
        <v/>
      </c>
      <c r="G38" s="56" t="str">
        <f t="shared" si="1"/>
        <v/>
      </c>
      <c r="H38" s="347" t="b">
        <f t="shared" si="2"/>
        <v>0</v>
      </c>
      <c r="I38" s="348">
        <f t="shared" si="3"/>
        <v>1</v>
      </c>
      <c r="J38" s="380" t="str">
        <f t="shared" si="4"/>
        <v/>
      </c>
      <c r="K38" s="380" t="str">
        <f t="shared" si="5"/>
        <v/>
      </c>
      <c r="L38" s="380" t="str">
        <f t="shared" si="6"/>
        <v/>
      </c>
      <c r="M38" s="380" t="str">
        <f t="shared" si="7"/>
        <v/>
      </c>
    </row>
    <row r="39" spans="1:13">
      <c r="A39" s="35">
        <v>28</v>
      </c>
      <c r="B39" s="6"/>
      <c r="C39" s="6"/>
      <c r="D39" s="6"/>
      <c r="E39" s="214"/>
      <c r="F39" s="16" t="str">
        <f t="shared" si="0"/>
        <v/>
      </c>
      <c r="G39" s="56" t="str">
        <f t="shared" si="1"/>
        <v/>
      </c>
      <c r="H39" s="347" t="b">
        <f t="shared" si="2"/>
        <v>0</v>
      </c>
      <c r="I39" s="348">
        <f t="shared" si="3"/>
        <v>1</v>
      </c>
      <c r="J39" s="380" t="str">
        <f t="shared" si="4"/>
        <v/>
      </c>
      <c r="K39" s="380" t="str">
        <f t="shared" si="5"/>
        <v/>
      </c>
      <c r="L39" s="380" t="str">
        <f t="shared" si="6"/>
        <v/>
      </c>
      <c r="M39" s="380" t="str">
        <f t="shared" si="7"/>
        <v/>
      </c>
    </row>
    <row r="40" spans="1:13">
      <c r="A40" s="35">
        <v>29</v>
      </c>
      <c r="B40" s="6"/>
      <c r="C40" s="6"/>
      <c r="D40" s="6"/>
      <c r="E40" s="214"/>
      <c r="F40" s="16" t="str">
        <f t="shared" si="0"/>
        <v/>
      </c>
      <c r="G40" s="56" t="str">
        <f t="shared" si="1"/>
        <v/>
      </c>
      <c r="H40" s="347" t="b">
        <f t="shared" si="2"/>
        <v>0</v>
      </c>
      <c r="I40" s="348">
        <f t="shared" si="3"/>
        <v>1</v>
      </c>
      <c r="J40" s="380" t="str">
        <f t="shared" si="4"/>
        <v/>
      </c>
      <c r="K40" s="380" t="str">
        <f t="shared" si="5"/>
        <v/>
      </c>
      <c r="L40" s="380" t="str">
        <f t="shared" si="6"/>
        <v/>
      </c>
      <c r="M40" s="380" t="str">
        <f t="shared" si="7"/>
        <v/>
      </c>
    </row>
    <row r="41" spans="1:13">
      <c r="A41" s="35">
        <v>30</v>
      </c>
      <c r="B41" s="6"/>
      <c r="C41" s="6"/>
      <c r="D41" s="6"/>
      <c r="E41" s="214"/>
      <c r="F41" s="16" t="str">
        <f t="shared" si="0"/>
        <v/>
      </c>
      <c r="G41" s="56" t="str">
        <f t="shared" si="1"/>
        <v/>
      </c>
      <c r="H41" s="347" t="b">
        <f t="shared" si="2"/>
        <v>0</v>
      </c>
      <c r="I41" s="348">
        <f t="shared" si="3"/>
        <v>1</v>
      </c>
      <c r="J41" s="380" t="str">
        <f t="shared" si="4"/>
        <v/>
      </c>
      <c r="K41" s="380" t="str">
        <f t="shared" si="5"/>
        <v/>
      </c>
      <c r="L41" s="380" t="str">
        <f t="shared" si="6"/>
        <v/>
      </c>
      <c r="M41" s="380" t="str">
        <f t="shared" si="7"/>
        <v/>
      </c>
    </row>
    <row r="42" spans="1:13">
      <c r="A42" s="35">
        <v>31</v>
      </c>
      <c r="B42" s="6"/>
      <c r="C42" s="6"/>
      <c r="D42" s="6"/>
      <c r="E42" s="214"/>
      <c r="F42" s="16" t="str">
        <f t="shared" si="0"/>
        <v/>
      </c>
      <c r="G42" s="56" t="str">
        <f t="shared" si="1"/>
        <v/>
      </c>
      <c r="H42" s="347" t="b">
        <f t="shared" si="2"/>
        <v>0</v>
      </c>
      <c r="I42" s="348">
        <f t="shared" si="3"/>
        <v>1</v>
      </c>
      <c r="J42" s="380" t="str">
        <f t="shared" si="4"/>
        <v/>
      </c>
      <c r="K42" s="380" t="str">
        <f t="shared" si="5"/>
        <v/>
      </c>
      <c r="L42" s="380" t="str">
        <f t="shared" si="6"/>
        <v/>
      </c>
      <c r="M42" s="380" t="str">
        <f t="shared" si="7"/>
        <v/>
      </c>
    </row>
    <row r="43" spans="1:13">
      <c r="A43" s="35">
        <v>32</v>
      </c>
      <c r="B43" s="6"/>
      <c r="C43" s="6"/>
      <c r="D43" s="6"/>
      <c r="E43" s="214"/>
      <c r="F43" s="16" t="str">
        <f t="shared" si="0"/>
        <v/>
      </c>
      <c r="G43" s="56" t="str">
        <f t="shared" si="1"/>
        <v/>
      </c>
      <c r="H43" s="347" t="b">
        <f t="shared" si="2"/>
        <v>0</v>
      </c>
      <c r="I43" s="348">
        <f t="shared" si="3"/>
        <v>1</v>
      </c>
      <c r="J43" s="380" t="str">
        <f t="shared" si="4"/>
        <v/>
      </c>
      <c r="K43" s="380" t="str">
        <f t="shared" si="5"/>
        <v/>
      </c>
      <c r="L43" s="380" t="str">
        <f t="shared" si="6"/>
        <v/>
      </c>
      <c r="M43" s="380" t="str">
        <f t="shared" si="7"/>
        <v/>
      </c>
    </row>
    <row r="44" spans="1:13">
      <c r="A44" s="35">
        <v>33</v>
      </c>
      <c r="B44" s="6"/>
      <c r="C44" s="6"/>
      <c r="D44" s="6"/>
      <c r="E44" s="214"/>
      <c r="F44" s="16" t="str">
        <f t="shared" si="0"/>
        <v/>
      </c>
      <c r="G44" s="56" t="str">
        <f t="shared" ref="G44:G75" si="8">IF(OR($B44="",,$E44="",$E44&gt;an_final),"",IF($E44&gt;=an_initial,1,""))</f>
        <v/>
      </c>
      <c r="H44" s="347" t="b">
        <f t="shared" si="2"/>
        <v>0</v>
      </c>
      <c r="I44" s="348">
        <f t="shared" ref="I44:I75" si="9">LEN(B44)-LEN(SUBSTITUTE(B44,",",""))+1</f>
        <v>1</v>
      </c>
      <c r="J44" s="380" t="str">
        <f t="shared" si="4"/>
        <v/>
      </c>
      <c r="K44" s="380" t="str">
        <f t="shared" si="5"/>
        <v/>
      </c>
      <c r="L44" s="380" t="str">
        <f t="shared" si="6"/>
        <v/>
      </c>
      <c r="M44" s="380" t="str">
        <f t="shared" si="7"/>
        <v/>
      </c>
    </row>
    <row r="45" spans="1:13">
      <c r="A45" s="35">
        <v>34</v>
      </c>
      <c r="B45" s="6"/>
      <c r="C45" s="6"/>
      <c r="D45" s="6"/>
      <c r="E45" s="214"/>
      <c r="F45" s="16" t="str">
        <f t="shared" si="0"/>
        <v/>
      </c>
      <c r="G45" s="56" t="str">
        <f t="shared" si="8"/>
        <v/>
      </c>
      <c r="H45" s="347" t="b">
        <f t="shared" si="2"/>
        <v>0</v>
      </c>
      <c r="I45" s="348">
        <f t="shared" si="9"/>
        <v>1</v>
      </c>
      <c r="J45" s="380" t="str">
        <f t="shared" si="4"/>
        <v/>
      </c>
      <c r="K45" s="380" t="str">
        <f t="shared" si="5"/>
        <v/>
      </c>
      <c r="L45" s="380" t="str">
        <f t="shared" si="6"/>
        <v/>
      </c>
      <c r="M45" s="380" t="str">
        <f t="shared" si="7"/>
        <v/>
      </c>
    </row>
    <row r="46" spans="1:13">
      <c r="A46" s="35">
        <v>35</v>
      </c>
      <c r="B46" s="6"/>
      <c r="C46" s="6"/>
      <c r="D46" s="6"/>
      <c r="E46" s="214"/>
      <c r="F46" s="16" t="str">
        <f t="shared" si="0"/>
        <v/>
      </c>
      <c r="G46" s="56" t="str">
        <f t="shared" si="8"/>
        <v/>
      </c>
      <c r="H46" s="347" t="b">
        <f t="shared" si="2"/>
        <v>0</v>
      </c>
      <c r="I46" s="348">
        <f t="shared" si="9"/>
        <v>1</v>
      </c>
      <c r="J46" s="380" t="str">
        <f t="shared" si="4"/>
        <v/>
      </c>
      <c r="K46" s="380" t="str">
        <f t="shared" si="5"/>
        <v/>
      </c>
      <c r="L46" s="380" t="str">
        <f t="shared" si="6"/>
        <v/>
      </c>
      <c r="M46" s="380" t="str">
        <f t="shared" si="7"/>
        <v/>
      </c>
    </row>
    <row r="47" spans="1:13">
      <c r="A47" s="35">
        <v>36</v>
      </c>
      <c r="B47" s="6"/>
      <c r="C47" s="6"/>
      <c r="D47" s="6"/>
      <c r="E47" s="214"/>
      <c r="F47" s="16" t="str">
        <f t="shared" si="0"/>
        <v/>
      </c>
      <c r="G47" s="56" t="str">
        <f t="shared" si="8"/>
        <v/>
      </c>
      <c r="H47" s="347" t="b">
        <f t="shared" si="2"/>
        <v>0</v>
      </c>
      <c r="I47" s="348">
        <f t="shared" si="9"/>
        <v>1</v>
      </c>
      <c r="J47" s="380" t="str">
        <f t="shared" si="4"/>
        <v/>
      </c>
      <c r="K47" s="380" t="str">
        <f t="shared" si="5"/>
        <v/>
      </c>
      <c r="L47" s="380" t="str">
        <f t="shared" si="6"/>
        <v/>
      </c>
      <c r="M47" s="380" t="str">
        <f t="shared" si="7"/>
        <v/>
      </c>
    </row>
    <row r="48" spans="1:13">
      <c r="A48" s="35">
        <v>37</v>
      </c>
      <c r="B48" s="6"/>
      <c r="C48" s="6"/>
      <c r="D48" s="6"/>
      <c r="E48" s="214"/>
      <c r="F48" s="16" t="str">
        <f t="shared" si="0"/>
        <v/>
      </c>
      <c r="G48" s="56" t="str">
        <f t="shared" si="8"/>
        <v/>
      </c>
      <c r="H48" s="347" t="b">
        <f t="shared" si="2"/>
        <v>0</v>
      </c>
      <c r="I48" s="348">
        <f t="shared" si="9"/>
        <v>1</v>
      </c>
      <c r="J48" s="380" t="str">
        <f t="shared" si="4"/>
        <v/>
      </c>
      <c r="K48" s="380" t="str">
        <f t="shared" si="5"/>
        <v/>
      </c>
      <c r="L48" s="380" t="str">
        <f t="shared" si="6"/>
        <v/>
      </c>
      <c r="M48" s="380" t="str">
        <f t="shared" si="7"/>
        <v/>
      </c>
    </row>
    <row r="49" spans="1:13">
      <c r="A49" s="35">
        <v>38</v>
      </c>
      <c r="B49" s="6"/>
      <c r="C49" s="6"/>
      <c r="D49" s="6"/>
      <c r="E49" s="214"/>
      <c r="F49" s="16" t="str">
        <f t="shared" si="0"/>
        <v/>
      </c>
      <c r="G49" s="56" t="str">
        <f t="shared" si="8"/>
        <v/>
      </c>
      <c r="H49" s="347" t="b">
        <f t="shared" si="2"/>
        <v>0</v>
      </c>
      <c r="I49" s="348">
        <f t="shared" si="9"/>
        <v>1</v>
      </c>
      <c r="J49" s="380" t="str">
        <f t="shared" si="4"/>
        <v/>
      </c>
      <c r="K49" s="380" t="str">
        <f t="shared" si="5"/>
        <v/>
      </c>
      <c r="L49" s="380" t="str">
        <f t="shared" si="6"/>
        <v/>
      </c>
      <c r="M49" s="380" t="str">
        <f t="shared" si="7"/>
        <v/>
      </c>
    </row>
    <row r="50" spans="1:13">
      <c r="A50" s="35">
        <v>39</v>
      </c>
      <c r="B50" s="6"/>
      <c r="C50" s="6"/>
      <c r="D50" s="6"/>
      <c r="E50" s="214"/>
      <c r="F50" s="16" t="str">
        <f t="shared" si="0"/>
        <v/>
      </c>
      <c r="G50" s="56" t="str">
        <f t="shared" si="8"/>
        <v/>
      </c>
      <c r="H50" s="347" t="b">
        <f t="shared" si="2"/>
        <v>0</v>
      </c>
      <c r="I50" s="348">
        <f t="shared" si="9"/>
        <v>1</v>
      </c>
      <c r="J50" s="380" t="str">
        <f t="shared" si="4"/>
        <v/>
      </c>
      <c r="K50" s="380" t="str">
        <f t="shared" si="5"/>
        <v/>
      </c>
      <c r="L50" s="380" t="str">
        <f t="shared" si="6"/>
        <v/>
      </c>
      <c r="M50" s="380" t="str">
        <f t="shared" si="7"/>
        <v/>
      </c>
    </row>
    <row r="51" spans="1:13">
      <c r="A51" s="35">
        <v>40</v>
      </c>
      <c r="B51" s="6"/>
      <c r="C51" s="6"/>
      <c r="D51" s="6"/>
      <c r="E51" s="214"/>
      <c r="F51" s="16" t="str">
        <f t="shared" si="0"/>
        <v/>
      </c>
      <c r="G51" s="56" t="str">
        <f t="shared" si="8"/>
        <v/>
      </c>
      <c r="H51" s="347" t="b">
        <f t="shared" si="2"/>
        <v>0</v>
      </c>
      <c r="I51" s="348">
        <f t="shared" si="9"/>
        <v>1</v>
      </c>
      <c r="J51" s="380" t="str">
        <f t="shared" si="4"/>
        <v/>
      </c>
      <c r="K51" s="380" t="str">
        <f t="shared" si="5"/>
        <v/>
      </c>
      <c r="L51" s="380" t="str">
        <f t="shared" si="6"/>
        <v/>
      </c>
      <c r="M51" s="380" t="str">
        <f t="shared" si="7"/>
        <v/>
      </c>
    </row>
    <row r="52" spans="1:13">
      <c r="A52" s="35">
        <v>41</v>
      </c>
      <c r="B52" s="6"/>
      <c r="C52" s="6"/>
      <c r="D52" s="6"/>
      <c r="E52" s="214"/>
      <c r="F52" s="16" t="str">
        <f t="shared" si="0"/>
        <v/>
      </c>
      <c r="G52" s="56" t="str">
        <f t="shared" si="8"/>
        <v/>
      </c>
      <c r="H52" s="347" t="b">
        <f t="shared" si="2"/>
        <v>0</v>
      </c>
      <c r="I52" s="348">
        <f t="shared" si="9"/>
        <v>1</v>
      </c>
      <c r="J52" s="380" t="str">
        <f t="shared" si="4"/>
        <v/>
      </c>
      <c r="K52" s="380" t="str">
        <f t="shared" si="5"/>
        <v/>
      </c>
      <c r="L52" s="380" t="str">
        <f t="shared" si="6"/>
        <v/>
      </c>
      <c r="M52" s="380" t="str">
        <f t="shared" si="7"/>
        <v/>
      </c>
    </row>
    <row r="53" spans="1:13">
      <c r="A53" s="35">
        <v>42</v>
      </c>
      <c r="B53" s="6"/>
      <c r="C53" s="6"/>
      <c r="D53" s="6"/>
      <c r="E53" s="214"/>
      <c r="F53" s="16" t="str">
        <f t="shared" si="0"/>
        <v/>
      </c>
      <c r="G53" s="56" t="str">
        <f t="shared" si="8"/>
        <v/>
      </c>
      <c r="H53" s="347" t="b">
        <f t="shared" si="2"/>
        <v>0</v>
      </c>
      <c r="I53" s="348">
        <f t="shared" si="9"/>
        <v>1</v>
      </c>
      <c r="J53" s="380" t="str">
        <f t="shared" si="4"/>
        <v/>
      </c>
      <c r="K53" s="380" t="str">
        <f t="shared" si="5"/>
        <v/>
      </c>
      <c r="L53" s="380" t="str">
        <f t="shared" si="6"/>
        <v/>
      </c>
      <c r="M53" s="380" t="str">
        <f t="shared" si="7"/>
        <v/>
      </c>
    </row>
    <row r="54" spans="1:13">
      <c r="A54" s="35">
        <v>43</v>
      </c>
      <c r="B54" s="6"/>
      <c r="C54" s="6"/>
      <c r="D54" s="6"/>
      <c r="E54" s="214"/>
      <c r="F54" s="16" t="str">
        <f t="shared" si="0"/>
        <v/>
      </c>
      <c r="G54" s="56" t="str">
        <f t="shared" si="8"/>
        <v/>
      </c>
      <c r="H54" s="347" t="b">
        <f t="shared" si="2"/>
        <v>0</v>
      </c>
      <c r="I54" s="348">
        <f t="shared" si="9"/>
        <v>1</v>
      </c>
      <c r="J54" s="380" t="str">
        <f t="shared" si="4"/>
        <v/>
      </c>
      <c r="K54" s="380" t="str">
        <f t="shared" si="5"/>
        <v/>
      </c>
      <c r="L54" s="380" t="str">
        <f t="shared" si="6"/>
        <v/>
      </c>
      <c r="M54" s="380" t="str">
        <f t="shared" si="7"/>
        <v/>
      </c>
    </row>
    <row r="55" spans="1:13">
      <c r="A55" s="35">
        <v>44</v>
      </c>
      <c r="B55" s="6"/>
      <c r="C55" s="6"/>
      <c r="D55" s="6"/>
      <c r="E55" s="214"/>
      <c r="F55" s="16" t="str">
        <f t="shared" si="0"/>
        <v/>
      </c>
      <c r="G55" s="56" t="str">
        <f t="shared" si="8"/>
        <v/>
      </c>
      <c r="H55" s="347" t="b">
        <f t="shared" si="2"/>
        <v>0</v>
      </c>
      <c r="I55" s="348">
        <f t="shared" si="9"/>
        <v>1</v>
      </c>
      <c r="J55" s="380" t="str">
        <f t="shared" si="4"/>
        <v/>
      </c>
      <c r="K55" s="380" t="str">
        <f t="shared" si="5"/>
        <v/>
      </c>
      <c r="L55" s="380" t="str">
        <f t="shared" si="6"/>
        <v/>
      </c>
      <c r="M55" s="380" t="str">
        <f t="shared" si="7"/>
        <v/>
      </c>
    </row>
    <row r="56" spans="1:13">
      <c r="A56" s="35">
        <v>45</v>
      </c>
      <c r="B56" s="6"/>
      <c r="C56" s="6"/>
      <c r="D56" s="6"/>
      <c r="E56" s="214"/>
      <c r="F56" s="16" t="str">
        <f t="shared" si="0"/>
        <v/>
      </c>
      <c r="G56" s="56" t="str">
        <f t="shared" si="8"/>
        <v/>
      </c>
      <c r="H56" s="347" t="b">
        <f t="shared" si="2"/>
        <v>0</v>
      </c>
      <c r="I56" s="348">
        <f t="shared" si="9"/>
        <v>1</v>
      </c>
      <c r="J56" s="380" t="str">
        <f t="shared" si="4"/>
        <v/>
      </c>
      <c r="K56" s="380" t="str">
        <f t="shared" si="5"/>
        <v/>
      </c>
      <c r="L56" s="380" t="str">
        <f t="shared" si="6"/>
        <v/>
      </c>
      <c r="M56" s="380" t="str">
        <f t="shared" si="7"/>
        <v/>
      </c>
    </row>
    <row r="57" spans="1:13">
      <c r="A57" s="35">
        <v>46</v>
      </c>
      <c r="B57" s="6"/>
      <c r="C57" s="6"/>
      <c r="D57" s="6"/>
      <c r="E57" s="214"/>
      <c r="F57" s="16" t="str">
        <f t="shared" si="0"/>
        <v/>
      </c>
      <c r="G57" s="56" t="str">
        <f t="shared" si="8"/>
        <v/>
      </c>
      <c r="H57" s="347" t="b">
        <f t="shared" si="2"/>
        <v>0</v>
      </c>
      <c r="I57" s="348">
        <f t="shared" si="9"/>
        <v>1</v>
      </c>
      <c r="J57" s="380" t="str">
        <f t="shared" si="4"/>
        <v/>
      </c>
      <c r="K57" s="380" t="str">
        <f t="shared" si="5"/>
        <v/>
      </c>
      <c r="L57" s="380" t="str">
        <f t="shared" si="6"/>
        <v/>
      </c>
      <c r="M57" s="380" t="str">
        <f t="shared" si="7"/>
        <v/>
      </c>
    </row>
    <row r="58" spans="1:13">
      <c r="A58" s="35">
        <v>47</v>
      </c>
      <c r="B58" s="6"/>
      <c r="C58" s="6"/>
      <c r="D58" s="6"/>
      <c r="E58" s="214"/>
      <c r="F58" s="16" t="str">
        <f t="shared" si="0"/>
        <v/>
      </c>
      <c r="G58" s="56" t="str">
        <f t="shared" si="8"/>
        <v/>
      </c>
      <c r="H58" s="347" t="b">
        <f t="shared" si="2"/>
        <v>0</v>
      </c>
      <c r="I58" s="348">
        <f t="shared" si="9"/>
        <v>1</v>
      </c>
      <c r="J58" s="380" t="str">
        <f t="shared" si="4"/>
        <v/>
      </c>
      <c r="K58" s="380" t="str">
        <f t="shared" si="5"/>
        <v/>
      </c>
      <c r="L58" s="380" t="str">
        <f t="shared" si="6"/>
        <v/>
      </c>
      <c r="M58" s="380" t="str">
        <f t="shared" si="7"/>
        <v/>
      </c>
    </row>
    <row r="59" spans="1:13">
      <c r="A59" s="35">
        <v>48</v>
      </c>
      <c r="B59" s="6"/>
      <c r="C59" s="6"/>
      <c r="D59" s="6"/>
      <c r="E59" s="214"/>
      <c r="F59" s="16" t="str">
        <f t="shared" si="0"/>
        <v/>
      </c>
      <c r="G59" s="56" t="str">
        <f t="shared" si="8"/>
        <v/>
      </c>
      <c r="H59" s="347" t="b">
        <f t="shared" si="2"/>
        <v>0</v>
      </c>
      <c r="I59" s="348">
        <f t="shared" si="9"/>
        <v>1</v>
      </c>
      <c r="J59" s="380" t="str">
        <f t="shared" si="4"/>
        <v/>
      </c>
      <c r="K59" s="380" t="str">
        <f t="shared" si="5"/>
        <v/>
      </c>
      <c r="L59" s="380" t="str">
        <f t="shared" si="6"/>
        <v/>
      </c>
      <c r="M59" s="380" t="str">
        <f t="shared" si="7"/>
        <v/>
      </c>
    </row>
    <row r="60" spans="1:13">
      <c r="A60" s="35">
        <v>49</v>
      </c>
      <c r="B60" s="6"/>
      <c r="C60" s="6"/>
      <c r="D60" s="6"/>
      <c r="E60" s="214"/>
      <c r="F60" s="16" t="str">
        <f t="shared" si="0"/>
        <v/>
      </c>
      <c r="G60" s="56" t="str">
        <f t="shared" si="8"/>
        <v/>
      </c>
      <c r="H60" s="347" t="b">
        <f t="shared" si="2"/>
        <v>0</v>
      </c>
      <c r="I60" s="348">
        <f t="shared" si="9"/>
        <v>1</v>
      </c>
      <c r="J60" s="380" t="str">
        <f t="shared" si="4"/>
        <v/>
      </c>
      <c r="K60" s="380" t="str">
        <f t="shared" si="5"/>
        <v/>
      </c>
      <c r="L60" s="380" t="str">
        <f t="shared" si="6"/>
        <v/>
      </c>
      <c r="M60" s="380" t="str">
        <f t="shared" si="7"/>
        <v/>
      </c>
    </row>
    <row r="61" spans="1:13">
      <c r="A61" s="35">
        <v>50</v>
      </c>
      <c r="B61" s="6"/>
      <c r="C61" s="6"/>
      <c r="D61" s="6"/>
      <c r="E61" s="214"/>
      <c r="F61" s="16" t="str">
        <f t="shared" si="0"/>
        <v/>
      </c>
      <c r="G61" s="56" t="str">
        <f t="shared" si="8"/>
        <v/>
      </c>
      <c r="H61" s="347" t="b">
        <f t="shared" si="2"/>
        <v>0</v>
      </c>
      <c r="I61" s="348">
        <f t="shared" si="9"/>
        <v>1</v>
      </c>
      <c r="J61" s="380" t="str">
        <f t="shared" si="4"/>
        <v/>
      </c>
      <c r="K61" s="380" t="str">
        <f t="shared" si="5"/>
        <v/>
      </c>
      <c r="L61" s="380" t="str">
        <f t="shared" si="6"/>
        <v/>
      </c>
      <c r="M61" s="380" t="str">
        <f t="shared" si="7"/>
        <v/>
      </c>
    </row>
    <row r="62" spans="1:13">
      <c r="A62" s="35">
        <v>51</v>
      </c>
      <c r="B62" s="6"/>
      <c r="C62" s="6"/>
      <c r="D62" s="6"/>
      <c r="E62" s="214"/>
      <c r="F62" s="16" t="str">
        <f t="shared" si="0"/>
        <v/>
      </c>
      <c r="G62" s="56" t="str">
        <f t="shared" si="8"/>
        <v/>
      </c>
      <c r="H62" s="347" t="b">
        <f t="shared" si="2"/>
        <v>0</v>
      </c>
      <c r="I62" s="348">
        <f t="shared" si="9"/>
        <v>1</v>
      </c>
      <c r="J62" s="380" t="str">
        <f t="shared" si="4"/>
        <v/>
      </c>
      <c r="K62" s="380" t="str">
        <f t="shared" si="5"/>
        <v/>
      </c>
      <c r="L62" s="380" t="str">
        <f t="shared" si="6"/>
        <v/>
      </c>
      <c r="M62" s="380" t="str">
        <f t="shared" si="7"/>
        <v/>
      </c>
    </row>
    <row r="63" spans="1:13">
      <c r="A63" s="35">
        <v>52</v>
      </c>
      <c r="B63" s="6"/>
      <c r="C63" s="6"/>
      <c r="D63" s="6"/>
      <c r="E63" s="214"/>
      <c r="F63" s="16" t="str">
        <f t="shared" si="0"/>
        <v/>
      </c>
      <c r="G63" s="56" t="str">
        <f t="shared" si="8"/>
        <v/>
      </c>
      <c r="H63" s="347" t="b">
        <f t="shared" si="2"/>
        <v>0</v>
      </c>
      <c r="I63" s="348">
        <f t="shared" si="9"/>
        <v>1</v>
      </c>
      <c r="J63" s="380" t="str">
        <f t="shared" si="4"/>
        <v/>
      </c>
      <c r="K63" s="380" t="str">
        <f t="shared" si="5"/>
        <v/>
      </c>
      <c r="L63" s="380" t="str">
        <f t="shared" si="6"/>
        <v/>
      </c>
      <c r="M63" s="380" t="str">
        <f t="shared" si="7"/>
        <v/>
      </c>
    </row>
    <row r="64" spans="1:13">
      <c r="A64" s="35">
        <v>53</v>
      </c>
      <c r="B64" s="6"/>
      <c r="C64" s="6"/>
      <c r="D64" s="6"/>
      <c r="E64" s="214"/>
      <c r="F64" s="16" t="str">
        <f t="shared" si="0"/>
        <v/>
      </c>
      <c r="G64" s="56" t="str">
        <f t="shared" si="8"/>
        <v/>
      </c>
      <c r="H64" s="347" t="b">
        <f t="shared" si="2"/>
        <v>0</v>
      </c>
      <c r="I64" s="348">
        <f t="shared" si="9"/>
        <v>1</v>
      </c>
      <c r="J64" s="380" t="str">
        <f t="shared" si="4"/>
        <v/>
      </c>
      <c r="K64" s="380" t="str">
        <f t="shared" si="5"/>
        <v/>
      </c>
      <c r="L64" s="380" t="str">
        <f t="shared" si="6"/>
        <v/>
      </c>
      <c r="M64" s="380" t="str">
        <f t="shared" si="7"/>
        <v/>
      </c>
    </row>
    <row r="65" spans="1:13">
      <c r="A65" s="35">
        <v>54</v>
      </c>
      <c r="B65" s="6"/>
      <c r="C65" s="6"/>
      <c r="D65" s="6"/>
      <c r="E65" s="214"/>
      <c r="F65" s="16" t="str">
        <f t="shared" si="0"/>
        <v/>
      </c>
      <c r="G65" s="56" t="str">
        <f t="shared" si="8"/>
        <v/>
      </c>
      <c r="H65" s="347" t="b">
        <f t="shared" si="2"/>
        <v>0</v>
      </c>
      <c r="I65" s="348">
        <f t="shared" si="9"/>
        <v>1</v>
      </c>
      <c r="J65" s="380" t="str">
        <f t="shared" si="4"/>
        <v/>
      </c>
      <c r="K65" s="380" t="str">
        <f t="shared" si="5"/>
        <v/>
      </c>
      <c r="L65" s="380" t="str">
        <f t="shared" si="6"/>
        <v/>
      </c>
      <c r="M65" s="380" t="str">
        <f t="shared" si="7"/>
        <v/>
      </c>
    </row>
    <row r="66" spans="1:13">
      <c r="A66" s="35">
        <v>55</v>
      </c>
      <c r="B66" s="6"/>
      <c r="C66" s="6"/>
      <c r="D66" s="6"/>
      <c r="E66" s="214"/>
      <c r="F66" s="16" t="str">
        <f t="shared" si="0"/>
        <v/>
      </c>
      <c r="G66" s="56" t="str">
        <f t="shared" si="8"/>
        <v/>
      </c>
      <c r="H66" s="347" t="b">
        <f t="shared" si="2"/>
        <v>0</v>
      </c>
      <c r="I66" s="348">
        <f t="shared" si="9"/>
        <v>1</v>
      </c>
      <c r="J66" s="380" t="str">
        <f t="shared" si="4"/>
        <v/>
      </c>
      <c r="K66" s="380" t="str">
        <f t="shared" si="5"/>
        <v/>
      </c>
      <c r="L66" s="380" t="str">
        <f t="shared" si="6"/>
        <v/>
      </c>
      <c r="M66" s="380" t="str">
        <f t="shared" si="7"/>
        <v/>
      </c>
    </row>
    <row r="67" spans="1:13">
      <c r="A67" s="35">
        <v>56</v>
      </c>
      <c r="B67" s="6"/>
      <c r="C67" s="6"/>
      <c r="D67" s="6"/>
      <c r="E67" s="214"/>
      <c r="F67" s="16" t="str">
        <f t="shared" si="0"/>
        <v/>
      </c>
      <c r="G67" s="56" t="str">
        <f t="shared" si="8"/>
        <v/>
      </c>
      <c r="H67" s="347" t="b">
        <f t="shared" si="2"/>
        <v>0</v>
      </c>
      <c r="I67" s="348">
        <f t="shared" si="9"/>
        <v>1</v>
      </c>
      <c r="J67" s="380" t="str">
        <f t="shared" si="4"/>
        <v/>
      </c>
      <c r="K67" s="380" t="str">
        <f t="shared" si="5"/>
        <v/>
      </c>
      <c r="L67" s="380" t="str">
        <f t="shared" si="6"/>
        <v/>
      </c>
      <c r="M67" s="380" t="str">
        <f t="shared" si="7"/>
        <v/>
      </c>
    </row>
    <row r="68" spans="1:13">
      <c r="A68" s="35">
        <v>57</v>
      </c>
      <c r="B68" s="6"/>
      <c r="C68" s="6"/>
      <c r="D68" s="6"/>
      <c r="E68" s="214"/>
      <c r="F68" s="16" t="str">
        <f t="shared" si="0"/>
        <v/>
      </c>
      <c r="G68" s="56" t="str">
        <f t="shared" si="8"/>
        <v/>
      </c>
      <c r="H68" s="347" t="b">
        <f t="shared" si="2"/>
        <v>0</v>
      </c>
      <c r="I68" s="348">
        <f t="shared" si="9"/>
        <v>1</v>
      </c>
      <c r="J68" s="380" t="str">
        <f t="shared" si="4"/>
        <v/>
      </c>
      <c r="K68" s="380" t="str">
        <f t="shared" si="5"/>
        <v/>
      </c>
      <c r="L68" s="380" t="str">
        <f t="shared" si="6"/>
        <v/>
      </c>
      <c r="M68" s="380" t="str">
        <f t="shared" si="7"/>
        <v/>
      </c>
    </row>
    <row r="69" spans="1:13">
      <c r="A69" s="35">
        <v>58</v>
      </c>
      <c r="B69" s="6"/>
      <c r="C69" s="6"/>
      <c r="D69" s="6"/>
      <c r="E69" s="214"/>
      <c r="F69" s="16" t="str">
        <f t="shared" si="0"/>
        <v/>
      </c>
      <c r="G69" s="56" t="str">
        <f t="shared" si="8"/>
        <v/>
      </c>
      <c r="H69" s="347" t="b">
        <f t="shared" si="2"/>
        <v>0</v>
      </c>
      <c r="I69" s="348">
        <f t="shared" si="9"/>
        <v>1</v>
      </c>
      <c r="J69" s="380" t="str">
        <f t="shared" si="4"/>
        <v/>
      </c>
      <c r="K69" s="380" t="str">
        <f t="shared" si="5"/>
        <v/>
      </c>
      <c r="L69" s="380" t="str">
        <f t="shared" si="6"/>
        <v/>
      </c>
      <c r="M69" s="380" t="str">
        <f t="shared" si="7"/>
        <v/>
      </c>
    </row>
    <row r="70" spans="1:13">
      <c r="A70" s="35">
        <v>59</v>
      </c>
      <c r="B70" s="6"/>
      <c r="C70" s="6"/>
      <c r="D70" s="6"/>
      <c r="E70" s="214"/>
      <c r="F70" s="16" t="str">
        <f t="shared" si="0"/>
        <v/>
      </c>
      <c r="G70" s="56" t="str">
        <f t="shared" si="8"/>
        <v/>
      </c>
      <c r="H70" s="347" t="b">
        <f t="shared" si="2"/>
        <v>0</v>
      </c>
      <c r="I70" s="348">
        <f t="shared" si="9"/>
        <v>1</v>
      </c>
      <c r="J70" s="380" t="str">
        <f t="shared" si="4"/>
        <v/>
      </c>
      <c r="K70" s="380" t="str">
        <f t="shared" si="5"/>
        <v/>
      </c>
      <c r="L70" s="380" t="str">
        <f t="shared" si="6"/>
        <v/>
      </c>
      <c r="M70" s="380" t="str">
        <f t="shared" si="7"/>
        <v/>
      </c>
    </row>
    <row r="71" spans="1:13">
      <c r="A71" s="35">
        <v>60</v>
      </c>
      <c r="B71" s="6"/>
      <c r="C71" s="6"/>
      <c r="D71" s="6"/>
      <c r="E71" s="214"/>
      <c r="F71" s="16" t="str">
        <f t="shared" si="0"/>
        <v/>
      </c>
      <c r="G71" s="56" t="str">
        <f t="shared" si="8"/>
        <v/>
      </c>
      <c r="H71" s="347" t="b">
        <f t="shared" si="2"/>
        <v>0</v>
      </c>
      <c r="I71" s="348">
        <f t="shared" si="9"/>
        <v>1</v>
      </c>
      <c r="J71" s="380" t="str">
        <f t="shared" si="4"/>
        <v/>
      </c>
      <c r="K71" s="380" t="str">
        <f t="shared" si="5"/>
        <v/>
      </c>
      <c r="L71" s="380" t="str">
        <f t="shared" si="6"/>
        <v/>
      </c>
      <c r="M71" s="380" t="str">
        <f t="shared" si="7"/>
        <v/>
      </c>
    </row>
    <row r="72" spans="1:13">
      <c r="A72" s="35">
        <v>61</v>
      </c>
      <c r="B72" s="6"/>
      <c r="C72" s="6"/>
      <c r="D72" s="6"/>
      <c r="E72" s="214"/>
      <c r="F72" s="16" t="str">
        <f t="shared" si="0"/>
        <v/>
      </c>
      <c r="G72" s="56" t="str">
        <f t="shared" si="8"/>
        <v/>
      </c>
      <c r="H72" s="347" t="b">
        <f t="shared" si="2"/>
        <v>0</v>
      </c>
      <c r="I72" s="348">
        <f t="shared" si="9"/>
        <v>1</v>
      </c>
      <c r="J72" s="380" t="str">
        <f t="shared" si="4"/>
        <v/>
      </c>
      <c r="K72" s="380" t="str">
        <f t="shared" si="5"/>
        <v/>
      </c>
      <c r="L72" s="380" t="str">
        <f t="shared" si="6"/>
        <v/>
      </c>
      <c r="M72" s="380" t="str">
        <f t="shared" si="7"/>
        <v/>
      </c>
    </row>
    <row r="73" spans="1:13">
      <c r="A73" s="35">
        <v>62</v>
      </c>
      <c r="B73" s="6"/>
      <c r="C73" s="6"/>
      <c r="D73" s="6"/>
      <c r="E73" s="214"/>
      <c r="F73" s="16" t="str">
        <f t="shared" si="0"/>
        <v/>
      </c>
      <c r="G73" s="56" t="str">
        <f t="shared" si="8"/>
        <v/>
      </c>
      <c r="H73" s="347" t="b">
        <f t="shared" si="2"/>
        <v>0</v>
      </c>
      <c r="I73" s="348">
        <f t="shared" si="9"/>
        <v>1</v>
      </c>
      <c r="J73" s="380" t="str">
        <f t="shared" si="4"/>
        <v/>
      </c>
      <c r="K73" s="380" t="str">
        <f t="shared" si="5"/>
        <v/>
      </c>
      <c r="L73" s="380" t="str">
        <f t="shared" si="6"/>
        <v/>
      </c>
      <c r="M73" s="380" t="str">
        <f t="shared" si="7"/>
        <v/>
      </c>
    </row>
    <row r="74" spans="1:13">
      <c r="A74" s="35">
        <v>63</v>
      </c>
      <c r="B74" s="6"/>
      <c r="C74" s="6"/>
      <c r="D74" s="6"/>
      <c r="E74" s="214"/>
      <c r="F74" s="16" t="str">
        <f t="shared" si="0"/>
        <v/>
      </c>
      <c r="G74" s="56" t="str">
        <f t="shared" si="8"/>
        <v/>
      </c>
      <c r="H74" s="347" t="b">
        <f t="shared" si="2"/>
        <v>0</v>
      </c>
      <c r="I74" s="348">
        <f t="shared" si="9"/>
        <v>1</v>
      </c>
      <c r="J74" s="380" t="str">
        <f t="shared" si="4"/>
        <v/>
      </c>
      <c r="K74" s="380" t="str">
        <f t="shared" si="5"/>
        <v/>
      </c>
      <c r="L74" s="380" t="str">
        <f t="shared" si="6"/>
        <v/>
      </c>
      <c r="M74" s="380" t="str">
        <f t="shared" si="7"/>
        <v/>
      </c>
    </row>
    <row r="75" spans="1:13">
      <c r="A75" s="35">
        <v>64</v>
      </c>
      <c r="B75" s="6"/>
      <c r="C75" s="6"/>
      <c r="D75" s="6"/>
      <c r="E75" s="214"/>
      <c r="F75" s="16" t="str">
        <f t="shared" si="0"/>
        <v/>
      </c>
      <c r="G75" s="56" t="str">
        <f t="shared" si="8"/>
        <v/>
      </c>
      <c r="H75" s="347" t="b">
        <f t="shared" si="2"/>
        <v>0</v>
      </c>
      <c r="I75" s="348">
        <f t="shared" si="9"/>
        <v>1</v>
      </c>
      <c r="J75" s="380" t="str">
        <f t="shared" si="4"/>
        <v/>
      </c>
      <c r="K75" s="380" t="str">
        <f t="shared" si="5"/>
        <v/>
      </c>
      <c r="L75" s="380" t="str">
        <f t="shared" si="6"/>
        <v/>
      </c>
      <c r="M75" s="380" t="str">
        <f t="shared" si="7"/>
        <v/>
      </c>
    </row>
    <row r="76" spans="1:13">
      <c r="A76" s="35">
        <v>65</v>
      </c>
      <c r="B76" s="6"/>
      <c r="C76" s="6"/>
      <c r="D76" s="6"/>
      <c r="E76" s="214"/>
      <c r="F76" s="16" t="str">
        <f t="shared" ref="F76:F139" si="10">IF(OR($B76="",,$E76&lt;an_initial,$E76&gt;an_final),"",G76*(HLOOKUP(D76,iii6punctaje,2,FALSE)))</f>
        <v/>
      </c>
      <c r="G76" s="56" t="str">
        <f t="shared" ref="G76:G110" si="11">IF(OR($B76="",,$E76="",$E76&gt;an_final),"",IF($E76&gt;=an_initial,1,""))</f>
        <v/>
      </c>
      <c r="H76" s="347" t="b">
        <f t="shared" ref="H76:H110" si="12">IF(nume_candidat="",FALSE,ISNUMBER(SEARCH(nume_candidat,$B76)))</f>
        <v>0</v>
      </c>
      <c r="I76" s="348">
        <f t="shared" ref="I76:I110" si="13">LEN(B76)-LEN(SUBSTITUTE(B76,",",""))+1</f>
        <v>1</v>
      </c>
      <c r="J76" s="380" t="str">
        <f t="shared" ref="J76:J139" si="14">IF(OR($B76="",,$E76&lt;an_initial,$E76&gt;an_final),"",G76*(HLOOKUP(D76,iii6punctaje,2,FALSE))*COUNTIF(D76,$J$7))</f>
        <v/>
      </c>
      <c r="K76" s="380" t="str">
        <f t="shared" ref="K76:K139" si="15">IF(OR($B76="",,$E76&lt;an_initial,$E76&gt;an_final),"",G76*(HLOOKUP(D76,iii6punctaje,2,FALSE))*COUNTIF(D76,$K$7))</f>
        <v/>
      </c>
      <c r="L76" s="380" t="str">
        <f t="shared" ref="L76:L139" si="16">IF(OR($B76="",,$E76&lt;an_initial,$E76&gt;an_final),"",G76*(HLOOKUP(D76,iii6punctaje,2,FALSE))*COUNTIF(D76,$L$7))</f>
        <v/>
      </c>
      <c r="M76" s="380" t="str">
        <f t="shared" ref="M76:M139" si="17">IF(OR($B76="",,$E76&lt;an_initial,$E76&gt;an_final),"",G76*(HLOOKUP(D76,iii6punctaje,2,FALSE))*COUNTIF(D76,$M$7))</f>
        <v/>
      </c>
    </row>
    <row r="77" spans="1:13">
      <c r="A77" s="35">
        <v>66</v>
      </c>
      <c r="B77" s="6"/>
      <c r="C77" s="6"/>
      <c r="D77" s="6"/>
      <c r="E77" s="214"/>
      <c r="F77" s="16" t="str">
        <f t="shared" si="10"/>
        <v/>
      </c>
      <c r="G77" s="56" t="str">
        <f t="shared" si="11"/>
        <v/>
      </c>
      <c r="H77" s="347" t="b">
        <f t="shared" si="12"/>
        <v>0</v>
      </c>
      <c r="I77" s="348">
        <f t="shared" si="13"/>
        <v>1</v>
      </c>
      <c r="J77" s="380" t="str">
        <f t="shared" si="14"/>
        <v/>
      </c>
      <c r="K77" s="380" t="str">
        <f t="shared" si="15"/>
        <v/>
      </c>
      <c r="L77" s="380" t="str">
        <f t="shared" si="16"/>
        <v/>
      </c>
      <c r="M77" s="380" t="str">
        <f t="shared" si="17"/>
        <v/>
      </c>
    </row>
    <row r="78" spans="1:13">
      <c r="A78" s="35">
        <v>67</v>
      </c>
      <c r="B78" s="6"/>
      <c r="C78" s="6"/>
      <c r="D78" s="6"/>
      <c r="E78" s="214"/>
      <c r="F78" s="16" t="str">
        <f t="shared" si="10"/>
        <v/>
      </c>
      <c r="G78" s="56" t="str">
        <f t="shared" si="11"/>
        <v/>
      </c>
      <c r="H78" s="347" t="b">
        <f t="shared" si="12"/>
        <v>0</v>
      </c>
      <c r="I78" s="348">
        <f t="shared" si="13"/>
        <v>1</v>
      </c>
      <c r="J78" s="380" t="str">
        <f t="shared" si="14"/>
        <v/>
      </c>
      <c r="K78" s="380" t="str">
        <f t="shared" si="15"/>
        <v/>
      </c>
      <c r="L78" s="380" t="str">
        <f t="shared" si="16"/>
        <v/>
      </c>
      <c r="M78" s="380" t="str">
        <f t="shared" si="17"/>
        <v/>
      </c>
    </row>
    <row r="79" spans="1:13">
      <c r="A79" s="35">
        <v>68</v>
      </c>
      <c r="B79" s="6"/>
      <c r="C79" s="6"/>
      <c r="D79" s="6"/>
      <c r="E79" s="214"/>
      <c r="F79" s="16" t="str">
        <f t="shared" si="10"/>
        <v/>
      </c>
      <c r="G79" s="56" t="str">
        <f t="shared" si="11"/>
        <v/>
      </c>
      <c r="H79" s="347" t="b">
        <f t="shared" si="12"/>
        <v>0</v>
      </c>
      <c r="I79" s="348">
        <f t="shared" si="13"/>
        <v>1</v>
      </c>
      <c r="J79" s="380" t="str">
        <f t="shared" si="14"/>
        <v/>
      </c>
      <c r="K79" s="380" t="str">
        <f t="shared" si="15"/>
        <v/>
      </c>
      <c r="L79" s="380" t="str">
        <f t="shared" si="16"/>
        <v/>
      </c>
      <c r="M79" s="380" t="str">
        <f t="shared" si="17"/>
        <v/>
      </c>
    </row>
    <row r="80" spans="1:13">
      <c r="A80" s="35">
        <v>69</v>
      </c>
      <c r="B80" s="6"/>
      <c r="C80" s="6"/>
      <c r="D80" s="6"/>
      <c r="E80" s="214"/>
      <c r="F80" s="16" t="str">
        <f t="shared" si="10"/>
        <v/>
      </c>
      <c r="G80" s="56" t="str">
        <f t="shared" si="11"/>
        <v/>
      </c>
      <c r="H80" s="347" t="b">
        <f t="shared" si="12"/>
        <v>0</v>
      </c>
      <c r="I80" s="348">
        <f t="shared" si="13"/>
        <v>1</v>
      </c>
      <c r="J80" s="380" t="str">
        <f t="shared" si="14"/>
        <v/>
      </c>
      <c r="K80" s="380" t="str">
        <f t="shared" si="15"/>
        <v/>
      </c>
      <c r="L80" s="380" t="str">
        <f t="shared" si="16"/>
        <v/>
      </c>
      <c r="M80" s="380" t="str">
        <f t="shared" si="17"/>
        <v/>
      </c>
    </row>
    <row r="81" spans="1:13">
      <c r="A81" s="35">
        <v>70</v>
      </c>
      <c r="B81" s="6"/>
      <c r="C81" s="6"/>
      <c r="D81" s="6"/>
      <c r="E81" s="214"/>
      <c r="F81" s="16" t="str">
        <f t="shared" si="10"/>
        <v/>
      </c>
      <c r="G81" s="56" t="str">
        <f t="shared" si="11"/>
        <v/>
      </c>
      <c r="H81" s="347" t="b">
        <f t="shared" si="12"/>
        <v>0</v>
      </c>
      <c r="I81" s="348">
        <f t="shared" si="13"/>
        <v>1</v>
      </c>
      <c r="J81" s="380" t="str">
        <f t="shared" si="14"/>
        <v/>
      </c>
      <c r="K81" s="380" t="str">
        <f t="shared" si="15"/>
        <v/>
      </c>
      <c r="L81" s="380" t="str">
        <f t="shared" si="16"/>
        <v/>
      </c>
      <c r="M81" s="380" t="str">
        <f t="shared" si="17"/>
        <v/>
      </c>
    </row>
    <row r="82" spans="1:13">
      <c r="A82" s="35">
        <v>71</v>
      </c>
      <c r="B82" s="6"/>
      <c r="C82" s="6"/>
      <c r="D82" s="6"/>
      <c r="E82" s="214"/>
      <c r="F82" s="16" t="str">
        <f t="shared" si="10"/>
        <v/>
      </c>
      <c r="G82" s="56" t="str">
        <f t="shared" si="11"/>
        <v/>
      </c>
      <c r="H82" s="347" t="b">
        <f t="shared" si="12"/>
        <v>0</v>
      </c>
      <c r="I82" s="348">
        <f t="shared" si="13"/>
        <v>1</v>
      </c>
      <c r="J82" s="380" t="str">
        <f t="shared" si="14"/>
        <v/>
      </c>
      <c r="K82" s="380" t="str">
        <f t="shared" si="15"/>
        <v/>
      </c>
      <c r="L82" s="380" t="str">
        <f t="shared" si="16"/>
        <v/>
      </c>
      <c r="M82" s="380" t="str">
        <f t="shared" si="17"/>
        <v/>
      </c>
    </row>
    <row r="83" spans="1:13">
      <c r="A83" s="35">
        <v>72</v>
      </c>
      <c r="B83" s="6"/>
      <c r="C83" s="6"/>
      <c r="D83" s="6"/>
      <c r="E83" s="214"/>
      <c r="F83" s="16" t="str">
        <f t="shared" si="10"/>
        <v/>
      </c>
      <c r="G83" s="56" t="str">
        <f t="shared" si="11"/>
        <v/>
      </c>
      <c r="H83" s="347" t="b">
        <f t="shared" si="12"/>
        <v>0</v>
      </c>
      <c r="I83" s="348">
        <f t="shared" si="13"/>
        <v>1</v>
      </c>
      <c r="J83" s="380" t="str">
        <f t="shared" si="14"/>
        <v/>
      </c>
      <c r="K83" s="380" t="str">
        <f t="shared" si="15"/>
        <v/>
      </c>
      <c r="L83" s="380" t="str">
        <f t="shared" si="16"/>
        <v/>
      </c>
      <c r="M83" s="380" t="str">
        <f t="shared" si="17"/>
        <v/>
      </c>
    </row>
    <row r="84" spans="1:13">
      <c r="A84" s="35">
        <v>73</v>
      </c>
      <c r="B84" s="6"/>
      <c r="C84" s="6"/>
      <c r="D84" s="6"/>
      <c r="E84" s="214"/>
      <c r="F84" s="16" t="str">
        <f t="shared" si="10"/>
        <v/>
      </c>
      <c r="G84" s="56" t="str">
        <f t="shared" si="11"/>
        <v/>
      </c>
      <c r="H84" s="347" t="b">
        <f t="shared" si="12"/>
        <v>0</v>
      </c>
      <c r="I84" s="348">
        <f t="shared" si="13"/>
        <v>1</v>
      </c>
      <c r="J84" s="380" t="str">
        <f t="shared" si="14"/>
        <v/>
      </c>
      <c r="K84" s="380" t="str">
        <f t="shared" si="15"/>
        <v/>
      </c>
      <c r="L84" s="380" t="str">
        <f t="shared" si="16"/>
        <v/>
      </c>
      <c r="M84" s="380" t="str">
        <f t="shared" si="17"/>
        <v/>
      </c>
    </row>
    <row r="85" spans="1:13">
      <c r="A85" s="35">
        <v>74</v>
      </c>
      <c r="B85" s="6"/>
      <c r="C85" s="6"/>
      <c r="D85" s="6"/>
      <c r="E85" s="214"/>
      <c r="F85" s="16" t="str">
        <f t="shared" si="10"/>
        <v/>
      </c>
      <c r="G85" s="56" t="str">
        <f t="shared" si="11"/>
        <v/>
      </c>
      <c r="H85" s="347" t="b">
        <f t="shared" si="12"/>
        <v>0</v>
      </c>
      <c r="I85" s="348">
        <f t="shared" si="13"/>
        <v>1</v>
      </c>
      <c r="J85" s="380" t="str">
        <f t="shared" si="14"/>
        <v/>
      </c>
      <c r="K85" s="380" t="str">
        <f t="shared" si="15"/>
        <v/>
      </c>
      <c r="L85" s="380" t="str">
        <f t="shared" si="16"/>
        <v/>
      </c>
      <c r="M85" s="380" t="str">
        <f t="shared" si="17"/>
        <v/>
      </c>
    </row>
    <row r="86" spans="1:13">
      <c r="A86" s="35">
        <v>75</v>
      </c>
      <c r="B86" s="6"/>
      <c r="C86" s="6"/>
      <c r="D86" s="6"/>
      <c r="E86" s="214"/>
      <c r="F86" s="16" t="str">
        <f t="shared" si="10"/>
        <v/>
      </c>
      <c r="G86" s="56" t="str">
        <f t="shared" si="11"/>
        <v/>
      </c>
      <c r="H86" s="347" t="b">
        <f t="shared" si="12"/>
        <v>0</v>
      </c>
      <c r="I86" s="348">
        <f t="shared" si="13"/>
        <v>1</v>
      </c>
      <c r="J86" s="380" t="str">
        <f t="shared" si="14"/>
        <v/>
      </c>
      <c r="K86" s="380" t="str">
        <f t="shared" si="15"/>
        <v/>
      </c>
      <c r="L86" s="380" t="str">
        <f t="shared" si="16"/>
        <v/>
      </c>
      <c r="M86" s="380" t="str">
        <f t="shared" si="17"/>
        <v/>
      </c>
    </row>
    <row r="87" spans="1:13">
      <c r="A87" s="35">
        <v>76</v>
      </c>
      <c r="B87" s="6"/>
      <c r="C87" s="6"/>
      <c r="D87" s="6"/>
      <c r="E87" s="214"/>
      <c r="F87" s="16" t="str">
        <f t="shared" si="10"/>
        <v/>
      </c>
      <c r="G87" s="56" t="str">
        <f t="shared" si="11"/>
        <v/>
      </c>
      <c r="H87" s="347" t="b">
        <f t="shared" si="12"/>
        <v>0</v>
      </c>
      <c r="I87" s="348">
        <f t="shared" si="13"/>
        <v>1</v>
      </c>
      <c r="J87" s="380" t="str">
        <f t="shared" si="14"/>
        <v/>
      </c>
      <c r="K87" s="380" t="str">
        <f t="shared" si="15"/>
        <v/>
      </c>
      <c r="L87" s="380" t="str">
        <f t="shared" si="16"/>
        <v/>
      </c>
      <c r="M87" s="380" t="str">
        <f t="shared" si="17"/>
        <v/>
      </c>
    </row>
    <row r="88" spans="1:13">
      <c r="A88" s="35">
        <v>77</v>
      </c>
      <c r="B88" s="6"/>
      <c r="C88" s="6"/>
      <c r="D88" s="6"/>
      <c r="E88" s="214"/>
      <c r="F88" s="16" t="str">
        <f t="shared" si="10"/>
        <v/>
      </c>
      <c r="G88" s="56" t="str">
        <f t="shared" si="11"/>
        <v/>
      </c>
      <c r="H88" s="347" t="b">
        <f t="shared" si="12"/>
        <v>0</v>
      </c>
      <c r="I88" s="348">
        <f t="shared" si="13"/>
        <v>1</v>
      </c>
      <c r="J88" s="380" t="str">
        <f t="shared" si="14"/>
        <v/>
      </c>
      <c r="K88" s="380" t="str">
        <f t="shared" si="15"/>
        <v/>
      </c>
      <c r="L88" s="380" t="str">
        <f t="shared" si="16"/>
        <v/>
      </c>
      <c r="M88" s="380" t="str">
        <f t="shared" si="17"/>
        <v/>
      </c>
    </row>
    <row r="89" spans="1:13">
      <c r="A89" s="35">
        <v>78</v>
      </c>
      <c r="B89" s="6"/>
      <c r="C89" s="6"/>
      <c r="D89" s="6"/>
      <c r="E89" s="214"/>
      <c r="F89" s="16" t="str">
        <f t="shared" si="10"/>
        <v/>
      </c>
      <c r="G89" s="56" t="str">
        <f t="shared" si="11"/>
        <v/>
      </c>
      <c r="H89" s="347" t="b">
        <f t="shared" si="12"/>
        <v>0</v>
      </c>
      <c r="I89" s="348">
        <f t="shared" si="13"/>
        <v>1</v>
      </c>
      <c r="J89" s="380" t="str">
        <f t="shared" si="14"/>
        <v/>
      </c>
      <c r="K89" s="380" t="str">
        <f t="shared" si="15"/>
        <v/>
      </c>
      <c r="L89" s="380" t="str">
        <f t="shared" si="16"/>
        <v/>
      </c>
      <c r="M89" s="380" t="str">
        <f t="shared" si="17"/>
        <v/>
      </c>
    </row>
    <row r="90" spans="1:13">
      <c r="A90" s="35">
        <v>79</v>
      </c>
      <c r="B90" s="6"/>
      <c r="C90" s="6"/>
      <c r="D90" s="6"/>
      <c r="E90" s="214"/>
      <c r="F90" s="16" t="str">
        <f t="shared" si="10"/>
        <v/>
      </c>
      <c r="G90" s="56" t="str">
        <f t="shared" si="11"/>
        <v/>
      </c>
      <c r="H90" s="347" t="b">
        <f t="shared" si="12"/>
        <v>0</v>
      </c>
      <c r="I90" s="348">
        <f t="shared" si="13"/>
        <v>1</v>
      </c>
      <c r="J90" s="380" t="str">
        <f t="shared" si="14"/>
        <v/>
      </c>
      <c r="K90" s="380" t="str">
        <f t="shared" si="15"/>
        <v/>
      </c>
      <c r="L90" s="380" t="str">
        <f t="shared" si="16"/>
        <v/>
      </c>
      <c r="M90" s="380" t="str">
        <f t="shared" si="17"/>
        <v/>
      </c>
    </row>
    <row r="91" spans="1:13">
      <c r="A91" s="35">
        <v>80</v>
      </c>
      <c r="B91" s="6"/>
      <c r="C91" s="6"/>
      <c r="D91" s="6"/>
      <c r="E91" s="214"/>
      <c r="F91" s="16" t="str">
        <f t="shared" si="10"/>
        <v/>
      </c>
      <c r="G91" s="56" t="str">
        <f t="shared" si="11"/>
        <v/>
      </c>
      <c r="H91" s="347" t="b">
        <f t="shared" si="12"/>
        <v>0</v>
      </c>
      <c r="I91" s="348">
        <f t="shared" si="13"/>
        <v>1</v>
      </c>
      <c r="J91" s="380" t="str">
        <f t="shared" si="14"/>
        <v/>
      </c>
      <c r="K91" s="380" t="str">
        <f t="shared" si="15"/>
        <v/>
      </c>
      <c r="L91" s="380" t="str">
        <f t="shared" si="16"/>
        <v/>
      </c>
      <c r="M91" s="380" t="str">
        <f t="shared" si="17"/>
        <v/>
      </c>
    </row>
    <row r="92" spans="1:13">
      <c r="A92" s="35">
        <v>81</v>
      </c>
      <c r="B92" s="6"/>
      <c r="C92" s="6"/>
      <c r="D92" s="6"/>
      <c r="E92" s="214"/>
      <c r="F92" s="16" t="str">
        <f t="shared" si="10"/>
        <v/>
      </c>
      <c r="G92" s="56" t="str">
        <f t="shared" si="11"/>
        <v/>
      </c>
      <c r="H92" s="347" t="b">
        <f t="shared" si="12"/>
        <v>0</v>
      </c>
      <c r="I92" s="348">
        <f t="shared" si="13"/>
        <v>1</v>
      </c>
      <c r="J92" s="380" t="str">
        <f t="shared" si="14"/>
        <v/>
      </c>
      <c r="K92" s="380" t="str">
        <f t="shared" si="15"/>
        <v/>
      </c>
      <c r="L92" s="380" t="str">
        <f t="shared" si="16"/>
        <v/>
      </c>
      <c r="M92" s="380" t="str">
        <f t="shared" si="17"/>
        <v/>
      </c>
    </row>
    <row r="93" spans="1:13">
      <c r="A93" s="35">
        <v>82</v>
      </c>
      <c r="B93" s="6"/>
      <c r="C93" s="6"/>
      <c r="D93" s="6"/>
      <c r="E93" s="214"/>
      <c r="F93" s="16" t="str">
        <f t="shared" si="10"/>
        <v/>
      </c>
      <c r="G93" s="56" t="str">
        <f t="shared" si="11"/>
        <v/>
      </c>
      <c r="H93" s="347" t="b">
        <f t="shared" si="12"/>
        <v>0</v>
      </c>
      <c r="I93" s="348">
        <f t="shared" si="13"/>
        <v>1</v>
      </c>
      <c r="J93" s="380" t="str">
        <f t="shared" si="14"/>
        <v/>
      </c>
      <c r="K93" s="380" t="str">
        <f t="shared" si="15"/>
        <v/>
      </c>
      <c r="L93" s="380" t="str">
        <f t="shared" si="16"/>
        <v/>
      </c>
      <c r="M93" s="380" t="str">
        <f t="shared" si="17"/>
        <v/>
      </c>
    </row>
    <row r="94" spans="1:13">
      <c r="A94" s="35">
        <v>83</v>
      </c>
      <c r="B94" s="6"/>
      <c r="C94" s="6"/>
      <c r="D94" s="6"/>
      <c r="E94" s="214"/>
      <c r="F94" s="16" t="str">
        <f t="shared" si="10"/>
        <v/>
      </c>
      <c r="G94" s="56" t="str">
        <f t="shared" si="11"/>
        <v/>
      </c>
      <c r="H94" s="347" t="b">
        <f t="shared" si="12"/>
        <v>0</v>
      </c>
      <c r="I94" s="348">
        <f t="shared" si="13"/>
        <v>1</v>
      </c>
      <c r="J94" s="380" t="str">
        <f t="shared" si="14"/>
        <v/>
      </c>
      <c r="K94" s="380" t="str">
        <f t="shared" si="15"/>
        <v/>
      </c>
      <c r="L94" s="380" t="str">
        <f t="shared" si="16"/>
        <v/>
      </c>
      <c r="M94" s="380" t="str">
        <f t="shared" si="17"/>
        <v/>
      </c>
    </row>
    <row r="95" spans="1:13">
      <c r="A95" s="35">
        <v>84</v>
      </c>
      <c r="B95" s="6"/>
      <c r="C95" s="6"/>
      <c r="D95" s="6"/>
      <c r="E95" s="214"/>
      <c r="F95" s="16" t="str">
        <f t="shared" si="10"/>
        <v/>
      </c>
      <c r="G95" s="56" t="str">
        <f t="shared" si="11"/>
        <v/>
      </c>
      <c r="H95" s="347" t="b">
        <f t="shared" si="12"/>
        <v>0</v>
      </c>
      <c r="I95" s="348">
        <f t="shared" si="13"/>
        <v>1</v>
      </c>
      <c r="J95" s="380" t="str">
        <f t="shared" si="14"/>
        <v/>
      </c>
      <c r="K95" s="380" t="str">
        <f t="shared" si="15"/>
        <v/>
      </c>
      <c r="L95" s="380" t="str">
        <f t="shared" si="16"/>
        <v/>
      </c>
      <c r="M95" s="380" t="str">
        <f t="shared" si="17"/>
        <v/>
      </c>
    </row>
    <row r="96" spans="1:13">
      <c r="A96" s="35">
        <v>85</v>
      </c>
      <c r="B96" s="6"/>
      <c r="C96" s="6"/>
      <c r="D96" s="6"/>
      <c r="E96" s="214"/>
      <c r="F96" s="16" t="str">
        <f t="shared" si="10"/>
        <v/>
      </c>
      <c r="G96" s="56" t="str">
        <f t="shared" si="11"/>
        <v/>
      </c>
      <c r="H96" s="347" t="b">
        <f t="shared" si="12"/>
        <v>0</v>
      </c>
      <c r="I96" s="348">
        <f t="shared" si="13"/>
        <v>1</v>
      </c>
      <c r="J96" s="380" t="str">
        <f t="shared" si="14"/>
        <v/>
      </c>
      <c r="K96" s="380" t="str">
        <f t="shared" si="15"/>
        <v/>
      </c>
      <c r="L96" s="380" t="str">
        <f t="shared" si="16"/>
        <v/>
      </c>
      <c r="M96" s="380" t="str">
        <f t="shared" si="17"/>
        <v/>
      </c>
    </row>
    <row r="97" spans="1:13">
      <c r="A97" s="35">
        <v>86</v>
      </c>
      <c r="B97" s="6"/>
      <c r="C97" s="6"/>
      <c r="D97" s="6"/>
      <c r="E97" s="214"/>
      <c r="F97" s="16" t="str">
        <f t="shared" si="10"/>
        <v/>
      </c>
      <c r="G97" s="56" t="str">
        <f t="shared" si="11"/>
        <v/>
      </c>
      <c r="H97" s="347" t="b">
        <f t="shared" si="12"/>
        <v>0</v>
      </c>
      <c r="I97" s="348">
        <f t="shared" si="13"/>
        <v>1</v>
      </c>
      <c r="J97" s="380" t="str">
        <f t="shared" si="14"/>
        <v/>
      </c>
      <c r="K97" s="380" t="str">
        <f t="shared" si="15"/>
        <v/>
      </c>
      <c r="L97" s="380" t="str">
        <f t="shared" si="16"/>
        <v/>
      </c>
      <c r="M97" s="380" t="str">
        <f t="shared" si="17"/>
        <v/>
      </c>
    </row>
    <row r="98" spans="1:13">
      <c r="A98" s="35">
        <v>87</v>
      </c>
      <c r="B98" s="6"/>
      <c r="C98" s="6"/>
      <c r="D98" s="6"/>
      <c r="E98" s="214"/>
      <c r="F98" s="16" t="str">
        <f t="shared" si="10"/>
        <v/>
      </c>
      <c r="G98" s="56" t="str">
        <f t="shared" si="11"/>
        <v/>
      </c>
      <c r="H98" s="347" t="b">
        <f t="shared" si="12"/>
        <v>0</v>
      </c>
      <c r="I98" s="348">
        <f t="shared" si="13"/>
        <v>1</v>
      </c>
      <c r="J98" s="380" t="str">
        <f t="shared" si="14"/>
        <v/>
      </c>
      <c r="K98" s="380" t="str">
        <f t="shared" si="15"/>
        <v/>
      </c>
      <c r="L98" s="380" t="str">
        <f t="shared" si="16"/>
        <v/>
      </c>
      <c r="M98" s="380" t="str">
        <f t="shared" si="17"/>
        <v/>
      </c>
    </row>
    <row r="99" spans="1:13">
      <c r="A99" s="35">
        <v>88</v>
      </c>
      <c r="B99" s="6"/>
      <c r="C99" s="6"/>
      <c r="D99" s="6"/>
      <c r="E99" s="214"/>
      <c r="F99" s="16" t="str">
        <f t="shared" si="10"/>
        <v/>
      </c>
      <c r="G99" s="56" t="str">
        <f t="shared" si="11"/>
        <v/>
      </c>
      <c r="H99" s="347" t="b">
        <f t="shared" si="12"/>
        <v>0</v>
      </c>
      <c r="I99" s="348">
        <f t="shared" si="13"/>
        <v>1</v>
      </c>
      <c r="J99" s="380" t="str">
        <f t="shared" si="14"/>
        <v/>
      </c>
      <c r="K99" s="380" t="str">
        <f t="shared" si="15"/>
        <v/>
      </c>
      <c r="L99" s="380" t="str">
        <f t="shared" si="16"/>
        <v/>
      </c>
      <c r="M99" s="380" t="str">
        <f t="shared" si="17"/>
        <v/>
      </c>
    </row>
    <row r="100" spans="1:13">
      <c r="A100" s="35">
        <v>89</v>
      </c>
      <c r="B100" s="6"/>
      <c r="C100" s="6"/>
      <c r="D100" s="6"/>
      <c r="E100" s="214"/>
      <c r="F100" s="16" t="str">
        <f t="shared" si="10"/>
        <v/>
      </c>
      <c r="G100" s="56" t="str">
        <f t="shared" si="11"/>
        <v/>
      </c>
      <c r="H100" s="347" t="b">
        <f t="shared" si="12"/>
        <v>0</v>
      </c>
      <c r="I100" s="348">
        <f t="shared" si="13"/>
        <v>1</v>
      </c>
      <c r="J100" s="380" t="str">
        <f t="shared" si="14"/>
        <v/>
      </c>
      <c r="K100" s="380" t="str">
        <f t="shared" si="15"/>
        <v/>
      </c>
      <c r="L100" s="380" t="str">
        <f t="shared" si="16"/>
        <v/>
      </c>
      <c r="M100" s="380" t="str">
        <f t="shared" si="17"/>
        <v/>
      </c>
    </row>
    <row r="101" spans="1:13">
      <c r="A101" s="35">
        <v>90</v>
      </c>
      <c r="B101" s="6"/>
      <c r="C101" s="6"/>
      <c r="D101" s="6"/>
      <c r="E101" s="214"/>
      <c r="F101" s="16" t="str">
        <f t="shared" si="10"/>
        <v/>
      </c>
      <c r="G101" s="56" t="str">
        <f t="shared" si="11"/>
        <v/>
      </c>
      <c r="H101" s="347" t="b">
        <f t="shared" si="12"/>
        <v>0</v>
      </c>
      <c r="I101" s="348">
        <f t="shared" si="13"/>
        <v>1</v>
      </c>
      <c r="J101" s="380" t="str">
        <f t="shared" si="14"/>
        <v/>
      </c>
      <c r="K101" s="380" t="str">
        <f t="shared" si="15"/>
        <v/>
      </c>
      <c r="L101" s="380" t="str">
        <f t="shared" si="16"/>
        <v/>
      </c>
      <c r="M101" s="380" t="str">
        <f t="shared" si="17"/>
        <v/>
      </c>
    </row>
    <row r="102" spans="1:13">
      <c r="A102" s="35">
        <v>91</v>
      </c>
      <c r="B102" s="6"/>
      <c r="C102" s="6"/>
      <c r="D102" s="6"/>
      <c r="E102" s="214"/>
      <c r="F102" s="16" t="str">
        <f t="shared" si="10"/>
        <v/>
      </c>
      <c r="G102" s="56" t="str">
        <f t="shared" si="11"/>
        <v/>
      </c>
      <c r="H102" s="347" t="b">
        <f t="shared" si="12"/>
        <v>0</v>
      </c>
      <c r="I102" s="348">
        <f t="shared" si="13"/>
        <v>1</v>
      </c>
      <c r="J102" s="380" t="str">
        <f t="shared" si="14"/>
        <v/>
      </c>
      <c r="K102" s="380" t="str">
        <f t="shared" si="15"/>
        <v/>
      </c>
      <c r="L102" s="380" t="str">
        <f t="shared" si="16"/>
        <v/>
      </c>
      <c r="M102" s="380" t="str">
        <f t="shared" si="17"/>
        <v/>
      </c>
    </row>
    <row r="103" spans="1:13">
      <c r="A103" s="35">
        <v>92</v>
      </c>
      <c r="B103" s="6"/>
      <c r="C103" s="6"/>
      <c r="D103" s="6"/>
      <c r="E103" s="214"/>
      <c r="F103" s="16" t="str">
        <f t="shared" si="10"/>
        <v/>
      </c>
      <c r="G103" s="56" t="str">
        <f t="shared" si="11"/>
        <v/>
      </c>
      <c r="H103" s="347" t="b">
        <f t="shared" si="12"/>
        <v>0</v>
      </c>
      <c r="I103" s="348">
        <f t="shared" si="13"/>
        <v>1</v>
      </c>
      <c r="J103" s="380" t="str">
        <f t="shared" si="14"/>
        <v/>
      </c>
      <c r="K103" s="380" t="str">
        <f t="shared" si="15"/>
        <v/>
      </c>
      <c r="L103" s="380" t="str">
        <f t="shared" si="16"/>
        <v/>
      </c>
      <c r="M103" s="380" t="str">
        <f t="shared" si="17"/>
        <v/>
      </c>
    </row>
    <row r="104" spans="1:13">
      <c r="A104" s="35">
        <v>93</v>
      </c>
      <c r="B104" s="6"/>
      <c r="C104" s="6"/>
      <c r="D104" s="6"/>
      <c r="E104" s="214"/>
      <c r="F104" s="16" t="str">
        <f t="shared" si="10"/>
        <v/>
      </c>
      <c r="G104" s="56" t="str">
        <f t="shared" si="11"/>
        <v/>
      </c>
      <c r="H104" s="347" t="b">
        <f t="shared" si="12"/>
        <v>0</v>
      </c>
      <c r="I104" s="348">
        <f t="shared" si="13"/>
        <v>1</v>
      </c>
      <c r="J104" s="380" t="str">
        <f t="shared" si="14"/>
        <v/>
      </c>
      <c r="K104" s="380" t="str">
        <f t="shared" si="15"/>
        <v/>
      </c>
      <c r="L104" s="380" t="str">
        <f t="shared" si="16"/>
        <v/>
      </c>
      <c r="M104" s="380" t="str">
        <f t="shared" si="17"/>
        <v/>
      </c>
    </row>
    <row r="105" spans="1:13">
      <c r="A105" s="35">
        <v>94</v>
      </c>
      <c r="B105" s="6"/>
      <c r="C105" s="6"/>
      <c r="D105" s="6"/>
      <c r="E105" s="214"/>
      <c r="F105" s="16" t="str">
        <f t="shared" si="10"/>
        <v/>
      </c>
      <c r="G105" s="56" t="str">
        <f t="shared" si="11"/>
        <v/>
      </c>
      <c r="H105" s="347" t="b">
        <f t="shared" si="12"/>
        <v>0</v>
      </c>
      <c r="I105" s="348">
        <f t="shared" si="13"/>
        <v>1</v>
      </c>
      <c r="J105" s="380" t="str">
        <f t="shared" si="14"/>
        <v/>
      </c>
      <c r="K105" s="380" t="str">
        <f t="shared" si="15"/>
        <v/>
      </c>
      <c r="L105" s="380" t="str">
        <f t="shared" si="16"/>
        <v/>
      </c>
      <c r="M105" s="380" t="str">
        <f t="shared" si="17"/>
        <v/>
      </c>
    </row>
    <row r="106" spans="1:13">
      <c r="A106" s="35">
        <v>95</v>
      </c>
      <c r="B106" s="6"/>
      <c r="C106" s="6"/>
      <c r="D106" s="6"/>
      <c r="E106" s="214"/>
      <c r="F106" s="16" t="str">
        <f t="shared" si="10"/>
        <v/>
      </c>
      <c r="G106" s="56" t="str">
        <f t="shared" si="11"/>
        <v/>
      </c>
      <c r="H106" s="347" t="b">
        <f t="shared" si="12"/>
        <v>0</v>
      </c>
      <c r="I106" s="348">
        <f t="shared" si="13"/>
        <v>1</v>
      </c>
      <c r="J106" s="380" t="str">
        <f t="shared" si="14"/>
        <v/>
      </c>
      <c r="K106" s="380" t="str">
        <f t="shared" si="15"/>
        <v/>
      </c>
      <c r="L106" s="380" t="str">
        <f t="shared" si="16"/>
        <v/>
      </c>
      <c r="M106" s="380" t="str">
        <f t="shared" si="17"/>
        <v/>
      </c>
    </row>
    <row r="107" spans="1:13">
      <c r="A107" s="35">
        <v>96</v>
      </c>
      <c r="B107" s="6"/>
      <c r="C107" s="6"/>
      <c r="D107" s="6"/>
      <c r="E107" s="214"/>
      <c r="F107" s="16" t="str">
        <f t="shared" si="10"/>
        <v/>
      </c>
      <c r="G107" s="56" t="str">
        <f t="shared" si="11"/>
        <v/>
      </c>
      <c r="H107" s="347" t="b">
        <f t="shared" si="12"/>
        <v>0</v>
      </c>
      <c r="I107" s="348">
        <f t="shared" si="13"/>
        <v>1</v>
      </c>
      <c r="J107" s="380" t="str">
        <f t="shared" si="14"/>
        <v/>
      </c>
      <c r="K107" s="380" t="str">
        <f t="shared" si="15"/>
        <v/>
      </c>
      <c r="L107" s="380" t="str">
        <f t="shared" si="16"/>
        <v/>
      </c>
      <c r="M107" s="380" t="str">
        <f t="shared" si="17"/>
        <v/>
      </c>
    </row>
    <row r="108" spans="1:13">
      <c r="A108" s="35">
        <v>97</v>
      </c>
      <c r="B108" s="6"/>
      <c r="C108" s="6"/>
      <c r="D108" s="6"/>
      <c r="E108" s="214"/>
      <c r="F108" s="16" t="str">
        <f t="shared" si="10"/>
        <v/>
      </c>
      <c r="G108" s="56" t="str">
        <f t="shared" si="11"/>
        <v/>
      </c>
      <c r="H108" s="347" t="b">
        <f t="shared" si="12"/>
        <v>0</v>
      </c>
      <c r="I108" s="348">
        <f t="shared" si="13"/>
        <v>1</v>
      </c>
      <c r="J108" s="380" t="str">
        <f t="shared" si="14"/>
        <v/>
      </c>
      <c r="K108" s="380" t="str">
        <f t="shared" si="15"/>
        <v/>
      </c>
      <c r="L108" s="380" t="str">
        <f t="shared" si="16"/>
        <v/>
      </c>
      <c r="M108" s="380" t="str">
        <f t="shared" si="17"/>
        <v/>
      </c>
    </row>
    <row r="109" spans="1:13">
      <c r="A109" s="35">
        <v>98</v>
      </c>
      <c r="B109" s="6"/>
      <c r="C109" s="6"/>
      <c r="D109" s="6"/>
      <c r="E109" s="214"/>
      <c r="F109" s="16" t="str">
        <f t="shared" si="10"/>
        <v/>
      </c>
      <c r="G109" s="56" t="str">
        <f t="shared" si="11"/>
        <v/>
      </c>
      <c r="H109" s="347" t="b">
        <f t="shared" si="12"/>
        <v>0</v>
      </c>
      <c r="I109" s="348">
        <f t="shared" si="13"/>
        <v>1</v>
      </c>
      <c r="J109" s="380" t="str">
        <f t="shared" si="14"/>
        <v/>
      </c>
      <c r="K109" s="380" t="str">
        <f t="shared" si="15"/>
        <v/>
      </c>
      <c r="L109" s="380" t="str">
        <f t="shared" si="16"/>
        <v/>
      </c>
      <c r="M109" s="380" t="str">
        <f t="shared" si="17"/>
        <v/>
      </c>
    </row>
    <row r="110" spans="1:13">
      <c r="A110" s="141">
        <v>99</v>
      </c>
      <c r="B110" s="6"/>
      <c r="C110" s="6"/>
      <c r="D110" s="6"/>
      <c r="E110" s="214"/>
      <c r="F110" s="16" t="str">
        <f t="shared" si="10"/>
        <v/>
      </c>
      <c r="G110" s="56" t="str">
        <f t="shared" si="11"/>
        <v/>
      </c>
      <c r="H110" s="347" t="b">
        <f t="shared" si="12"/>
        <v>0</v>
      </c>
      <c r="I110" s="348">
        <f t="shared" si="13"/>
        <v>1</v>
      </c>
      <c r="J110" s="380" t="str">
        <f t="shared" si="14"/>
        <v/>
      </c>
      <c r="K110" s="380" t="str">
        <f t="shared" si="15"/>
        <v/>
      </c>
      <c r="L110" s="380" t="str">
        <f t="shared" si="16"/>
        <v/>
      </c>
      <c r="M110" s="380" t="str">
        <f t="shared" si="17"/>
        <v/>
      </c>
    </row>
    <row r="111" spans="1:13">
      <c r="A111" s="141">
        <v>100</v>
      </c>
      <c r="B111" s="142"/>
      <c r="C111" s="142"/>
      <c r="D111" s="142"/>
      <c r="E111" s="144"/>
      <c r="F111" s="16" t="str">
        <f t="shared" si="10"/>
        <v/>
      </c>
      <c r="J111" s="380" t="str">
        <f t="shared" si="14"/>
        <v/>
      </c>
      <c r="K111" s="380" t="str">
        <f t="shared" si="15"/>
        <v/>
      </c>
      <c r="L111" s="380" t="str">
        <f t="shared" si="16"/>
        <v/>
      </c>
      <c r="M111" s="380" t="str">
        <f t="shared" si="17"/>
        <v/>
      </c>
    </row>
    <row r="112" spans="1:13">
      <c r="A112" s="141">
        <v>101</v>
      </c>
      <c r="B112" s="142"/>
      <c r="C112" s="142"/>
      <c r="D112" s="142"/>
      <c r="E112" s="144"/>
      <c r="F112" s="16" t="str">
        <f t="shared" si="10"/>
        <v/>
      </c>
      <c r="J112" s="380" t="str">
        <f t="shared" si="14"/>
        <v/>
      </c>
      <c r="K112" s="380" t="str">
        <f t="shared" si="15"/>
        <v/>
      </c>
      <c r="L112" s="380" t="str">
        <f t="shared" si="16"/>
        <v/>
      </c>
      <c r="M112" s="380" t="str">
        <f t="shared" si="17"/>
        <v/>
      </c>
    </row>
    <row r="113" spans="1:18">
      <c r="A113" s="141">
        <v>102</v>
      </c>
      <c r="B113" s="142"/>
      <c r="C113" s="142"/>
      <c r="D113" s="142"/>
      <c r="E113" s="144"/>
      <c r="F113" s="16" t="str">
        <f t="shared" si="10"/>
        <v/>
      </c>
      <c r="J113" s="380" t="str">
        <f t="shared" si="14"/>
        <v/>
      </c>
      <c r="K113" s="380" t="str">
        <f t="shared" si="15"/>
        <v/>
      </c>
      <c r="L113" s="380" t="str">
        <f t="shared" si="16"/>
        <v/>
      </c>
      <c r="M113" s="380" t="str">
        <f t="shared" si="17"/>
        <v/>
      </c>
    </row>
    <row r="114" spans="1:18">
      <c r="A114" s="141">
        <v>103</v>
      </c>
      <c r="B114" s="142"/>
      <c r="C114" s="142"/>
      <c r="D114" s="142"/>
      <c r="E114" s="144"/>
      <c r="F114" s="16" t="str">
        <f t="shared" si="10"/>
        <v/>
      </c>
      <c r="J114" s="380" t="str">
        <f t="shared" si="14"/>
        <v/>
      </c>
      <c r="K114" s="380" t="str">
        <f t="shared" si="15"/>
        <v/>
      </c>
      <c r="L114" s="380" t="str">
        <f t="shared" si="16"/>
        <v/>
      </c>
      <c r="M114" s="380" t="str">
        <f t="shared" si="17"/>
        <v/>
      </c>
    </row>
    <row r="115" spans="1:18" s="68" customFormat="1">
      <c r="A115" s="141">
        <v>104</v>
      </c>
      <c r="B115" s="142"/>
      <c r="C115" s="142"/>
      <c r="D115" s="142"/>
      <c r="E115" s="144"/>
      <c r="F115" s="16" t="str">
        <f t="shared" si="10"/>
        <v/>
      </c>
      <c r="H115" s="69"/>
      <c r="I115" s="62"/>
      <c r="J115" s="380" t="str">
        <f t="shared" si="14"/>
        <v/>
      </c>
      <c r="K115" s="380" t="str">
        <f t="shared" si="15"/>
        <v/>
      </c>
      <c r="L115" s="380" t="str">
        <f t="shared" si="16"/>
        <v/>
      </c>
      <c r="M115" s="380" t="str">
        <f t="shared" si="17"/>
        <v/>
      </c>
      <c r="N115" s="62"/>
      <c r="O115" s="62"/>
      <c r="P115" s="62"/>
      <c r="Q115" s="62"/>
      <c r="R115" s="62"/>
    </row>
    <row r="116" spans="1:18" s="68" customFormat="1">
      <c r="A116" s="141">
        <v>105</v>
      </c>
      <c r="B116" s="142"/>
      <c r="C116" s="142"/>
      <c r="D116" s="142"/>
      <c r="E116" s="144"/>
      <c r="F116" s="16" t="str">
        <f t="shared" si="10"/>
        <v/>
      </c>
      <c r="H116" s="69"/>
      <c r="I116" s="62"/>
      <c r="J116" s="380" t="str">
        <f t="shared" si="14"/>
        <v/>
      </c>
      <c r="K116" s="380" t="str">
        <f t="shared" si="15"/>
        <v/>
      </c>
      <c r="L116" s="380" t="str">
        <f t="shared" si="16"/>
        <v/>
      </c>
      <c r="M116" s="380" t="str">
        <f t="shared" si="17"/>
        <v/>
      </c>
      <c r="N116" s="62"/>
      <c r="O116" s="62"/>
      <c r="P116" s="62"/>
      <c r="Q116" s="62"/>
      <c r="R116" s="62"/>
    </row>
    <row r="117" spans="1:18" s="68" customFormat="1">
      <c r="A117" s="141">
        <v>106</v>
      </c>
      <c r="B117" s="142"/>
      <c r="C117" s="142"/>
      <c r="D117" s="142"/>
      <c r="E117" s="144"/>
      <c r="F117" s="16" t="str">
        <f t="shared" si="10"/>
        <v/>
      </c>
      <c r="H117" s="69"/>
      <c r="I117" s="62"/>
      <c r="J117" s="380" t="str">
        <f t="shared" si="14"/>
        <v/>
      </c>
      <c r="K117" s="380" t="str">
        <f t="shared" si="15"/>
        <v/>
      </c>
      <c r="L117" s="380" t="str">
        <f t="shared" si="16"/>
        <v/>
      </c>
      <c r="M117" s="380" t="str">
        <f t="shared" si="17"/>
        <v/>
      </c>
      <c r="N117" s="62"/>
      <c r="O117" s="62"/>
      <c r="P117" s="62"/>
      <c r="Q117" s="62"/>
      <c r="R117" s="62"/>
    </row>
    <row r="118" spans="1:18" s="68" customFormat="1">
      <c r="A118" s="141">
        <v>107</v>
      </c>
      <c r="B118" s="142"/>
      <c r="C118" s="142"/>
      <c r="D118" s="142"/>
      <c r="E118" s="144"/>
      <c r="F118" s="16" t="str">
        <f t="shared" si="10"/>
        <v/>
      </c>
      <c r="H118" s="69"/>
      <c r="I118" s="62"/>
      <c r="J118" s="380" t="str">
        <f t="shared" si="14"/>
        <v/>
      </c>
      <c r="K118" s="380" t="str">
        <f t="shared" si="15"/>
        <v/>
      </c>
      <c r="L118" s="380" t="str">
        <f t="shared" si="16"/>
        <v/>
      </c>
      <c r="M118" s="380" t="str">
        <f t="shared" si="17"/>
        <v/>
      </c>
      <c r="N118" s="62"/>
      <c r="O118" s="62"/>
      <c r="P118" s="62"/>
      <c r="Q118" s="62"/>
      <c r="R118" s="62"/>
    </row>
    <row r="119" spans="1:18" s="68" customFormat="1">
      <c r="A119" s="141">
        <v>108</v>
      </c>
      <c r="B119" s="142"/>
      <c r="C119" s="142"/>
      <c r="D119" s="142"/>
      <c r="E119" s="144"/>
      <c r="F119" s="16" t="str">
        <f t="shared" si="10"/>
        <v/>
      </c>
      <c r="H119" s="69"/>
      <c r="I119" s="62"/>
      <c r="J119" s="380" t="str">
        <f t="shared" si="14"/>
        <v/>
      </c>
      <c r="K119" s="380" t="str">
        <f t="shared" si="15"/>
        <v/>
      </c>
      <c r="L119" s="380" t="str">
        <f t="shared" si="16"/>
        <v/>
      </c>
      <c r="M119" s="380" t="str">
        <f t="shared" si="17"/>
        <v/>
      </c>
      <c r="N119" s="62"/>
      <c r="O119" s="62"/>
      <c r="P119" s="62"/>
      <c r="Q119" s="62"/>
      <c r="R119" s="62"/>
    </row>
    <row r="120" spans="1:18" s="68" customFormat="1">
      <c r="A120" s="141">
        <v>109</v>
      </c>
      <c r="B120" s="142"/>
      <c r="C120" s="142"/>
      <c r="D120" s="142"/>
      <c r="E120" s="144"/>
      <c r="F120" s="16" t="str">
        <f t="shared" si="10"/>
        <v/>
      </c>
      <c r="H120" s="69"/>
      <c r="I120" s="62"/>
      <c r="J120" s="380" t="str">
        <f t="shared" si="14"/>
        <v/>
      </c>
      <c r="K120" s="380" t="str">
        <f t="shared" si="15"/>
        <v/>
      </c>
      <c r="L120" s="380" t="str">
        <f t="shared" si="16"/>
        <v/>
      </c>
      <c r="M120" s="380" t="str">
        <f t="shared" si="17"/>
        <v/>
      </c>
      <c r="N120" s="62"/>
      <c r="O120" s="62"/>
      <c r="P120" s="62"/>
      <c r="Q120" s="62"/>
      <c r="R120" s="62"/>
    </row>
    <row r="121" spans="1:18" s="68" customFormat="1">
      <c r="A121" s="141">
        <v>110</v>
      </c>
      <c r="B121" s="142"/>
      <c r="C121" s="142"/>
      <c r="D121" s="142"/>
      <c r="E121" s="144"/>
      <c r="F121" s="16" t="str">
        <f t="shared" si="10"/>
        <v/>
      </c>
      <c r="H121" s="69"/>
      <c r="I121" s="62"/>
      <c r="J121" s="380" t="str">
        <f t="shared" si="14"/>
        <v/>
      </c>
      <c r="K121" s="380" t="str">
        <f t="shared" si="15"/>
        <v/>
      </c>
      <c r="L121" s="380" t="str">
        <f t="shared" si="16"/>
        <v/>
      </c>
      <c r="M121" s="380" t="str">
        <f t="shared" si="17"/>
        <v/>
      </c>
      <c r="N121" s="62"/>
      <c r="O121" s="62"/>
      <c r="P121" s="62"/>
      <c r="Q121" s="62"/>
      <c r="R121" s="62"/>
    </row>
    <row r="122" spans="1:18" s="68" customFormat="1">
      <c r="A122" s="141">
        <v>111</v>
      </c>
      <c r="B122" s="142"/>
      <c r="C122" s="142"/>
      <c r="D122" s="142"/>
      <c r="E122" s="144"/>
      <c r="F122" s="16" t="str">
        <f t="shared" si="10"/>
        <v/>
      </c>
      <c r="H122" s="69"/>
      <c r="I122" s="62"/>
      <c r="J122" s="380" t="str">
        <f t="shared" si="14"/>
        <v/>
      </c>
      <c r="K122" s="380" t="str">
        <f t="shared" si="15"/>
        <v/>
      </c>
      <c r="L122" s="380" t="str">
        <f t="shared" si="16"/>
        <v/>
      </c>
      <c r="M122" s="380" t="str">
        <f t="shared" si="17"/>
        <v/>
      </c>
      <c r="N122" s="62"/>
      <c r="O122" s="62"/>
      <c r="P122" s="62"/>
      <c r="Q122" s="62"/>
      <c r="R122" s="62"/>
    </row>
    <row r="123" spans="1:18" s="68" customFormat="1">
      <c r="A123" s="141">
        <v>112</v>
      </c>
      <c r="B123" s="142"/>
      <c r="C123" s="142"/>
      <c r="D123" s="142"/>
      <c r="E123" s="144"/>
      <c r="F123" s="16" t="str">
        <f t="shared" si="10"/>
        <v/>
      </c>
      <c r="H123" s="69"/>
      <c r="I123" s="62"/>
      <c r="J123" s="380" t="str">
        <f t="shared" si="14"/>
        <v/>
      </c>
      <c r="K123" s="380" t="str">
        <f t="shared" si="15"/>
        <v/>
      </c>
      <c r="L123" s="380" t="str">
        <f t="shared" si="16"/>
        <v/>
      </c>
      <c r="M123" s="380" t="str">
        <f t="shared" si="17"/>
        <v/>
      </c>
      <c r="N123" s="62"/>
      <c r="O123" s="62"/>
      <c r="P123" s="62"/>
      <c r="Q123" s="62"/>
      <c r="R123" s="62"/>
    </row>
    <row r="124" spans="1:18" s="68" customFormat="1">
      <c r="A124" s="141">
        <v>113</v>
      </c>
      <c r="B124" s="142"/>
      <c r="C124" s="142"/>
      <c r="D124" s="142"/>
      <c r="E124" s="144"/>
      <c r="F124" s="16" t="str">
        <f t="shared" si="10"/>
        <v/>
      </c>
      <c r="H124" s="69"/>
      <c r="I124" s="62"/>
      <c r="J124" s="380" t="str">
        <f t="shared" si="14"/>
        <v/>
      </c>
      <c r="K124" s="380" t="str">
        <f t="shared" si="15"/>
        <v/>
      </c>
      <c r="L124" s="380" t="str">
        <f t="shared" si="16"/>
        <v/>
      </c>
      <c r="M124" s="380" t="str">
        <f t="shared" si="17"/>
        <v/>
      </c>
      <c r="N124" s="62"/>
      <c r="O124" s="62"/>
      <c r="P124" s="62"/>
      <c r="Q124" s="62"/>
      <c r="R124" s="62"/>
    </row>
    <row r="125" spans="1:18" s="68" customFormat="1">
      <c r="A125" s="141">
        <v>114</v>
      </c>
      <c r="B125" s="142"/>
      <c r="C125" s="142"/>
      <c r="D125" s="142"/>
      <c r="E125" s="144"/>
      <c r="F125" s="16" t="str">
        <f t="shared" si="10"/>
        <v/>
      </c>
      <c r="H125" s="69"/>
      <c r="I125" s="62"/>
      <c r="J125" s="380" t="str">
        <f t="shared" si="14"/>
        <v/>
      </c>
      <c r="K125" s="380" t="str">
        <f t="shared" si="15"/>
        <v/>
      </c>
      <c r="L125" s="380" t="str">
        <f t="shared" si="16"/>
        <v/>
      </c>
      <c r="M125" s="380" t="str">
        <f t="shared" si="17"/>
        <v/>
      </c>
      <c r="N125" s="62"/>
      <c r="O125" s="62"/>
      <c r="P125" s="62"/>
      <c r="Q125" s="62"/>
      <c r="R125" s="62"/>
    </row>
    <row r="126" spans="1:18" s="68" customFormat="1">
      <c r="A126" s="141">
        <v>115</v>
      </c>
      <c r="B126" s="142"/>
      <c r="C126" s="142"/>
      <c r="D126" s="142"/>
      <c r="E126" s="144"/>
      <c r="F126" s="16" t="str">
        <f t="shared" si="10"/>
        <v/>
      </c>
      <c r="H126" s="69"/>
      <c r="I126" s="62"/>
      <c r="J126" s="380" t="str">
        <f t="shared" si="14"/>
        <v/>
      </c>
      <c r="K126" s="380" t="str">
        <f t="shared" si="15"/>
        <v/>
      </c>
      <c r="L126" s="380" t="str">
        <f t="shared" si="16"/>
        <v/>
      </c>
      <c r="M126" s="380" t="str">
        <f t="shared" si="17"/>
        <v/>
      </c>
      <c r="N126" s="62"/>
      <c r="O126" s="62"/>
      <c r="P126" s="62"/>
      <c r="Q126" s="62"/>
      <c r="R126" s="62"/>
    </row>
    <row r="127" spans="1:18" s="68" customFormat="1">
      <c r="A127" s="141">
        <v>116</v>
      </c>
      <c r="B127" s="142"/>
      <c r="C127" s="142"/>
      <c r="D127" s="142"/>
      <c r="E127" s="144"/>
      <c r="F127" s="16" t="str">
        <f t="shared" si="10"/>
        <v/>
      </c>
      <c r="H127" s="69"/>
      <c r="I127" s="62"/>
      <c r="J127" s="380" t="str">
        <f t="shared" si="14"/>
        <v/>
      </c>
      <c r="K127" s="380" t="str">
        <f t="shared" si="15"/>
        <v/>
      </c>
      <c r="L127" s="380" t="str">
        <f t="shared" si="16"/>
        <v/>
      </c>
      <c r="M127" s="380" t="str">
        <f t="shared" si="17"/>
        <v/>
      </c>
      <c r="N127" s="62"/>
      <c r="O127" s="62"/>
      <c r="P127" s="62"/>
      <c r="Q127" s="62"/>
      <c r="R127" s="62"/>
    </row>
    <row r="128" spans="1:18" s="68" customFormat="1">
      <c r="A128" s="141">
        <v>117</v>
      </c>
      <c r="B128" s="142"/>
      <c r="C128" s="142"/>
      <c r="D128" s="142"/>
      <c r="E128" s="144"/>
      <c r="F128" s="16" t="str">
        <f t="shared" si="10"/>
        <v/>
      </c>
      <c r="H128" s="69"/>
      <c r="I128" s="62"/>
      <c r="J128" s="380" t="str">
        <f t="shared" si="14"/>
        <v/>
      </c>
      <c r="K128" s="380" t="str">
        <f t="shared" si="15"/>
        <v/>
      </c>
      <c r="L128" s="380" t="str">
        <f t="shared" si="16"/>
        <v/>
      </c>
      <c r="M128" s="380" t="str">
        <f t="shared" si="17"/>
        <v/>
      </c>
      <c r="N128" s="62"/>
      <c r="O128" s="62"/>
      <c r="P128" s="62"/>
      <c r="Q128" s="62"/>
      <c r="R128" s="62"/>
    </row>
    <row r="129" spans="1:18" s="68" customFormat="1">
      <c r="A129" s="141">
        <v>118</v>
      </c>
      <c r="B129" s="142"/>
      <c r="C129" s="142"/>
      <c r="D129" s="142"/>
      <c r="E129" s="144"/>
      <c r="F129" s="16" t="str">
        <f t="shared" si="10"/>
        <v/>
      </c>
      <c r="H129" s="69"/>
      <c r="I129" s="62"/>
      <c r="J129" s="380" t="str">
        <f t="shared" si="14"/>
        <v/>
      </c>
      <c r="K129" s="380" t="str">
        <f t="shared" si="15"/>
        <v/>
      </c>
      <c r="L129" s="380" t="str">
        <f t="shared" si="16"/>
        <v/>
      </c>
      <c r="M129" s="380" t="str">
        <f t="shared" si="17"/>
        <v/>
      </c>
      <c r="N129" s="62"/>
      <c r="O129" s="62"/>
      <c r="P129" s="62"/>
      <c r="Q129" s="62"/>
      <c r="R129" s="62"/>
    </row>
    <row r="130" spans="1:18" s="68" customFormat="1">
      <c r="A130" s="141">
        <v>119</v>
      </c>
      <c r="B130" s="142"/>
      <c r="C130" s="142"/>
      <c r="D130" s="142"/>
      <c r="E130" s="144"/>
      <c r="F130" s="16" t="str">
        <f t="shared" si="10"/>
        <v/>
      </c>
      <c r="H130" s="69"/>
      <c r="I130" s="62"/>
      <c r="J130" s="380" t="str">
        <f t="shared" si="14"/>
        <v/>
      </c>
      <c r="K130" s="380" t="str">
        <f t="shared" si="15"/>
        <v/>
      </c>
      <c r="L130" s="380" t="str">
        <f t="shared" si="16"/>
        <v/>
      </c>
      <c r="M130" s="380" t="str">
        <f t="shared" si="17"/>
        <v/>
      </c>
      <c r="N130" s="62"/>
      <c r="O130" s="62"/>
      <c r="P130" s="62"/>
      <c r="Q130" s="62"/>
      <c r="R130" s="62"/>
    </row>
    <row r="131" spans="1:18" s="68" customFormat="1">
      <c r="A131" s="141">
        <v>120</v>
      </c>
      <c r="B131" s="142"/>
      <c r="C131" s="142"/>
      <c r="D131" s="142"/>
      <c r="E131" s="144"/>
      <c r="F131" s="16" t="str">
        <f t="shared" si="10"/>
        <v/>
      </c>
      <c r="H131" s="69"/>
      <c r="I131" s="62"/>
      <c r="J131" s="380" t="str">
        <f t="shared" si="14"/>
        <v/>
      </c>
      <c r="K131" s="380" t="str">
        <f t="shared" si="15"/>
        <v/>
      </c>
      <c r="L131" s="380" t="str">
        <f t="shared" si="16"/>
        <v/>
      </c>
      <c r="M131" s="380" t="str">
        <f t="shared" si="17"/>
        <v/>
      </c>
      <c r="N131" s="62"/>
      <c r="O131" s="62"/>
      <c r="P131" s="62"/>
      <c r="Q131" s="62"/>
      <c r="R131" s="62"/>
    </row>
    <row r="132" spans="1:18" s="68" customFormat="1">
      <c r="A132" s="141">
        <v>121</v>
      </c>
      <c r="B132" s="142"/>
      <c r="C132" s="142"/>
      <c r="D132" s="142"/>
      <c r="E132" s="144"/>
      <c r="F132" s="16" t="str">
        <f t="shared" si="10"/>
        <v/>
      </c>
      <c r="H132" s="69"/>
      <c r="I132" s="62"/>
      <c r="J132" s="380" t="str">
        <f t="shared" si="14"/>
        <v/>
      </c>
      <c r="K132" s="380" t="str">
        <f t="shared" si="15"/>
        <v/>
      </c>
      <c r="L132" s="380" t="str">
        <f t="shared" si="16"/>
        <v/>
      </c>
      <c r="M132" s="380" t="str">
        <f t="shared" si="17"/>
        <v/>
      </c>
      <c r="N132" s="62"/>
      <c r="O132" s="62"/>
      <c r="P132" s="62"/>
      <c r="Q132" s="62"/>
      <c r="R132" s="62"/>
    </row>
    <row r="133" spans="1:18" s="68" customFormat="1">
      <c r="A133" s="141">
        <v>122</v>
      </c>
      <c r="B133" s="142"/>
      <c r="C133" s="142"/>
      <c r="D133" s="142"/>
      <c r="E133" s="144"/>
      <c r="F133" s="16" t="str">
        <f t="shared" si="10"/>
        <v/>
      </c>
      <c r="H133" s="69"/>
      <c r="I133" s="62"/>
      <c r="J133" s="380" t="str">
        <f t="shared" si="14"/>
        <v/>
      </c>
      <c r="K133" s="380" t="str">
        <f t="shared" si="15"/>
        <v/>
      </c>
      <c r="L133" s="380" t="str">
        <f t="shared" si="16"/>
        <v/>
      </c>
      <c r="M133" s="380" t="str">
        <f t="shared" si="17"/>
        <v/>
      </c>
      <c r="N133" s="62"/>
      <c r="O133" s="62"/>
      <c r="P133" s="62"/>
      <c r="Q133" s="62"/>
      <c r="R133" s="62"/>
    </row>
    <row r="134" spans="1:18" s="68" customFormat="1">
      <c r="A134" s="141">
        <v>123</v>
      </c>
      <c r="B134" s="142"/>
      <c r="C134" s="142"/>
      <c r="D134" s="142"/>
      <c r="E134" s="144"/>
      <c r="F134" s="16" t="str">
        <f t="shared" si="10"/>
        <v/>
      </c>
      <c r="H134" s="69"/>
      <c r="I134" s="62"/>
      <c r="J134" s="380" t="str">
        <f t="shared" si="14"/>
        <v/>
      </c>
      <c r="K134" s="380" t="str">
        <f t="shared" si="15"/>
        <v/>
      </c>
      <c r="L134" s="380" t="str">
        <f t="shared" si="16"/>
        <v/>
      </c>
      <c r="M134" s="380" t="str">
        <f t="shared" si="17"/>
        <v/>
      </c>
      <c r="N134" s="62"/>
      <c r="O134" s="62"/>
      <c r="P134" s="62"/>
      <c r="Q134" s="62"/>
      <c r="R134" s="62"/>
    </row>
    <row r="135" spans="1:18" s="68" customFormat="1">
      <c r="A135" s="141">
        <v>124</v>
      </c>
      <c r="B135" s="142"/>
      <c r="C135" s="142"/>
      <c r="D135" s="142"/>
      <c r="E135" s="144"/>
      <c r="F135" s="16" t="str">
        <f t="shared" si="10"/>
        <v/>
      </c>
      <c r="H135" s="69"/>
      <c r="I135" s="62"/>
      <c r="J135" s="380" t="str">
        <f t="shared" si="14"/>
        <v/>
      </c>
      <c r="K135" s="380" t="str">
        <f t="shared" si="15"/>
        <v/>
      </c>
      <c r="L135" s="380" t="str">
        <f t="shared" si="16"/>
        <v/>
      </c>
      <c r="M135" s="380" t="str">
        <f t="shared" si="17"/>
        <v/>
      </c>
      <c r="N135" s="62"/>
      <c r="O135" s="62"/>
      <c r="P135" s="62"/>
      <c r="Q135" s="62"/>
      <c r="R135" s="62"/>
    </row>
    <row r="136" spans="1:18" s="68" customFormat="1">
      <c r="A136" s="141">
        <v>125</v>
      </c>
      <c r="B136" s="142"/>
      <c r="C136" s="142"/>
      <c r="D136" s="142"/>
      <c r="E136" s="144"/>
      <c r="F136" s="16" t="str">
        <f t="shared" si="10"/>
        <v/>
      </c>
      <c r="H136" s="69"/>
      <c r="I136" s="62"/>
      <c r="J136" s="380" t="str">
        <f t="shared" si="14"/>
        <v/>
      </c>
      <c r="K136" s="380" t="str">
        <f t="shared" si="15"/>
        <v/>
      </c>
      <c r="L136" s="380" t="str">
        <f t="shared" si="16"/>
        <v/>
      </c>
      <c r="M136" s="380" t="str">
        <f t="shared" si="17"/>
        <v/>
      </c>
      <c r="N136" s="62"/>
      <c r="O136" s="62"/>
      <c r="P136" s="62"/>
      <c r="Q136" s="62"/>
      <c r="R136" s="62"/>
    </row>
    <row r="137" spans="1:18" s="68" customFormat="1">
      <c r="A137" s="141">
        <v>126</v>
      </c>
      <c r="B137" s="142"/>
      <c r="C137" s="142"/>
      <c r="D137" s="142"/>
      <c r="E137" s="144"/>
      <c r="F137" s="16" t="str">
        <f t="shared" si="10"/>
        <v/>
      </c>
      <c r="H137" s="69"/>
      <c r="I137" s="62"/>
      <c r="J137" s="380" t="str">
        <f t="shared" si="14"/>
        <v/>
      </c>
      <c r="K137" s="380" t="str">
        <f t="shared" si="15"/>
        <v/>
      </c>
      <c r="L137" s="380" t="str">
        <f t="shared" si="16"/>
        <v/>
      </c>
      <c r="M137" s="380" t="str">
        <f t="shared" si="17"/>
        <v/>
      </c>
      <c r="N137" s="62"/>
      <c r="O137" s="62"/>
      <c r="P137" s="62"/>
      <c r="Q137" s="62"/>
      <c r="R137" s="62"/>
    </row>
    <row r="138" spans="1:18" s="68" customFormat="1">
      <c r="A138" s="141">
        <v>127</v>
      </c>
      <c r="B138" s="142"/>
      <c r="C138" s="142"/>
      <c r="D138" s="142"/>
      <c r="E138" s="144"/>
      <c r="F138" s="16" t="str">
        <f t="shared" si="10"/>
        <v/>
      </c>
      <c r="H138" s="69"/>
      <c r="I138" s="62"/>
      <c r="J138" s="380" t="str">
        <f t="shared" si="14"/>
        <v/>
      </c>
      <c r="K138" s="380" t="str">
        <f t="shared" si="15"/>
        <v/>
      </c>
      <c r="L138" s="380" t="str">
        <f t="shared" si="16"/>
        <v/>
      </c>
      <c r="M138" s="380" t="str">
        <f t="shared" si="17"/>
        <v/>
      </c>
      <c r="N138" s="62"/>
      <c r="O138" s="62"/>
      <c r="P138" s="62"/>
      <c r="Q138" s="62"/>
      <c r="R138" s="62"/>
    </row>
    <row r="139" spans="1:18" s="68" customFormat="1">
      <c r="A139" s="141">
        <v>128</v>
      </c>
      <c r="B139" s="142"/>
      <c r="C139" s="142"/>
      <c r="D139" s="142"/>
      <c r="E139" s="144"/>
      <c r="F139" s="16" t="str">
        <f t="shared" si="10"/>
        <v/>
      </c>
      <c r="H139" s="69"/>
      <c r="I139" s="62"/>
      <c r="J139" s="380" t="str">
        <f t="shared" si="14"/>
        <v/>
      </c>
      <c r="K139" s="380" t="str">
        <f t="shared" si="15"/>
        <v/>
      </c>
      <c r="L139" s="380" t="str">
        <f t="shared" si="16"/>
        <v/>
      </c>
      <c r="M139" s="380" t="str">
        <f t="shared" si="17"/>
        <v/>
      </c>
      <c r="N139" s="62"/>
      <c r="O139" s="62"/>
      <c r="P139" s="62"/>
      <c r="Q139" s="62"/>
      <c r="R139" s="62"/>
    </row>
    <row r="140" spans="1:18" s="68" customFormat="1">
      <c r="A140" s="141">
        <v>129</v>
      </c>
      <c r="B140" s="142"/>
      <c r="C140" s="142"/>
      <c r="D140" s="142"/>
      <c r="E140" s="144"/>
      <c r="F140" s="16" t="str">
        <f t="shared" ref="F140:F203" si="18">IF(OR($B140="",,$E140&lt;an_initial,$E140&gt;an_final),"",G140*(HLOOKUP(D140,iii6punctaje,2,FALSE)))</f>
        <v/>
      </c>
      <c r="H140" s="69"/>
      <c r="I140" s="62"/>
      <c r="J140" s="380" t="str">
        <f t="shared" ref="J140:J203" si="19">IF(OR($B140="",,$E140&lt;an_initial,$E140&gt;an_final),"",G140*(HLOOKUP(D140,iii6punctaje,2,FALSE))*COUNTIF(D140,$J$7))</f>
        <v/>
      </c>
      <c r="K140" s="380" t="str">
        <f t="shared" ref="K140:K203" si="20">IF(OR($B140="",,$E140&lt;an_initial,$E140&gt;an_final),"",G140*(HLOOKUP(D140,iii6punctaje,2,FALSE))*COUNTIF(D140,$K$7))</f>
        <v/>
      </c>
      <c r="L140" s="380" t="str">
        <f t="shared" ref="L140:L203" si="21">IF(OR($B140="",,$E140&lt;an_initial,$E140&gt;an_final),"",G140*(HLOOKUP(D140,iii6punctaje,2,FALSE))*COUNTIF(D140,$L$7))</f>
        <v/>
      </c>
      <c r="M140" s="380" t="str">
        <f t="shared" ref="M140:M203" si="22">IF(OR($B140="",,$E140&lt;an_initial,$E140&gt;an_final),"",G140*(HLOOKUP(D140,iii6punctaje,2,FALSE))*COUNTIF(D140,$M$7))</f>
        <v/>
      </c>
      <c r="N140" s="62"/>
      <c r="O140" s="62"/>
      <c r="P140" s="62"/>
      <c r="Q140" s="62"/>
      <c r="R140" s="62"/>
    </row>
    <row r="141" spans="1:18" s="68" customFormat="1">
      <c r="A141" s="141">
        <v>130</v>
      </c>
      <c r="B141" s="142"/>
      <c r="C141" s="142"/>
      <c r="D141" s="142"/>
      <c r="E141" s="144"/>
      <c r="F141" s="16" t="str">
        <f t="shared" si="18"/>
        <v/>
      </c>
      <c r="H141" s="69"/>
      <c r="I141" s="62"/>
      <c r="J141" s="380" t="str">
        <f t="shared" si="19"/>
        <v/>
      </c>
      <c r="K141" s="380" t="str">
        <f t="shared" si="20"/>
        <v/>
      </c>
      <c r="L141" s="380" t="str">
        <f t="shared" si="21"/>
        <v/>
      </c>
      <c r="M141" s="380" t="str">
        <f t="shared" si="22"/>
        <v/>
      </c>
      <c r="N141" s="62"/>
      <c r="O141" s="62"/>
      <c r="P141" s="62"/>
      <c r="Q141" s="62"/>
      <c r="R141" s="62"/>
    </row>
    <row r="142" spans="1:18" s="68" customFormat="1">
      <c r="A142" s="141">
        <v>131</v>
      </c>
      <c r="B142" s="142"/>
      <c r="C142" s="142"/>
      <c r="D142" s="142"/>
      <c r="E142" s="144"/>
      <c r="F142" s="16" t="str">
        <f t="shared" si="18"/>
        <v/>
      </c>
      <c r="H142" s="69"/>
      <c r="I142" s="62"/>
      <c r="J142" s="380" t="str">
        <f t="shared" si="19"/>
        <v/>
      </c>
      <c r="K142" s="380" t="str">
        <f t="shared" si="20"/>
        <v/>
      </c>
      <c r="L142" s="380" t="str">
        <f t="shared" si="21"/>
        <v/>
      </c>
      <c r="M142" s="380" t="str">
        <f t="shared" si="22"/>
        <v/>
      </c>
      <c r="N142" s="62"/>
      <c r="O142" s="62"/>
      <c r="P142" s="62"/>
      <c r="Q142" s="62"/>
      <c r="R142" s="62"/>
    </row>
    <row r="143" spans="1:18" s="68" customFormat="1">
      <c r="A143" s="141">
        <v>132</v>
      </c>
      <c r="B143" s="142"/>
      <c r="C143" s="142"/>
      <c r="D143" s="142"/>
      <c r="E143" s="144"/>
      <c r="F143" s="16" t="str">
        <f t="shared" si="18"/>
        <v/>
      </c>
      <c r="H143" s="69"/>
      <c r="I143" s="62"/>
      <c r="J143" s="380" t="str">
        <f t="shared" si="19"/>
        <v/>
      </c>
      <c r="K143" s="380" t="str">
        <f t="shared" si="20"/>
        <v/>
      </c>
      <c r="L143" s="380" t="str">
        <f t="shared" si="21"/>
        <v/>
      </c>
      <c r="M143" s="380" t="str">
        <f t="shared" si="22"/>
        <v/>
      </c>
      <c r="N143" s="62"/>
      <c r="O143" s="62"/>
      <c r="P143" s="62"/>
      <c r="Q143" s="62"/>
      <c r="R143" s="62"/>
    </row>
    <row r="144" spans="1:18" s="68" customFormat="1">
      <c r="A144" s="141">
        <v>133</v>
      </c>
      <c r="B144" s="142"/>
      <c r="C144" s="142"/>
      <c r="D144" s="142"/>
      <c r="E144" s="144"/>
      <c r="F144" s="16" t="str">
        <f t="shared" si="18"/>
        <v/>
      </c>
      <c r="H144" s="69"/>
      <c r="I144" s="62"/>
      <c r="J144" s="380" t="str">
        <f t="shared" si="19"/>
        <v/>
      </c>
      <c r="K144" s="380" t="str">
        <f t="shared" si="20"/>
        <v/>
      </c>
      <c r="L144" s="380" t="str">
        <f t="shared" si="21"/>
        <v/>
      </c>
      <c r="M144" s="380" t="str">
        <f t="shared" si="22"/>
        <v/>
      </c>
      <c r="N144" s="62"/>
      <c r="O144" s="62"/>
      <c r="P144" s="62"/>
      <c r="Q144" s="62"/>
      <c r="R144" s="62"/>
    </row>
    <row r="145" spans="1:18" s="68" customFormat="1">
      <c r="A145" s="141">
        <v>134</v>
      </c>
      <c r="B145" s="142"/>
      <c r="C145" s="142"/>
      <c r="D145" s="142"/>
      <c r="E145" s="144"/>
      <c r="F145" s="16" t="str">
        <f t="shared" si="18"/>
        <v/>
      </c>
      <c r="H145" s="69"/>
      <c r="I145" s="62"/>
      <c r="J145" s="380" t="str">
        <f t="shared" si="19"/>
        <v/>
      </c>
      <c r="K145" s="380" t="str">
        <f t="shared" si="20"/>
        <v/>
      </c>
      <c r="L145" s="380" t="str">
        <f t="shared" si="21"/>
        <v/>
      </c>
      <c r="M145" s="380" t="str">
        <f t="shared" si="22"/>
        <v/>
      </c>
      <c r="N145" s="62"/>
      <c r="O145" s="62"/>
      <c r="P145" s="62"/>
      <c r="Q145" s="62"/>
      <c r="R145" s="62"/>
    </row>
    <row r="146" spans="1:18" s="68" customFormat="1">
      <c r="A146" s="141">
        <v>135</v>
      </c>
      <c r="B146" s="142"/>
      <c r="C146" s="142"/>
      <c r="D146" s="142"/>
      <c r="E146" s="144"/>
      <c r="F146" s="16" t="str">
        <f t="shared" si="18"/>
        <v/>
      </c>
      <c r="H146" s="69"/>
      <c r="I146" s="62"/>
      <c r="J146" s="380" t="str">
        <f t="shared" si="19"/>
        <v/>
      </c>
      <c r="K146" s="380" t="str">
        <f t="shared" si="20"/>
        <v/>
      </c>
      <c r="L146" s="380" t="str">
        <f t="shared" si="21"/>
        <v/>
      </c>
      <c r="M146" s="380" t="str">
        <f t="shared" si="22"/>
        <v/>
      </c>
      <c r="N146" s="62"/>
      <c r="O146" s="62"/>
      <c r="P146" s="62"/>
      <c r="Q146" s="62"/>
      <c r="R146" s="62"/>
    </row>
    <row r="147" spans="1:18" s="68" customFormat="1">
      <c r="A147" s="141">
        <v>136</v>
      </c>
      <c r="B147" s="142"/>
      <c r="C147" s="142"/>
      <c r="D147" s="142"/>
      <c r="E147" s="144"/>
      <c r="F147" s="16" t="str">
        <f t="shared" si="18"/>
        <v/>
      </c>
      <c r="H147" s="69"/>
      <c r="I147" s="62"/>
      <c r="J147" s="380" t="str">
        <f t="shared" si="19"/>
        <v/>
      </c>
      <c r="K147" s="380" t="str">
        <f t="shared" si="20"/>
        <v/>
      </c>
      <c r="L147" s="380" t="str">
        <f t="shared" si="21"/>
        <v/>
      </c>
      <c r="M147" s="380" t="str">
        <f t="shared" si="22"/>
        <v/>
      </c>
      <c r="N147" s="62"/>
      <c r="O147" s="62"/>
      <c r="P147" s="62"/>
      <c r="Q147" s="62"/>
      <c r="R147" s="62"/>
    </row>
    <row r="148" spans="1:18" s="68" customFormat="1">
      <c r="A148" s="141">
        <v>137</v>
      </c>
      <c r="B148" s="142"/>
      <c r="C148" s="142"/>
      <c r="D148" s="142"/>
      <c r="E148" s="144"/>
      <c r="F148" s="16" t="str">
        <f t="shared" si="18"/>
        <v/>
      </c>
      <c r="H148" s="69"/>
      <c r="I148" s="62"/>
      <c r="J148" s="380" t="str">
        <f t="shared" si="19"/>
        <v/>
      </c>
      <c r="K148" s="380" t="str">
        <f t="shared" si="20"/>
        <v/>
      </c>
      <c r="L148" s="380" t="str">
        <f t="shared" si="21"/>
        <v/>
      </c>
      <c r="M148" s="380" t="str">
        <f t="shared" si="22"/>
        <v/>
      </c>
      <c r="N148" s="62"/>
      <c r="O148" s="62"/>
      <c r="P148" s="62"/>
      <c r="Q148" s="62"/>
      <c r="R148" s="62"/>
    </row>
    <row r="149" spans="1:18" s="68" customFormat="1">
      <c r="A149" s="141">
        <v>138</v>
      </c>
      <c r="B149" s="142"/>
      <c r="C149" s="142"/>
      <c r="D149" s="142"/>
      <c r="E149" s="144"/>
      <c r="F149" s="16" t="str">
        <f t="shared" si="18"/>
        <v/>
      </c>
      <c r="H149" s="69"/>
      <c r="I149" s="62"/>
      <c r="J149" s="380" t="str">
        <f t="shared" si="19"/>
        <v/>
      </c>
      <c r="K149" s="380" t="str">
        <f t="shared" si="20"/>
        <v/>
      </c>
      <c r="L149" s="380" t="str">
        <f t="shared" si="21"/>
        <v/>
      </c>
      <c r="M149" s="380" t="str">
        <f t="shared" si="22"/>
        <v/>
      </c>
      <c r="N149" s="62"/>
      <c r="O149" s="62"/>
      <c r="P149" s="62"/>
      <c r="Q149" s="62"/>
      <c r="R149" s="62"/>
    </row>
    <row r="150" spans="1:18" s="68" customFormat="1">
      <c r="A150" s="141">
        <v>139</v>
      </c>
      <c r="B150" s="142"/>
      <c r="C150" s="142"/>
      <c r="D150" s="142"/>
      <c r="E150" s="144"/>
      <c r="F150" s="16" t="str">
        <f t="shared" si="18"/>
        <v/>
      </c>
      <c r="H150" s="69"/>
      <c r="I150" s="62"/>
      <c r="J150" s="380" t="str">
        <f t="shared" si="19"/>
        <v/>
      </c>
      <c r="K150" s="380" t="str">
        <f t="shared" si="20"/>
        <v/>
      </c>
      <c r="L150" s="380" t="str">
        <f t="shared" si="21"/>
        <v/>
      </c>
      <c r="M150" s="380" t="str">
        <f t="shared" si="22"/>
        <v/>
      </c>
      <c r="N150" s="62"/>
      <c r="O150" s="62"/>
      <c r="P150" s="62"/>
      <c r="Q150" s="62"/>
      <c r="R150" s="62"/>
    </row>
    <row r="151" spans="1:18" s="68" customFormat="1">
      <c r="A151" s="141">
        <v>140</v>
      </c>
      <c r="B151" s="142"/>
      <c r="C151" s="142"/>
      <c r="D151" s="142"/>
      <c r="E151" s="144"/>
      <c r="F151" s="16" t="str">
        <f t="shared" si="18"/>
        <v/>
      </c>
      <c r="H151" s="69"/>
      <c r="I151" s="62"/>
      <c r="J151" s="380" t="str">
        <f t="shared" si="19"/>
        <v/>
      </c>
      <c r="K151" s="380" t="str">
        <f t="shared" si="20"/>
        <v/>
      </c>
      <c r="L151" s="380" t="str">
        <f t="shared" si="21"/>
        <v/>
      </c>
      <c r="M151" s="380" t="str">
        <f t="shared" si="22"/>
        <v/>
      </c>
      <c r="N151" s="62"/>
      <c r="O151" s="62"/>
      <c r="P151" s="62"/>
      <c r="Q151" s="62"/>
      <c r="R151" s="62"/>
    </row>
    <row r="152" spans="1:18" s="68" customFormat="1">
      <c r="A152" s="141">
        <v>141</v>
      </c>
      <c r="B152" s="142"/>
      <c r="C152" s="142"/>
      <c r="D152" s="142"/>
      <c r="E152" s="144"/>
      <c r="F152" s="16" t="str">
        <f t="shared" si="18"/>
        <v/>
      </c>
      <c r="H152" s="69"/>
      <c r="I152" s="62"/>
      <c r="J152" s="380" t="str">
        <f t="shared" si="19"/>
        <v/>
      </c>
      <c r="K152" s="380" t="str">
        <f t="shared" si="20"/>
        <v/>
      </c>
      <c r="L152" s="380" t="str">
        <f t="shared" si="21"/>
        <v/>
      </c>
      <c r="M152" s="380" t="str">
        <f t="shared" si="22"/>
        <v/>
      </c>
      <c r="N152" s="62"/>
      <c r="O152" s="62"/>
      <c r="P152" s="62"/>
      <c r="Q152" s="62"/>
      <c r="R152" s="62"/>
    </row>
    <row r="153" spans="1:18" s="68" customFormat="1">
      <c r="A153" s="141">
        <v>142</v>
      </c>
      <c r="B153" s="142"/>
      <c r="C153" s="142"/>
      <c r="D153" s="142"/>
      <c r="E153" s="144"/>
      <c r="F153" s="16" t="str">
        <f t="shared" si="18"/>
        <v/>
      </c>
      <c r="H153" s="69"/>
      <c r="I153" s="62"/>
      <c r="J153" s="380" t="str">
        <f t="shared" si="19"/>
        <v/>
      </c>
      <c r="K153" s="380" t="str">
        <f t="shared" si="20"/>
        <v/>
      </c>
      <c r="L153" s="380" t="str">
        <f t="shared" si="21"/>
        <v/>
      </c>
      <c r="M153" s="380" t="str">
        <f t="shared" si="22"/>
        <v/>
      </c>
      <c r="N153" s="62"/>
      <c r="O153" s="62"/>
      <c r="P153" s="62"/>
      <c r="Q153" s="62"/>
      <c r="R153" s="62"/>
    </row>
    <row r="154" spans="1:18" s="68" customFormat="1">
      <c r="A154" s="141">
        <v>143</v>
      </c>
      <c r="B154" s="142"/>
      <c r="C154" s="142"/>
      <c r="D154" s="142"/>
      <c r="E154" s="144"/>
      <c r="F154" s="16" t="str">
        <f t="shared" si="18"/>
        <v/>
      </c>
      <c r="H154" s="69"/>
      <c r="I154" s="62"/>
      <c r="J154" s="380" t="str">
        <f t="shared" si="19"/>
        <v/>
      </c>
      <c r="K154" s="380" t="str">
        <f t="shared" si="20"/>
        <v/>
      </c>
      <c r="L154" s="380" t="str">
        <f t="shared" si="21"/>
        <v/>
      </c>
      <c r="M154" s="380" t="str">
        <f t="shared" si="22"/>
        <v/>
      </c>
      <c r="N154" s="62"/>
      <c r="O154" s="62"/>
      <c r="P154" s="62"/>
      <c r="Q154" s="62"/>
      <c r="R154" s="62"/>
    </row>
    <row r="155" spans="1:18" s="68" customFormat="1">
      <c r="A155" s="141">
        <v>144</v>
      </c>
      <c r="B155" s="142"/>
      <c r="C155" s="142"/>
      <c r="D155" s="142"/>
      <c r="E155" s="144"/>
      <c r="F155" s="16" t="str">
        <f t="shared" si="18"/>
        <v/>
      </c>
      <c r="H155" s="69"/>
      <c r="I155" s="62"/>
      <c r="J155" s="380" t="str">
        <f t="shared" si="19"/>
        <v/>
      </c>
      <c r="K155" s="380" t="str">
        <f t="shared" si="20"/>
        <v/>
      </c>
      <c r="L155" s="380" t="str">
        <f t="shared" si="21"/>
        <v/>
      </c>
      <c r="M155" s="380" t="str">
        <f t="shared" si="22"/>
        <v/>
      </c>
      <c r="N155" s="62"/>
      <c r="O155" s="62"/>
      <c r="P155" s="62"/>
      <c r="Q155" s="62"/>
      <c r="R155" s="62"/>
    </row>
    <row r="156" spans="1:18" s="68" customFormat="1">
      <c r="A156" s="141">
        <v>145</v>
      </c>
      <c r="B156" s="142"/>
      <c r="C156" s="142"/>
      <c r="D156" s="142"/>
      <c r="E156" s="144"/>
      <c r="F156" s="16" t="str">
        <f t="shared" si="18"/>
        <v/>
      </c>
      <c r="H156" s="69"/>
      <c r="I156" s="62"/>
      <c r="J156" s="380" t="str">
        <f t="shared" si="19"/>
        <v/>
      </c>
      <c r="K156" s="380" t="str">
        <f t="shared" si="20"/>
        <v/>
      </c>
      <c r="L156" s="380" t="str">
        <f t="shared" si="21"/>
        <v/>
      </c>
      <c r="M156" s="380" t="str">
        <f t="shared" si="22"/>
        <v/>
      </c>
      <c r="N156" s="62"/>
      <c r="O156" s="62"/>
      <c r="P156" s="62"/>
      <c r="Q156" s="62"/>
      <c r="R156" s="62"/>
    </row>
    <row r="157" spans="1:18" s="68" customFormat="1">
      <c r="A157" s="141">
        <v>146</v>
      </c>
      <c r="B157" s="142"/>
      <c r="C157" s="142"/>
      <c r="D157" s="142"/>
      <c r="E157" s="144"/>
      <c r="F157" s="16" t="str">
        <f t="shared" si="18"/>
        <v/>
      </c>
      <c r="H157" s="69"/>
      <c r="I157" s="62"/>
      <c r="J157" s="380" t="str">
        <f t="shared" si="19"/>
        <v/>
      </c>
      <c r="K157" s="380" t="str">
        <f t="shared" si="20"/>
        <v/>
      </c>
      <c r="L157" s="380" t="str">
        <f t="shared" si="21"/>
        <v/>
      </c>
      <c r="M157" s="380" t="str">
        <f t="shared" si="22"/>
        <v/>
      </c>
      <c r="N157" s="62"/>
      <c r="O157" s="62"/>
      <c r="P157" s="62"/>
      <c r="Q157" s="62"/>
      <c r="R157" s="62"/>
    </row>
    <row r="158" spans="1:18" s="68" customFormat="1">
      <c r="A158" s="141">
        <v>147</v>
      </c>
      <c r="B158" s="142"/>
      <c r="C158" s="142"/>
      <c r="D158" s="142"/>
      <c r="E158" s="144"/>
      <c r="F158" s="16" t="str">
        <f t="shared" si="18"/>
        <v/>
      </c>
      <c r="H158" s="69"/>
      <c r="I158" s="62"/>
      <c r="J158" s="380" t="str">
        <f t="shared" si="19"/>
        <v/>
      </c>
      <c r="K158" s="380" t="str">
        <f t="shared" si="20"/>
        <v/>
      </c>
      <c r="L158" s="380" t="str">
        <f t="shared" si="21"/>
        <v/>
      </c>
      <c r="M158" s="380" t="str">
        <f t="shared" si="22"/>
        <v/>
      </c>
      <c r="N158" s="62"/>
      <c r="O158" s="62"/>
      <c r="P158" s="62"/>
      <c r="Q158" s="62"/>
      <c r="R158" s="62"/>
    </row>
    <row r="159" spans="1:18" s="68" customFormat="1">
      <c r="A159" s="141">
        <v>148</v>
      </c>
      <c r="B159" s="142"/>
      <c r="C159" s="142"/>
      <c r="D159" s="142"/>
      <c r="E159" s="144"/>
      <c r="F159" s="16" t="str">
        <f t="shared" si="18"/>
        <v/>
      </c>
      <c r="H159" s="69"/>
      <c r="I159" s="62"/>
      <c r="J159" s="380" t="str">
        <f t="shared" si="19"/>
        <v/>
      </c>
      <c r="K159" s="380" t="str">
        <f t="shared" si="20"/>
        <v/>
      </c>
      <c r="L159" s="380" t="str">
        <f t="shared" si="21"/>
        <v/>
      </c>
      <c r="M159" s="380" t="str">
        <f t="shared" si="22"/>
        <v/>
      </c>
      <c r="N159" s="62"/>
      <c r="O159" s="62"/>
      <c r="P159" s="62"/>
      <c r="Q159" s="62"/>
      <c r="R159" s="62"/>
    </row>
    <row r="160" spans="1:18" s="68" customFormat="1">
      <c r="A160" s="141">
        <v>149</v>
      </c>
      <c r="B160" s="142"/>
      <c r="C160" s="142"/>
      <c r="D160" s="142"/>
      <c r="E160" s="144"/>
      <c r="F160" s="16" t="str">
        <f t="shared" si="18"/>
        <v/>
      </c>
      <c r="H160" s="69"/>
      <c r="I160" s="62"/>
      <c r="J160" s="380" t="str">
        <f t="shared" si="19"/>
        <v/>
      </c>
      <c r="K160" s="380" t="str">
        <f t="shared" si="20"/>
        <v/>
      </c>
      <c r="L160" s="380" t="str">
        <f t="shared" si="21"/>
        <v/>
      </c>
      <c r="M160" s="380" t="str">
        <f t="shared" si="22"/>
        <v/>
      </c>
      <c r="N160" s="62"/>
      <c r="O160" s="62"/>
      <c r="P160" s="62"/>
      <c r="Q160" s="62"/>
      <c r="R160" s="62"/>
    </row>
    <row r="161" spans="1:18" s="68" customFormat="1">
      <c r="A161" s="141">
        <v>150</v>
      </c>
      <c r="B161" s="142"/>
      <c r="C161" s="142"/>
      <c r="D161" s="142"/>
      <c r="E161" s="144"/>
      <c r="F161" s="16" t="str">
        <f t="shared" si="18"/>
        <v/>
      </c>
      <c r="H161" s="69"/>
      <c r="I161" s="62"/>
      <c r="J161" s="380" t="str">
        <f t="shared" si="19"/>
        <v/>
      </c>
      <c r="K161" s="380" t="str">
        <f t="shared" si="20"/>
        <v/>
      </c>
      <c r="L161" s="380" t="str">
        <f t="shared" si="21"/>
        <v/>
      </c>
      <c r="M161" s="380" t="str">
        <f t="shared" si="22"/>
        <v/>
      </c>
      <c r="N161" s="62"/>
      <c r="O161" s="62"/>
      <c r="P161" s="62"/>
      <c r="Q161" s="62"/>
      <c r="R161" s="62"/>
    </row>
    <row r="162" spans="1:18" s="68" customFormat="1">
      <c r="A162" s="141">
        <v>151</v>
      </c>
      <c r="B162" s="142"/>
      <c r="C162" s="142"/>
      <c r="D162" s="142"/>
      <c r="E162" s="144"/>
      <c r="F162" s="16" t="str">
        <f t="shared" si="18"/>
        <v/>
      </c>
      <c r="H162" s="69"/>
      <c r="I162" s="62"/>
      <c r="J162" s="380" t="str">
        <f t="shared" si="19"/>
        <v/>
      </c>
      <c r="K162" s="380" t="str">
        <f t="shared" si="20"/>
        <v/>
      </c>
      <c r="L162" s="380" t="str">
        <f t="shared" si="21"/>
        <v/>
      </c>
      <c r="M162" s="380" t="str">
        <f t="shared" si="22"/>
        <v/>
      </c>
      <c r="N162" s="62"/>
      <c r="O162" s="62"/>
      <c r="P162" s="62"/>
      <c r="Q162" s="62"/>
      <c r="R162" s="62"/>
    </row>
    <row r="163" spans="1:18" s="68" customFormat="1">
      <c r="A163" s="141">
        <v>152</v>
      </c>
      <c r="B163" s="142"/>
      <c r="C163" s="142"/>
      <c r="D163" s="142"/>
      <c r="E163" s="144"/>
      <c r="F163" s="16" t="str">
        <f t="shared" si="18"/>
        <v/>
      </c>
      <c r="H163" s="69"/>
      <c r="I163" s="62"/>
      <c r="J163" s="380" t="str">
        <f t="shared" si="19"/>
        <v/>
      </c>
      <c r="K163" s="380" t="str">
        <f t="shared" si="20"/>
        <v/>
      </c>
      <c r="L163" s="380" t="str">
        <f t="shared" si="21"/>
        <v/>
      </c>
      <c r="M163" s="380" t="str">
        <f t="shared" si="22"/>
        <v/>
      </c>
      <c r="N163" s="62"/>
      <c r="O163" s="62"/>
      <c r="P163" s="62"/>
      <c r="Q163" s="62"/>
      <c r="R163" s="62"/>
    </row>
    <row r="164" spans="1:18" s="68" customFormat="1">
      <c r="A164" s="141">
        <v>153</v>
      </c>
      <c r="B164" s="142"/>
      <c r="C164" s="142"/>
      <c r="D164" s="142"/>
      <c r="E164" s="144"/>
      <c r="F164" s="16" t="str">
        <f t="shared" si="18"/>
        <v/>
      </c>
      <c r="H164" s="69"/>
      <c r="I164" s="62"/>
      <c r="J164" s="380" t="str">
        <f t="shared" si="19"/>
        <v/>
      </c>
      <c r="K164" s="380" t="str">
        <f t="shared" si="20"/>
        <v/>
      </c>
      <c r="L164" s="380" t="str">
        <f t="shared" si="21"/>
        <v/>
      </c>
      <c r="M164" s="380" t="str">
        <f t="shared" si="22"/>
        <v/>
      </c>
      <c r="N164" s="62"/>
      <c r="O164" s="62"/>
      <c r="P164" s="62"/>
      <c r="Q164" s="62"/>
      <c r="R164" s="62"/>
    </row>
    <row r="165" spans="1:18" s="68" customFormat="1">
      <c r="A165" s="141">
        <v>154</v>
      </c>
      <c r="B165" s="142"/>
      <c r="C165" s="142"/>
      <c r="D165" s="142"/>
      <c r="E165" s="144"/>
      <c r="F165" s="16" t="str">
        <f t="shared" si="18"/>
        <v/>
      </c>
      <c r="H165" s="69"/>
      <c r="I165" s="62"/>
      <c r="J165" s="380" t="str">
        <f t="shared" si="19"/>
        <v/>
      </c>
      <c r="K165" s="380" t="str">
        <f t="shared" si="20"/>
        <v/>
      </c>
      <c r="L165" s="380" t="str">
        <f t="shared" si="21"/>
        <v/>
      </c>
      <c r="M165" s="380" t="str">
        <f t="shared" si="22"/>
        <v/>
      </c>
      <c r="N165" s="62"/>
      <c r="O165" s="62"/>
      <c r="P165" s="62"/>
      <c r="Q165" s="62"/>
      <c r="R165" s="62"/>
    </row>
    <row r="166" spans="1:18" s="68" customFormat="1">
      <c r="A166" s="141">
        <v>155</v>
      </c>
      <c r="B166" s="142"/>
      <c r="C166" s="142"/>
      <c r="D166" s="142"/>
      <c r="E166" s="144"/>
      <c r="F166" s="16" t="str">
        <f t="shared" si="18"/>
        <v/>
      </c>
      <c r="H166" s="69"/>
      <c r="I166" s="62"/>
      <c r="J166" s="380" t="str">
        <f t="shared" si="19"/>
        <v/>
      </c>
      <c r="K166" s="380" t="str">
        <f t="shared" si="20"/>
        <v/>
      </c>
      <c r="L166" s="380" t="str">
        <f t="shared" si="21"/>
        <v/>
      </c>
      <c r="M166" s="380" t="str">
        <f t="shared" si="22"/>
        <v/>
      </c>
      <c r="N166" s="62"/>
      <c r="O166" s="62"/>
      <c r="P166" s="62"/>
      <c r="Q166" s="62"/>
      <c r="R166" s="62"/>
    </row>
    <row r="167" spans="1:18" s="68" customFormat="1">
      <c r="A167" s="141">
        <v>156</v>
      </c>
      <c r="B167" s="142"/>
      <c r="C167" s="142"/>
      <c r="D167" s="142"/>
      <c r="E167" s="144"/>
      <c r="F167" s="16" t="str">
        <f t="shared" si="18"/>
        <v/>
      </c>
      <c r="H167" s="69"/>
      <c r="I167" s="62"/>
      <c r="J167" s="380" t="str">
        <f t="shared" si="19"/>
        <v/>
      </c>
      <c r="K167" s="380" t="str">
        <f t="shared" si="20"/>
        <v/>
      </c>
      <c r="L167" s="380" t="str">
        <f t="shared" si="21"/>
        <v/>
      </c>
      <c r="M167" s="380" t="str">
        <f t="shared" si="22"/>
        <v/>
      </c>
      <c r="N167" s="62"/>
      <c r="O167" s="62"/>
      <c r="P167" s="62"/>
      <c r="Q167" s="62"/>
      <c r="R167" s="62"/>
    </row>
    <row r="168" spans="1:18" s="68" customFormat="1">
      <c r="A168" s="141">
        <v>157</v>
      </c>
      <c r="B168" s="142"/>
      <c r="C168" s="142"/>
      <c r="D168" s="142"/>
      <c r="E168" s="144"/>
      <c r="F168" s="16" t="str">
        <f t="shared" si="18"/>
        <v/>
      </c>
      <c r="H168" s="69"/>
      <c r="I168" s="62"/>
      <c r="J168" s="380" t="str">
        <f t="shared" si="19"/>
        <v/>
      </c>
      <c r="K168" s="380" t="str">
        <f t="shared" si="20"/>
        <v/>
      </c>
      <c r="L168" s="380" t="str">
        <f t="shared" si="21"/>
        <v/>
      </c>
      <c r="M168" s="380" t="str">
        <f t="shared" si="22"/>
        <v/>
      </c>
      <c r="N168" s="62"/>
      <c r="O168" s="62"/>
      <c r="P168" s="62"/>
      <c r="Q168" s="62"/>
      <c r="R168" s="62"/>
    </row>
    <row r="169" spans="1:18" s="68" customFormat="1">
      <c r="A169" s="141">
        <v>158</v>
      </c>
      <c r="B169" s="142"/>
      <c r="C169" s="142"/>
      <c r="D169" s="142"/>
      <c r="E169" s="144"/>
      <c r="F169" s="16" t="str">
        <f t="shared" si="18"/>
        <v/>
      </c>
      <c r="H169" s="69"/>
      <c r="I169" s="62"/>
      <c r="J169" s="380" t="str">
        <f t="shared" si="19"/>
        <v/>
      </c>
      <c r="K169" s="380" t="str">
        <f t="shared" si="20"/>
        <v/>
      </c>
      <c r="L169" s="380" t="str">
        <f t="shared" si="21"/>
        <v/>
      </c>
      <c r="M169" s="380" t="str">
        <f t="shared" si="22"/>
        <v/>
      </c>
      <c r="N169" s="62"/>
      <c r="O169" s="62"/>
      <c r="P169" s="62"/>
      <c r="Q169" s="62"/>
      <c r="R169" s="62"/>
    </row>
    <row r="170" spans="1:18" s="68" customFormat="1">
      <c r="A170" s="141">
        <v>159</v>
      </c>
      <c r="B170" s="142"/>
      <c r="C170" s="142"/>
      <c r="D170" s="142"/>
      <c r="E170" s="144"/>
      <c r="F170" s="16" t="str">
        <f t="shared" si="18"/>
        <v/>
      </c>
      <c r="H170" s="69"/>
      <c r="I170" s="62"/>
      <c r="J170" s="380" t="str">
        <f t="shared" si="19"/>
        <v/>
      </c>
      <c r="K170" s="380" t="str">
        <f t="shared" si="20"/>
        <v/>
      </c>
      <c r="L170" s="380" t="str">
        <f t="shared" si="21"/>
        <v/>
      </c>
      <c r="M170" s="380" t="str">
        <f t="shared" si="22"/>
        <v/>
      </c>
      <c r="N170" s="62"/>
      <c r="O170" s="62"/>
      <c r="P170" s="62"/>
      <c r="Q170" s="62"/>
      <c r="R170" s="62"/>
    </row>
    <row r="171" spans="1:18" s="68" customFormat="1">
      <c r="A171" s="141">
        <v>160</v>
      </c>
      <c r="B171" s="142"/>
      <c r="C171" s="142"/>
      <c r="D171" s="142"/>
      <c r="E171" s="144"/>
      <c r="F171" s="16" t="str">
        <f t="shared" si="18"/>
        <v/>
      </c>
      <c r="H171" s="69"/>
      <c r="I171" s="62"/>
      <c r="J171" s="380" t="str">
        <f t="shared" si="19"/>
        <v/>
      </c>
      <c r="K171" s="380" t="str">
        <f t="shared" si="20"/>
        <v/>
      </c>
      <c r="L171" s="380" t="str">
        <f t="shared" si="21"/>
        <v/>
      </c>
      <c r="M171" s="380" t="str">
        <f t="shared" si="22"/>
        <v/>
      </c>
      <c r="N171" s="62"/>
      <c r="O171" s="62"/>
      <c r="P171" s="62"/>
      <c r="Q171" s="62"/>
      <c r="R171" s="62"/>
    </row>
    <row r="172" spans="1:18" s="68" customFormat="1">
      <c r="A172" s="141">
        <v>161</v>
      </c>
      <c r="B172" s="142"/>
      <c r="C172" s="142"/>
      <c r="D172" s="142"/>
      <c r="E172" s="144"/>
      <c r="F172" s="16" t="str">
        <f t="shared" si="18"/>
        <v/>
      </c>
      <c r="H172" s="69"/>
      <c r="I172" s="62"/>
      <c r="J172" s="380" t="str">
        <f t="shared" si="19"/>
        <v/>
      </c>
      <c r="K172" s="380" t="str">
        <f t="shared" si="20"/>
        <v/>
      </c>
      <c r="L172" s="380" t="str">
        <f t="shared" si="21"/>
        <v/>
      </c>
      <c r="M172" s="380" t="str">
        <f t="shared" si="22"/>
        <v/>
      </c>
      <c r="N172" s="62"/>
      <c r="O172" s="62"/>
      <c r="P172" s="62"/>
      <c r="Q172" s="62"/>
      <c r="R172" s="62"/>
    </row>
    <row r="173" spans="1:18" s="68" customFormat="1">
      <c r="A173" s="141">
        <v>162</v>
      </c>
      <c r="B173" s="142"/>
      <c r="C173" s="142"/>
      <c r="D173" s="142"/>
      <c r="E173" s="144"/>
      <c r="F173" s="16" t="str">
        <f t="shared" si="18"/>
        <v/>
      </c>
      <c r="H173" s="69"/>
      <c r="I173" s="62"/>
      <c r="J173" s="380" t="str">
        <f t="shared" si="19"/>
        <v/>
      </c>
      <c r="K173" s="380" t="str">
        <f t="shared" si="20"/>
        <v/>
      </c>
      <c r="L173" s="380" t="str">
        <f t="shared" si="21"/>
        <v/>
      </c>
      <c r="M173" s="380" t="str">
        <f t="shared" si="22"/>
        <v/>
      </c>
      <c r="N173" s="62"/>
      <c r="O173" s="62"/>
      <c r="P173" s="62"/>
      <c r="Q173" s="62"/>
      <c r="R173" s="62"/>
    </row>
    <row r="174" spans="1:18" s="68" customFormat="1">
      <c r="A174" s="141">
        <v>163</v>
      </c>
      <c r="B174" s="142"/>
      <c r="C174" s="142"/>
      <c r="D174" s="142"/>
      <c r="E174" s="144"/>
      <c r="F174" s="16" t="str">
        <f t="shared" si="18"/>
        <v/>
      </c>
      <c r="H174" s="69"/>
      <c r="I174" s="62"/>
      <c r="J174" s="380" t="str">
        <f t="shared" si="19"/>
        <v/>
      </c>
      <c r="K174" s="380" t="str">
        <f t="shared" si="20"/>
        <v/>
      </c>
      <c r="L174" s="380" t="str">
        <f t="shared" si="21"/>
        <v/>
      </c>
      <c r="M174" s="380" t="str">
        <f t="shared" si="22"/>
        <v/>
      </c>
      <c r="N174" s="62"/>
      <c r="O174" s="62"/>
      <c r="P174" s="62"/>
      <c r="Q174" s="62"/>
      <c r="R174" s="62"/>
    </row>
    <row r="175" spans="1:18" s="68" customFormat="1">
      <c r="A175" s="141">
        <v>164</v>
      </c>
      <c r="B175" s="142"/>
      <c r="C175" s="142"/>
      <c r="D175" s="142"/>
      <c r="E175" s="144"/>
      <c r="F175" s="16" t="str">
        <f t="shared" si="18"/>
        <v/>
      </c>
      <c r="H175" s="69"/>
      <c r="I175" s="62"/>
      <c r="J175" s="380" t="str">
        <f t="shared" si="19"/>
        <v/>
      </c>
      <c r="K175" s="380" t="str">
        <f t="shared" si="20"/>
        <v/>
      </c>
      <c r="L175" s="380" t="str">
        <f t="shared" si="21"/>
        <v/>
      </c>
      <c r="M175" s="380" t="str">
        <f t="shared" si="22"/>
        <v/>
      </c>
      <c r="N175" s="62"/>
      <c r="O175" s="62"/>
      <c r="P175" s="62"/>
      <c r="Q175" s="62"/>
      <c r="R175" s="62"/>
    </row>
    <row r="176" spans="1:18" s="68" customFormat="1">
      <c r="A176" s="141">
        <v>165</v>
      </c>
      <c r="B176" s="142"/>
      <c r="C176" s="142"/>
      <c r="D176" s="142"/>
      <c r="E176" s="144"/>
      <c r="F176" s="16" t="str">
        <f t="shared" si="18"/>
        <v/>
      </c>
      <c r="H176" s="69"/>
      <c r="I176" s="62"/>
      <c r="J176" s="380" t="str">
        <f t="shared" si="19"/>
        <v/>
      </c>
      <c r="K176" s="380" t="str">
        <f t="shared" si="20"/>
        <v/>
      </c>
      <c r="L176" s="380" t="str">
        <f t="shared" si="21"/>
        <v/>
      </c>
      <c r="M176" s="380" t="str">
        <f t="shared" si="22"/>
        <v/>
      </c>
      <c r="N176" s="62"/>
      <c r="O176" s="62"/>
      <c r="P176" s="62"/>
      <c r="Q176" s="62"/>
      <c r="R176" s="62"/>
    </row>
    <row r="177" spans="1:18" s="68" customFormat="1">
      <c r="A177" s="141">
        <v>166</v>
      </c>
      <c r="B177" s="142"/>
      <c r="C177" s="142"/>
      <c r="D177" s="142"/>
      <c r="E177" s="144"/>
      <c r="F177" s="16" t="str">
        <f t="shared" si="18"/>
        <v/>
      </c>
      <c r="H177" s="69"/>
      <c r="I177" s="62"/>
      <c r="J177" s="380" t="str">
        <f t="shared" si="19"/>
        <v/>
      </c>
      <c r="K177" s="380" t="str">
        <f t="shared" si="20"/>
        <v/>
      </c>
      <c r="L177" s="380" t="str">
        <f t="shared" si="21"/>
        <v/>
      </c>
      <c r="M177" s="380" t="str">
        <f t="shared" si="22"/>
        <v/>
      </c>
      <c r="N177" s="62"/>
      <c r="O177" s="62"/>
      <c r="P177" s="62"/>
      <c r="Q177" s="62"/>
      <c r="R177" s="62"/>
    </row>
    <row r="178" spans="1:18" s="68" customFormat="1">
      <c r="A178" s="141">
        <v>167</v>
      </c>
      <c r="B178" s="142"/>
      <c r="C178" s="142"/>
      <c r="D178" s="142"/>
      <c r="E178" s="144"/>
      <c r="F178" s="16" t="str">
        <f t="shared" si="18"/>
        <v/>
      </c>
      <c r="H178" s="69"/>
      <c r="I178" s="62"/>
      <c r="J178" s="380" t="str">
        <f t="shared" si="19"/>
        <v/>
      </c>
      <c r="K178" s="380" t="str">
        <f t="shared" si="20"/>
        <v/>
      </c>
      <c r="L178" s="380" t="str">
        <f t="shared" si="21"/>
        <v/>
      </c>
      <c r="M178" s="380" t="str">
        <f t="shared" si="22"/>
        <v/>
      </c>
      <c r="N178" s="62"/>
      <c r="O178" s="62"/>
      <c r="P178" s="62"/>
      <c r="Q178" s="62"/>
      <c r="R178" s="62"/>
    </row>
    <row r="179" spans="1:18" s="68" customFormat="1">
      <c r="A179" s="141">
        <v>168</v>
      </c>
      <c r="B179" s="142"/>
      <c r="C179" s="142"/>
      <c r="D179" s="142"/>
      <c r="E179" s="144"/>
      <c r="F179" s="16" t="str">
        <f t="shared" si="18"/>
        <v/>
      </c>
      <c r="H179" s="69"/>
      <c r="I179" s="62"/>
      <c r="J179" s="380" t="str">
        <f t="shared" si="19"/>
        <v/>
      </c>
      <c r="K179" s="380" t="str">
        <f t="shared" si="20"/>
        <v/>
      </c>
      <c r="L179" s="380" t="str">
        <f t="shared" si="21"/>
        <v/>
      </c>
      <c r="M179" s="380" t="str">
        <f t="shared" si="22"/>
        <v/>
      </c>
      <c r="N179" s="62"/>
      <c r="O179" s="62"/>
      <c r="P179" s="62"/>
      <c r="Q179" s="62"/>
      <c r="R179" s="62"/>
    </row>
    <row r="180" spans="1:18" s="68" customFormat="1">
      <c r="A180" s="141">
        <v>169</v>
      </c>
      <c r="B180" s="142"/>
      <c r="C180" s="142"/>
      <c r="D180" s="142"/>
      <c r="E180" s="144"/>
      <c r="F180" s="16" t="str">
        <f t="shared" si="18"/>
        <v/>
      </c>
      <c r="H180" s="69"/>
      <c r="I180" s="62"/>
      <c r="J180" s="380" t="str">
        <f t="shared" si="19"/>
        <v/>
      </c>
      <c r="K180" s="380" t="str">
        <f t="shared" si="20"/>
        <v/>
      </c>
      <c r="L180" s="380" t="str">
        <f t="shared" si="21"/>
        <v/>
      </c>
      <c r="M180" s="380" t="str">
        <f t="shared" si="22"/>
        <v/>
      </c>
      <c r="N180" s="62"/>
      <c r="O180" s="62"/>
      <c r="P180" s="62"/>
      <c r="Q180" s="62"/>
      <c r="R180" s="62"/>
    </row>
    <row r="181" spans="1:18" s="68" customFormat="1">
      <c r="A181" s="141">
        <v>170</v>
      </c>
      <c r="B181" s="142"/>
      <c r="C181" s="142"/>
      <c r="D181" s="142"/>
      <c r="E181" s="144"/>
      <c r="F181" s="16" t="str">
        <f t="shared" si="18"/>
        <v/>
      </c>
      <c r="H181" s="69"/>
      <c r="I181" s="62"/>
      <c r="J181" s="380" t="str">
        <f t="shared" si="19"/>
        <v/>
      </c>
      <c r="K181" s="380" t="str">
        <f t="shared" si="20"/>
        <v/>
      </c>
      <c r="L181" s="380" t="str">
        <f t="shared" si="21"/>
        <v/>
      </c>
      <c r="M181" s="380" t="str">
        <f t="shared" si="22"/>
        <v/>
      </c>
      <c r="N181" s="62"/>
      <c r="O181" s="62"/>
      <c r="P181" s="62"/>
      <c r="Q181" s="62"/>
      <c r="R181" s="62"/>
    </row>
    <row r="182" spans="1:18" s="68" customFormat="1">
      <c r="A182" s="141">
        <v>171</v>
      </c>
      <c r="B182" s="142"/>
      <c r="C182" s="142"/>
      <c r="D182" s="142"/>
      <c r="E182" s="144"/>
      <c r="F182" s="16" t="str">
        <f t="shared" si="18"/>
        <v/>
      </c>
      <c r="H182" s="69"/>
      <c r="I182" s="62"/>
      <c r="J182" s="380" t="str">
        <f t="shared" si="19"/>
        <v/>
      </c>
      <c r="K182" s="380" t="str">
        <f t="shared" si="20"/>
        <v/>
      </c>
      <c r="L182" s="380" t="str">
        <f t="shared" si="21"/>
        <v/>
      </c>
      <c r="M182" s="380" t="str">
        <f t="shared" si="22"/>
        <v/>
      </c>
      <c r="N182" s="62"/>
      <c r="O182" s="62"/>
      <c r="P182" s="62"/>
      <c r="Q182" s="62"/>
      <c r="R182" s="62"/>
    </row>
    <row r="183" spans="1:18" s="68" customFormat="1">
      <c r="A183" s="141">
        <v>172</v>
      </c>
      <c r="B183" s="142"/>
      <c r="C183" s="142"/>
      <c r="D183" s="142"/>
      <c r="E183" s="144"/>
      <c r="F183" s="16" t="str">
        <f t="shared" si="18"/>
        <v/>
      </c>
      <c r="H183" s="69"/>
      <c r="I183" s="62"/>
      <c r="J183" s="380" t="str">
        <f t="shared" si="19"/>
        <v/>
      </c>
      <c r="K183" s="380" t="str">
        <f t="shared" si="20"/>
        <v/>
      </c>
      <c r="L183" s="380" t="str">
        <f t="shared" si="21"/>
        <v/>
      </c>
      <c r="M183" s="380" t="str">
        <f t="shared" si="22"/>
        <v/>
      </c>
      <c r="N183" s="62"/>
      <c r="O183" s="62"/>
      <c r="P183" s="62"/>
      <c r="Q183" s="62"/>
      <c r="R183" s="62"/>
    </row>
    <row r="184" spans="1:18" s="68" customFormat="1">
      <c r="A184" s="141">
        <v>173</v>
      </c>
      <c r="B184" s="142"/>
      <c r="C184" s="142"/>
      <c r="D184" s="142"/>
      <c r="E184" s="144"/>
      <c r="F184" s="16" t="str">
        <f t="shared" si="18"/>
        <v/>
      </c>
      <c r="H184" s="69"/>
      <c r="I184" s="62"/>
      <c r="J184" s="380" t="str">
        <f t="shared" si="19"/>
        <v/>
      </c>
      <c r="K184" s="380" t="str">
        <f t="shared" si="20"/>
        <v/>
      </c>
      <c r="L184" s="380" t="str">
        <f t="shared" si="21"/>
        <v/>
      </c>
      <c r="M184" s="380" t="str">
        <f t="shared" si="22"/>
        <v/>
      </c>
      <c r="N184" s="62"/>
      <c r="O184" s="62"/>
      <c r="P184" s="62"/>
      <c r="Q184" s="62"/>
      <c r="R184" s="62"/>
    </row>
    <row r="185" spans="1:18" s="68" customFormat="1">
      <c r="A185" s="141">
        <v>174</v>
      </c>
      <c r="B185" s="142"/>
      <c r="C185" s="142"/>
      <c r="D185" s="142"/>
      <c r="E185" s="144"/>
      <c r="F185" s="16" t="str">
        <f t="shared" si="18"/>
        <v/>
      </c>
      <c r="H185" s="69"/>
      <c r="I185" s="62"/>
      <c r="J185" s="380" t="str">
        <f t="shared" si="19"/>
        <v/>
      </c>
      <c r="K185" s="380" t="str">
        <f t="shared" si="20"/>
        <v/>
      </c>
      <c r="L185" s="380" t="str">
        <f t="shared" si="21"/>
        <v/>
      </c>
      <c r="M185" s="380" t="str">
        <f t="shared" si="22"/>
        <v/>
      </c>
      <c r="N185" s="62"/>
      <c r="O185" s="62"/>
      <c r="P185" s="62"/>
      <c r="Q185" s="62"/>
      <c r="R185" s="62"/>
    </row>
    <row r="186" spans="1:18" s="68" customFormat="1">
      <c r="A186" s="141">
        <v>175</v>
      </c>
      <c r="B186" s="142"/>
      <c r="C186" s="142"/>
      <c r="D186" s="142"/>
      <c r="E186" s="144"/>
      <c r="F186" s="16" t="str">
        <f t="shared" si="18"/>
        <v/>
      </c>
      <c r="H186" s="69"/>
      <c r="I186" s="62"/>
      <c r="J186" s="380" t="str">
        <f t="shared" si="19"/>
        <v/>
      </c>
      <c r="K186" s="380" t="str">
        <f t="shared" si="20"/>
        <v/>
      </c>
      <c r="L186" s="380" t="str">
        <f t="shared" si="21"/>
        <v/>
      </c>
      <c r="M186" s="380" t="str">
        <f t="shared" si="22"/>
        <v/>
      </c>
      <c r="N186" s="62"/>
      <c r="O186" s="62"/>
      <c r="P186" s="62"/>
      <c r="Q186" s="62"/>
      <c r="R186" s="62"/>
    </row>
    <row r="187" spans="1:18" s="68" customFormat="1">
      <c r="A187" s="141">
        <v>176</v>
      </c>
      <c r="B187" s="142"/>
      <c r="C187" s="142"/>
      <c r="D187" s="142"/>
      <c r="E187" s="144"/>
      <c r="F187" s="16" t="str">
        <f t="shared" si="18"/>
        <v/>
      </c>
      <c r="H187" s="69"/>
      <c r="I187" s="62"/>
      <c r="J187" s="380" t="str">
        <f t="shared" si="19"/>
        <v/>
      </c>
      <c r="K187" s="380" t="str">
        <f t="shared" si="20"/>
        <v/>
      </c>
      <c r="L187" s="380" t="str">
        <f t="shared" si="21"/>
        <v/>
      </c>
      <c r="M187" s="380" t="str">
        <f t="shared" si="22"/>
        <v/>
      </c>
      <c r="N187" s="62"/>
      <c r="O187" s="62"/>
      <c r="P187" s="62"/>
      <c r="Q187" s="62"/>
      <c r="R187" s="62"/>
    </row>
    <row r="188" spans="1:18" s="68" customFormat="1">
      <c r="A188" s="141">
        <v>177</v>
      </c>
      <c r="B188" s="142"/>
      <c r="C188" s="142"/>
      <c r="D188" s="142"/>
      <c r="E188" s="144"/>
      <c r="F188" s="16" t="str">
        <f t="shared" si="18"/>
        <v/>
      </c>
      <c r="H188" s="69"/>
      <c r="I188" s="62"/>
      <c r="J188" s="380" t="str">
        <f t="shared" si="19"/>
        <v/>
      </c>
      <c r="K188" s="380" t="str">
        <f t="shared" si="20"/>
        <v/>
      </c>
      <c r="L188" s="380" t="str">
        <f t="shared" si="21"/>
        <v/>
      </c>
      <c r="M188" s="380" t="str">
        <f t="shared" si="22"/>
        <v/>
      </c>
      <c r="N188" s="62"/>
      <c r="O188" s="62"/>
      <c r="P188" s="62"/>
      <c r="Q188" s="62"/>
      <c r="R188" s="62"/>
    </row>
    <row r="189" spans="1:18" s="68" customFormat="1">
      <c r="A189" s="141">
        <v>178</v>
      </c>
      <c r="B189" s="142"/>
      <c r="C189" s="142"/>
      <c r="D189" s="142"/>
      <c r="E189" s="144"/>
      <c r="F189" s="16" t="str">
        <f t="shared" si="18"/>
        <v/>
      </c>
      <c r="H189" s="69"/>
      <c r="I189" s="62"/>
      <c r="J189" s="380" t="str">
        <f t="shared" si="19"/>
        <v/>
      </c>
      <c r="K189" s="380" t="str">
        <f t="shared" si="20"/>
        <v/>
      </c>
      <c r="L189" s="380" t="str">
        <f t="shared" si="21"/>
        <v/>
      </c>
      <c r="M189" s="380" t="str">
        <f t="shared" si="22"/>
        <v/>
      </c>
      <c r="N189" s="62"/>
      <c r="O189" s="62"/>
      <c r="P189" s="62"/>
      <c r="Q189" s="62"/>
      <c r="R189" s="62"/>
    </row>
    <row r="190" spans="1:18" s="68" customFormat="1">
      <c r="A190" s="141">
        <v>179</v>
      </c>
      <c r="B190" s="142"/>
      <c r="C190" s="142"/>
      <c r="D190" s="142"/>
      <c r="E190" s="144"/>
      <c r="F190" s="16" t="str">
        <f t="shared" si="18"/>
        <v/>
      </c>
      <c r="H190" s="69"/>
      <c r="I190" s="62"/>
      <c r="J190" s="380" t="str">
        <f t="shared" si="19"/>
        <v/>
      </c>
      <c r="K190" s="380" t="str">
        <f t="shared" si="20"/>
        <v/>
      </c>
      <c r="L190" s="380" t="str">
        <f t="shared" si="21"/>
        <v/>
      </c>
      <c r="M190" s="380" t="str">
        <f t="shared" si="22"/>
        <v/>
      </c>
      <c r="N190" s="62"/>
      <c r="O190" s="62"/>
      <c r="P190" s="62"/>
      <c r="Q190" s="62"/>
      <c r="R190" s="62"/>
    </row>
    <row r="191" spans="1:18" s="68" customFormat="1">
      <c r="A191" s="141">
        <v>180</v>
      </c>
      <c r="B191" s="142"/>
      <c r="C191" s="142"/>
      <c r="D191" s="142"/>
      <c r="E191" s="144"/>
      <c r="F191" s="16" t="str">
        <f t="shared" si="18"/>
        <v/>
      </c>
      <c r="H191" s="69"/>
      <c r="I191" s="62"/>
      <c r="J191" s="380" t="str">
        <f t="shared" si="19"/>
        <v/>
      </c>
      <c r="K191" s="380" t="str">
        <f t="shared" si="20"/>
        <v/>
      </c>
      <c r="L191" s="380" t="str">
        <f t="shared" si="21"/>
        <v/>
      </c>
      <c r="M191" s="380" t="str">
        <f t="shared" si="22"/>
        <v/>
      </c>
      <c r="N191" s="62"/>
      <c r="O191" s="62"/>
      <c r="P191" s="62"/>
      <c r="Q191" s="62"/>
      <c r="R191" s="62"/>
    </row>
    <row r="192" spans="1:18" s="68" customFormat="1">
      <c r="A192" s="141">
        <v>181</v>
      </c>
      <c r="B192" s="142"/>
      <c r="C192" s="142"/>
      <c r="D192" s="142"/>
      <c r="E192" s="144"/>
      <c r="F192" s="16" t="str">
        <f t="shared" si="18"/>
        <v/>
      </c>
      <c r="H192" s="69"/>
      <c r="I192" s="62"/>
      <c r="J192" s="380" t="str">
        <f t="shared" si="19"/>
        <v/>
      </c>
      <c r="K192" s="380" t="str">
        <f t="shared" si="20"/>
        <v/>
      </c>
      <c r="L192" s="380" t="str">
        <f t="shared" si="21"/>
        <v/>
      </c>
      <c r="M192" s="380" t="str">
        <f t="shared" si="22"/>
        <v/>
      </c>
      <c r="N192" s="62"/>
      <c r="O192" s="62"/>
      <c r="P192" s="62"/>
      <c r="Q192" s="62"/>
      <c r="R192" s="62"/>
    </row>
    <row r="193" spans="1:18" s="68" customFormat="1">
      <c r="A193" s="141">
        <v>182</v>
      </c>
      <c r="B193" s="142"/>
      <c r="C193" s="142"/>
      <c r="D193" s="142"/>
      <c r="E193" s="144"/>
      <c r="F193" s="16" t="str">
        <f t="shared" si="18"/>
        <v/>
      </c>
      <c r="H193" s="69"/>
      <c r="I193" s="62"/>
      <c r="J193" s="380" t="str">
        <f t="shared" si="19"/>
        <v/>
      </c>
      <c r="K193" s="380" t="str">
        <f t="shared" si="20"/>
        <v/>
      </c>
      <c r="L193" s="380" t="str">
        <f t="shared" si="21"/>
        <v/>
      </c>
      <c r="M193" s="380" t="str">
        <f t="shared" si="22"/>
        <v/>
      </c>
      <c r="N193" s="62"/>
      <c r="O193" s="62"/>
      <c r="P193" s="62"/>
      <c r="Q193" s="62"/>
      <c r="R193" s="62"/>
    </row>
    <row r="194" spans="1:18" s="68" customFormat="1">
      <c r="A194" s="141">
        <v>183</v>
      </c>
      <c r="B194" s="142"/>
      <c r="C194" s="142"/>
      <c r="D194" s="142"/>
      <c r="E194" s="144"/>
      <c r="F194" s="16" t="str">
        <f t="shared" si="18"/>
        <v/>
      </c>
      <c r="H194" s="69"/>
      <c r="I194" s="62"/>
      <c r="J194" s="380" t="str">
        <f t="shared" si="19"/>
        <v/>
      </c>
      <c r="K194" s="380" t="str">
        <f t="shared" si="20"/>
        <v/>
      </c>
      <c r="L194" s="380" t="str">
        <f t="shared" si="21"/>
        <v/>
      </c>
      <c r="M194" s="380" t="str">
        <f t="shared" si="22"/>
        <v/>
      </c>
      <c r="N194" s="62"/>
      <c r="O194" s="62"/>
      <c r="P194" s="62"/>
      <c r="Q194" s="62"/>
      <c r="R194" s="62"/>
    </row>
    <row r="195" spans="1:18" s="68" customFormat="1">
      <c r="A195" s="141">
        <v>184</v>
      </c>
      <c r="B195" s="142"/>
      <c r="C195" s="142"/>
      <c r="D195" s="142"/>
      <c r="E195" s="144"/>
      <c r="F195" s="16" t="str">
        <f t="shared" si="18"/>
        <v/>
      </c>
      <c r="H195" s="69"/>
      <c r="I195" s="62"/>
      <c r="J195" s="380" t="str">
        <f t="shared" si="19"/>
        <v/>
      </c>
      <c r="K195" s="380" t="str">
        <f t="shared" si="20"/>
        <v/>
      </c>
      <c r="L195" s="380" t="str">
        <f t="shared" si="21"/>
        <v/>
      </c>
      <c r="M195" s="380" t="str">
        <f t="shared" si="22"/>
        <v/>
      </c>
      <c r="N195" s="62"/>
      <c r="O195" s="62"/>
      <c r="P195" s="62"/>
      <c r="Q195" s="62"/>
      <c r="R195" s="62"/>
    </row>
    <row r="196" spans="1:18" s="68" customFormat="1">
      <c r="A196" s="141">
        <v>185</v>
      </c>
      <c r="B196" s="142"/>
      <c r="C196" s="142"/>
      <c r="D196" s="142"/>
      <c r="E196" s="144"/>
      <c r="F196" s="16" t="str">
        <f t="shared" si="18"/>
        <v/>
      </c>
      <c r="H196" s="69"/>
      <c r="I196" s="62"/>
      <c r="J196" s="380" t="str">
        <f t="shared" si="19"/>
        <v/>
      </c>
      <c r="K196" s="380" t="str">
        <f t="shared" si="20"/>
        <v/>
      </c>
      <c r="L196" s="380" t="str">
        <f t="shared" si="21"/>
        <v/>
      </c>
      <c r="M196" s="380" t="str">
        <f t="shared" si="22"/>
        <v/>
      </c>
      <c r="N196" s="62"/>
      <c r="O196" s="62"/>
      <c r="P196" s="62"/>
      <c r="Q196" s="62"/>
      <c r="R196" s="62"/>
    </row>
    <row r="197" spans="1:18" s="68" customFormat="1">
      <c r="A197" s="141">
        <v>186</v>
      </c>
      <c r="B197" s="142"/>
      <c r="C197" s="142"/>
      <c r="D197" s="142"/>
      <c r="E197" s="144"/>
      <c r="F197" s="16" t="str">
        <f t="shared" si="18"/>
        <v/>
      </c>
      <c r="H197" s="69"/>
      <c r="I197" s="62"/>
      <c r="J197" s="380" t="str">
        <f t="shared" si="19"/>
        <v/>
      </c>
      <c r="K197" s="380" t="str">
        <f t="shared" si="20"/>
        <v/>
      </c>
      <c r="L197" s="380" t="str">
        <f t="shared" si="21"/>
        <v/>
      </c>
      <c r="M197" s="380" t="str">
        <f t="shared" si="22"/>
        <v/>
      </c>
      <c r="N197" s="62"/>
      <c r="O197" s="62"/>
      <c r="P197" s="62"/>
      <c r="Q197" s="62"/>
      <c r="R197" s="62"/>
    </row>
    <row r="198" spans="1:18" s="68" customFormat="1">
      <c r="A198" s="141">
        <v>187</v>
      </c>
      <c r="B198" s="142"/>
      <c r="C198" s="142"/>
      <c r="D198" s="142"/>
      <c r="E198" s="144"/>
      <c r="F198" s="16" t="str">
        <f t="shared" si="18"/>
        <v/>
      </c>
      <c r="H198" s="69"/>
      <c r="I198" s="62"/>
      <c r="J198" s="380" t="str">
        <f t="shared" si="19"/>
        <v/>
      </c>
      <c r="K198" s="380" t="str">
        <f t="shared" si="20"/>
        <v/>
      </c>
      <c r="L198" s="380" t="str">
        <f t="shared" si="21"/>
        <v/>
      </c>
      <c r="M198" s="380" t="str">
        <f t="shared" si="22"/>
        <v/>
      </c>
      <c r="N198" s="62"/>
      <c r="O198" s="62"/>
      <c r="P198" s="62"/>
      <c r="Q198" s="62"/>
      <c r="R198" s="62"/>
    </row>
    <row r="199" spans="1:18" s="68" customFormat="1">
      <c r="A199" s="141">
        <v>188</v>
      </c>
      <c r="B199" s="142"/>
      <c r="C199" s="142"/>
      <c r="D199" s="142"/>
      <c r="E199" s="144"/>
      <c r="F199" s="16" t="str">
        <f t="shared" si="18"/>
        <v/>
      </c>
      <c r="H199" s="69"/>
      <c r="I199" s="62"/>
      <c r="J199" s="380" t="str">
        <f t="shared" si="19"/>
        <v/>
      </c>
      <c r="K199" s="380" t="str">
        <f t="shared" si="20"/>
        <v/>
      </c>
      <c r="L199" s="380" t="str">
        <f t="shared" si="21"/>
        <v/>
      </c>
      <c r="M199" s="380" t="str">
        <f t="shared" si="22"/>
        <v/>
      </c>
      <c r="N199" s="62"/>
      <c r="O199" s="62"/>
      <c r="P199" s="62"/>
      <c r="Q199" s="62"/>
      <c r="R199" s="62"/>
    </row>
    <row r="200" spans="1:18" s="68" customFormat="1">
      <c r="A200" s="141">
        <v>189</v>
      </c>
      <c r="B200" s="142"/>
      <c r="C200" s="142"/>
      <c r="D200" s="142"/>
      <c r="E200" s="144"/>
      <c r="F200" s="16" t="str">
        <f t="shared" si="18"/>
        <v/>
      </c>
      <c r="H200" s="69"/>
      <c r="I200" s="62"/>
      <c r="J200" s="380" t="str">
        <f t="shared" si="19"/>
        <v/>
      </c>
      <c r="K200" s="380" t="str">
        <f t="shared" si="20"/>
        <v/>
      </c>
      <c r="L200" s="380" t="str">
        <f t="shared" si="21"/>
        <v/>
      </c>
      <c r="M200" s="380" t="str">
        <f t="shared" si="22"/>
        <v/>
      </c>
      <c r="N200" s="62"/>
      <c r="O200" s="62"/>
      <c r="P200" s="62"/>
      <c r="Q200" s="62"/>
      <c r="R200" s="62"/>
    </row>
    <row r="201" spans="1:18" s="68" customFormat="1">
      <c r="A201" s="141">
        <v>190</v>
      </c>
      <c r="B201" s="142"/>
      <c r="C201" s="142"/>
      <c r="D201" s="142"/>
      <c r="E201" s="144"/>
      <c r="F201" s="16" t="str">
        <f t="shared" si="18"/>
        <v/>
      </c>
      <c r="H201" s="69"/>
      <c r="I201" s="62"/>
      <c r="J201" s="380" t="str">
        <f t="shared" si="19"/>
        <v/>
      </c>
      <c r="K201" s="380" t="str">
        <f t="shared" si="20"/>
        <v/>
      </c>
      <c r="L201" s="380" t="str">
        <f t="shared" si="21"/>
        <v/>
      </c>
      <c r="M201" s="380" t="str">
        <f t="shared" si="22"/>
        <v/>
      </c>
      <c r="N201" s="62"/>
      <c r="O201" s="62"/>
      <c r="P201" s="62"/>
      <c r="Q201" s="62"/>
      <c r="R201" s="62"/>
    </row>
    <row r="202" spans="1:18" s="68" customFormat="1">
      <c r="A202" s="141">
        <v>191</v>
      </c>
      <c r="B202" s="142"/>
      <c r="C202" s="142"/>
      <c r="D202" s="142"/>
      <c r="E202" s="144"/>
      <c r="F202" s="16" t="str">
        <f t="shared" si="18"/>
        <v/>
      </c>
      <c r="H202" s="69"/>
      <c r="I202" s="62"/>
      <c r="J202" s="380" t="str">
        <f t="shared" si="19"/>
        <v/>
      </c>
      <c r="K202" s="380" t="str">
        <f t="shared" si="20"/>
        <v/>
      </c>
      <c r="L202" s="380" t="str">
        <f t="shared" si="21"/>
        <v/>
      </c>
      <c r="M202" s="380" t="str">
        <f t="shared" si="22"/>
        <v/>
      </c>
      <c r="N202" s="62"/>
      <c r="O202" s="62"/>
      <c r="P202" s="62"/>
      <c r="Q202" s="62"/>
      <c r="R202" s="62"/>
    </row>
    <row r="203" spans="1:18" s="68" customFormat="1">
      <c r="A203" s="141">
        <v>192</v>
      </c>
      <c r="B203" s="142"/>
      <c r="C203" s="142"/>
      <c r="D203" s="142"/>
      <c r="E203" s="144"/>
      <c r="F203" s="16" t="str">
        <f t="shared" si="18"/>
        <v/>
      </c>
      <c r="H203" s="69"/>
      <c r="I203" s="62"/>
      <c r="J203" s="380" t="str">
        <f t="shared" si="19"/>
        <v/>
      </c>
      <c r="K203" s="380" t="str">
        <f t="shared" si="20"/>
        <v/>
      </c>
      <c r="L203" s="380" t="str">
        <f t="shared" si="21"/>
        <v/>
      </c>
      <c r="M203" s="380" t="str">
        <f t="shared" si="22"/>
        <v/>
      </c>
      <c r="N203" s="62"/>
      <c r="O203" s="62"/>
      <c r="P203" s="62"/>
      <c r="Q203" s="62"/>
      <c r="R203" s="62"/>
    </row>
    <row r="204" spans="1:18" s="68" customFormat="1">
      <c r="A204" s="141">
        <v>193</v>
      </c>
      <c r="B204" s="142"/>
      <c r="C204" s="142"/>
      <c r="D204" s="142"/>
      <c r="E204" s="144"/>
      <c r="F204" s="16" t="str">
        <f t="shared" ref="F204:F261" si="23">IF(OR($B204="",,$E204&lt;an_initial,$E204&gt;an_final),"",G204*(HLOOKUP(D204,iii6punctaje,2,FALSE)))</f>
        <v/>
      </c>
      <c r="H204" s="69"/>
      <c r="I204" s="62"/>
      <c r="J204" s="380" t="str">
        <f t="shared" ref="J204:J261" si="24">IF(OR($B204="",,$E204&lt;an_initial,$E204&gt;an_final),"",G204*(HLOOKUP(D204,iii6punctaje,2,FALSE))*COUNTIF(D204,$J$7))</f>
        <v/>
      </c>
      <c r="K204" s="380" t="str">
        <f t="shared" ref="K204:K261" si="25">IF(OR($B204="",,$E204&lt;an_initial,$E204&gt;an_final),"",G204*(HLOOKUP(D204,iii6punctaje,2,FALSE))*COUNTIF(D204,$K$7))</f>
        <v/>
      </c>
      <c r="L204" s="380" t="str">
        <f t="shared" ref="L204:L261" si="26">IF(OR($B204="",,$E204&lt;an_initial,$E204&gt;an_final),"",G204*(HLOOKUP(D204,iii6punctaje,2,FALSE))*COUNTIF(D204,$L$7))</f>
        <v/>
      </c>
      <c r="M204" s="380" t="str">
        <f t="shared" ref="M204:M261" si="27">IF(OR($B204="",,$E204&lt;an_initial,$E204&gt;an_final),"",G204*(HLOOKUP(D204,iii6punctaje,2,FALSE))*COUNTIF(D204,$M$7))</f>
        <v/>
      </c>
      <c r="N204" s="62"/>
      <c r="O204" s="62"/>
      <c r="P204" s="62"/>
      <c r="Q204" s="62"/>
      <c r="R204" s="62"/>
    </row>
    <row r="205" spans="1:18" s="68" customFormat="1">
      <c r="A205" s="141">
        <v>194</v>
      </c>
      <c r="B205" s="142"/>
      <c r="C205" s="142"/>
      <c r="D205" s="142"/>
      <c r="E205" s="144"/>
      <c r="F205" s="16" t="str">
        <f t="shared" si="23"/>
        <v/>
      </c>
      <c r="H205" s="69"/>
      <c r="I205" s="62"/>
      <c r="J205" s="380" t="str">
        <f t="shared" si="24"/>
        <v/>
      </c>
      <c r="K205" s="380" t="str">
        <f t="shared" si="25"/>
        <v/>
      </c>
      <c r="L205" s="380" t="str">
        <f t="shared" si="26"/>
        <v/>
      </c>
      <c r="M205" s="380" t="str">
        <f t="shared" si="27"/>
        <v/>
      </c>
      <c r="N205" s="62"/>
      <c r="O205" s="62"/>
      <c r="P205" s="62"/>
      <c r="Q205" s="62"/>
      <c r="R205" s="62"/>
    </row>
    <row r="206" spans="1:18" s="68" customFormat="1">
      <c r="A206" s="141">
        <v>195</v>
      </c>
      <c r="B206" s="142"/>
      <c r="C206" s="142"/>
      <c r="D206" s="142"/>
      <c r="E206" s="144"/>
      <c r="F206" s="16" t="str">
        <f t="shared" si="23"/>
        <v/>
      </c>
      <c r="H206" s="69"/>
      <c r="I206" s="62"/>
      <c r="J206" s="380" t="str">
        <f t="shared" si="24"/>
        <v/>
      </c>
      <c r="K206" s="380" t="str">
        <f t="shared" si="25"/>
        <v/>
      </c>
      <c r="L206" s="380" t="str">
        <f t="shared" si="26"/>
        <v/>
      </c>
      <c r="M206" s="380" t="str">
        <f t="shared" si="27"/>
        <v/>
      </c>
      <c r="N206" s="62"/>
      <c r="O206" s="62"/>
      <c r="P206" s="62"/>
      <c r="Q206" s="62"/>
      <c r="R206" s="62"/>
    </row>
    <row r="207" spans="1:18" s="68" customFormat="1">
      <c r="A207" s="141">
        <v>196</v>
      </c>
      <c r="B207" s="142"/>
      <c r="C207" s="142"/>
      <c r="D207" s="142"/>
      <c r="E207" s="144"/>
      <c r="F207" s="16" t="str">
        <f t="shared" si="23"/>
        <v/>
      </c>
      <c r="H207" s="69"/>
      <c r="I207" s="62"/>
      <c r="J207" s="380" t="str">
        <f t="shared" si="24"/>
        <v/>
      </c>
      <c r="K207" s="380" t="str">
        <f t="shared" si="25"/>
        <v/>
      </c>
      <c r="L207" s="380" t="str">
        <f t="shared" si="26"/>
        <v/>
      </c>
      <c r="M207" s="380" t="str">
        <f t="shared" si="27"/>
        <v/>
      </c>
      <c r="N207" s="62"/>
      <c r="O207" s="62"/>
      <c r="P207" s="62"/>
      <c r="Q207" s="62"/>
      <c r="R207" s="62"/>
    </row>
    <row r="208" spans="1:18" s="68" customFormat="1">
      <c r="A208" s="141">
        <v>197</v>
      </c>
      <c r="B208" s="142"/>
      <c r="C208" s="142"/>
      <c r="D208" s="142"/>
      <c r="E208" s="144"/>
      <c r="F208" s="16" t="str">
        <f t="shared" si="23"/>
        <v/>
      </c>
      <c r="H208" s="69"/>
      <c r="I208" s="62"/>
      <c r="J208" s="380" t="str">
        <f t="shared" si="24"/>
        <v/>
      </c>
      <c r="K208" s="380" t="str">
        <f t="shared" si="25"/>
        <v/>
      </c>
      <c r="L208" s="380" t="str">
        <f t="shared" si="26"/>
        <v/>
      </c>
      <c r="M208" s="380" t="str">
        <f t="shared" si="27"/>
        <v/>
      </c>
      <c r="N208" s="62"/>
      <c r="O208" s="62"/>
      <c r="P208" s="62"/>
      <c r="Q208" s="62"/>
      <c r="R208" s="62"/>
    </row>
    <row r="209" spans="1:18" s="68" customFormat="1">
      <c r="A209" s="141">
        <v>198</v>
      </c>
      <c r="B209" s="142"/>
      <c r="C209" s="142"/>
      <c r="D209" s="142"/>
      <c r="E209" s="144"/>
      <c r="F209" s="16" t="str">
        <f t="shared" si="23"/>
        <v/>
      </c>
      <c r="H209" s="69"/>
      <c r="I209" s="62"/>
      <c r="J209" s="380" t="str">
        <f t="shared" si="24"/>
        <v/>
      </c>
      <c r="K209" s="380" t="str">
        <f t="shared" si="25"/>
        <v/>
      </c>
      <c r="L209" s="380" t="str">
        <f t="shared" si="26"/>
        <v/>
      </c>
      <c r="M209" s="380" t="str">
        <f t="shared" si="27"/>
        <v/>
      </c>
      <c r="N209" s="62"/>
      <c r="O209" s="62"/>
      <c r="P209" s="62"/>
      <c r="Q209" s="62"/>
      <c r="R209" s="62"/>
    </row>
    <row r="210" spans="1:18" s="68" customFormat="1">
      <c r="A210" s="141">
        <v>199</v>
      </c>
      <c r="B210" s="142"/>
      <c r="C210" s="142"/>
      <c r="D210" s="142"/>
      <c r="E210" s="144"/>
      <c r="F210" s="16" t="str">
        <f t="shared" si="23"/>
        <v/>
      </c>
      <c r="H210" s="69"/>
      <c r="I210" s="62"/>
      <c r="J210" s="380" t="str">
        <f t="shared" si="24"/>
        <v/>
      </c>
      <c r="K210" s="380" t="str">
        <f t="shared" si="25"/>
        <v/>
      </c>
      <c r="L210" s="380" t="str">
        <f t="shared" si="26"/>
        <v/>
      </c>
      <c r="M210" s="380" t="str">
        <f t="shared" si="27"/>
        <v/>
      </c>
      <c r="N210" s="62"/>
      <c r="O210" s="62"/>
      <c r="P210" s="62"/>
      <c r="Q210" s="62"/>
      <c r="R210" s="62"/>
    </row>
    <row r="211" spans="1:18" s="68" customFormat="1">
      <c r="A211" s="141">
        <v>200</v>
      </c>
      <c r="B211" s="142"/>
      <c r="C211" s="142"/>
      <c r="D211" s="142"/>
      <c r="E211" s="144"/>
      <c r="F211" s="16" t="str">
        <f t="shared" si="23"/>
        <v/>
      </c>
      <c r="H211" s="69"/>
      <c r="I211" s="62"/>
      <c r="J211" s="380" t="str">
        <f t="shared" si="24"/>
        <v/>
      </c>
      <c r="K211" s="380" t="str">
        <f t="shared" si="25"/>
        <v/>
      </c>
      <c r="L211" s="380" t="str">
        <f t="shared" si="26"/>
        <v/>
      </c>
      <c r="M211" s="380" t="str">
        <f t="shared" si="27"/>
        <v/>
      </c>
      <c r="N211" s="62"/>
      <c r="O211" s="62"/>
      <c r="P211" s="62"/>
      <c r="Q211" s="62"/>
      <c r="R211" s="62"/>
    </row>
    <row r="212" spans="1:18" s="68" customFormat="1">
      <c r="A212" s="141">
        <v>201</v>
      </c>
      <c r="B212" s="142"/>
      <c r="C212" s="142"/>
      <c r="D212" s="142"/>
      <c r="E212" s="144"/>
      <c r="F212" s="16" t="str">
        <f t="shared" si="23"/>
        <v/>
      </c>
      <c r="H212" s="69"/>
      <c r="I212" s="62"/>
      <c r="J212" s="380" t="str">
        <f t="shared" si="24"/>
        <v/>
      </c>
      <c r="K212" s="380" t="str">
        <f t="shared" si="25"/>
        <v/>
      </c>
      <c r="L212" s="380" t="str">
        <f t="shared" si="26"/>
        <v/>
      </c>
      <c r="M212" s="380" t="str">
        <f t="shared" si="27"/>
        <v/>
      </c>
      <c r="N212" s="62"/>
      <c r="O212" s="62"/>
      <c r="P212" s="62"/>
      <c r="Q212" s="62"/>
      <c r="R212" s="62"/>
    </row>
    <row r="213" spans="1:18" s="68" customFormat="1">
      <c r="A213" s="141">
        <v>202</v>
      </c>
      <c r="B213" s="142"/>
      <c r="C213" s="142"/>
      <c r="D213" s="142"/>
      <c r="E213" s="144"/>
      <c r="F213" s="16" t="str">
        <f t="shared" si="23"/>
        <v/>
      </c>
      <c r="H213" s="69"/>
      <c r="I213" s="62"/>
      <c r="J213" s="380" t="str">
        <f t="shared" si="24"/>
        <v/>
      </c>
      <c r="K213" s="380" t="str">
        <f t="shared" si="25"/>
        <v/>
      </c>
      <c r="L213" s="380" t="str">
        <f t="shared" si="26"/>
        <v/>
      </c>
      <c r="M213" s="380" t="str">
        <f t="shared" si="27"/>
        <v/>
      </c>
      <c r="N213" s="62"/>
      <c r="O213" s="62"/>
      <c r="P213" s="62"/>
      <c r="Q213" s="62"/>
      <c r="R213" s="62"/>
    </row>
    <row r="214" spans="1:18" s="68" customFormat="1">
      <c r="A214" s="141">
        <v>203</v>
      </c>
      <c r="B214" s="142"/>
      <c r="C214" s="142"/>
      <c r="D214" s="142"/>
      <c r="E214" s="144"/>
      <c r="F214" s="16" t="str">
        <f t="shared" si="23"/>
        <v/>
      </c>
      <c r="H214" s="69"/>
      <c r="I214" s="62"/>
      <c r="J214" s="380" t="str">
        <f t="shared" si="24"/>
        <v/>
      </c>
      <c r="K214" s="380" t="str">
        <f t="shared" si="25"/>
        <v/>
      </c>
      <c r="L214" s="380" t="str">
        <f t="shared" si="26"/>
        <v/>
      </c>
      <c r="M214" s="380" t="str">
        <f t="shared" si="27"/>
        <v/>
      </c>
      <c r="N214" s="62"/>
      <c r="O214" s="62"/>
      <c r="P214" s="62"/>
      <c r="Q214" s="62"/>
      <c r="R214" s="62"/>
    </row>
    <row r="215" spans="1:18" s="68" customFormat="1">
      <c r="A215" s="141">
        <v>204</v>
      </c>
      <c r="B215" s="142"/>
      <c r="C215" s="142"/>
      <c r="D215" s="142"/>
      <c r="E215" s="144"/>
      <c r="F215" s="16" t="str">
        <f t="shared" si="23"/>
        <v/>
      </c>
      <c r="H215" s="69"/>
      <c r="I215" s="62"/>
      <c r="J215" s="380" t="str">
        <f t="shared" si="24"/>
        <v/>
      </c>
      <c r="K215" s="380" t="str">
        <f t="shared" si="25"/>
        <v/>
      </c>
      <c r="L215" s="380" t="str">
        <f t="shared" si="26"/>
        <v/>
      </c>
      <c r="M215" s="380" t="str">
        <f t="shared" si="27"/>
        <v/>
      </c>
      <c r="N215" s="62"/>
      <c r="O215" s="62"/>
      <c r="P215" s="62"/>
      <c r="Q215" s="62"/>
      <c r="R215" s="62"/>
    </row>
    <row r="216" spans="1:18" s="68" customFormat="1">
      <c r="A216" s="141">
        <v>205</v>
      </c>
      <c r="B216" s="142"/>
      <c r="C216" s="142"/>
      <c r="D216" s="142"/>
      <c r="E216" s="144"/>
      <c r="F216" s="16" t="str">
        <f t="shared" si="23"/>
        <v/>
      </c>
      <c r="H216" s="69"/>
      <c r="I216" s="62"/>
      <c r="J216" s="380" t="str">
        <f t="shared" si="24"/>
        <v/>
      </c>
      <c r="K216" s="380" t="str">
        <f t="shared" si="25"/>
        <v/>
      </c>
      <c r="L216" s="380" t="str">
        <f t="shared" si="26"/>
        <v/>
      </c>
      <c r="M216" s="380" t="str">
        <f t="shared" si="27"/>
        <v/>
      </c>
      <c r="N216" s="62"/>
      <c r="O216" s="62"/>
      <c r="P216" s="62"/>
      <c r="Q216" s="62"/>
      <c r="R216" s="62"/>
    </row>
    <row r="217" spans="1:18" s="68" customFormat="1">
      <c r="A217" s="141">
        <v>206</v>
      </c>
      <c r="B217" s="142"/>
      <c r="C217" s="142"/>
      <c r="D217" s="142"/>
      <c r="E217" s="144"/>
      <c r="F217" s="16" t="str">
        <f t="shared" si="23"/>
        <v/>
      </c>
      <c r="H217" s="69"/>
      <c r="I217" s="62"/>
      <c r="J217" s="380" t="str">
        <f t="shared" si="24"/>
        <v/>
      </c>
      <c r="K217" s="380" t="str">
        <f t="shared" si="25"/>
        <v/>
      </c>
      <c r="L217" s="380" t="str">
        <f t="shared" si="26"/>
        <v/>
      </c>
      <c r="M217" s="380" t="str">
        <f t="shared" si="27"/>
        <v/>
      </c>
      <c r="N217" s="62"/>
      <c r="O217" s="62"/>
      <c r="P217" s="62"/>
      <c r="Q217" s="62"/>
      <c r="R217" s="62"/>
    </row>
    <row r="218" spans="1:18" s="68" customFormat="1">
      <c r="A218" s="141">
        <v>207</v>
      </c>
      <c r="B218" s="142"/>
      <c r="C218" s="142"/>
      <c r="D218" s="142"/>
      <c r="E218" s="144"/>
      <c r="F218" s="16" t="str">
        <f t="shared" si="23"/>
        <v/>
      </c>
      <c r="H218" s="69"/>
      <c r="I218" s="62"/>
      <c r="J218" s="380" t="str">
        <f t="shared" si="24"/>
        <v/>
      </c>
      <c r="K218" s="380" t="str">
        <f t="shared" si="25"/>
        <v/>
      </c>
      <c r="L218" s="380" t="str">
        <f t="shared" si="26"/>
        <v/>
      </c>
      <c r="M218" s="380" t="str">
        <f t="shared" si="27"/>
        <v/>
      </c>
      <c r="N218" s="62"/>
      <c r="O218" s="62"/>
      <c r="P218" s="62"/>
      <c r="Q218" s="62"/>
      <c r="R218" s="62"/>
    </row>
    <row r="219" spans="1:18" s="68" customFormat="1">
      <c r="A219" s="141">
        <v>208</v>
      </c>
      <c r="B219" s="142"/>
      <c r="C219" s="142"/>
      <c r="D219" s="142"/>
      <c r="E219" s="144"/>
      <c r="F219" s="16" t="str">
        <f t="shared" si="23"/>
        <v/>
      </c>
      <c r="H219" s="69"/>
      <c r="I219" s="62"/>
      <c r="J219" s="380" t="str">
        <f t="shared" si="24"/>
        <v/>
      </c>
      <c r="K219" s="380" t="str">
        <f t="shared" si="25"/>
        <v/>
      </c>
      <c r="L219" s="380" t="str">
        <f t="shared" si="26"/>
        <v/>
      </c>
      <c r="M219" s="380" t="str">
        <f t="shared" si="27"/>
        <v/>
      </c>
      <c r="N219" s="62"/>
      <c r="O219" s="62"/>
      <c r="P219" s="62"/>
      <c r="Q219" s="62"/>
      <c r="R219" s="62"/>
    </row>
    <row r="220" spans="1:18" s="68" customFormat="1">
      <c r="A220" s="141">
        <v>209</v>
      </c>
      <c r="B220" s="142"/>
      <c r="C220" s="142"/>
      <c r="D220" s="142"/>
      <c r="E220" s="144"/>
      <c r="F220" s="16" t="str">
        <f t="shared" si="23"/>
        <v/>
      </c>
      <c r="H220" s="69"/>
      <c r="I220" s="62"/>
      <c r="J220" s="380" t="str">
        <f t="shared" si="24"/>
        <v/>
      </c>
      <c r="K220" s="380" t="str">
        <f t="shared" si="25"/>
        <v/>
      </c>
      <c r="L220" s="380" t="str">
        <f t="shared" si="26"/>
        <v/>
      </c>
      <c r="M220" s="380" t="str">
        <f t="shared" si="27"/>
        <v/>
      </c>
      <c r="N220" s="62"/>
      <c r="O220" s="62"/>
      <c r="P220" s="62"/>
      <c r="Q220" s="62"/>
      <c r="R220" s="62"/>
    </row>
    <row r="221" spans="1:18" s="68" customFormat="1">
      <c r="A221" s="141">
        <v>210</v>
      </c>
      <c r="B221" s="142"/>
      <c r="C221" s="142"/>
      <c r="D221" s="142"/>
      <c r="E221" s="144"/>
      <c r="F221" s="16" t="str">
        <f t="shared" si="23"/>
        <v/>
      </c>
      <c r="H221" s="69"/>
      <c r="I221" s="62"/>
      <c r="J221" s="380" t="str">
        <f t="shared" si="24"/>
        <v/>
      </c>
      <c r="K221" s="380" t="str">
        <f t="shared" si="25"/>
        <v/>
      </c>
      <c r="L221" s="380" t="str">
        <f t="shared" si="26"/>
        <v/>
      </c>
      <c r="M221" s="380" t="str">
        <f t="shared" si="27"/>
        <v/>
      </c>
      <c r="N221" s="62"/>
      <c r="O221" s="62"/>
      <c r="P221" s="62"/>
      <c r="Q221" s="62"/>
      <c r="R221" s="62"/>
    </row>
    <row r="222" spans="1:18" s="68" customFormat="1">
      <c r="A222" s="141">
        <v>211</v>
      </c>
      <c r="B222" s="142"/>
      <c r="C222" s="142"/>
      <c r="D222" s="142"/>
      <c r="E222" s="144"/>
      <c r="F222" s="16" t="str">
        <f t="shared" si="23"/>
        <v/>
      </c>
      <c r="H222" s="69"/>
      <c r="I222" s="62"/>
      <c r="J222" s="380" t="str">
        <f t="shared" si="24"/>
        <v/>
      </c>
      <c r="K222" s="380" t="str">
        <f t="shared" si="25"/>
        <v/>
      </c>
      <c r="L222" s="380" t="str">
        <f t="shared" si="26"/>
        <v/>
      </c>
      <c r="M222" s="380" t="str">
        <f t="shared" si="27"/>
        <v/>
      </c>
      <c r="N222" s="62"/>
      <c r="O222" s="62"/>
      <c r="P222" s="62"/>
      <c r="Q222" s="62"/>
      <c r="R222" s="62"/>
    </row>
    <row r="223" spans="1:18" s="68" customFormat="1">
      <c r="A223" s="141">
        <v>212</v>
      </c>
      <c r="B223" s="142"/>
      <c r="C223" s="142"/>
      <c r="D223" s="142"/>
      <c r="E223" s="144"/>
      <c r="F223" s="16" t="str">
        <f t="shared" si="23"/>
        <v/>
      </c>
      <c r="H223" s="69"/>
      <c r="I223" s="62"/>
      <c r="J223" s="380" t="str">
        <f t="shared" si="24"/>
        <v/>
      </c>
      <c r="K223" s="380" t="str">
        <f t="shared" si="25"/>
        <v/>
      </c>
      <c r="L223" s="380" t="str">
        <f t="shared" si="26"/>
        <v/>
      </c>
      <c r="M223" s="380" t="str">
        <f t="shared" si="27"/>
        <v/>
      </c>
      <c r="N223" s="62"/>
      <c r="O223" s="62"/>
      <c r="P223" s="62"/>
      <c r="Q223" s="62"/>
      <c r="R223" s="62"/>
    </row>
    <row r="224" spans="1:18" s="68" customFormat="1">
      <c r="A224" s="141">
        <v>213</v>
      </c>
      <c r="B224" s="142"/>
      <c r="C224" s="142"/>
      <c r="D224" s="142"/>
      <c r="E224" s="144"/>
      <c r="F224" s="16" t="str">
        <f t="shared" si="23"/>
        <v/>
      </c>
      <c r="H224" s="69"/>
      <c r="I224" s="62"/>
      <c r="J224" s="380" t="str">
        <f t="shared" si="24"/>
        <v/>
      </c>
      <c r="K224" s="380" t="str">
        <f t="shared" si="25"/>
        <v/>
      </c>
      <c r="L224" s="380" t="str">
        <f t="shared" si="26"/>
        <v/>
      </c>
      <c r="M224" s="380" t="str">
        <f t="shared" si="27"/>
        <v/>
      </c>
      <c r="N224" s="62"/>
      <c r="O224" s="62"/>
      <c r="P224" s="62"/>
      <c r="Q224" s="62"/>
      <c r="R224" s="62"/>
    </row>
    <row r="225" spans="1:18" s="68" customFormat="1">
      <c r="A225" s="141">
        <v>214</v>
      </c>
      <c r="B225" s="142"/>
      <c r="C225" s="142"/>
      <c r="D225" s="142"/>
      <c r="E225" s="144"/>
      <c r="F225" s="16" t="str">
        <f t="shared" si="23"/>
        <v/>
      </c>
      <c r="H225" s="69"/>
      <c r="I225" s="62"/>
      <c r="J225" s="380" t="str">
        <f t="shared" si="24"/>
        <v/>
      </c>
      <c r="K225" s="380" t="str">
        <f t="shared" si="25"/>
        <v/>
      </c>
      <c r="L225" s="380" t="str">
        <f t="shared" si="26"/>
        <v/>
      </c>
      <c r="M225" s="380" t="str">
        <f t="shared" si="27"/>
        <v/>
      </c>
      <c r="N225" s="62"/>
      <c r="O225" s="62"/>
      <c r="P225" s="62"/>
      <c r="Q225" s="62"/>
      <c r="R225" s="62"/>
    </row>
    <row r="226" spans="1:18" s="68" customFormat="1">
      <c r="A226" s="141">
        <v>215</v>
      </c>
      <c r="B226" s="142"/>
      <c r="C226" s="142"/>
      <c r="D226" s="142"/>
      <c r="E226" s="144"/>
      <c r="F226" s="16" t="str">
        <f t="shared" si="23"/>
        <v/>
      </c>
      <c r="H226" s="69"/>
      <c r="I226" s="62"/>
      <c r="J226" s="380" t="str">
        <f t="shared" si="24"/>
        <v/>
      </c>
      <c r="K226" s="380" t="str">
        <f t="shared" si="25"/>
        <v/>
      </c>
      <c r="L226" s="380" t="str">
        <f t="shared" si="26"/>
        <v/>
      </c>
      <c r="M226" s="380" t="str">
        <f t="shared" si="27"/>
        <v/>
      </c>
      <c r="N226" s="62"/>
      <c r="O226" s="62"/>
      <c r="P226" s="62"/>
      <c r="Q226" s="62"/>
      <c r="R226" s="62"/>
    </row>
    <row r="227" spans="1:18" s="68" customFormat="1">
      <c r="A227" s="141">
        <v>216</v>
      </c>
      <c r="B227" s="142"/>
      <c r="C227" s="142"/>
      <c r="D227" s="142"/>
      <c r="E227" s="144"/>
      <c r="F227" s="16" t="str">
        <f t="shared" si="23"/>
        <v/>
      </c>
      <c r="H227" s="69"/>
      <c r="I227" s="62"/>
      <c r="J227" s="380" t="str">
        <f t="shared" si="24"/>
        <v/>
      </c>
      <c r="K227" s="380" t="str">
        <f t="shared" si="25"/>
        <v/>
      </c>
      <c r="L227" s="380" t="str">
        <f t="shared" si="26"/>
        <v/>
      </c>
      <c r="M227" s="380" t="str">
        <f t="shared" si="27"/>
        <v/>
      </c>
      <c r="N227" s="62"/>
      <c r="O227" s="62"/>
      <c r="P227" s="62"/>
      <c r="Q227" s="62"/>
      <c r="R227" s="62"/>
    </row>
    <row r="228" spans="1:18" s="68" customFormat="1">
      <c r="A228" s="141">
        <v>217</v>
      </c>
      <c r="B228" s="142"/>
      <c r="C228" s="142"/>
      <c r="D228" s="142"/>
      <c r="E228" s="144"/>
      <c r="F228" s="16" t="str">
        <f t="shared" si="23"/>
        <v/>
      </c>
      <c r="H228" s="69"/>
      <c r="I228" s="62"/>
      <c r="J228" s="380" t="str">
        <f t="shared" si="24"/>
        <v/>
      </c>
      <c r="K228" s="380" t="str">
        <f t="shared" si="25"/>
        <v/>
      </c>
      <c r="L228" s="380" t="str">
        <f t="shared" si="26"/>
        <v/>
      </c>
      <c r="M228" s="380" t="str">
        <f t="shared" si="27"/>
        <v/>
      </c>
      <c r="N228" s="62"/>
      <c r="O228" s="62"/>
      <c r="P228" s="62"/>
      <c r="Q228" s="62"/>
      <c r="R228" s="62"/>
    </row>
    <row r="229" spans="1:18" s="68" customFormat="1">
      <c r="A229" s="141">
        <v>218</v>
      </c>
      <c r="B229" s="142"/>
      <c r="C229" s="142"/>
      <c r="D229" s="142"/>
      <c r="E229" s="144"/>
      <c r="F229" s="16" t="str">
        <f t="shared" si="23"/>
        <v/>
      </c>
      <c r="H229" s="69"/>
      <c r="I229" s="62"/>
      <c r="J229" s="380" t="str">
        <f t="shared" si="24"/>
        <v/>
      </c>
      <c r="K229" s="380" t="str">
        <f t="shared" si="25"/>
        <v/>
      </c>
      <c r="L229" s="380" t="str">
        <f t="shared" si="26"/>
        <v/>
      </c>
      <c r="M229" s="380" t="str">
        <f t="shared" si="27"/>
        <v/>
      </c>
      <c r="N229" s="62"/>
      <c r="O229" s="62"/>
      <c r="P229" s="62"/>
      <c r="Q229" s="62"/>
      <c r="R229" s="62"/>
    </row>
    <row r="230" spans="1:18" s="68" customFormat="1">
      <c r="A230" s="141">
        <v>219</v>
      </c>
      <c r="B230" s="142"/>
      <c r="C230" s="142"/>
      <c r="D230" s="142"/>
      <c r="E230" s="144"/>
      <c r="F230" s="16" t="str">
        <f t="shared" si="23"/>
        <v/>
      </c>
      <c r="H230" s="69"/>
      <c r="I230" s="62"/>
      <c r="J230" s="380" t="str">
        <f t="shared" si="24"/>
        <v/>
      </c>
      <c r="K230" s="380" t="str">
        <f t="shared" si="25"/>
        <v/>
      </c>
      <c r="L230" s="380" t="str">
        <f t="shared" si="26"/>
        <v/>
      </c>
      <c r="M230" s="380" t="str">
        <f t="shared" si="27"/>
        <v/>
      </c>
      <c r="N230" s="62"/>
      <c r="O230" s="62"/>
      <c r="P230" s="62"/>
      <c r="Q230" s="62"/>
      <c r="R230" s="62"/>
    </row>
    <row r="231" spans="1:18" s="68" customFormat="1">
      <c r="A231" s="141">
        <v>220</v>
      </c>
      <c r="B231" s="142"/>
      <c r="C231" s="142"/>
      <c r="D231" s="142"/>
      <c r="E231" s="144"/>
      <c r="F231" s="16" t="str">
        <f t="shared" si="23"/>
        <v/>
      </c>
      <c r="H231" s="69"/>
      <c r="I231" s="62"/>
      <c r="J231" s="380" t="str">
        <f t="shared" si="24"/>
        <v/>
      </c>
      <c r="K231" s="380" t="str">
        <f t="shared" si="25"/>
        <v/>
      </c>
      <c r="L231" s="380" t="str">
        <f t="shared" si="26"/>
        <v/>
      </c>
      <c r="M231" s="380" t="str">
        <f t="shared" si="27"/>
        <v/>
      </c>
      <c r="N231" s="62"/>
      <c r="O231" s="62"/>
      <c r="P231" s="62"/>
      <c r="Q231" s="62"/>
      <c r="R231" s="62"/>
    </row>
    <row r="232" spans="1:18" s="68" customFormat="1">
      <c r="A232" s="141">
        <v>221</v>
      </c>
      <c r="B232" s="142"/>
      <c r="C232" s="142"/>
      <c r="D232" s="142"/>
      <c r="E232" s="144"/>
      <c r="F232" s="16" t="str">
        <f t="shared" si="23"/>
        <v/>
      </c>
      <c r="H232" s="69"/>
      <c r="I232" s="62"/>
      <c r="J232" s="380" t="str">
        <f t="shared" si="24"/>
        <v/>
      </c>
      <c r="K232" s="380" t="str">
        <f t="shared" si="25"/>
        <v/>
      </c>
      <c r="L232" s="380" t="str">
        <f t="shared" si="26"/>
        <v/>
      </c>
      <c r="M232" s="380" t="str">
        <f t="shared" si="27"/>
        <v/>
      </c>
      <c r="N232" s="62"/>
      <c r="O232" s="62"/>
      <c r="P232" s="62"/>
      <c r="Q232" s="62"/>
      <c r="R232" s="62"/>
    </row>
    <row r="233" spans="1:18" s="68" customFormat="1">
      <c r="A233" s="141">
        <v>222</v>
      </c>
      <c r="B233" s="142"/>
      <c r="C233" s="142"/>
      <c r="D233" s="142"/>
      <c r="E233" s="144"/>
      <c r="F233" s="16" t="str">
        <f t="shared" si="23"/>
        <v/>
      </c>
      <c r="H233" s="69"/>
      <c r="I233" s="62"/>
      <c r="J233" s="380" t="str">
        <f t="shared" si="24"/>
        <v/>
      </c>
      <c r="K233" s="380" t="str">
        <f t="shared" si="25"/>
        <v/>
      </c>
      <c r="L233" s="380" t="str">
        <f t="shared" si="26"/>
        <v/>
      </c>
      <c r="M233" s="380" t="str">
        <f t="shared" si="27"/>
        <v/>
      </c>
      <c r="N233" s="62"/>
      <c r="O233" s="62"/>
      <c r="P233" s="62"/>
      <c r="Q233" s="62"/>
      <c r="R233" s="62"/>
    </row>
    <row r="234" spans="1:18" s="68" customFormat="1">
      <c r="A234" s="141">
        <v>223</v>
      </c>
      <c r="B234" s="142"/>
      <c r="C234" s="142"/>
      <c r="D234" s="142"/>
      <c r="E234" s="144"/>
      <c r="F234" s="16" t="str">
        <f t="shared" si="23"/>
        <v/>
      </c>
      <c r="H234" s="69"/>
      <c r="I234" s="62"/>
      <c r="J234" s="380" t="str">
        <f t="shared" si="24"/>
        <v/>
      </c>
      <c r="K234" s="380" t="str">
        <f t="shared" si="25"/>
        <v/>
      </c>
      <c r="L234" s="380" t="str">
        <f t="shared" si="26"/>
        <v/>
      </c>
      <c r="M234" s="380" t="str">
        <f t="shared" si="27"/>
        <v/>
      </c>
      <c r="N234" s="62"/>
      <c r="O234" s="62"/>
      <c r="P234" s="62"/>
      <c r="Q234" s="62"/>
      <c r="R234" s="62"/>
    </row>
    <row r="235" spans="1:18" s="68" customFormat="1">
      <c r="A235" s="141">
        <v>224</v>
      </c>
      <c r="B235" s="142"/>
      <c r="C235" s="142"/>
      <c r="D235" s="142"/>
      <c r="E235" s="144"/>
      <c r="F235" s="16" t="str">
        <f t="shared" si="23"/>
        <v/>
      </c>
      <c r="H235" s="69"/>
      <c r="I235" s="62"/>
      <c r="J235" s="380" t="str">
        <f t="shared" si="24"/>
        <v/>
      </c>
      <c r="K235" s="380" t="str">
        <f t="shared" si="25"/>
        <v/>
      </c>
      <c r="L235" s="380" t="str">
        <f t="shared" si="26"/>
        <v/>
      </c>
      <c r="M235" s="380" t="str">
        <f t="shared" si="27"/>
        <v/>
      </c>
      <c r="N235" s="62"/>
      <c r="O235" s="62"/>
      <c r="P235" s="62"/>
      <c r="Q235" s="62"/>
      <c r="R235" s="62"/>
    </row>
    <row r="236" spans="1:18" s="68" customFormat="1">
      <c r="A236" s="141">
        <v>225</v>
      </c>
      <c r="B236" s="142"/>
      <c r="C236" s="142"/>
      <c r="D236" s="142"/>
      <c r="E236" s="144"/>
      <c r="F236" s="16" t="str">
        <f t="shared" si="23"/>
        <v/>
      </c>
      <c r="H236" s="69"/>
      <c r="I236" s="62"/>
      <c r="J236" s="380" t="str">
        <f t="shared" si="24"/>
        <v/>
      </c>
      <c r="K236" s="380" t="str">
        <f t="shared" si="25"/>
        <v/>
      </c>
      <c r="L236" s="380" t="str">
        <f t="shared" si="26"/>
        <v/>
      </c>
      <c r="M236" s="380" t="str">
        <f t="shared" si="27"/>
        <v/>
      </c>
      <c r="N236" s="62"/>
      <c r="O236" s="62"/>
      <c r="P236" s="62"/>
      <c r="Q236" s="62"/>
      <c r="R236" s="62"/>
    </row>
    <row r="237" spans="1:18" s="68" customFormat="1">
      <c r="A237" s="141">
        <v>226</v>
      </c>
      <c r="B237" s="142"/>
      <c r="C237" s="142"/>
      <c r="D237" s="142"/>
      <c r="E237" s="144"/>
      <c r="F237" s="16" t="str">
        <f t="shared" si="23"/>
        <v/>
      </c>
      <c r="H237" s="69"/>
      <c r="I237" s="62"/>
      <c r="J237" s="380" t="str">
        <f t="shared" si="24"/>
        <v/>
      </c>
      <c r="K237" s="380" t="str">
        <f t="shared" si="25"/>
        <v/>
      </c>
      <c r="L237" s="380" t="str">
        <f t="shared" si="26"/>
        <v/>
      </c>
      <c r="M237" s="380" t="str">
        <f t="shared" si="27"/>
        <v/>
      </c>
      <c r="N237" s="62"/>
      <c r="O237" s="62"/>
      <c r="P237" s="62"/>
      <c r="Q237" s="62"/>
      <c r="R237" s="62"/>
    </row>
    <row r="238" spans="1:18" s="68" customFormat="1">
      <c r="A238" s="141">
        <v>227</v>
      </c>
      <c r="B238" s="142"/>
      <c r="C238" s="142"/>
      <c r="D238" s="142"/>
      <c r="E238" s="144"/>
      <c r="F238" s="16" t="str">
        <f t="shared" si="23"/>
        <v/>
      </c>
      <c r="H238" s="69"/>
      <c r="I238" s="62"/>
      <c r="J238" s="380" t="str">
        <f t="shared" si="24"/>
        <v/>
      </c>
      <c r="K238" s="380" t="str">
        <f t="shared" si="25"/>
        <v/>
      </c>
      <c r="L238" s="380" t="str">
        <f t="shared" si="26"/>
        <v/>
      </c>
      <c r="M238" s="380" t="str">
        <f t="shared" si="27"/>
        <v/>
      </c>
      <c r="N238" s="62"/>
      <c r="O238" s="62"/>
      <c r="P238" s="62"/>
      <c r="Q238" s="62"/>
      <c r="R238" s="62"/>
    </row>
    <row r="239" spans="1:18" s="68" customFormat="1">
      <c r="A239" s="141">
        <v>228</v>
      </c>
      <c r="B239" s="142"/>
      <c r="C239" s="142"/>
      <c r="D239" s="142"/>
      <c r="E239" s="144"/>
      <c r="F239" s="16" t="str">
        <f t="shared" si="23"/>
        <v/>
      </c>
      <c r="H239" s="69"/>
      <c r="I239" s="62"/>
      <c r="J239" s="380" t="str">
        <f t="shared" si="24"/>
        <v/>
      </c>
      <c r="K239" s="380" t="str">
        <f t="shared" si="25"/>
        <v/>
      </c>
      <c r="L239" s="380" t="str">
        <f t="shared" si="26"/>
        <v/>
      </c>
      <c r="M239" s="380" t="str">
        <f t="shared" si="27"/>
        <v/>
      </c>
      <c r="N239" s="62"/>
      <c r="O239" s="62"/>
      <c r="P239" s="62"/>
      <c r="Q239" s="62"/>
      <c r="R239" s="62"/>
    </row>
    <row r="240" spans="1:18" s="68" customFormat="1">
      <c r="A240" s="141">
        <v>229</v>
      </c>
      <c r="B240" s="142"/>
      <c r="C240" s="142"/>
      <c r="D240" s="142"/>
      <c r="E240" s="144"/>
      <c r="F240" s="16" t="str">
        <f t="shared" si="23"/>
        <v/>
      </c>
      <c r="H240" s="69"/>
      <c r="I240" s="62"/>
      <c r="J240" s="380" t="str">
        <f t="shared" si="24"/>
        <v/>
      </c>
      <c r="K240" s="380" t="str">
        <f t="shared" si="25"/>
        <v/>
      </c>
      <c r="L240" s="380" t="str">
        <f t="shared" si="26"/>
        <v/>
      </c>
      <c r="M240" s="380" t="str">
        <f t="shared" si="27"/>
        <v/>
      </c>
      <c r="N240" s="62"/>
      <c r="O240" s="62"/>
      <c r="P240" s="62"/>
      <c r="Q240" s="62"/>
      <c r="R240" s="62"/>
    </row>
    <row r="241" spans="1:18" s="68" customFormat="1">
      <c r="A241" s="141">
        <v>230</v>
      </c>
      <c r="B241" s="142"/>
      <c r="C241" s="142"/>
      <c r="D241" s="142"/>
      <c r="E241" s="144"/>
      <c r="F241" s="16" t="str">
        <f t="shared" si="23"/>
        <v/>
      </c>
      <c r="H241" s="69"/>
      <c r="I241" s="62"/>
      <c r="J241" s="380" t="str">
        <f t="shared" si="24"/>
        <v/>
      </c>
      <c r="K241" s="380" t="str">
        <f t="shared" si="25"/>
        <v/>
      </c>
      <c r="L241" s="380" t="str">
        <f t="shared" si="26"/>
        <v/>
      </c>
      <c r="M241" s="380" t="str">
        <f t="shared" si="27"/>
        <v/>
      </c>
      <c r="N241" s="62"/>
      <c r="O241" s="62"/>
      <c r="P241" s="62"/>
      <c r="Q241" s="62"/>
      <c r="R241" s="62"/>
    </row>
    <row r="242" spans="1:18" s="68" customFormat="1">
      <c r="A242" s="141">
        <v>231</v>
      </c>
      <c r="B242" s="142"/>
      <c r="C242" s="142"/>
      <c r="D242" s="142"/>
      <c r="E242" s="144"/>
      <c r="F242" s="16" t="str">
        <f t="shared" si="23"/>
        <v/>
      </c>
      <c r="H242" s="69"/>
      <c r="I242" s="62"/>
      <c r="J242" s="380" t="str">
        <f t="shared" si="24"/>
        <v/>
      </c>
      <c r="K242" s="380" t="str">
        <f t="shared" si="25"/>
        <v/>
      </c>
      <c r="L242" s="380" t="str">
        <f t="shared" si="26"/>
        <v/>
      </c>
      <c r="M242" s="380" t="str">
        <f t="shared" si="27"/>
        <v/>
      </c>
      <c r="N242" s="62"/>
      <c r="O242" s="62"/>
      <c r="P242" s="62"/>
      <c r="Q242" s="62"/>
      <c r="R242" s="62"/>
    </row>
    <row r="243" spans="1:18" s="68" customFormat="1">
      <c r="A243" s="141">
        <v>232</v>
      </c>
      <c r="B243" s="142"/>
      <c r="C243" s="142"/>
      <c r="D243" s="142"/>
      <c r="E243" s="144"/>
      <c r="F243" s="16" t="str">
        <f t="shared" si="23"/>
        <v/>
      </c>
      <c r="H243" s="69"/>
      <c r="I243" s="62"/>
      <c r="J243" s="380" t="str">
        <f t="shared" si="24"/>
        <v/>
      </c>
      <c r="K243" s="380" t="str">
        <f t="shared" si="25"/>
        <v/>
      </c>
      <c r="L243" s="380" t="str">
        <f t="shared" si="26"/>
        <v/>
      </c>
      <c r="M243" s="380" t="str">
        <f t="shared" si="27"/>
        <v/>
      </c>
      <c r="N243" s="62"/>
      <c r="O243" s="62"/>
      <c r="P243" s="62"/>
      <c r="Q243" s="62"/>
      <c r="R243" s="62"/>
    </row>
    <row r="244" spans="1:18" s="68" customFormat="1">
      <c r="A244" s="141">
        <v>233</v>
      </c>
      <c r="B244" s="142"/>
      <c r="C244" s="142"/>
      <c r="D244" s="142"/>
      <c r="E244" s="144"/>
      <c r="F244" s="16" t="str">
        <f t="shared" si="23"/>
        <v/>
      </c>
      <c r="H244" s="69"/>
      <c r="I244" s="62"/>
      <c r="J244" s="380" t="str">
        <f t="shared" si="24"/>
        <v/>
      </c>
      <c r="K244" s="380" t="str">
        <f t="shared" si="25"/>
        <v/>
      </c>
      <c r="L244" s="380" t="str">
        <f t="shared" si="26"/>
        <v/>
      </c>
      <c r="M244" s="380" t="str">
        <f t="shared" si="27"/>
        <v/>
      </c>
      <c r="N244" s="62"/>
      <c r="O244" s="62"/>
      <c r="P244" s="62"/>
      <c r="Q244" s="62"/>
      <c r="R244" s="62"/>
    </row>
    <row r="245" spans="1:18" s="68" customFormat="1">
      <c r="A245" s="141">
        <v>234</v>
      </c>
      <c r="B245" s="142"/>
      <c r="C245" s="142"/>
      <c r="D245" s="142"/>
      <c r="E245" s="144"/>
      <c r="F245" s="16" t="str">
        <f t="shared" si="23"/>
        <v/>
      </c>
      <c r="H245" s="69"/>
      <c r="I245" s="62"/>
      <c r="J245" s="380" t="str">
        <f t="shared" si="24"/>
        <v/>
      </c>
      <c r="K245" s="380" t="str">
        <f t="shared" si="25"/>
        <v/>
      </c>
      <c r="L245" s="380" t="str">
        <f t="shared" si="26"/>
        <v/>
      </c>
      <c r="M245" s="380" t="str">
        <f t="shared" si="27"/>
        <v/>
      </c>
      <c r="N245" s="62"/>
      <c r="O245" s="62"/>
      <c r="P245" s="62"/>
      <c r="Q245" s="62"/>
      <c r="R245" s="62"/>
    </row>
    <row r="246" spans="1:18" s="68" customFormat="1">
      <c r="A246" s="141">
        <v>235</v>
      </c>
      <c r="B246" s="142"/>
      <c r="C246" s="142"/>
      <c r="D246" s="142"/>
      <c r="E246" s="144"/>
      <c r="F246" s="16" t="str">
        <f t="shared" si="23"/>
        <v/>
      </c>
      <c r="H246" s="69"/>
      <c r="I246" s="62"/>
      <c r="J246" s="380" t="str">
        <f t="shared" si="24"/>
        <v/>
      </c>
      <c r="K246" s="380" t="str">
        <f t="shared" si="25"/>
        <v/>
      </c>
      <c r="L246" s="380" t="str">
        <f t="shared" si="26"/>
        <v/>
      </c>
      <c r="M246" s="380" t="str">
        <f t="shared" si="27"/>
        <v/>
      </c>
      <c r="N246" s="62"/>
      <c r="O246" s="62"/>
      <c r="P246" s="62"/>
      <c r="Q246" s="62"/>
      <c r="R246" s="62"/>
    </row>
    <row r="247" spans="1:18" s="68" customFormat="1">
      <c r="A247" s="141">
        <v>236</v>
      </c>
      <c r="B247" s="142"/>
      <c r="C247" s="142"/>
      <c r="D247" s="142"/>
      <c r="E247" s="144"/>
      <c r="F247" s="16" t="str">
        <f t="shared" si="23"/>
        <v/>
      </c>
      <c r="H247" s="69"/>
      <c r="I247" s="62"/>
      <c r="J247" s="380" t="str">
        <f t="shared" si="24"/>
        <v/>
      </c>
      <c r="K247" s="380" t="str">
        <f t="shared" si="25"/>
        <v/>
      </c>
      <c r="L247" s="380" t="str">
        <f t="shared" si="26"/>
        <v/>
      </c>
      <c r="M247" s="380" t="str">
        <f t="shared" si="27"/>
        <v/>
      </c>
      <c r="N247" s="62"/>
      <c r="O247" s="62"/>
      <c r="P247" s="62"/>
      <c r="Q247" s="62"/>
      <c r="R247" s="62"/>
    </row>
    <row r="248" spans="1:18" s="68" customFormat="1">
      <c r="A248" s="141">
        <v>237</v>
      </c>
      <c r="B248" s="142"/>
      <c r="C248" s="142"/>
      <c r="D248" s="142"/>
      <c r="E248" s="144"/>
      <c r="F248" s="16" t="str">
        <f t="shared" si="23"/>
        <v/>
      </c>
      <c r="H248" s="69"/>
      <c r="I248" s="62"/>
      <c r="J248" s="380" t="str">
        <f t="shared" si="24"/>
        <v/>
      </c>
      <c r="K248" s="380" t="str">
        <f t="shared" si="25"/>
        <v/>
      </c>
      <c r="L248" s="380" t="str">
        <f t="shared" si="26"/>
        <v/>
      </c>
      <c r="M248" s="380" t="str">
        <f t="shared" si="27"/>
        <v/>
      </c>
      <c r="N248" s="62"/>
      <c r="O248" s="62"/>
      <c r="P248" s="62"/>
      <c r="Q248" s="62"/>
      <c r="R248" s="62"/>
    </row>
    <row r="249" spans="1:18" s="68" customFormat="1">
      <c r="A249" s="141">
        <v>238</v>
      </c>
      <c r="B249" s="142"/>
      <c r="C249" s="142"/>
      <c r="D249" s="142"/>
      <c r="E249" s="144"/>
      <c r="F249" s="16" t="str">
        <f t="shared" si="23"/>
        <v/>
      </c>
      <c r="H249" s="69"/>
      <c r="I249" s="62"/>
      <c r="J249" s="380" t="str">
        <f t="shared" si="24"/>
        <v/>
      </c>
      <c r="K249" s="380" t="str">
        <f t="shared" si="25"/>
        <v/>
      </c>
      <c r="L249" s="380" t="str">
        <f t="shared" si="26"/>
        <v/>
      </c>
      <c r="M249" s="380" t="str">
        <f t="shared" si="27"/>
        <v/>
      </c>
      <c r="N249" s="62"/>
      <c r="O249" s="62"/>
      <c r="P249" s="62"/>
      <c r="Q249" s="62"/>
      <c r="R249" s="62"/>
    </row>
    <row r="250" spans="1:18" s="68" customFormat="1">
      <c r="A250" s="141">
        <v>239</v>
      </c>
      <c r="B250" s="142"/>
      <c r="C250" s="142"/>
      <c r="D250" s="142"/>
      <c r="E250" s="144"/>
      <c r="F250" s="16" t="str">
        <f t="shared" si="23"/>
        <v/>
      </c>
      <c r="H250" s="69"/>
      <c r="I250" s="62"/>
      <c r="J250" s="380" t="str">
        <f t="shared" si="24"/>
        <v/>
      </c>
      <c r="K250" s="380" t="str">
        <f t="shared" si="25"/>
        <v/>
      </c>
      <c r="L250" s="380" t="str">
        <f t="shared" si="26"/>
        <v/>
      </c>
      <c r="M250" s="380" t="str">
        <f t="shared" si="27"/>
        <v/>
      </c>
      <c r="N250" s="62"/>
      <c r="O250" s="62"/>
      <c r="P250" s="62"/>
      <c r="Q250" s="62"/>
      <c r="R250" s="62"/>
    </row>
    <row r="251" spans="1:18" s="68" customFormat="1">
      <c r="A251" s="141">
        <v>240</v>
      </c>
      <c r="B251" s="142"/>
      <c r="C251" s="142"/>
      <c r="D251" s="142"/>
      <c r="E251" s="144"/>
      <c r="F251" s="16" t="str">
        <f t="shared" si="23"/>
        <v/>
      </c>
      <c r="H251" s="69"/>
      <c r="I251" s="62"/>
      <c r="J251" s="380" t="str">
        <f t="shared" si="24"/>
        <v/>
      </c>
      <c r="K251" s="380" t="str">
        <f t="shared" si="25"/>
        <v/>
      </c>
      <c r="L251" s="380" t="str">
        <f t="shared" si="26"/>
        <v/>
      </c>
      <c r="M251" s="380" t="str">
        <f t="shared" si="27"/>
        <v/>
      </c>
      <c r="N251" s="62"/>
      <c r="O251" s="62"/>
      <c r="P251" s="62"/>
      <c r="Q251" s="62"/>
      <c r="R251" s="62"/>
    </row>
    <row r="252" spans="1:18" s="68" customFormat="1">
      <c r="A252" s="141">
        <v>241</v>
      </c>
      <c r="B252" s="142"/>
      <c r="C252" s="142"/>
      <c r="D252" s="142"/>
      <c r="E252" s="144"/>
      <c r="F252" s="16" t="str">
        <f t="shared" si="23"/>
        <v/>
      </c>
      <c r="H252" s="69"/>
      <c r="I252" s="62"/>
      <c r="J252" s="380" t="str">
        <f t="shared" si="24"/>
        <v/>
      </c>
      <c r="K252" s="380" t="str">
        <f t="shared" si="25"/>
        <v/>
      </c>
      <c r="L252" s="380" t="str">
        <f t="shared" si="26"/>
        <v/>
      </c>
      <c r="M252" s="380" t="str">
        <f t="shared" si="27"/>
        <v/>
      </c>
      <c r="N252" s="62"/>
      <c r="O252" s="62"/>
      <c r="P252" s="62"/>
      <c r="Q252" s="62"/>
      <c r="R252" s="62"/>
    </row>
    <row r="253" spans="1:18" s="68" customFormat="1">
      <c r="A253" s="141">
        <v>242</v>
      </c>
      <c r="B253" s="142"/>
      <c r="C253" s="142"/>
      <c r="D253" s="142"/>
      <c r="E253" s="144"/>
      <c r="F253" s="16" t="str">
        <f t="shared" si="23"/>
        <v/>
      </c>
      <c r="H253" s="69"/>
      <c r="I253" s="62"/>
      <c r="J253" s="380" t="str">
        <f t="shared" si="24"/>
        <v/>
      </c>
      <c r="K253" s="380" t="str">
        <f t="shared" si="25"/>
        <v/>
      </c>
      <c r="L253" s="380" t="str">
        <f t="shared" si="26"/>
        <v/>
      </c>
      <c r="M253" s="380" t="str">
        <f t="shared" si="27"/>
        <v/>
      </c>
      <c r="N253" s="62"/>
      <c r="O253" s="62"/>
      <c r="P253" s="62"/>
      <c r="Q253" s="62"/>
      <c r="R253" s="62"/>
    </row>
    <row r="254" spans="1:18" s="68" customFormat="1">
      <c r="A254" s="141">
        <v>243</v>
      </c>
      <c r="B254" s="142"/>
      <c r="C254" s="142"/>
      <c r="D254" s="142"/>
      <c r="E254" s="144"/>
      <c r="F254" s="16" t="str">
        <f t="shared" si="23"/>
        <v/>
      </c>
      <c r="H254" s="69"/>
      <c r="I254" s="62"/>
      <c r="J254" s="380" t="str">
        <f t="shared" si="24"/>
        <v/>
      </c>
      <c r="K254" s="380" t="str">
        <f t="shared" si="25"/>
        <v/>
      </c>
      <c r="L254" s="380" t="str">
        <f t="shared" si="26"/>
        <v/>
      </c>
      <c r="M254" s="380" t="str">
        <f t="shared" si="27"/>
        <v/>
      </c>
      <c r="N254" s="62"/>
      <c r="O254" s="62"/>
      <c r="P254" s="62"/>
      <c r="Q254" s="62"/>
      <c r="R254" s="62"/>
    </row>
    <row r="255" spans="1:18" s="68" customFormat="1">
      <c r="A255" s="141">
        <v>244</v>
      </c>
      <c r="B255" s="142"/>
      <c r="C255" s="142"/>
      <c r="D255" s="142"/>
      <c r="E255" s="144"/>
      <c r="F255" s="16" t="str">
        <f t="shared" si="23"/>
        <v/>
      </c>
      <c r="H255" s="69"/>
      <c r="I255" s="62"/>
      <c r="J255" s="380" t="str">
        <f t="shared" si="24"/>
        <v/>
      </c>
      <c r="K255" s="380" t="str">
        <f t="shared" si="25"/>
        <v/>
      </c>
      <c r="L255" s="380" t="str">
        <f t="shared" si="26"/>
        <v/>
      </c>
      <c r="M255" s="380" t="str">
        <f t="shared" si="27"/>
        <v/>
      </c>
      <c r="N255" s="62"/>
      <c r="O255" s="62"/>
      <c r="P255" s="62"/>
      <c r="Q255" s="62"/>
      <c r="R255" s="62"/>
    </row>
    <row r="256" spans="1:18" s="68" customFormat="1">
      <c r="A256" s="141">
        <v>245</v>
      </c>
      <c r="B256" s="142"/>
      <c r="C256" s="142"/>
      <c r="D256" s="142"/>
      <c r="E256" s="144"/>
      <c r="F256" s="16" t="str">
        <f t="shared" si="23"/>
        <v/>
      </c>
      <c r="H256" s="69"/>
      <c r="I256" s="62"/>
      <c r="J256" s="380" t="str">
        <f t="shared" si="24"/>
        <v/>
      </c>
      <c r="K256" s="380" t="str">
        <f t="shared" si="25"/>
        <v/>
      </c>
      <c r="L256" s="380" t="str">
        <f t="shared" si="26"/>
        <v/>
      </c>
      <c r="M256" s="380" t="str">
        <f t="shared" si="27"/>
        <v/>
      </c>
      <c r="N256" s="62"/>
      <c r="O256" s="62"/>
      <c r="P256" s="62"/>
      <c r="Q256" s="62"/>
      <c r="R256" s="62"/>
    </row>
    <row r="257" spans="1:18" s="68" customFormat="1">
      <c r="A257" s="141">
        <v>246</v>
      </c>
      <c r="B257" s="142"/>
      <c r="C257" s="142"/>
      <c r="D257" s="142"/>
      <c r="E257" s="144"/>
      <c r="F257" s="16" t="str">
        <f t="shared" si="23"/>
        <v/>
      </c>
      <c r="H257" s="69"/>
      <c r="I257" s="62"/>
      <c r="J257" s="380" t="str">
        <f t="shared" si="24"/>
        <v/>
      </c>
      <c r="K257" s="380" t="str">
        <f t="shared" si="25"/>
        <v/>
      </c>
      <c r="L257" s="380" t="str">
        <f t="shared" si="26"/>
        <v/>
      </c>
      <c r="M257" s="380" t="str">
        <f t="shared" si="27"/>
        <v/>
      </c>
      <c r="N257" s="62"/>
      <c r="O257" s="62"/>
      <c r="P257" s="62"/>
      <c r="Q257" s="62"/>
      <c r="R257" s="62"/>
    </row>
    <row r="258" spans="1:18" s="68" customFormat="1">
      <c r="A258" s="141">
        <v>247</v>
      </c>
      <c r="B258" s="142"/>
      <c r="C258" s="142"/>
      <c r="D258" s="142"/>
      <c r="E258" s="144"/>
      <c r="F258" s="16" t="str">
        <f t="shared" si="23"/>
        <v/>
      </c>
      <c r="H258" s="69"/>
      <c r="I258" s="62"/>
      <c r="J258" s="380" t="str">
        <f t="shared" si="24"/>
        <v/>
      </c>
      <c r="K258" s="380" t="str">
        <f t="shared" si="25"/>
        <v/>
      </c>
      <c r="L258" s="380" t="str">
        <f t="shared" si="26"/>
        <v/>
      </c>
      <c r="M258" s="380" t="str">
        <f t="shared" si="27"/>
        <v/>
      </c>
      <c r="N258" s="62"/>
      <c r="O258" s="62"/>
      <c r="P258" s="62"/>
      <c r="Q258" s="62"/>
      <c r="R258" s="62"/>
    </row>
    <row r="259" spans="1:18" s="68" customFormat="1">
      <c r="A259" s="141">
        <v>248</v>
      </c>
      <c r="B259" s="142"/>
      <c r="C259" s="142"/>
      <c r="D259" s="142"/>
      <c r="E259" s="144"/>
      <c r="F259" s="16" t="str">
        <f t="shared" si="23"/>
        <v/>
      </c>
      <c r="H259" s="69"/>
      <c r="I259" s="62"/>
      <c r="J259" s="380" t="str">
        <f t="shared" si="24"/>
        <v/>
      </c>
      <c r="K259" s="380" t="str">
        <f t="shared" si="25"/>
        <v/>
      </c>
      <c r="L259" s="380" t="str">
        <f t="shared" si="26"/>
        <v/>
      </c>
      <c r="M259" s="380" t="str">
        <f t="shared" si="27"/>
        <v/>
      </c>
      <c r="N259" s="62"/>
      <c r="O259" s="62"/>
      <c r="P259" s="62"/>
      <c r="Q259" s="62"/>
      <c r="R259" s="62"/>
    </row>
    <row r="260" spans="1:18" s="68" customFormat="1">
      <c r="A260" s="141">
        <v>249</v>
      </c>
      <c r="B260" s="142"/>
      <c r="C260" s="142"/>
      <c r="D260" s="142"/>
      <c r="E260" s="144"/>
      <c r="F260" s="16" t="str">
        <f t="shared" si="23"/>
        <v/>
      </c>
      <c r="H260" s="69"/>
      <c r="I260" s="62"/>
      <c r="J260" s="380" t="str">
        <f t="shared" si="24"/>
        <v/>
      </c>
      <c r="K260" s="380" t="str">
        <f t="shared" si="25"/>
        <v/>
      </c>
      <c r="L260" s="380" t="str">
        <f t="shared" si="26"/>
        <v/>
      </c>
      <c r="M260" s="380" t="str">
        <f t="shared" si="27"/>
        <v/>
      </c>
      <c r="N260" s="62"/>
      <c r="O260" s="62"/>
      <c r="P260" s="62"/>
      <c r="Q260" s="62"/>
      <c r="R260" s="62"/>
    </row>
    <row r="261" spans="1:18" s="68" customFormat="1">
      <c r="A261" s="141">
        <v>250</v>
      </c>
      <c r="B261" s="142"/>
      <c r="C261" s="142"/>
      <c r="D261" s="142"/>
      <c r="E261" s="144"/>
      <c r="F261" s="16" t="str">
        <f t="shared" si="23"/>
        <v/>
      </c>
      <c r="H261" s="69"/>
      <c r="I261" s="62"/>
      <c r="J261" s="380" t="str">
        <f t="shared" si="24"/>
        <v/>
      </c>
      <c r="K261" s="380" t="str">
        <f t="shared" si="25"/>
        <v/>
      </c>
      <c r="L261" s="380" t="str">
        <f t="shared" si="26"/>
        <v/>
      </c>
      <c r="M261" s="380" t="str">
        <f t="shared" si="27"/>
        <v/>
      </c>
      <c r="N261" s="62"/>
      <c r="O261" s="62"/>
      <c r="P261" s="62"/>
      <c r="Q261" s="62"/>
      <c r="R261" s="62"/>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C12" sqref="C12:D14"/>
    </sheetView>
  </sheetViews>
  <sheetFormatPr defaultColWidth="9.109375" defaultRowHeight="15.6"/>
  <cols>
    <col min="1" max="1" width="5.6640625" style="58" customWidth="1"/>
    <col min="2" max="2" width="36.33203125" style="62" hidden="1" customWidth="1"/>
    <col min="3" max="3" width="48.33203125" style="62" customWidth="1"/>
    <col min="4" max="4" width="10.6640625" style="67" customWidth="1"/>
    <col min="5" max="5" width="17.6640625" style="62" customWidth="1"/>
    <col min="6" max="7" width="17.6640625" style="62" hidden="1" customWidth="1"/>
    <col min="8" max="15" width="9.109375" style="62" customWidth="1"/>
    <col min="16" max="16384" width="9.109375" style="62"/>
  </cols>
  <sheetData>
    <row r="1" spans="1:7" s="58" customFormat="1">
      <c r="A1" s="57" t="s">
        <v>481</v>
      </c>
      <c r="D1" s="59"/>
      <c r="E1" s="61"/>
      <c r="F1" s="61"/>
      <c r="G1" s="61"/>
    </row>
    <row r="2" spans="1:7" s="58" customFormat="1">
      <c r="A2" s="344" t="str">
        <f>IF(ISBLANK(facultate), IF(ISBLANK(departament),"","Departament " &amp; departament), "Facultatea " &amp; facultate)</f>
        <v>Facultatea Construcții</v>
      </c>
      <c r="D2" s="59"/>
      <c r="E2" s="61"/>
      <c r="F2" s="61"/>
      <c r="G2" s="61"/>
    </row>
    <row r="3" spans="1:7" s="58" customFormat="1">
      <c r="A3" s="344" t="str">
        <f>IF(ISBLANK(departament),"","Departamentul " &amp; departament)</f>
        <v>Departamentul Căi de Comunicație Terestre, Fundații și Cadastru</v>
      </c>
      <c r="D3" s="59"/>
      <c r="E3" s="61"/>
      <c r="F3" s="61"/>
      <c r="G3" s="61"/>
    </row>
    <row r="4" spans="1:7">
      <c r="A4" s="531" t="s">
        <v>834</v>
      </c>
      <c r="B4" s="531"/>
      <c r="C4" s="531"/>
      <c r="D4" s="531"/>
      <c r="E4" s="531"/>
    </row>
    <row r="5" spans="1:7">
      <c r="A5" s="531" t="s">
        <v>866</v>
      </c>
      <c r="B5" s="531"/>
      <c r="C5" s="531"/>
      <c r="D5" s="531"/>
      <c r="E5" s="531"/>
    </row>
    <row r="6" spans="1:7" ht="13.5" customHeight="1">
      <c r="D6" s="62"/>
      <c r="E6" s="345" t="str">
        <f>CONCATENATE(functie," ",nume_candidat)</f>
        <v>Șef de lucrări Halbac-Cotoara-Zamfir Rares</v>
      </c>
      <c r="F6" s="345" t="str">
        <f>CONCATENATE(functie," ",nume_candidat)</f>
        <v>Șef de lucrări Halbac-Cotoara-Zamfir Rares</v>
      </c>
      <c r="G6" s="345" t="str">
        <f>CONCATENATE(functie," ",nume_candidat)</f>
        <v>Șef de lucrări Halbac-Cotoara-Zamfir Rares</v>
      </c>
    </row>
    <row r="7" spans="1:7" ht="18.75" customHeight="1">
      <c r="A7" s="529" t="s">
        <v>336</v>
      </c>
      <c r="B7" s="529" t="s">
        <v>867</v>
      </c>
      <c r="C7" s="529" t="s">
        <v>1044</v>
      </c>
      <c r="D7" s="539" t="s">
        <v>2</v>
      </c>
      <c r="E7" s="529" t="s">
        <v>542</v>
      </c>
      <c r="F7" s="529" t="s">
        <v>861</v>
      </c>
      <c r="G7" s="529" t="s">
        <v>869</v>
      </c>
    </row>
    <row r="8" spans="1:7" ht="18.75" customHeight="1">
      <c r="A8" s="546"/>
      <c r="B8" s="546"/>
      <c r="C8" s="546"/>
      <c r="D8" s="540"/>
      <c r="E8" s="546"/>
      <c r="F8" s="546"/>
      <c r="G8" s="546"/>
    </row>
    <row r="9" spans="1:7" ht="18.75" customHeight="1">
      <c r="A9" s="546"/>
      <c r="B9" s="546"/>
      <c r="C9" s="546"/>
      <c r="D9" s="540"/>
      <c r="E9" s="530"/>
      <c r="F9" s="530"/>
      <c r="G9" s="530"/>
    </row>
    <row r="10" spans="1:7" ht="18.75" customHeight="1">
      <c r="A10" s="530"/>
      <c r="B10" s="530"/>
      <c r="C10" s="530"/>
      <c r="D10" s="541"/>
      <c r="E10" s="346" t="str">
        <f>CONCATENATE("ultimii ",durata_evaluare," ani")</f>
        <v>ultimii 5 ani</v>
      </c>
      <c r="F10" s="437" t="str">
        <f>CONCATENATE("ultimii ",durata_evaluare," ani")</f>
        <v>ultimii 5 ani</v>
      </c>
      <c r="G10" s="437" t="str">
        <f>CONCATENATE("ultimii ",durata_evaluare," ani")</f>
        <v>ultimii 5 ani</v>
      </c>
    </row>
    <row r="11" spans="1:7">
      <c r="A11" s="86"/>
      <c r="B11" s="63"/>
      <c r="C11" s="63"/>
      <c r="D11" s="28"/>
      <c r="E11" s="146">
        <f>SUMIF(E12:E1012,"&gt;0")</f>
        <v>0</v>
      </c>
      <c r="F11" s="146">
        <f>SUMIF(F12:F1110,"&gt;0")</f>
        <v>0</v>
      </c>
      <c r="G11" s="146">
        <f>SUMIF(G12:G1110,"&gt;0")</f>
        <v>0</v>
      </c>
    </row>
    <row r="12" spans="1:7">
      <c r="A12" s="35">
        <v>1</v>
      </c>
      <c r="B12" s="7" t="s">
        <v>861</v>
      </c>
      <c r="C12" s="7"/>
      <c r="D12" s="218"/>
      <c r="E12" s="16" t="str">
        <f t="shared" ref="E12:E75" si="0">IF(OR(,,$D12&lt;an_initial,$D12&gt;an_final),"",(HLOOKUP(C12,iii7punctaje,2,FALSE)))</f>
        <v/>
      </c>
      <c r="F12" s="380" t="str">
        <f t="shared" ref="F12:F75" si="1">IF(OR(,,$D12&lt;an_initial,$D12&gt;an_final),"",(HLOOKUP(C12,iii7punctaje,2,FALSE))*COUNTIF(C12,$F$7))</f>
        <v/>
      </c>
      <c r="G12" s="380" t="str">
        <f t="shared" ref="G12:G75" si="2">IF(OR(,,$D12&lt;an_initial,$D12&gt;an_final),"",(HLOOKUP(C12,iii7punctaje,2,FALSE))*COUNTIF(C12,$G$7))</f>
        <v/>
      </c>
    </row>
    <row r="13" spans="1:7">
      <c r="A13" s="35">
        <v>2</v>
      </c>
      <c r="B13" s="7" t="s">
        <v>870</v>
      </c>
      <c r="C13" s="7"/>
      <c r="D13" s="218"/>
      <c r="E13" s="380" t="str">
        <f t="shared" si="0"/>
        <v/>
      </c>
      <c r="F13" s="380" t="str">
        <f t="shared" si="1"/>
        <v/>
      </c>
      <c r="G13" s="380" t="str">
        <f t="shared" si="2"/>
        <v/>
      </c>
    </row>
    <row r="14" spans="1:7">
      <c r="A14" s="35">
        <v>3</v>
      </c>
      <c r="B14" s="7" t="s">
        <v>870</v>
      </c>
      <c r="C14" s="7"/>
      <c r="D14" s="218"/>
      <c r="E14" s="380" t="str">
        <f t="shared" si="0"/>
        <v/>
      </c>
      <c r="F14" s="380" t="str">
        <f t="shared" si="1"/>
        <v/>
      </c>
      <c r="G14" s="380" t="str">
        <f t="shared" si="2"/>
        <v/>
      </c>
    </row>
    <row r="15" spans="1:7">
      <c r="A15" s="35">
        <v>4</v>
      </c>
      <c r="B15" s="6"/>
      <c r="C15" s="6"/>
      <c r="D15" s="214"/>
      <c r="E15" s="380" t="str">
        <f t="shared" si="0"/>
        <v/>
      </c>
      <c r="F15" s="380" t="str">
        <f t="shared" si="1"/>
        <v/>
      </c>
      <c r="G15" s="380" t="str">
        <f t="shared" si="2"/>
        <v/>
      </c>
    </row>
    <row r="16" spans="1:7">
      <c r="A16" s="35">
        <v>5</v>
      </c>
      <c r="B16" s="6"/>
      <c r="C16" s="6"/>
      <c r="D16" s="214"/>
      <c r="E16" s="380" t="str">
        <f t="shared" si="0"/>
        <v/>
      </c>
      <c r="F16" s="380" t="str">
        <f t="shared" si="1"/>
        <v/>
      </c>
      <c r="G16" s="380" t="str">
        <f t="shared" si="2"/>
        <v/>
      </c>
    </row>
    <row r="17" spans="1:7">
      <c r="A17" s="35">
        <v>6</v>
      </c>
      <c r="B17" s="6"/>
      <c r="C17" s="6"/>
      <c r="D17" s="214"/>
      <c r="E17" s="380" t="str">
        <f t="shared" si="0"/>
        <v/>
      </c>
      <c r="F17" s="380" t="str">
        <f t="shared" si="1"/>
        <v/>
      </c>
      <c r="G17" s="380" t="str">
        <f t="shared" si="2"/>
        <v/>
      </c>
    </row>
    <row r="18" spans="1:7">
      <c r="A18" s="35">
        <v>7</v>
      </c>
      <c r="B18" s="6"/>
      <c r="C18" s="6"/>
      <c r="D18" s="214"/>
      <c r="E18" s="380" t="str">
        <f t="shared" si="0"/>
        <v/>
      </c>
      <c r="F18" s="380" t="str">
        <f t="shared" si="1"/>
        <v/>
      </c>
      <c r="G18" s="380" t="str">
        <f t="shared" si="2"/>
        <v/>
      </c>
    </row>
    <row r="19" spans="1:7">
      <c r="A19" s="35">
        <v>8</v>
      </c>
      <c r="B19" s="6"/>
      <c r="C19" s="6"/>
      <c r="D19" s="214"/>
      <c r="E19" s="380" t="str">
        <f t="shared" si="0"/>
        <v/>
      </c>
      <c r="F19" s="380" t="str">
        <f t="shared" si="1"/>
        <v/>
      </c>
      <c r="G19" s="380" t="str">
        <f t="shared" si="2"/>
        <v/>
      </c>
    </row>
    <row r="20" spans="1:7">
      <c r="A20" s="35">
        <v>9</v>
      </c>
      <c r="B20" s="6"/>
      <c r="C20" s="6"/>
      <c r="D20" s="214"/>
      <c r="E20" s="380" t="str">
        <f t="shared" si="0"/>
        <v/>
      </c>
      <c r="F20" s="380" t="str">
        <f t="shared" si="1"/>
        <v/>
      </c>
      <c r="G20" s="380" t="str">
        <f t="shared" si="2"/>
        <v/>
      </c>
    </row>
    <row r="21" spans="1:7">
      <c r="A21" s="35">
        <v>10</v>
      </c>
      <c r="B21" s="6"/>
      <c r="C21" s="6"/>
      <c r="D21" s="214"/>
      <c r="E21" s="380" t="str">
        <f t="shared" si="0"/>
        <v/>
      </c>
      <c r="F21" s="380" t="str">
        <f t="shared" si="1"/>
        <v/>
      </c>
      <c r="G21" s="380" t="str">
        <f t="shared" si="2"/>
        <v/>
      </c>
    </row>
    <row r="22" spans="1:7">
      <c r="A22" s="35">
        <v>11</v>
      </c>
      <c r="B22" s="6"/>
      <c r="C22" s="6"/>
      <c r="D22" s="214"/>
      <c r="E22" s="380" t="str">
        <f t="shared" si="0"/>
        <v/>
      </c>
      <c r="F22" s="380" t="str">
        <f t="shared" si="1"/>
        <v/>
      </c>
      <c r="G22" s="380" t="str">
        <f t="shared" si="2"/>
        <v/>
      </c>
    </row>
    <row r="23" spans="1:7">
      <c r="A23" s="35">
        <v>12</v>
      </c>
      <c r="B23" s="6"/>
      <c r="C23" s="6"/>
      <c r="D23" s="214"/>
      <c r="E23" s="380" t="str">
        <f t="shared" si="0"/>
        <v/>
      </c>
      <c r="F23" s="380" t="str">
        <f t="shared" si="1"/>
        <v/>
      </c>
      <c r="G23" s="380" t="str">
        <f t="shared" si="2"/>
        <v/>
      </c>
    </row>
    <row r="24" spans="1:7">
      <c r="A24" s="35">
        <v>13</v>
      </c>
      <c r="B24" s="6"/>
      <c r="C24" s="6"/>
      <c r="D24" s="214"/>
      <c r="E24" s="380" t="str">
        <f t="shared" si="0"/>
        <v/>
      </c>
      <c r="F24" s="380" t="str">
        <f t="shared" si="1"/>
        <v/>
      </c>
      <c r="G24" s="380" t="str">
        <f t="shared" si="2"/>
        <v/>
      </c>
    </row>
    <row r="25" spans="1:7">
      <c r="A25" s="35">
        <v>14</v>
      </c>
      <c r="B25" s="6"/>
      <c r="C25" s="6"/>
      <c r="D25" s="214"/>
      <c r="E25" s="380" t="str">
        <f t="shared" si="0"/>
        <v/>
      </c>
      <c r="F25" s="380" t="str">
        <f t="shared" si="1"/>
        <v/>
      </c>
      <c r="G25" s="380" t="str">
        <f t="shared" si="2"/>
        <v/>
      </c>
    </row>
    <row r="26" spans="1:7">
      <c r="A26" s="35">
        <v>15</v>
      </c>
      <c r="B26" s="6"/>
      <c r="C26" s="6"/>
      <c r="D26" s="214"/>
      <c r="E26" s="380" t="str">
        <f t="shared" si="0"/>
        <v/>
      </c>
      <c r="F26" s="380" t="str">
        <f t="shared" si="1"/>
        <v/>
      </c>
      <c r="G26" s="380" t="str">
        <f t="shared" si="2"/>
        <v/>
      </c>
    </row>
    <row r="27" spans="1:7">
      <c r="A27" s="35">
        <v>16</v>
      </c>
      <c r="B27" s="6"/>
      <c r="C27" s="6"/>
      <c r="D27" s="214"/>
      <c r="E27" s="380" t="str">
        <f t="shared" si="0"/>
        <v/>
      </c>
      <c r="F27" s="380" t="str">
        <f t="shared" si="1"/>
        <v/>
      </c>
      <c r="G27" s="380" t="str">
        <f t="shared" si="2"/>
        <v/>
      </c>
    </row>
    <row r="28" spans="1:7">
      <c r="A28" s="35">
        <v>17</v>
      </c>
      <c r="B28" s="6"/>
      <c r="C28" s="6"/>
      <c r="D28" s="214"/>
      <c r="E28" s="380" t="str">
        <f t="shared" si="0"/>
        <v/>
      </c>
      <c r="F28" s="380" t="str">
        <f t="shared" si="1"/>
        <v/>
      </c>
      <c r="G28" s="380" t="str">
        <f t="shared" si="2"/>
        <v/>
      </c>
    </row>
    <row r="29" spans="1:7">
      <c r="A29" s="35">
        <v>18</v>
      </c>
      <c r="B29" s="6"/>
      <c r="C29" s="6"/>
      <c r="D29" s="214"/>
      <c r="E29" s="380" t="str">
        <f t="shared" si="0"/>
        <v/>
      </c>
      <c r="F29" s="380" t="str">
        <f t="shared" si="1"/>
        <v/>
      </c>
      <c r="G29" s="380" t="str">
        <f t="shared" si="2"/>
        <v/>
      </c>
    </row>
    <row r="30" spans="1:7">
      <c r="A30" s="35">
        <v>19</v>
      </c>
      <c r="B30" s="6"/>
      <c r="C30" s="6"/>
      <c r="D30" s="214"/>
      <c r="E30" s="380" t="str">
        <f t="shared" si="0"/>
        <v/>
      </c>
      <c r="F30" s="380" t="str">
        <f t="shared" si="1"/>
        <v/>
      </c>
      <c r="G30" s="380" t="str">
        <f t="shared" si="2"/>
        <v/>
      </c>
    </row>
    <row r="31" spans="1:7">
      <c r="A31" s="35">
        <v>20</v>
      </c>
      <c r="B31" s="6"/>
      <c r="C31" s="6"/>
      <c r="D31" s="214"/>
      <c r="E31" s="380" t="str">
        <f t="shared" si="0"/>
        <v/>
      </c>
      <c r="F31" s="380" t="str">
        <f t="shared" si="1"/>
        <v/>
      </c>
      <c r="G31" s="380" t="str">
        <f t="shared" si="2"/>
        <v/>
      </c>
    </row>
    <row r="32" spans="1:7">
      <c r="A32" s="35">
        <v>21</v>
      </c>
      <c r="B32" s="6"/>
      <c r="C32" s="6"/>
      <c r="D32" s="214"/>
      <c r="E32" s="380" t="str">
        <f t="shared" si="0"/>
        <v/>
      </c>
      <c r="F32" s="380" t="str">
        <f t="shared" si="1"/>
        <v/>
      </c>
      <c r="G32" s="380" t="str">
        <f t="shared" si="2"/>
        <v/>
      </c>
    </row>
    <row r="33" spans="1:7">
      <c r="A33" s="35">
        <v>22</v>
      </c>
      <c r="B33" s="6"/>
      <c r="C33" s="6"/>
      <c r="D33" s="214"/>
      <c r="E33" s="380" t="str">
        <f t="shared" si="0"/>
        <v/>
      </c>
      <c r="F33" s="380" t="str">
        <f t="shared" si="1"/>
        <v/>
      </c>
      <c r="G33" s="380" t="str">
        <f t="shared" si="2"/>
        <v/>
      </c>
    </row>
    <row r="34" spans="1:7">
      <c r="A34" s="35">
        <v>23</v>
      </c>
      <c r="B34" s="6"/>
      <c r="C34" s="6"/>
      <c r="D34" s="214"/>
      <c r="E34" s="380" t="str">
        <f t="shared" si="0"/>
        <v/>
      </c>
      <c r="F34" s="380" t="str">
        <f t="shared" si="1"/>
        <v/>
      </c>
      <c r="G34" s="380" t="str">
        <f t="shared" si="2"/>
        <v/>
      </c>
    </row>
    <row r="35" spans="1:7">
      <c r="A35" s="35">
        <v>24</v>
      </c>
      <c r="B35" s="6"/>
      <c r="C35" s="6"/>
      <c r="D35" s="214"/>
      <c r="E35" s="380" t="str">
        <f t="shared" si="0"/>
        <v/>
      </c>
      <c r="F35" s="380" t="str">
        <f t="shared" si="1"/>
        <v/>
      </c>
      <c r="G35" s="380" t="str">
        <f t="shared" si="2"/>
        <v/>
      </c>
    </row>
    <row r="36" spans="1:7">
      <c r="A36" s="35">
        <v>25</v>
      </c>
      <c r="B36" s="6"/>
      <c r="C36" s="6"/>
      <c r="D36" s="214"/>
      <c r="E36" s="380" t="str">
        <f t="shared" si="0"/>
        <v/>
      </c>
      <c r="F36" s="380" t="str">
        <f t="shared" si="1"/>
        <v/>
      </c>
      <c r="G36" s="380" t="str">
        <f t="shared" si="2"/>
        <v/>
      </c>
    </row>
    <row r="37" spans="1:7">
      <c r="A37" s="35">
        <v>26</v>
      </c>
      <c r="B37" s="6"/>
      <c r="C37" s="6"/>
      <c r="D37" s="214"/>
      <c r="E37" s="380" t="str">
        <f t="shared" si="0"/>
        <v/>
      </c>
      <c r="F37" s="380" t="str">
        <f t="shared" si="1"/>
        <v/>
      </c>
      <c r="G37" s="380" t="str">
        <f t="shared" si="2"/>
        <v/>
      </c>
    </row>
    <row r="38" spans="1:7">
      <c r="A38" s="35">
        <v>27</v>
      </c>
      <c r="B38" s="6"/>
      <c r="C38" s="6"/>
      <c r="D38" s="214"/>
      <c r="E38" s="380" t="str">
        <f t="shared" si="0"/>
        <v/>
      </c>
      <c r="F38" s="380" t="str">
        <f t="shared" si="1"/>
        <v/>
      </c>
      <c r="G38" s="380" t="str">
        <f t="shared" si="2"/>
        <v/>
      </c>
    </row>
    <row r="39" spans="1:7">
      <c r="A39" s="35">
        <v>28</v>
      </c>
      <c r="B39" s="6"/>
      <c r="C39" s="6"/>
      <c r="D39" s="214"/>
      <c r="E39" s="380" t="str">
        <f t="shared" si="0"/>
        <v/>
      </c>
      <c r="F39" s="380" t="str">
        <f t="shared" si="1"/>
        <v/>
      </c>
      <c r="G39" s="380" t="str">
        <f t="shared" si="2"/>
        <v/>
      </c>
    </row>
    <row r="40" spans="1:7">
      <c r="A40" s="35">
        <v>29</v>
      </c>
      <c r="B40" s="6"/>
      <c r="C40" s="6"/>
      <c r="D40" s="214"/>
      <c r="E40" s="380" t="str">
        <f t="shared" si="0"/>
        <v/>
      </c>
      <c r="F40" s="380" t="str">
        <f t="shared" si="1"/>
        <v/>
      </c>
      <c r="G40" s="380" t="str">
        <f t="shared" si="2"/>
        <v/>
      </c>
    </row>
    <row r="41" spans="1:7">
      <c r="A41" s="35">
        <v>30</v>
      </c>
      <c r="B41" s="6"/>
      <c r="C41" s="6"/>
      <c r="D41" s="214"/>
      <c r="E41" s="380" t="str">
        <f t="shared" si="0"/>
        <v/>
      </c>
      <c r="F41" s="380" t="str">
        <f t="shared" si="1"/>
        <v/>
      </c>
      <c r="G41" s="380" t="str">
        <f t="shared" si="2"/>
        <v/>
      </c>
    </row>
    <row r="42" spans="1:7">
      <c r="A42" s="35">
        <v>31</v>
      </c>
      <c r="B42" s="6"/>
      <c r="C42" s="6"/>
      <c r="D42" s="214"/>
      <c r="E42" s="380" t="str">
        <f t="shared" si="0"/>
        <v/>
      </c>
      <c r="F42" s="380" t="str">
        <f t="shared" si="1"/>
        <v/>
      </c>
      <c r="G42" s="380" t="str">
        <f t="shared" si="2"/>
        <v/>
      </c>
    </row>
    <row r="43" spans="1:7">
      <c r="A43" s="35">
        <v>32</v>
      </c>
      <c r="B43" s="6"/>
      <c r="C43" s="6"/>
      <c r="D43" s="214"/>
      <c r="E43" s="380" t="str">
        <f t="shared" si="0"/>
        <v/>
      </c>
      <c r="F43" s="380" t="str">
        <f t="shared" si="1"/>
        <v/>
      </c>
      <c r="G43" s="380" t="str">
        <f t="shared" si="2"/>
        <v/>
      </c>
    </row>
    <row r="44" spans="1:7">
      <c r="A44" s="35">
        <v>33</v>
      </c>
      <c r="B44" s="6"/>
      <c r="C44" s="6"/>
      <c r="D44" s="214"/>
      <c r="E44" s="380" t="str">
        <f t="shared" si="0"/>
        <v/>
      </c>
      <c r="F44" s="380" t="str">
        <f t="shared" si="1"/>
        <v/>
      </c>
      <c r="G44" s="380" t="str">
        <f t="shared" si="2"/>
        <v/>
      </c>
    </row>
    <row r="45" spans="1:7">
      <c r="A45" s="35">
        <v>34</v>
      </c>
      <c r="B45" s="6"/>
      <c r="C45" s="6"/>
      <c r="D45" s="214"/>
      <c r="E45" s="380" t="str">
        <f t="shared" si="0"/>
        <v/>
      </c>
      <c r="F45" s="380" t="str">
        <f t="shared" si="1"/>
        <v/>
      </c>
      <c r="G45" s="380" t="str">
        <f t="shared" si="2"/>
        <v/>
      </c>
    </row>
    <row r="46" spans="1:7">
      <c r="A46" s="35">
        <v>35</v>
      </c>
      <c r="B46" s="6"/>
      <c r="C46" s="6"/>
      <c r="D46" s="214"/>
      <c r="E46" s="380" t="str">
        <f t="shared" si="0"/>
        <v/>
      </c>
      <c r="F46" s="380" t="str">
        <f t="shared" si="1"/>
        <v/>
      </c>
      <c r="G46" s="380" t="str">
        <f t="shared" si="2"/>
        <v/>
      </c>
    </row>
    <row r="47" spans="1:7">
      <c r="A47" s="35">
        <v>36</v>
      </c>
      <c r="B47" s="6"/>
      <c r="C47" s="6"/>
      <c r="D47" s="214"/>
      <c r="E47" s="380" t="str">
        <f t="shared" si="0"/>
        <v/>
      </c>
      <c r="F47" s="380" t="str">
        <f t="shared" si="1"/>
        <v/>
      </c>
      <c r="G47" s="380" t="str">
        <f t="shared" si="2"/>
        <v/>
      </c>
    </row>
    <row r="48" spans="1:7">
      <c r="A48" s="35">
        <v>37</v>
      </c>
      <c r="B48" s="6"/>
      <c r="C48" s="6"/>
      <c r="D48" s="214"/>
      <c r="E48" s="380" t="str">
        <f t="shared" si="0"/>
        <v/>
      </c>
      <c r="F48" s="380" t="str">
        <f t="shared" si="1"/>
        <v/>
      </c>
      <c r="G48" s="380" t="str">
        <f t="shared" si="2"/>
        <v/>
      </c>
    </row>
    <row r="49" spans="1:7">
      <c r="A49" s="35">
        <v>38</v>
      </c>
      <c r="B49" s="6"/>
      <c r="C49" s="6"/>
      <c r="D49" s="214"/>
      <c r="E49" s="380" t="str">
        <f t="shared" si="0"/>
        <v/>
      </c>
      <c r="F49" s="380" t="str">
        <f t="shared" si="1"/>
        <v/>
      </c>
      <c r="G49" s="380" t="str">
        <f t="shared" si="2"/>
        <v/>
      </c>
    </row>
    <row r="50" spans="1:7">
      <c r="A50" s="35">
        <v>39</v>
      </c>
      <c r="B50" s="6"/>
      <c r="C50" s="6"/>
      <c r="D50" s="214"/>
      <c r="E50" s="380" t="str">
        <f t="shared" si="0"/>
        <v/>
      </c>
      <c r="F50" s="380" t="str">
        <f t="shared" si="1"/>
        <v/>
      </c>
      <c r="G50" s="380" t="str">
        <f t="shared" si="2"/>
        <v/>
      </c>
    </row>
    <row r="51" spans="1:7">
      <c r="A51" s="35">
        <v>40</v>
      </c>
      <c r="B51" s="6"/>
      <c r="C51" s="6"/>
      <c r="D51" s="214"/>
      <c r="E51" s="380" t="str">
        <f t="shared" si="0"/>
        <v/>
      </c>
      <c r="F51" s="380" t="str">
        <f t="shared" si="1"/>
        <v/>
      </c>
      <c r="G51" s="380" t="str">
        <f t="shared" si="2"/>
        <v/>
      </c>
    </row>
    <row r="52" spans="1:7">
      <c r="A52" s="35">
        <v>41</v>
      </c>
      <c r="B52" s="6"/>
      <c r="C52" s="6"/>
      <c r="D52" s="214"/>
      <c r="E52" s="380" t="str">
        <f t="shared" si="0"/>
        <v/>
      </c>
      <c r="F52" s="380" t="str">
        <f t="shared" si="1"/>
        <v/>
      </c>
      <c r="G52" s="380" t="str">
        <f t="shared" si="2"/>
        <v/>
      </c>
    </row>
    <row r="53" spans="1:7">
      <c r="A53" s="35">
        <v>42</v>
      </c>
      <c r="B53" s="6"/>
      <c r="C53" s="6"/>
      <c r="D53" s="214"/>
      <c r="E53" s="380" t="str">
        <f t="shared" si="0"/>
        <v/>
      </c>
      <c r="F53" s="380" t="str">
        <f t="shared" si="1"/>
        <v/>
      </c>
      <c r="G53" s="380" t="str">
        <f t="shared" si="2"/>
        <v/>
      </c>
    </row>
    <row r="54" spans="1:7">
      <c r="A54" s="35">
        <v>43</v>
      </c>
      <c r="B54" s="6"/>
      <c r="C54" s="6"/>
      <c r="D54" s="214"/>
      <c r="E54" s="380" t="str">
        <f t="shared" si="0"/>
        <v/>
      </c>
      <c r="F54" s="380" t="str">
        <f t="shared" si="1"/>
        <v/>
      </c>
      <c r="G54" s="380" t="str">
        <f t="shared" si="2"/>
        <v/>
      </c>
    </row>
    <row r="55" spans="1:7">
      <c r="A55" s="35">
        <v>44</v>
      </c>
      <c r="B55" s="6"/>
      <c r="C55" s="6"/>
      <c r="D55" s="214"/>
      <c r="E55" s="380" t="str">
        <f t="shared" si="0"/>
        <v/>
      </c>
      <c r="F55" s="380" t="str">
        <f t="shared" si="1"/>
        <v/>
      </c>
      <c r="G55" s="380" t="str">
        <f t="shared" si="2"/>
        <v/>
      </c>
    </row>
    <row r="56" spans="1:7">
      <c r="A56" s="35">
        <v>45</v>
      </c>
      <c r="B56" s="6"/>
      <c r="C56" s="6"/>
      <c r="D56" s="214"/>
      <c r="E56" s="380" t="str">
        <f t="shared" si="0"/>
        <v/>
      </c>
      <c r="F56" s="380" t="str">
        <f t="shared" si="1"/>
        <v/>
      </c>
      <c r="G56" s="380" t="str">
        <f t="shared" si="2"/>
        <v/>
      </c>
    </row>
    <row r="57" spans="1:7">
      <c r="A57" s="35">
        <v>46</v>
      </c>
      <c r="B57" s="6"/>
      <c r="C57" s="6"/>
      <c r="D57" s="214"/>
      <c r="E57" s="380" t="str">
        <f t="shared" si="0"/>
        <v/>
      </c>
      <c r="F57" s="380" t="str">
        <f t="shared" si="1"/>
        <v/>
      </c>
      <c r="G57" s="380" t="str">
        <f t="shared" si="2"/>
        <v/>
      </c>
    </row>
    <row r="58" spans="1:7">
      <c r="A58" s="35">
        <v>47</v>
      </c>
      <c r="B58" s="6"/>
      <c r="C58" s="6"/>
      <c r="D58" s="214"/>
      <c r="E58" s="380" t="str">
        <f t="shared" si="0"/>
        <v/>
      </c>
      <c r="F58" s="380" t="str">
        <f t="shared" si="1"/>
        <v/>
      </c>
      <c r="G58" s="380" t="str">
        <f t="shared" si="2"/>
        <v/>
      </c>
    </row>
    <row r="59" spans="1:7">
      <c r="A59" s="35">
        <v>48</v>
      </c>
      <c r="B59" s="6"/>
      <c r="C59" s="6"/>
      <c r="D59" s="214"/>
      <c r="E59" s="380" t="str">
        <f t="shared" si="0"/>
        <v/>
      </c>
      <c r="F59" s="380" t="str">
        <f t="shared" si="1"/>
        <v/>
      </c>
      <c r="G59" s="380" t="str">
        <f t="shared" si="2"/>
        <v/>
      </c>
    </row>
    <row r="60" spans="1:7">
      <c r="A60" s="35">
        <v>49</v>
      </c>
      <c r="B60" s="6"/>
      <c r="C60" s="6"/>
      <c r="D60" s="214"/>
      <c r="E60" s="380" t="str">
        <f t="shared" si="0"/>
        <v/>
      </c>
      <c r="F60" s="380" t="str">
        <f t="shared" si="1"/>
        <v/>
      </c>
      <c r="G60" s="380" t="str">
        <f t="shared" si="2"/>
        <v/>
      </c>
    </row>
    <row r="61" spans="1:7">
      <c r="A61" s="35">
        <v>50</v>
      </c>
      <c r="B61" s="6"/>
      <c r="C61" s="6"/>
      <c r="D61" s="214"/>
      <c r="E61" s="380" t="str">
        <f t="shared" si="0"/>
        <v/>
      </c>
      <c r="F61" s="380" t="str">
        <f t="shared" si="1"/>
        <v/>
      </c>
      <c r="G61" s="380" t="str">
        <f t="shared" si="2"/>
        <v/>
      </c>
    </row>
    <row r="62" spans="1:7">
      <c r="A62" s="35">
        <v>51</v>
      </c>
      <c r="B62" s="6"/>
      <c r="C62" s="6"/>
      <c r="D62" s="214"/>
      <c r="E62" s="380" t="str">
        <f t="shared" si="0"/>
        <v/>
      </c>
      <c r="F62" s="380" t="str">
        <f t="shared" si="1"/>
        <v/>
      </c>
      <c r="G62" s="380" t="str">
        <f t="shared" si="2"/>
        <v/>
      </c>
    </row>
    <row r="63" spans="1:7">
      <c r="A63" s="35">
        <v>52</v>
      </c>
      <c r="B63" s="6"/>
      <c r="C63" s="6"/>
      <c r="D63" s="214"/>
      <c r="E63" s="380" t="str">
        <f t="shared" si="0"/>
        <v/>
      </c>
      <c r="F63" s="380" t="str">
        <f t="shared" si="1"/>
        <v/>
      </c>
      <c r="G63" s="380" t="str">
        <f t="shared" si="2"/>
        <v/>
      </c>
    </row>
    <row r="64" spans="1:7">
      <c r="A64" s="35">
        <v>53</v>
      </c>
      <c r="B64" s="6"/>
      <c r="C64" s="6"/>
      <c r="D64" s="214"/>
      <c r="E64" s="380" t="str">
        <f t="shared" si="0"/>
        <v/>
      </c>
      <c r="F64" s="380" t="str">
        <f t="shared" si="1"/>
        <v/>
      </c>
      <c r="G64" s="380" t="str">
        <f t="shared" si="2"/>
        <v/>
      </c>
    </row>
    <row r="65" spans="1:7">
      <c r="A65" s="35">
        <v>54</v>
      </c>
      <c r="B65" s="6"/>
      <c r="C65" s="6"/>
      <c r="D65" s="214"/>
      <c r="E65" s="380" t="str">
        <f t="shared" si="0"/>
        <v/>
      </c>
      <c r="F65" s="380" t="str">
        <f t="shared" si="1"/>
        <v/>
      </c>
      <c r="G65" s="380" t="str">
        <f t="shared" si="2"/>
        <v/>
      </c>
    </row>
    <row r="66" spans="1:7">
      <c r="A66" s="35">
        <v>55</v>
      </c>
      <c r="B66" s="6"/>
      <c r="C66" s="6"/>
      <c r="D66" s="214"/>
      <c r="E66" s="380" t="str">
        <f t="shared" si="0"/>
        <v/>
      </c>
      <c r="F66" s="380" t="str">
        <f t="shared" si="1"/>
        <v/>
      </c>
      <c r="G66" s="380" t="str">
        <f t="shared" si="2"/>
        <v/>
      </c>
    </row>
    <row r="67" spans="1:7">
      <c r="A67" s="35">
        <v>56</v>
      </c>
      <c r="B67" s="6"/>
      <c r="C67" s="6"/>
      <c r="D67" s="214"/>
      <c r="E67" s="380" t="str">
        <f t="shared" si="0"/>
        <v/>
      </c>
      <c r="F67" s="380" t="str">
        <f t="shared" si="1"/>
        <v/>
      </c>
      <c r="G67" s="380" t="str">
        <f t="shared" si="2"/>
        <v/>
      </c>
    </row>
    <row r="68" spans="1:7">
      <c r="A68" s="35">
        <v>57</v>
      </c>
      <c r="B68" s="6"/>
      <c r="C68" s="6"/>
      <c r="D68" s="214"/>
      <c r="E68" s="380" t="str">
        <f t="shared" si="0"/>
        <v/>
      </c>
      <c r="F68" s="380" t="str">
        <f t="shared" si="1"/>
        <v/>
      </c>
      <c r="G68" s="380" t="str">
        <f t="shared" si="2"/>
        <v/>
      </c>
    </row>
    <row r="69" spans="1:7">
      <c r="A69" s="35">
        <v>58</v>
      </c>
      <c r="B69" s="6"/>
      <c r="C69" s="6"/>
      <c r="D69" s="214"/>
      <c r="E69" s="380" t="str">
        <f t="shared" si="0"/>
        <v/>
      </c>
      <c r="F69" s="380" t="str">
        <f t="shared" si="1"/>
        <v/>
      </c>
      <c r="G69" s="380" t="str">
        <f t="shared" si="2"/>
        <v/>
      </c>
    </row>
    <row r="70" spans="1:7">
      <c r="A70" s="35">
        <v>59</v>
      </c>
      <c r="B70" s="6"/>
      <c r="C70" s="6"/>
      <c r="D70" s="214"/>
      <c r="E70" s="380" t="str">
        <f t="shared" si="0"/>
        <v/>
      </c>
      <c r="F70" s="380" t="str">
        <f t="shared" si="1"/>
        <v/>
      </c>
      <c r="G70" s="380" t="str">
        <f t="shared" si="2"/>
        <v/>
      </c>
    </row>
    <row r="71" spans="1:7">
      <c r="A71" s="35">
        <v>60</v>
      </c>
      <c r="B71" s="6"/>
      <c r="C71" s="6"/>
      <c r="D71" s="214"/>
      <c r="E71" s="380" t="str">
        <f t="shared" si="0"/>
        <v/>
      </c>
      <c r="F71" s="380" t="str">
        <f t="shared" si="1"/>
        <v/>
      </c>
      <c r="G71" s="380" t="str">
        <f t="shared" si="2"/>
        <v/>
      </c>
    </row>
    <row r="72" spans="1:7">
      <c r="A72" s="35">
        <v>61</v>
      </c>
      <c r="B72" s="6"/>
      <c r="C72" s="6"/>
      <c r="D72" s="214"/>
      <c r="E72" s="380" t="str">
        <f t="shared" si="0"/>
        <v/>
      </c>
      <c r="F72" s="380" t="str">
        <f t="shared" si="1"/>
        <v/>
      </c>
      <c r="G72" s="380" t="str">
        <f t="shared" si="2"/>
        <v/>
      </c>
    </row>
    <row r="73" spans="1:7">
      <c r="A73" s="35">
        <v>62</v>
      </c>
      <c r="B73" s="6"/>
      <c r="C73" s="6"/>
      <c r="D73" s="214"/>
      <c r="E73" s="380" t="str">
        <f t="shared" si="0"/>
        <v/>
      </c>
      <c r="F73" s="380" t="str">
        <f t="shared" si="1"/>
        <v/>
      </c>
      <c r="G73" s="380" t="str">
        <f t="shared" si="2"/>
        <v/>
      </c>
    </row>
    <row r="74" spans="1:7">
      <c r="A74" s="35">
        <v>63</v>
      </c>
      <c r="B74" s="6"/>
      <c r="C74" s="6"/>
      <c r="D74" s="214"/>
      <c r="E74" s="380" t="str">
        <f t="shared" si="0"/>
        <v/>
      </c>
      <c r="F74" s="380" t="str">
        <f t="shared" si="1"/>
        <v/>
      </c>
      <c r="G74" s="380" t="str">
        <f t="shared" si="2"/>
        <v/>
      </c>
    </row>
    <row r="75" spans="1:7">
      <c r="A75" s="35">
        <v>64</v>
      </c>
      <c r="B75" s="6"/>
      <c r="C75" s="6"/>
      <c r="D75" s="214"/>
      <c r="E75" s="380" t="str">
        <f t="shared" si="0"/>
        <v/>
      </c>
      <c r="F75" s="380" t="str">
        <f t="shared" si="1"/>
        <v/>
      </c>
      <c r="G75" s="380" t="str">
        <f t="shared" si="2"/>
        <v/>
      </c>
    </row>
    <row r="76" spans="1:7">
      <c r="A76" s="35">
        <v>65</v>
      </c>
      <c r="B76" s="6"/>
      <c r="C76" s="6"/>
      <c r="D76" s="214"/>
      <c r="E76" s="380" t="str">
        <f t="shared" ref="E76:E139" si="3">IF(OR(,,$D76&lt;an_initial,$D76&gt;an_final),"",(HLOOKUP(C76,iii7punctaje,2,FALSE)))</f>
        <v/>
      </c>
      <c r="F76" s="380" t="str">
        <f t="shared" ref="F76:F139" si="4">IF(OR(,,$D76&lt;an_initial,$D76&gt;an_final),"",(HLOOKUP(C76,iii7punctaje,2,FALSE))*COUNTIF(C76,$F$7))</f>
        <v/>
      </c>
      <c r="G76" s="380" t="str">
        <f t="shared" ref="G76:G139" si="5">IF(OR(,,$D76&lt;an_initial,$D76&gt;an_final),"",(HLOOKUP(C76,iii7punctaje,2,FALSE))*COUNTIF(C76,$G$7))</f>
        <v/>
      </c>
    </row>
    <row r="77" spans="1:7">
      <c r="A77" s="35">
        <v>66</v>
      </c>
      <c r="B77" s="6"/>
      <c r="C77" s="6"/>
      <c r="D77" s="214"/>
      <c r="E77" s="380" t="str">
        <f t="shared" si="3"/>
        <v/>
      </c>
      <c r="F77" s="380" t="str">
        <f t="shared" si="4"/>
        <v/>
      </c>
      <c r="G77" s="380" t="str">
        <f t="shared" si="5"/>
        <v/>
      </c>
    </row>
    <row r="78" spans="1:7">
      <c r="A78" s="35">
        <v>67</v>
      </c>
      <c r="B78" s="6"/>
      <c r="C78" s="6"/>
      <c r="D78" s="214"/>
      <c r="E78" s="380" t="str">
        <f t="shared" si="3"/>
        <v/>
      </c>
      <c r="F78" s="380" t="str">
        <f t="shared" si="4"/>
        <v/>
      </c>
      <c r="G78" s="380" t="str">
        <f t="shared" si="5"/>
        <v/>
      </c>
    </row>
    <row r="79" spans="1:7">
      <c r="A79" s="35">
        <v>68</v>
      </c>
      <c r="B79" s="6"/>
      <c r="C79" s="6"/>
      <c r="D79" s="214"/>
      <c r="E79" s="380" t="str">
        <f t="shared" si="3"/>
        <v/>
      </c>
      <c r="F79" s="380" t="str">
        <f t="shared" si="4"/>
        <v/>
      </c>
      <c r="G79" s="380" t="str">
        <f t="shared" si="5"/>
        <v/>
      </c>
    </row>
    <row r="80" spans="1:7">
      <c r="A80" s="35">
        <v>69</v>
      </c>
      <c r="B80" s="6"/>
      <c r="C80" s="6"/>
      <c r="D80" s="214"/>
      <c r="E80" s="380" t="str">
        <f t="shared" si="3"/>
        <v/>
      </c>
      <c r="F80" s="380" t="str">
        <f t="shared" si="4"/>
        <v/>
      </c>
      <c r="G80" s="380" t="str">
        <f t="shared" si="5"/>
        <v/>
      </c>
    </row>
    <row r="81" spans="1:7">
      <c r="A81" s="35">
        <v>70</v>
      </c>
      <c r="B81" s="6"/>
      <c r="C81" s="6"/>
      <c r="D81" s="214"/>
      <c r="E81" s="380" t="str">
        <f t="shared" si="3"/>
        <v/>
      </c>
      <c r="F81" s="380" t="str">
        <f t="shared" si="4"/>
        <v/>
      </c>
      <c r="G81" s="380" t="str">
        <f t="shared" si="5"/>
        <v/>
      </c>
    </row>
    <row r="82" spans="1:7">
      <c r="A82" s="35">
        <v>71</v>
      </c>
      <c r="B82" s="6"/>
      <c r="C82" s="6"/>
      <c r="D82" s="214"/>
      <c r="E82" s="380" t="str">
        <f t="shared" si="3"/>
        <v/>
      </c>
      <c r="F82" s="380" t="str">
        <f t="shared" si="4"/>
        <v/>
      </c>
      <c r="G82" s="380" t="str">
        <f t="shared" si="5"/>
        <v/>
      </c>
    </row>
    <row r="83" spans="1:7">
      <c r="A83" s="35">
        <v>72</v>
      </c>
      <c r="B83" s="6"/>
      <c r="C83" s="6"/>
      <c r="D83" s="214"/>
      <c r="E83" s="380" t="str">
        <f t="shared" si="3"/>
        <v/>
      </c>
      <c r="F83" s="380" t="str">
        <f t="shared" si="4"/>
        <v/>
      </c>
      <c r="G83" s="380" t="str">
        <f t="shared" si="5"/>
        <v/>
      </c>
    </row>
    <row r="84" spans="1:7">
      <c r="A84" s="35">
        <v>73</v>
      </c>
      <c r="B84" s="6"/>
      <c r="C84" s="6"/>
      <c r="D84" s="214"/>
      <c r="E84" s="380" t="str">
        <f t="shared" si="3"/>
        <v/>
      </c>
      <c r="F84" s="380" t="str">
        <f t="shared" si="4"/>
        <v/>
      </c>
      <c r="G84" s="380" t="str">
        <f t="shared" si="5"/>
        <v/>
      </c>
    </row>
    <row r="85" spans="1:7">
      <c r="A85" s="35">
        <v>74</v>
      </c>
      <c r="B85" s="6"/>
      <c r="C85" s="6"/>
      <c r="D85" s="214"/>
      <c r="E85" s="380" t="str">
        <f t="shared" si="3"/>
        <v/>
      </c>
      <c r="F85" s="380" t="str">
        <f t="shared" si="4"/>
        <v/>
      </c>
      <c r="G85" s="380" t="str">
        <f t="shared" si="5"/>
        <v/>
      </c>
    </row>
    <row r="86" spans="1:7">
      <c r="A86" s="35">
        <v>75</v>
      </c>
      <c r="B86" s="6"/>
      <c r="C86" s="6"/>
      <c r="D86" s="214"/>
      <c r="E86" s="380" t="str">
        <f t="shared" si="3"/>
        <v/>
      </c>
      <c r="F86" s="380" t="str">
        <f t="shared" si="4"/>
        <v/>
      </c>
      <c r="G86" s="380" t="str">
        <f t="shared" si="5"/>
        <v/>
      </c>
    </row>
    <row r="87" spans="1:7">
      <c r="A87" s="35">
        <v>76</v>
      </c>
      <c r="B87" s="6"/>
      <c r="C87" s="6"/>
      <c r="D87" s="214"/>
      <c r="E87" s="380" t="str">
        <f t="shared" si="3"/>
        <v/>
      </c>
      <c r="F87" s="380" t="str">
        <f t="shared" si="4"/>
        <v/>
      </c>
      <c r="G87" s="380" t="str">
        <f t="shared" si="5"/>
        <v/>
      </c>
    </row>
    <row r="88" spans="1:7">
      <c r="A88" s="35">
        <v>77</v>
      </c>
      <c r="B88" s="6"/>
      <c r="C88" s="6"/>
      <c r="D88" s="214"/>
      <c r="E88" s="380" t="str">
        <f t="shared" si="3"/>
        <v/>
      </c>
      <c r="F88" s="380" t="str">
        <f t="shared" si="4"/>
        <v/>
      </c>
      <c r="G88" s="380" t="str">
        <f t="shared" si="5"/>
        <v/>
      </c>
    </row>
    <row r="89" spans="1:7">
      <c r="A89" s="35">
        <v>78</v>
      </c>
      <c r="B89" s="6"/>
      <c r="C89" s="6"/>
      <c r="D89" s="214"/>
      <c r="E89" s="380" t="str">
        <f t="shared" si="3"/>
        <v/>
      </c>
      <c r="F89" s="380" t="str">
        <f t="shared" si="4"/>
        <v/>
      </c>
      <c r="G89" s="380" t="str">
        <f t="shared" si="5"/>
        <v/>
      </c>
    </row>
    <row r="90" spans="1:7">
      <c r="A90" s="35">
        <v>79</v>
      </c>
      <c r="B90" s="6"/>
      <c r="C90" s="6"/>
      <c r="D90" s="214"/>
      <c r="E90" s="380" t="str">
        <f t="shared" si="3"/>
        <v/>
      </c>
      <c r="F90" s="380" t="str">
        <f t="shared" si="4"/>
        <v/>
      </c>
      <c r="G90" s="380" t="str">
        <f t="shared" si="5"/>
        <v/>
      </c>
    </row>
    <row r="91" spans="1:7">
      <c r="A91" s="35">
        <v>80</v>
      </c>
      <c r="B91" s="6"/>
      <c r="C91" s="6"/>
      <c r="D91" s="214"/>
      <c r="E91" s="380" t="str">
        <f t="shared" si="3"/>
        <v/>
      </c>
      <c r="F91" s="380" t="str">
        <f t="shared" si="4"/>
        <v/>
      </c>
      <c r="G91" s="380" t="str">
        <f t="shared" si="5"/>
        <v/>
      </c>
    </row>
    <row r="92" spans="1:7">
      <c r="A92" s="35">
        <v>81</v>
      </c>
      <c r="B92" s="6"/>
      <c r="C92" s="6"/>
      <c r="D92" s="214"/>
      <c r="E92" s="380" t="str">
        <f t="shared" si="3"/>
        <v/>
      </c>
      <c r="F92" s="380" t="str">
        <f t="shared" si="4"/>
        <v/>
      </c>
      <c r="G92" s="380" t="str">
        <f t="shared" si="5"/>
        <v/>
      </c>
    </row>
    <row r="93" spans="1:7">
      <c r="A93" s="35">
        <v>82</v>
      </c>
      <c r="B93" s="6"/>
      <c r="C93" s="6"/>
      <c r="D93" s="214"/>
      <c r="E93" s="380" t="str">
        <f t="shared" si="3"/>
        <v/>
      </c>
      <c r="F93" s="380" t="str">
        <f t="shared" si="4"/>
        <v/>
      </c>
      <c r="G93" s="380" t="str">
        <f t="shared" si="5"/>
        <v/>
      </c>
    </row>
    <row r="94" spans="1:7">
      <c r="A94" s="35">
        <v>83</v>
      </c>
      <c r="B94" s="6"/>
      <c r="C94" s="6"/>
      <c r="D94" s="214"/>
      <c r="E94" s="380" t="str">
        <f t="shared" si="3"/>
        <v/>
      </c>
      <c r="F94" s="380" t="str">
        <f t="shared" si="4"/>
        <v/>
      </c>
      <c r="G94" s="380" t="str">
        <f t="shared" si="5"/>
        <v/>
      </c>
    </row>
    <row r="95" spans="1:7">
      <c r="A95" s="35">
        <v>84</v>
      </c>
      <c r="B95" s="6"/>
      <c r="C95" s="6"/>
      <c r="D95" s="214"/>
      <c r="E95" s="380" t="str">
        <f t="shared" si="3"/>
        <v/>
      </c>
      <c r="F95" s="380" t="str">
        <f t="shared" si="4"/>
        <v/>
      </c>
      <c r="G95" s="380" t="str">
        <f t="shared" si="5"/>
        <v/>
      </c>
    </row>
    <row r="96" spans="1:7">
      <c r="A96" s="35">
        <v>85</v>
      </c>
      <c r="B96" s="6"/>
      <c r="C96" s="6"/>
      <c r="D96" s="214"/>
      <c r="E96" s="380" t="str">
        <f t="shared" si="3"/>
        <v/>
      </c>
      <c r="F96" s="380" t="str">
        <f t="shared" si="4"/>
        <v/>
      </c>
      <c r="G96" s="380" t="str">
        <f t="shared" si="5"/>
        <v/>
      </c>
    </row>
    <row r="97" spans="1:7">
      <c r="A97" s="35">
        <v>86</v>
      </c>
      <c r="B97" s="6"/>
      <c r="C97" s="6"/>
      <c r="D97" s="214"/>
      <c r="E97" s="380" t="str">
        <f t="shared" si="3"/>
        <v/>
      </c>
      <c r="F97" s="380" t="str">
        <f t="shared" si="4"/>
        <v/>
      </c>
      <c r="G97" s="380" t="str">
        <f t="shared" si="5"/>
        <v/>
      </c>
    </row>
    <row r="98" spans="1:7">
      <c r="A98" s="35">
        <v>87</v>
      </c>
      <c r="B98" s="6"/>
      <c r="C98" s="6"/>
      <c r="D98" s="214"/>
      <c r="E98" s="380" t="str">
        <f t="shared" si="3"/>
        <v/>
      </c>
      <c r="F98" s="380" t="str">
        <f t="shared" si="4"/>
        <v/>
      </c>
      <c r="G98" s="380" t="str">
        <f t="shared" si="5"/>
        <v/>
      </c>
    </row>
    <row r="99" spans="1:7">
      <c r="A99" s="35">
        <v>88</v>
      </c>
      <c r="B99" s="6"/>
      <c r="C99" s="6"/>
      <c r="D99" s="214"/>
      <c r="E99" s="380" t="str">
        <f t="shared" si="3"/>
        <v/>
      </c>
      <c r="F99" s="380" t="str">
        <f t="shared" si="4"/>
        <v/>
      </c>
      <c r="G99" s="380" t="str">
        <f t="shared" si="5"/>
        <v/>
      </c>
    </row>
    <row r="100" spans="1:7">
      <c r="A100" s="35">
        <v>89</v>
      </c>
      <c r="B100" s="6"/>
      <c r="C100" s="6"/>
      <c r="D100" s="214"/>
      <c r="E100" s="380" t="str">
        <f t="shared" si="3"/>
        <v/>
      </c>
      <c r="F100" s="380" t="str">
        <f t="shared" si="4"/>
        <v/>
      </c>
      <c r="G100" s="380" t="str">
        <f t="shared" si="5"/>
        <v/>
      </c>
    </row>
    <row r="101" spans="1:7">
      <c r="A101" s="35">
        <v>90</v>
      </c>
      <c r="B101" s="6"/>
      <c r="C101" s="6"/>
      <c r="D101" s="214"/>
      <c r="E101" s="380" t="str">
        <f t="shared" si="3"/>
        <v/>
      </c>
      <c r="F101" s="380" t="str">
        <f t="shared" si="4"/>
        <v/>
      </c>
      <c r="G101" s="380" t="str">
        <f t="shared" si="5"/>
        <v/>
      </c>
    </row>
    <row r="102" spans="1:7">
      <c r="A102" s="35">
        <v>91</v>
      </c>
      <c r="B102" s="6"/>
      <c r="C102" s="6"/>
      <c r="D102" s="214"/>
      <c r="E102" s="380" t="str">
        <f t="shared" si="3"/>
        <v/>
      </c>
      <c r="F102" s="380" t="str">
        <f t="shared" si="4"/>
        <v/>
      </c>
      <c r="G102" s="380" t="str">
        <f t="shared" si="5"/>
        <v/>
      </c>
    </row>
    <row r="103" spans="1:7">
      <c r="A103" s="35">
        <v>92</v>
      </c>
      <c r="B103" s="6"/>
      <c r="C103" s="6"/>
      <c r="D103" s="214"/>
      <c r="E103" s="380" t="str">
        <f t="shared" si="3"/>
        <v/>
      </c>
      <c r="F103" s="380" t="str">
        <f t="shared" si="4"/>
        <v/>
      </c>
      <c r="G103" s="380" t="str">
        <f t="shared" si="5"/>
        <v/>
      </c>
    </row>
    <row r="104" spans="1:7">
      <c r="A104" s="35">
        <v>93</v>
      </c>
      <c r="B104" s="6"/>
      <c r="C104" s="6"/>
      <c r="D104" s="214"/>
      <c r="E104" s="380" t="str">
        <f t="shared" si="3"/>
        <v/>
      </c>
      <c r="F104" s="380" t="str">
        <f t="shared" si="4"/>
        <v/>
      </c>
      <c r="G104" s="380" t="str">
        <f t="shared" si="5"/>
        <v/>
      </c>
    </row>
    <row r="105" spans="1:7">
      <c r="A105" s="35">
        <v>94</v>
      </c>
      <c r="B105" s="6"/>
      <c r="C105" s="6"/>
      <c r="D105" s="214"/>
      <c r="E105" s="380" t="str">
        <f t="shared" si="3"/>
        <v/>
      </c>
      <c r="F105" s="380" t="str">
        <f t="shared" si="4"/>
        <v/>
      </c>
      <c r="G105" s="380" t="str">
        <f t="shared" si="5"/>
        <v/>
      </c>
    </row>
    <row r="106" spans="1:7">
      <c r="A106" s="35">
        <v>95</v>
      </c>
      <c r="B106" s="6"/>
      <c r="C106" s="6"/>
      <c r="D106" s="214"/>
      <c r="E106" s="380" t="str">
        <f t="shared" si="3"/>
        <v/>
      </c>
      <c r="F106" s="380" t="str">
        <f t="shared" si="4"/>
        <v/>
      </c>
      <c r="G106" s="380" t="str">
        <f t="shared" si="5"/>
        <v/>
      </c>
    </row>
    <row r="107" spans="1:7">
      <c r="A107" s="35">
        <v>96</v>
      </c>
      <c r="B107" s="6"/>
      <c r="C107" s="6"/>
      <c r="D107" s="214"/>
      <c r="E107" s="380" t="str">
        <f t="shared" si="3"/>
        <v/>
      </c>
      <c r="F107" s="380" t="str">
        <f t="shared" si="4"/>
        <v/>
      </c>
      <c r="G107" s="380" t="str">
        <f t="shared" si="5"/>
        <v/>
      </c>
    </row>
    <row r="108" spans="1:7">
      <c r="A108" s="35">
        <v>97</v>
      </c>
      <c r="B108" s="6"/>
      <c r="C108" s="6"/>
      <c r="D108" s="214"/>
      <c r="E108" s="380" t="str">
        <f t="shared" si="3"/>
        <v/>
      </c>
      <c r="F108" s="380" t="str">
        <f t="shared" si="4"/>
        <v/>
      </c>
      <c r="G108" s="380" t="str">
        <f t="shared" si="5"/>
        <v/>
      </c>
    </row>
    <row r="109" spans="1:7">
      <c r="A109" s="35">
        <v>98</v>
      </c>
      <c r="B109" s="6"/>
      <c r="C109" s="6"/>
      <c r="D109" s="214"/>
      <c r="E109" s="380" t="str">
        <f t="shared" si="3"/>
        <v/>
      </c>
      <c r="F109" s="380" t="str">
        <f t="shared" si="4"/>
        <v/>
      </c>
      <c r="G109" s="380" t="str">
        <f t="shared" si="5"/>
        <v/>
      </c>
    </row>
    <row r="110" spans="1:7">
      <c r="A110" s="141">
        <v>99</v>
      </c>
      <c r="B110" s="6"/>
      <c r="C110" s="6"/>
      <c r="D110" s="214"/>
      <c r="E110" s="380" t="str">
        <f t="shared" si="3"/>
        <v/>
      </c>
      <c r="F110" s="380" t="str">
        <f t="shared" si="4"/>
        <v/>
      </c>
      <c r="G110" s="380" t="str">
        <f t="shared" si="5"/>
        <v/>
      </c>
    </row>
    <row r="111" spans="1:7">
      <c r="A111" s="141">
        <v>100</v>
      </c>
      <c r="B111" s="142"/>
      <c r="C111" s="142"/>
      <c r="D111" s="144"/>
      <c r="E111" s="380" t="str">
        <f t="shared" si="3"/>
        <v/>
      </c>
      <c r="F111" s="380" t="str">
        <f t="shared" si="4"/>
        <v/>
      </c>
      <c r="G111" s="380" t="str">
        <f t="shared" si="5"/>
        <v/>
      </c>
    </row>
    <row r="112" spans="1:7">
      <c r="A112" s="141">
        <v>101</v>
      </c>
      <c r="B112" s="142"/>
      <c r="C112" s="142"/>
      <c r="D112" s="144"/>
      <c r="E112" s="380" t="str">
        <f t="shared" si="3"/>
        <v/>
      </c>
      <c r="F112" s="380" t="str">
        <f t="shared" si="4"/>
        <v/>
      </c>
      <c r="G112" s="380" t="str">
        <f t="shared" si="5"/>
        <v/>
      </c>
    </row>
    <row r="113" spans="1:14">
      <c r="A113" s="141">
        <v>102</v>
      </c>
      <c r="B113" s="142"/>
      <c r="C113" s="142"/>
      <c r="D113" s="144"/>
      <c r="E113" s="380" t="str">
        <f t="shared" si="3"/>
        <v/>
      </c>
      <c r="F113" s="380" t="str">
        <f t="shared" si="4"/>
        <v/>
      </c>
      <c r="G113" s="380" t="str">
        <f t="shared" si="5"/>
        <v/>
      </c>
    </row>
    <row r="114" spans="1:14">
      <c r="A114" s="141">
        <v>103</v>
      </c>
      <c r="B114" s="142"/>
      <c r="C114" s="142"/>
      <c r="D114" s="144"/>
      <c r="E114" s="380" t="str">
        <f t="shared" si="3"/>
        <v/>
      </c>
      <c r="F114" s="380" t="str">
        <f t="shared" si="4"/>
        <v/>
      </c>
      <c r="G114" s="380" t="str">
        <f t="shared" si="5"/>
        <v/>
      </c>
    </row>
    <row r="115" spans="1:14" s="68" customFormat="1">
      <c r="A115" s="141">
        <v>104</v>
      </c>
      <c r="B115" s="142"/>
      <c r="C115" s="142"/>
      <c r="D115" s="144"/>
      <c r="E115" s="380" t="str">
        <f t="shared" si="3"/>
        <v/>
      </c>
      <c r="F115" s="380" t="str">
        <f t="shared" si="4"/>
        <v/>
      </c>
      <c r="G115" s="380" t="str">
        <f t="shared" si="5"/>
        <v/>
      </c>
      <c r="H115" s="62"/>
      <c r="I115" s="62"/>
      <c r="J115" s="62"/>
      <c r="K115" s="62"/>
      <c r="L115" s="62"/>
      <c r="M115" s="62"/>
      <c r="N115" s="62"/>
    </row>
    <row r="116" spans="1:14" s="68" customFormat="1">
      <c r="A116" s="141">
        <v>105</v>
      </c>
      <c r="B116" s="142"/>
      <c r="C116" s="142"/>
      <c r="D116" s="144"/>
      <c r="E116" s="380" t="str">
        <f t="shared" si="3"/>
        <v/>
      </c>
      <c r="F116" s="380" t="str">
        <f t="shared" si="4"/>
        <v/>
      </c>
      <c r="G116" s="380" t="str">
        <f t="shared" si="5"/>
        <v/>
      </c>
      <c r="H116" s="62"/>
      <c r="I116" s="62"/>
      <c r="J116" s="62"/>
      <c r="K116" s="62"/>
      <c r="L116" s="62"/>
      <c r="M116" s="62"/>
      <c r="N116" s="62"/>
    </row>
    <row r="117" spans="1:14" s="68" customFormat="1">
      <c r="A117" s="141">
        <v>106</v>
      </c>
      <c r="B117" s="142"/>
      <c r="C117" s="142"/>
      <c r="D117" s="144"/>
      <c r="E117" s="380" t="str">
        <f t="shared" si="3"/>
        <v/>
      </c>
      <c r="F117" s="380" t="str">
        <f t="shared" si="4"/>
        <v/>
      </c>
      <c r="G117" s="380" t="str">
        <f t="shared" si="5"/>
        <v/>
      </c>
      <c r="H117" s="62"/>
      <c r="I117" s="62"/>
      <c r="J117" s="62"/>
      <c r="K117" s="62"/>
      <c r="L117" s="62"/>
      <c r="M117" s="62"/>
      <c r="N117" s="62"/>
    </row>
    <row r="118" spans="1:14" s="68" customFormat="1">
      <c r="A118" s="141">
        <v>107</v>
      </c>
      <c r="B118" s="142"/>
      <c r="C118" s="142"/>
      <c r="D118" s="144"/>
      <c r="E118" s="380" t="str">
        <f t="shared" si="3"/>
        <v/>
      </c>
      <c r="F118" s="380" t="str">
        <f t="shared" si="4"/>
        <v/>
      </c>
      <c r="G118" s="380" t="str">
        <f t="shared" si="5"/>
        <v/>
      </c>
      <c r="H118" s="62"/>
      <c r="I118" s="62"/>
      <c r="J118" s="62"/>
      <c r="K118" s="62"/>
      <c r="L118" s="62"/>
      <c r="M118" s="62"/>
      <c r="N118" s="62"/>
    </row>
    <row r="119" spans="1:14" s="68" customFormat="1">
      <c r="A119" s="141">
        <v>108</v>
      </c>
      <c r="B119" s="142"/>
      <c r="C119" s="142"/>
      <c r="D119" s="144"/>
      <c r="E119" s="380" t="str">
        <f t="shared" si="3"/>
        <v/>
      </c>
      <c r="F119" s="380" t="str">
        <f t="shared" si="4"/>
        <v/>
      </c>
      <c r="G119" s="380" t="str">
        <f t="shared" si="5"/>
        <v/>
      </c>
      <c r="H119" s="62"/>
      <c r="I119" s="62"/>
      <c r="J119" s="62"/>
      <c r="K119" s="62"/>
      <c r="L119" s="62"/>
      <c r="M119" s="62"/>
      <c r="N119" s="62"/>
    </row>
    <row r="120" spans="1:14" s="68" customFormat="1">
      <c r="A120" s="141">
        <v>109</v>
      </c>
      <c r="B120" s="142"/>
      <c r="C120" s="142"/>
      <c r="D120" s="144"/>
      <c r="E120" s="380" t="str">
        <f t="shared" si="3"/>
        <v/>
      </c>
      <c r="F120" s="380" t="str">
        <f t="shared" si="4"/>
        <v/>
      </c>
      <c r="G120" s="380" t="str">
        <f t="shared" si="5"/>
        <v/>
      </c>
      <c r="H120" s="62"/>
      <c r="I120" s="62"/>
      <c r="J120" s="62"/>
      <c r="K120" s="62"/>
      <c r="L120" s="62"/>
      <c r="M120" s="62"/>
      <c r="N120" s="62"/>
    </row>
    <row r="121" spans="1:14" s="68" customFormat="1">
      <c r="A121" s="141">
        <v>110</v>
      </c>
      <c r="B121" s="142"/>
      <c r="C121" s="142"/>
      <c r="D121" s="144"/>
      <c r="E121" s="380" t="str">
        <f t="shared" si="3"/>
        <v/>
      </c>
      <c r="F121" s="380" t="str">
        <f t="shared" si="4"/>
        <v/>
      </c>
      <c r="G121" s="380" t="str">
        <f t="shared" si="5"/>
        <v/>
      </c>
      <c r="H121" s="62"/>
      <c r="I121" s="62"/>
      <c r="J121" s="62"/>
      <c r="K121" s="62"/>
      <c r="L121" s="62"/>
      <c r="M121" s="62"/>
      <c r="N121" s="62"/>
    </row>
    <row r="122" spans="1:14" s="68" customFormat="1">
      <c r="A122" s="141">
        <v>111</v>
      </c>
      <c r="B122" s="142"/>
      <c r="C122" s="142"/>
      <c r="D122" s="144"/>
      <c r="E122" s="380" t="str">
        <f t="shared" si="3"/>
        <v/>
      </c>
      <c r="F122" s="380" t="str">
        <f t="shared" si="4"/>
        <v/>
      </c>
      <c r="G122" s="380" t="str">
        <f t="shared" si="5"/>
        <v/>
      </c>
      <c r="H122" s="62"/>
      <c r="I122" s="62"/>
      <c r="J122" s="62"/>
      <c r="K122" s="62"/>
      <c r="L122" s="62"/>
      <c r="M122" s="62"/>
      <c r="N122" s="62"/>
    </row>
    <row r="123" spans="1:14" s="68" customFormat="1">
      <c r="A123" s="141">
        <v>112</v>
      </c>
      <c r="B123" s="142"/>
      <c r="C123" s="142"/>
      <c r="D123" s="144"/>
      <c r="E123" s="380" t="str">
        <f t="shared" si="3"/>
        <v/>
      </c>
      <c r="F123" s="380" t="str">
        <f t="shared" si="4"/>
        <v/>
      </c>
      <c r="G123" s="380" t="str">
        <f t="shared" si="5"/>
        <v/>
      </c>
      <c r="H123" s="62"/>
      <c r="I123" s="62"/>
      <c r="J123" s="62"/>
      <c r="K123" s="62"/>
      <c r="L123" s="62"/>
      <c r="M123" s="62"/>
      <c r="N123" s="62"/>
    </row>
    <row r="124" spans="1:14" s="68" customFormat="1">
      <c r="A124" s="141">
        <v>113</v>
      </c>
      <c r="B124" s="142"/>
      <c r="C124" s="142"/>
      <c r="D124" s="144"/>
      <c r="E124" s="380" t="str">
        <f t="shared" si="3"/>
        <v/>
      </c>
      <c r="F124" s="380" t="str">
        <f t="shared" si="4"/>
        <v/>
      </c>
      <c r="G124" s="380" t="str">
        <f t="shared" si="5"/>
        <v/>
      </c>
      <c r="H124" s="62"/>
      <c r="I124" s="62"/>
      <c r="J124" s="62"/>
      <c r="K124" s="62"/>
      <c r="L124" s="62"/>
      <c r="M124" s="62"/>
      <c r="N124" s="62"/>
    </row>
    <row r="125" spans="1:14" s="68" customFormat="1">
      <c r="A125" s="141">
        <v>114</v>
      </c>
      <c r="B125" s="142"/>
      <c r="C125" s="142"/>
      <c r="D125" s="144"/>
      <c r="E125" s="380" t="str">
        <f t="shared" si="3"/>
        <v/>
      </c>
      <c r="F125" s="380" t="str">
        <f t="shared" si="4"/>
        <v/>
      </c>
      <c r="G125" s="380" t="str">
        <f t="shared" si="5"/>
        <v/>
      </c>
      <c r="H125" s="62"/>
      <c r="I125" s="62"/>
      <c r="J125" s="62"/>
      <c r="K125" s="62"/>
      <c r="L125" s="62"/>
      <c r="M125" s="62"/>
      <c r="N125" s="62"/>
    </row>
    <row r="126" spans="1:14" s="68" customFormat="1">
      <c r="A126" s="141">
        <v>115</v>
      </c>
      <c r="B126" s="142"/>
      <c r="C126" s="142"/>
      <c r="D126" s="144"/>
      <c r="E126" s="380" t="str">
        <f t="shared" si="3"/>
        <v/>
      </c>
      <c r="F126" s="380" t="str">
        <f t="shared" si="4"/>
        <v/>
      </c>
      <c r="G126" s="380" t="str">
        <f t="shared" si="5"/>
        <v/>
      </c>
      <c r="H126" s="62"/>
      <c r="I126" s="62"/>
      <c r="J126" s="62"/>
      <c r="K126" s="62"/>
      <c r="L126" s="62"/>
      <c r="M126" s="62"/>
      <c r="N126" s="62"/>
    </row>
    <row r="127" spans="1:14" s="68" customFormat="1">
      <c r="A127" s="141">
        <v>116</v>
      </c>
      <c r="B127" s="142"/>
      <c r="C127" s="142"/>
      <c r="D127" s="144"/>
      <c r="E127" s="380" t="str">
        <f t="shared" si="3"/>
        <v/>
      </c>
      <c r="F127" s="380" t="str">
        <f t="shared" si="4"/>
        <v/>
      </c>
      <c r="G127" s="380" t="str">
        <f t="shared" si="5"/>
        <v/>
      </c>
      <c r="H127" s="62"/>
      <c r="I127" s="62"/>
      <c r="J127" s="62"/>
      <c r="K127" s="62"/>
      <c r="L127" s="62"/>
      <c r="M127" s="62"/>
      <c r="N127" s="62"/>
    </row>
    <row r="128" spans="1:14" s="68" customFormat="1">
      <c r="A128" s="141">
        <v>117</v>
      </c>
      <c r="B128" s="142"/>
      <c r="C128" s="142"/>
      <c r="D128" s="144"/>
      <c r="E128" s="380" t="str">
        <f t="shared" si="3"/>
        <v/>
      </c>
      <c r="F128" s="380" t="str">
        <f t="shared" si="4"/>
        <v/>
      </c>
      <c r="G128" s="380" t="str">
        <f t="shared" si="5"/>
        <v/>
      </c>
      <c r="H128" s="62"/>
      <c r="I128" s="62"/>
      <c r="J128" s="62"/>
      <c r="K128" s="62"/>
      <c r="L128" s="62"/>
      <c r="M128" s="62"/>
      <c r="N128" s="62"/>
    </row>
    <row r="129" spans="1:14" s="68" customFormat="1">
      <c r="A129" s="141">
        <v>118</v>
      </c>
      <c r="B129" s="142"/>
      <c r="C129" s="142"/>
      <c r="D129" s="144"/>
      <c r="E129" s="380" t="str">
        <f t="shared" si="3"/>
        <v/>
      </c>
      <c r="F129" s="380" t="str">
        <f t="shared" si="4"/>
        <v/>
      </c>
      <c r="G129" s="380" t="str">
        <f t="shared" si="5"/>
        <v/>
      </c>
      <c r="H129" s="62"/>
      <c r="I129" s="62"/>
      <c r="J129" s="62"/>
      <c r="K129" s="62"/>
      <c r="L129" s="62"/>
      <c r="M129" s="62"/>
      <c r="N129" s="62"/>
    </row>
    <row r="130" spans="1:14" s="68" customFormat="1">
      <c r="A130" s="141">
        <v>119</v>
      </c>
      <c r="B130" s="142"/>
      <c r="C130" s="142"/>
      <c r="D130" s="144"/>
      <c r="E130" s="380" t="str">
        <f t="shared" si="3"/>
        <v/>
      </c>
      <c r="F130" s="380" t="str">
        <f t="shared" si="4"/>
        <v/>
      </c>
      <c r="G130" s="380" t="str">
        <f t="shared" si="5"/>
        <v/>
      </c>
      <c r="H130" s="62"/>
      <c r="I130" s="62"/>
      <c r="J130" s="62"/>
      <c r="K130" s="62"/>
      <c r="L130" s="62"/>
      <c r="M130" s="62"/>
      <c r="N130" s="62"/>
    </row>
    <row r="131" spans="1:14" s="68" customFormat="1">
      <c r="A131" s="141">
        <v>120</v>
      </c>
      <c r="B131" s="142"/>
      <c r="C131" s="142"/>
      <c r="D131" s="144"/>
      <c r="E131" s="380" t="str">
        <f t="shared" si="3"/>
        <v/>
      </c>
      <c r="F131" s="380" t="str">
        <f t="shared" si="4"/>
        <v/>
      </c>
      <c r="G131" s="380" t="str">
        <f t="shared" si="5"/>
        <v/>
      </c>
      <c r="H131" s="62"/>
      <c r="I131" s="62"/>
      <c r="J131" s="62"/>
      <c r="K131" s="62"/>
      <c r="L131" s="62"/>
      <c r="M131" s="62"/>
      <c r="N131" s="62"/>
    </row>
    <row r="132" spans="1:14" s="68" customFormat="1">
      <c r="A132" s="141">
        <v>121</v>
      </c>
      <c r="B132" s="142"/>
      <c r="C132" s="142"/>
      <c r="D132" s="144"/>
      <c r="E132" s="380" t="str">
        <f t="shared" si="3"/>
        <v/>
      </c>
      <c r="F132" s="380" t="str">
        <f t="shared" si="4"/>
        <v/>
      </c>
      <c r="G132" s="380" t="str">
        <f t="shared" si="5"/>
        <v/>
      </c>
      <c r="H132" s="62"/>
      <c r="I132" s="62"/>
      <c r="J132" s="62"/>
      <c r="K132" s="62"/>
      <c r="L132" s="62"/>
      <c r="M132" s="62"/>
      <c r="N132" s="62"/>
    </row>
    <row r="133" spans="1:14" s="68" customFormat="1">
      <c r="A133" s="141">
        <v>122</v>
      </c>
      <c r="B133" s="142"/>
      <c r="C133" s="142"/>
      <c r="D133" s="144"/>
      <c r="E133" s="380" t="str">
        <f t="shared" si="3"/>
        <v/>
      </c>
      <c r="F133" s="380" t="str">
        <f t="shared" si="4"/>
        <v/>
      </c>
      <c r="G133" s="380" t="str">
        <f t="shared" si="5"/>
        <v/>
      </c>
      <c r="H133" s="62"/>
      <c r="I133" s="62"/>
      <c r="J133" s="62"/>
      <c r="K133" s="62"/>
      <c r="L133" s="62"/>
      <c r="M133" s="62"/>
      <c r="N133" s="62"/>
    </row>
    <row r="134" spans="1:14" s="68" customFormat="1">
      <c r="A134" s="141">
        <v>123</v>
      </c>
      <c r="B134" s="142"/>
      <c r="C134" s="142"/>
      <c r="D134" s="144"/>
      <c r="E134" s="380" t="str">
        <f t="shared" si="3"/>
        <v/>
      </c>
      <c r="F134" s="380" t="str">
        <f t="shared" si="4"/>
        <v/>
      </c>
      <c r="G134" s="380" t="str">
        <f t="shared" si="5"/>
        <v/>
      </c>
      <c r="H134" s="62"/>
      <c r="I134" s="62"/>
      <c r="J134" s="62"/>
      <c r="K134" s="62"/>
      <c r="L134" s="62"/>
      <c r="M134" s="62"/>
      <c r="N134" s="62"/>
    </row>
    <row r="135" spans="1:14" s="68" customFormat="1">
      <c r="A135" s="141">
        <v>124</v>
      </c>
      <c r="B135" s="142"/>
      <c r="C135" s="142"/>
      <c r="D135" s="144"/>
      <c r="E135" s="380" t="str">
        <f t="shared" si="3"/>
        <v/>
      </c>
      <c r="F135" s="380" t="str">
        <f t="shared" si="4"/>
        <v/>
      </c>
      <c r="G135" s="380" t="str">
        <f t="shared" si="5"/>
        <v/>
      </c>
      <c r="H135" s="62"/>
      <c r="I135" s="62"/>
      <c r="J135" s="62"/>
      <c r="K135" s="62"/>
      <c r="L135" s="62"/>
      <c r="M135" s="62"/>
      <c r="N135" s="62"/>
    </row>
    <row r="136" spans="1:14" s="68" customFormat="1">
      <c r="A136" s="141">
        <v>125</v>
      </c>
      <c r="B136" s="142"/>
      <c r="C136" s="142"/>
      <c r="D136" s="144"/>
      <c r="E136" s="380" t="str">
        <f t="shared" si="3"/>
        <v/>
      </c>
      <c r="F136" s="380" t="str">
        <f t="shared" si="4"/>
        <v/>
      </c>
      <c r="G136" s="380" t="str">
        <f t="shared" si="5"/>
        <v/>
      </c>
      <c r="H136" s="62"/>
      <c r="I136" s="62"/>
      <c r="J136" s="62"/>
      <c r="K136" s="62"/>
      <c r="L136" s="62"/>
      <c r="M136" s="62"/>
      <c r="N136" s="62"/>
    </row>
    <row r="137" spans="1:14" s="68" customFormat="1">
      <c r="A137" s="141">
        <v>126</v>
      </c>
      <c r="B137" s="142"/>
      <c r="C137" s="142"/>
      <c r="D137" s="144"/>
      <c r="E137" s="380" t="str">
        <f t="shared" si="3"/>
        <v/>
      </c>
      <c r="F137" s="380" t="str">
        <f t="shared" si="4"/>
        <v/>
      </c>
      <c r="G137" s="380" t="str">
        <f t="shared" si="5"/>
        <v/>
      </c>
      <c r="H137" s="62"/>
      <c r="I137" s="62"/>
      <c r="J137" s="62"/>
      <c r="K137" s="62"/>
      <c r="L137" s="62"/>
      <c r="M137" s="62"/>
      <c r="N137" s="62"/>
    </row>
    <row r="138" spans="1:14" s="68" customFormat="1">
      <c r="A138" s="141">
        <v>127</v>
      </c>
      <c r="B138" s="142"/>
      <c r="C138" s="142"/>
      <c r="D138" s="144"/>
      <c r="E138" s="380" t="str">
        <f t="shared" si="3"/>
        <v/>
      </c>
      <c r="F138" s="380" t="str">
        <f t="shared" si="4"/>
        <v/>
      </c>
      <c r="G138" s="380" t="str">
        <f t="shared" si="5"/>
        <v/>
      </c>
      <c r="H138" s="62"/>
      <c r="I138" s="62"/>
      <c r="J138" s="62"/>
      <c r="K138" s="62"/>
      <c r="L138" s="62"/>
      <c r="M138" s="62"/>
      <c r="N138" s="62"/>
    </row>
    <row r="139" spans="1:14" s="68" customFormat="1">
      <c r="A139" s="141">
        <v>128</v>
      </c>
      <c r="B139" s="142"/>
      <c r="C139" s="142"/>
      <c r="D139" s="144"/>
      <c r="E139" s="380" t="str">
        <f t="shared" si="3"/>
        <v/>
      </c>
      <c r="F139" s="380" t="str">
        <f t="shared" si="4"/>
        <v/>
      </c>
      <c r="G139" s="380" t="str">
        <f t="shared" si="5"/>
        <v/>
      </c>
      <c r="H139" s="62"/>
      <c r="I139" s="62"/>
      <c r="J139" s="62"/>
      <c r="K139" s="62"/>
      <c r="L139" s="62"/>
      <c r="M139" s="62"/>
      <c r="N139" s="62"/>
    </row>
    <row r="140" spans="1:14" s="68" customFormat="1">
      <c r="A140" s="141">
        <v>129</v>
      </c>
      <c r="B140" s="142"/>
      <c r="C140" s="142"/>
      <c r="D140" s="144"/>
      <c r="E140" s="380" t="str">
        <f t="shared" ref="E140:E203" si="6">IF(OR(,,$D140&lt;an_initial,$D140&gt;an_final),"",(HLOOKUP(C140,iii7punctaje,2,FALSE)))</f>
        <v/>
      </c>
      <c r="F140" s="380" t="str">
        <f t="shared" ref="F140:F203" si="7">IF(OR(,,$D140&lt;an_initial,$D140&gt;an_final),"",(HLOOKUP(C140,iii7punctaje,2,FALSE))*COUNTIF(C140,$F$7))</f>
        <v/>
      </c>
      <c r="G140" s="380" t="str">
        <f t="shared" ref="G140:G203" si="8">IF(OR(,,$D140&lt;an_initial,$D140&gt;an_final),"",(HLOOKUP(C140,iii7punctaje,2,FALSE))*COUNTIF(C140,$G$7))</f>
        <v/>
      </c>
      <c r="H140" s="62"/>
      <c r="I140" s="62"/>
      <c r="J140" s="62"/>
      <c r="K140" s="62"/>
      <c r="L140" s="62"/>
      <c r="M140" s="62"/>
      <c r="N140" s="62"/>
    </row>
    <row r="141" spans="1:14" s="68" customFormat="1">
      <c r="A141" s="141">
        <v>130</v>
      </c>
      <c r="B141" s="142"/>
      <c r="C141" s="142"/>
      <c r="D141" s="144"/>
      <c r="E141" s="380" t="str">
        <f t="shared" si="6"/>
        <v/>
      </c>
      <c r="F141" s="380" t="str">
        <f t="shared" si="7"/>
        <v/>
      </c>
      <c r="G141" s="380" t="str">
        <f t="shared" si="8"/>
        <v/>
      </c>
      <c r="H141" s="62"/>
      <c r="I141" s="62"/>
      <c r="J141" s="62"/>
      <c r="K141" s="62"/>
      <c r="L141" s="62"/>
      <c r="M141" s="62"/>
      <c r="N141" s="62"/>
    </row>
    <row r="142" spans="1:14" s="68" customFormat="1">
      <c r="A142" s="141">
        <v>131</v>
      </c>
      <c r="B142" s="142"/>
      <c r="C142" s="142"/>
      <c r="D142" s="144"/>
      <c r="E142" s="380" t="str">
        <f t="shared" si="6"/>
        <v/>
      </c>
      <c r="F142" s="380" t="str">
        <f t="shared" si="7"/>
        <v/>
      </c>
      <c r="G142" s="380" t="str">
        <f t="shared" si="8"/>
        <v/>
      </c>
      <c r="H142" s="62"/>
      <c r="I142" s="62"/>
      <c r="J142" s="62"/>
      <c r="K142" s="62"/>
      <c r="L142" s="62"/>
      <c r="M142" s="62"/>
      <c r="N142" s="62"/>
    </row>
    <row r="143" spans="1:14" s="68" customFormat="1">
      <c r="A143" s="141">
        <v>132</v>
      </c>
      <c r="B143" s="142"/>
      <c r="C143" s="142"/>
      <c r="D143" s="144"/>
      <c r="E143" s="380" t="str">
        <f t="shared" si="6"/>
        <v/>
      </c>
      <c r="F143" s="380" t="str">
        <f t="shared" si="7"/>
        <v/>
      </c>
      <c r="G143" s="380" t="str">
        <f t="shared" si="8"/>
        <v/>
      </c>
      <c r="H143" s="62"/>
      <c r="I143" s="62"/>
      <c r="J143" s="62"/>
      <c r="K143" s="62"/>
      <c r="L143" s="62"/>
      <c r="M143" s="62"/>
      <c r="N143" s="62"/>
    </row>
    <row r="144" spans="1:14" s="68" customFormat="1">
      <c r="A144" s="141">
        <v>133</v>
      </c>
      <c r="B144" s="142"/>
      <c r="C144" s="142"/>
      <c r="D144" s="144"/>
      <c r="E144" s="380" t="str">
        <f t="shared" si="6"/>
        <v/>
      </c>
      <c r="F144" s="380" t="str">
        <f t="shared" si="7"/>
        <v/>
      </c>
      <c r="G144" s="380" t="str">
        <f t="shared" si="8"/>
        <v/>
      </c>
      <c r="H144" s="62"/>
      <c r="I144" s="62"/>
      <c r="J144" s="62"/>
      <c r="K144" s="62"/>
      <c r="L144" s="62"/>
      <c r="M144" s="62"/>
      <c r="N144" s="62"/>
    </row>
    <row r="145" spans="1:14" s="68" customFormat="1">
      <c r="A145" s="141">
        <v>134</v>
      </c>
      <c r="B145" s="142"/>
      <c r="C145" s="142"/>
      <c r="D145" s="144"/>
      <c r="E145" s="380" t="str">
        <f t="shared" si="6"/>
        <v/>
      </c>
      <c r="F145" s="380" t="str">
        <f t="shared" si="7"/>
        <v/>
      </c>
      <c r="G145" s="380" t="str">
        <f t="shared" si="8"/>
        <v/>
      </c>
      <c r="H145" s="62"/>
      <c r="I145" s="62"/>
      <c r="J145" s="62"/>
      <c r="K145" s="62"/>
      <c r="L145" s="62"/>
      <c r="M145" s="62"/>
      <c r="N145" s="62"/>
    </row>
    <row r="146" spans="1:14" s="68" customFormat="1">
      <c r="A146" s="141">
        <v>135</v>
      </c>
      <c r="B146" s="142"/>
      <c r="C146" s="142"/>
      <c r="D146" s="144"/>
      <c r="E146" s="380" t="str">
        <f t="shared" si="6"/>
        <v/>
      </c>
      <c r="F146" s="380" t="str">
        <f t="shared" si="7"/>
        <v/>
      </c>
      <c r="G146" s="380" t="str">
        <f t="shared" si="8"/>
        <v/>
      </c>
      <c r="H146" s="62"/>
      <c r="I146" s="62"/>
      <c r="J146" s="62"/>
      <c r="K146" s="62"/>
      <c r="L146" s="62"/>
      <c r="M146" s="62"/>
      <c r="N146" s="62"/>
    </row>
    <row r="147" spans="1:14" s="68" customFormat="1">
      <c r="A147" s="141">
        <v>136</v>
      </c>
      <c r="B147" s="142"/>
      <c r="C147" s="142"/>
      <c r="D147" s="144"/>
      <c r="E147" s="380" t="str">
        <f t="shared" si="6"/>
        <v/>
      </c>
      <c r="F147" s="380" t="str">
        <f t="shared" si="7"/>
        <v/>
      </c>
      <c r="G147" s="380" t="str">
        <f t="shared" si="8"/>
        <v/>
      </c>
      <c r="H147" s="62"/>
      <c r="I147" s="62"/>
      <c r="J147" s="62"/>
      <c r="K147" s="62"/>
      <c r="L147" s="62"/>
      <c r="M147" s="62"/>
      <c r="N147" s="62"/>
    </row>
    <row r="148" spans="1:14" s="68" customFormat="1">
      <c r="A148" s="141">
        <v>137</v>
      </c>
      <c r="B148" s="142"/>
      <c r="C148" s="142"/>
      <c r="D148" s="144"/>
      <c r="E148" s="380" t="str">
        <f t="shared" si="6"/>
        <v/>
      </c>
      <c r="F148" s="380" t="str">
        <f t="shared" si="7"/>
        <v/>
      </c>
      <c r="G148" s="380" t="str">
        <f t="shared" si="8"/>
        <v/>
      </c>
      <c r="H148" s="62"/>
      <c r="I148" s="62"/>
      <c r="J148" s="62"/>
      <c r="K148" s="62"/>
      <c r="L148" s="62"/>
      <c r="M148" s="62"/>
      <c r="N148" s="62"/>
    </row>
    <row r="149" spans="1:14" s="68" customFormat="1">
      <c r="A149" s="141">
        <v>138</v>
      </c>
      <c r="B149" s="142"/>
      <c r="C149" s="142"/>
      <c r="D149" s="144"/>
      <c r="E149" s="380" t="str">
        <f t="shared" si="6"/>
        <v/>
      </c>
      <c r="F149" s="380" t="str">
        <f t="shared" si="7"/>
        <v/>
      </c>
      <c r="G149" s="380" t="str">
        <f t="shared" si="8"/>
        <v/>
      </c>
      <c r="H149" s="62"/>
      <c r="I149" s="62"/>
      <c r="J149" s="62"/>
      <c r="K149" s="62"/>
      <c r="L149" s="62"/>
      <c r="M149" s="62"/>
      <c r="N149" s="62"/>
    </row>
    <row r="150" spans="1:14" s="68" customFormat="1">
      <c r="A150" s="141">
        <v>139</v>
      </c>
      <c r="B150" s="142"/>
      <c r="C150" s="142"/>
      <c r="D150" s="144"/>
      <c r="E150" s="380" t="str">
        <f t="shared" si="6"/>
        <v/>
      </c>
      <c r="F150" s="380" t="str">
        <f t="shared" si="7"/>
        <v/>
      </c>
      <c r="G150" s="380" t="str">
        <f t="shared" si="8"/>
        <v/>
      </c>
      <c r="H150" s="62"/>
      <c r="I150" s="62"/>
      <c r="J150" s="62"/>
      <c r="K150" s="62"/>
      <c r="L150" s="62"/>
      <c r="M150" s="62"/>
      <c r="N150" s="62"/>
    </row>
    <row r="151" spans="1:14" s="68" customFormat="1">
      <c r="A151" s="141">
        <v>140</v>
      </c>
      <c r="B151" s="142"/>
      <c r="C151" s="142"/>
      <c r="D151" s="144"/>
      <c r="E151" s="380" t="str">
        <f t="shared" si="6"/>
        <v/>
      </c>
      <c r="F151" s="380" t="str">
        <f t="shared" si="7"/>
        <v/>
      </c>
      <c r="G151" s="380" t="str">
        <f t="shared" si="8"/>
        <v/>
      </c>
      <c r="H151" s="62"/>
      <c r="I151" s="62"/>
      <c r="J151" s="62"/>
      <c r="K151" s="62"/>
      <c r="L151" s="62"/>
      <c r="M151" s="62"/>
      <c r="N151" s="62"/>
    </row>
    <row r="152" spans="1:14" s="68" customFormat="1">
      <c r="A152" s="141">
        <v>141</v>
      </c>
      <c r="B152" s="142"/>
      <c r="C152" s="142"/>
      <c r="D152" s="144"/>
      <c r="E152" s="380" t="str">
        <f t="shared" si="6"/>
        <v/>
      </c>
      <c r="F152" s="380" t="str">
        <f t="shared" si="7"/>
        <v/>
      </c>
      <c r="G152" s="380" t="str">
        <f t="shared" si="8"/>
        <v/>
      </c>
      <c r="H152" s="62"/>
      <c r="I152" s="62"/>
      <c r="J152" s="62"/>
      <c r="K152" s="62"/>
      <c r="L152" s="62"/>
      <c r="M152" s="62"/>
      <c r="N152" s="62"/>
    </row>
    <row r="153" spans="1:14" s="68" customFormat="1">
      <c r="A153" s="141">
        <v>142</v>
      </c>
      <c r="B153" s="142"/>
      <c r="C153" s="142"/>
      <c r="D153" s="144"/>
      <c r="E153" s="380" t="str">
        <f t="shared" si="6"/>
        <v/>
      </c>
      <c r="F153" s="380" t="str">
        <f t="shared" si="7"/>
        <v/>
      </c>
      <c r="G153" s="380" t="str">
        <f t="shared" si="8"/>
        <v/>
      </c>
      <c r="H153" s="62"/>
      <c r="I153" s="62"/>
      <c r="J153" s="62"/>
      <c r="K153" s="62"/>
      <c r="L153" s="62"/>
      <c r="M153" s="62"/>
      <c r="N153" s="62"/>
    </row>
    <row r="154" spans="1:14" s="68" customFormat="1">
      <c r="A154" s="141">
        <v>143</v>
      </c>
      <c r="B154" s="142"/>
      <c r="C154" s="142"/>
      <c r="D154" s="144"/>
      <c r="E154" s="380" t="str">
        <f t="shared" si="6"/>
        <v/>
      </c>
      <c r="F154" s="380" t="str">
        <f t="shared" si="7"/>
        <v/>
      </c>
      <c r="G154" s="380" t="str">
        <f t="shared" si="8"/>
        <v/>
      </c>
      <c r="H154" s="62"/>
      <c r="I154" s="62"/>
      <c r="J154" s="62"/>
      <c r="K154" s="62"/>
      <c r="L154" s="62"/>
      <c r="M154" s="62"/>
      <c r="N154" s="62"/>
    </row>
    <row r="155" spans="1:14" s="68" customFormat="1">
      <c r="A155" s="141">
        <v>144</v>
      </c>
      <c r="B155" s="142"/>
      <c r="C155" s="142"/>
      <c r="D155" s="144"/>
      <c r="E155" s="380" t="str">
        <f t="shared" si="6"/>
        <v/>
      </c>
      <c r="F155" s="380" t="str">
        <f t="shared" si="7"/>
        <v/>
      </c>
      <c r="G155" s="380" t="str">
        <f t="shared" si="8"/>
        <v/>
      </c>
      <c r="H155" s="62"/>
      <c r="I155" s="62"/>
      <c r="J155" s="62"/>
      <c r="K155" s="62"/>
      <c r="L155" s="62"/>
      <c r="M155" s="62"/>
      <c r="N155" s="62"/>
    </row>
    <row r="156" spans="1:14" s="68" customFormat="1">
      <c r="A156" s="141">
        <v>145</v>
      </c>
      <c r="B156" s="142"/>
      <c r="C156" s="142"/>
      <c r="D156" s="144"/>
      <c r="E156" s="380" t="str">
        <f t="shared" si="6"/>
        <v/>
      </c>
      <c r="F156" s="380" t="str">
        <f t="shared" si="7"/>
        <v/>
      </c>
      <c r="G156" s="380" t="str">
        <f t="shared" si="8"/>
        <v/>
      </c>
      <c r="H156" s="62"/>
      <c r="I156" s="62"/>
      <c r="J156" s="62"/>
      <c r="K156" s="62"/>
      <c r="L156" s="62"/>
      <c r="M156" s="62"/>
      <c r="N156" s="62"/>
    </row>
    <row r="157" spans="1:14" s="68" customFormat="1">
      <c r="A157" s="141">
        <v>146</v>
      </c>
      <c r="B157" s="142"/>
      <c r="C157" s="142"/>
      <c r="D157" s="144"/>
      <c r="E157" s="380" t="str">
        <f t="shared" si="6"/>
        <v/>
      </c>
      <c r="F157" s="380" t="str">
        <f t="shared" si="7"/>
        <v/>
      </c>
      <c r="G157" s="380" t="str">
        <f t="shared" si="8"/>
        <v/>
      </c>
      <c r="H157" s="62"/>
      <c r="I157" s="62"/>
      <c r="J157" s="62"/>
      <c r="K157" s="62"/>
      <c r="L157" s="62"/>
      <c r="M157" s="62"/>
      <c r="N157" s="62"/>
    </row>
    <row r="158" spans="1:14" s="68" customFormat="1">
      <c r="A158" s="141">
        <v>147</v>
      </c>
      <c r="B158" s="142"/>
      <c r="C158" s="142"/>
      <c r="D158" s="144"/>
      <c r="E158" s="380" t="str">
        <f t="shared" si="6"/>
        <v/>
      </c>
      <c r="F158" s="380" t="str">
        <f t="shared" si="7"/>
        <v/>
      </c>
      <c r="G158" s="380" t="str">
        <f t="shared" si="8"/>
        <v/>
      </c>
      <c r="H158" s="62"/>
      <c r="I158" s="62"/>
      <c r="J158" s="62"/>
      <c r="K158" s="62"/>
      <c r="L158" s="62"/>
      <c r="M158" s="62"/>
      <c r="N158" s="62"/>
    </row>
    <row r="159" spans="1:14" s="68" customFormat="1">
      <c r="A159" s="141">
        <v>148</v>
      </c>
      <c r="B159" s="142"/>
      <c r="C159" s="142"/>
      <c r="D159" s="144"/>
      <c r="E159" s="380" t="str">
        <f t="shared" si="6"/>
        <v/>
      </c>
      <c r="F159" s="380" t="str">
        <f t="shared" si="7"/>
        <v/>
      </c>
      <c r="G159" s="380" t="str">
        <f t="shared" si="8"/>
        <v/>
      </c>
      <c r="H159" s="62"/>
      <c r="I159" s="62"/>
      <c r="J159" s="62"/>
      <c r="K159" s="62"/>
      <c r="L159" s="62"/>
      <c r="M159" s="62"/>
      <c r="N159" s="62"/>
    </row>
    <row r="160" spans="1:14" s="68" customFormat="1">
      <c r="A160" s="141">
        <v>149</v>
      </c>
      <c r="B160" s="142"/>
      <c r="C160" s="142"/>
      <c r="D160" s="144"/>
      <c r="E160" s="380" t="str">
        <f t="shared" si="6"/>
        <v/>
      </c>
      <c r="F160" s="380" t="str">
        <f t="shared" si="7"/>
        <v/>
      </c>
      <c r="G160" s="380" t="str">
        <f t="shared" si="8"/>
        <v/>
      </c>
      <c r="H160" s="62"/>
      <c r="I160" s="62"/>
      <c r="J160" s="62"/>
      <c r="K160" s="62"/>
      <c r="L160" s="62"/>
      <c r="M160" s="62"/>
      <c r="N160" s="62"/>
    </row>
    <row r="161" spans="1:14" s="68" customFormat="1">
      <c r="A161" s="141">
        <v>150</v>
      </c>
      <c r="B161" s="142"/>
      <c r="C161" s="142"/>
      <c r="D161" s="144"/>
      <c r="E161" s="380" t="str">
        <f t="shared" si="6"/>
        <v/>
      </c>
      <c r="F161" s="380" t="str">
        <f t="shared" si="7"/>
        <v/>
      </c>
      <c r="G161" s="380" t="str">
        <f t="shared" si="8"/>
        <v/>
      </c>
      <c r="H161" s="62"/>
      <c r="I161" s="62"/>
      <c r="J161" s="62"/>
      <c r="K161" s="62"/>
      <c r="L161" s="62"/>
      <c r="M161" s="62"/>
      <c r="N161" s="62"/>
    </row>
    <row r="162" spans="1:14" s="68" customFormat="1">
      <c r="A162" s="141">
        <v>151</v>
      </c>
      <c r="B162" s="142"/>
      <c r="C162" s="142"/>
      <c r="D162" s="144"/>
      <c r="E162" s="380" t="str">
        <f t="shared" si="6"/>
        <v/>
      </c>
      <c r="F162" s="380" t="str">
        <f t="shared" si="7"/>
        <v/>
      </c>
      <c r="G162" s="380" t="str">
        <f t="shared" si="8"/>
        <v/>
      </c>
      <c r="H162" s="62"/>
      <c r="I162" s="62"/>
      <c r="J162" s="62"/>
      <c r="K162" s="62"/>
      <c r="L162" s="62"/>
      <c r="M162" s="62"/>
      <c r="N162" s="62"/>
    </row>
    <row r="163" spans="1:14" s="68" customFormat="1">
      <c r="A163" s="141">
        <v>152</v>
      </c>
      <c r="B163" s="142"/>
      <c r="C163" s="142"/>
      <c r="D163" s="144"/>
      <c r="E163" s="380" t="str">
        <f t="shared" si="6"/>
        <v/>
      </c>
      <c r="F163" s="380" t="str">
        <f t="shared" si="7"/>
        <v/>
      </c>
      <c r="G163" s="380" t="str">
        <f t="shared" si="8"/>
        <v/>
      </c>
      <c r="H163" s="62"/>
      <c r="I163" s="62"/>
      <c r="J163" s="62"/>
      <c r="K163" s="62"/>
      <c r="L163" s="62"/>
      <c r="M163" s="62"/>
      <c r="N163" s="62"/>
    </row>
    <row r="164" spans="1:14" s="68" customFormat="1">
      <c r="A164" s="141">
        <v>153</v>
      </c>
      <c r="B164" s="142"/>
      <c r="C164" s="142"/>
      <c r="D164" s="144"/>
      <c r="E164" s="380" t="str">
        <f t="shared" si="6"/>
        <v/>
      </c>
      <c r="F164" s="380" t="str">
        <f t="shared" si="7"/>
        <v/>
      </c>
      <c r="G164" s="380" t="str">
        <f t="shared" si="8"/>
        <v/>
      </c>
      <c r="H164" s="62"/>
      <c r="I164" s="62"/>
      <c r="J164" s="62"/>
      <c r="K164" s="62"/>
      <c r="L164" s="62"/>
      <c r="M164" s="62"/>
      <c r="N164" s="62"/>
    </row>
    <row r="165" spans="1:14" s="68" customFormat="1">
      <c r="A165" s="141">
        <v>154</v>
      </c>
      <c r="B165" s="142"/>
      <c r="C165" s="142"/>
      <c r="D165" s="144"/>
      <c r="E165" s="380" t="str">
        <f t="shared" si="6"/>
        <v/>
      </c>
      <c r="F165" s="380" t="str">
        <f t="shared" si="7"/>
        <v/>
      </c>
      <c r="G165" s="380" t="str">
        <f t="shared" si="8"/>
        <v/>
      </c>
      <c r="H165" s="62"/>
      <c r="I165" s="62"/>
      <c r="J165" s="62"/>
      <c r="K165" s="62"/>
      <c r="L165" s="62"/>
      <c r="M165" s="62"/>
      <c r="N165" s="62"/>
    </row>
    <row r="166" spans="1:14" s="68" customFormat="1">
      <c r="A166" s="141">
        <v>155</v>
      </c>
      <c r="B166" s="142"/>
      <c r="C166" s="142"/>
      <c r="D166" s="144"/>
      <c r="E166" s="380" t="str">
        <f t="shared" si="6"/>
        <v/>
      </c>
      <c r="F166" s="380" t="str">
        <f t="shared" si="7"/>
        <v/>
      </c>
      <c r="G166" s="380" t="str">
        <f t="shared" si="8"/>
        <v/>
      </c>
      <c r="H166" s="62"/>
      <c r="I166" s="62"/>
      <c r="J166" s="62"/>
      <c r="K166" s="62"/>
      <c r="L166" s="62"/>
      <c r="M166" s="62"/>
      <c r="N166" s="62"/>
    </row>
    <row r="167" spans="1:14" s="68" customFormat="1">
      <c r="A167" s="141">
        <v>156</v>
      </c>
      <c r="B167" s="142"/>
      <c r="C167" s="142"/>
      <c r="D167" s="144"/>
      <c r="E167" s="380" t="str">
        <f t="shared" si="6"/>
        <v/>
      </c>
      <c r="F167" s="380" t="str">
        <f t="shared" si="7"/>
        <v/>
      </c>
      <c r="G167" s="380" t="str">
        <f t="shared" si="8"/>
        <v/>
      </c>
      <c r="H167" s="62"/>
      <c r="I167" s="62"/>
      <c r="J167" s="62"/>
      <c r="K167" s="62"/>
      <c r="L167" s="62"/>
      <c r="M167" s="62"/>
      <c r="N167" s="62"/>
    </row>
    <row r="168" spans="1:14" s="68" customFormat="1">
      <c r="A168" s="141">
        <v>157</v>
      </c>
      <c r="B168" s="142"/>
      <c r="C168" s="142"/>
      <c r="D168" s="144"/>
      <c r="E168" s="380" t="str">
        <f t="shared" si="6"/>
        <v/>
      </c>
      <c r="F168" s="380" t="str">
        <f t="shared" si="7"/>
        <v/>
      </c>
      <c r="G168" s="380" t="str">
        <f t="shared" si="8"/>
        <v/>
      </c>
      <c r="H168" s="62"/>
      <c r="I168" s="62"/>
      <c r="J168" s="62"/>
      <c r="K168" s="62"/>
      <c r="L168" s="62"/>
      <c r="M168" s="62"/>
      <c r="N168" s="62"/>
    </row>
    <row r="169" spans="1:14" s="68" customFormat="1">
      <c r="A169" s="141">
        <v>158</v>
      </c>
      <c r="B169" s="142"/>
      <c r="C169" s="142"/>
      <c r="D169" s="144"/>
      <c r="E169" s="380" t="str">
        <f t="shared" si="6"/>
        <v/>
      </c>
      <c r="F169" s="380" t="str">
        <f t="shared" si="7"/>
        <v/>
      </c>
      <c r="G169" s="380" t="str">
        <f t="shared" si="8"/>
        <v/>
      </c>
      <c r="H169" s="62"/>
      <c r="I169" s="62"/>
      <c r="J169" s="62"/>
      <c r="K169" s="62"/>
      <c r="L169" s="62"/>
      <c r="M169" s="62"/>
      <c r="N169" s="62"/>
    </row>
    <row r="170" spans="1:14" s="68" customFormat="1">
      <c r="A170" s="141">
        <v>159</v>
      </c>
      <c r="B170" s="142"/>
      <c r="C170" s="142"/>
      <c r="D170" s="144"/>
      <c r="E170" s="380" t="str">
        <f t="shared" si="6"/>
        <v/>
      </c>
      <c r="F170" s="380" t="str">
        <f t="shared" si="7"/>
        <v/>
      </c>
      <c r="G170" s="380" t="str">
        <f t="shared" si="8"/>
        <v/>
      </c>
      <c r="H170" s="62"/>
      <c r="I170" s="62"/>
      <c r="J170" s="62"/>
      <c r="K170" s="62"/>
      <c r="L170" s="62"/>
      <c r="M170" s="62"/>
      <c r="N170" s="62"/>
    </row>
    <row r="171" spans="1:14" s="68" customFormat="1">
      <c r="A171" s="141">
        <v>160</v>
      </c>
      <c r="B171" s="142"/>
      <c r="C171" s="142"/>
      <c r="D171" s="144"/>
      <c r="E171" s="380" t="str">
        <f t="shared" si="6"/>
        <v/>
      </c>
      <c r="F171" s="380" t="str">
        <f t="shared" si="7"/>
        <v/>
      </c>
      <c r="G171" s="380" t="str">
        <f t="shared" si="8"/>
        <v/>
      </c>
      <c r="H171" s="62"/>
      <c r="I171" s="62"/>
      <c r="J171" s="62"/>
      <c r="K171" s="62"/>
      <c r="L171" s="62"/>
      <c r="M171" s="62"/>
      <c r="N171" s="62"/>
    </row>
    <row r="172" spans="1:14" s="68" customFormat="1">
      <c r="A172" s="141">
        <v>161</v>
      </c>
      <c r="B172" s="142"/>
      <c r="C172" s="142"/>
      <c r="D172" s="144"/>
      <c r="E172" s="380" t="str">
        <f t="shared" si="6"/>
        <v/>
      </c>
      <c r="F172" s="380" t="str">
        <f t="shared" si="7"/>
        <v/>
      </c>
      <c r="G172" s="380" t="str">
        <f t="shared" si="8"/>
        <v/>
      </c>
      <c r="H172" s="62"/>
      <c r="I172" s="62"/>
      <c r="J172" s="62"/>
      <c r="K172" s="62"/>
      <c r="L172" s="62"/>
      <c r="M172" s="62"/>
      <c r="N172" s="62"/>
    </row>
    <row r="173" spans="1:14" s="68" customFormat="1">
      <c r="A173" s="141">
        <v>162</v>
      </c>
      <c r="B173" s="142"/>
      <c r="C173" s="142"/>
      <c r="D173" s="144"/>
      <c r="E173" s="380" t="str">
        <f t="shared" si="6"/>
        <v/>
      </c>
      <c r="F173" s="380" t="str">
        <f t="shared" si="7"/>
        <v/>
      </c>
      <c r="G173" s="380" t="str">
        <f t="shared" si="8"/>
        <v/>
      </c>
      <c r="H173" s="62"/>
      <c r="I173" s="62"/>
      <c r="J173" s="62"/>
      <c r="K173" s="62"/>
      <c r="L173" s="62"/>
      <c r="M173" s="62"/>
      <c r="N173" s="62"/>
    </row>
    <row r="174" spans="1:14" s="68" customFormat="1">
      <c r="A174" s="141">
        <v>163</v>
      </c>
      <c r="B174" s="142"/>
      <c r="C174" s="142"/>
      <c r="D174" s="144"/>
      <c r="E174" s="380" t="str">
        <f t="shared" si="6"/>
        <v/>
      </c>
      <c r="F174" s="380" t="str">
        <f t="shared" si="7"/>
        <v/>
      </c>
      <c r="G174" s="380" t="str">
        <f t="shared" si="8"/>
        <v/>
      </c>
      <c r="H174" s="62"/>
      <c r="I174" s="62"/>
      <c r="J174" s="62"/>
      <c r="K174" s="62"/>
      <c r="L174" s="62"/>
      <c r="M174" s="62"/>
      <c r="N174" s="62"/>
    </row>
    <row r="175" spans="1:14" s="68" customFormat="1">
      <c r="A175" s="141">
        <v>164</v>
      </c>
      <c r="B175" s="142"/>
      <c r="C175" s="142"/>
      <c r="D175" s="144"/>
      <c r="E175" s="380" t="str">
        <f t="shared" si="6"/>
        <v/>
      </c>
      <c r="F175" s="380" t="str">
        <f t="shared" si="7"/>
        <v/>
      </c>
      <c r="G175" s="380" t="str">
        <f t="shared" si="8"/>
        <v/>
      </c>
      <c r="H175" s="62"/>
      <c r="I175" s="62"/>
      <c r="J175" s="62"/>
      <c r="K175" s="62"/>
      <c r="L175" s="62"/>
      <c r="M175" s="62"/>
      <c r="N175" s="62"/>
    </row>
    <row r="176" spans="1:14" s="68" customFormat="1">
      <c r="A176" s="141">
        <v>165</v>
      </c>
      <c r="B176" s="142"/>
      <c r="C176" s="142"/>
      <c r="D176" s="144"/>
      <c r="E176" s="380" t="str">
        <f t="shared" si="6"/>
        <v/>
      </c>
      <c r="F176" s="380" t="str">
        <f t="shared" si="7"/>
        <v/>
      </c>
      <c r="G176" s="380" t="str">
        <f t="shared" si="8"/>
        <v/>
      </c>
      <c r="H176" s="62"/>
      <c r="I176" s="62"/>
      <c r="J176" s="62"/>
      <c r="K176" s="62"/>
      <c r="L176" s="62"/>
      <c r="M176" s="62"/>
      <c r="N176" s="62"/>
    </row>
    <row r="177" spans="1:14" s="68" customFormat="1">
      <c r="A177" s="141">
        <v>166</v>
      </c>
      <c r="B177" s="142"/>
      <c r="C177" s="142"/>
      <c r="D177" s="144"/>
      <c r="E177" s="380" t="str">
        <f t="shared" si="6"/>
        <v/>
      </c>
      <c r="F177" s="380" t="str">
        <f t="shared" si="7"/>
        <v/>
      </c>
      <c r="G177" s="380" t="str">
        <f t="shared" si="8"/>
        <v/>
      </c>
      <c r="H177" s="62"/>
      <c r="I177" s="62"/>
      <c r="J177" s="62"/>
      <c r="K177" s="62"/>
      <c r="L177" s="62"/>
      <c r="M177" s="62"/>
      <c r="N177" s="62"/>
    </row>
    <row r="178" spans="1:14" s="68" customFormat="1">
      <c r="A178" s="141">
        <v>167</v>
      </c>
      <c r="B178" s="142"/>
      <c r="C178" s="142"/>
      <c r="D178" s="144"/>
      <c r="E178" s="380" t="str">
        <f t="shared" si="6"/>
        <v/>
      </c>
      <c r="F178" s="380" t="str">
        <f t="shared" si="7"/>
        <v/>
      </c>
      <c r="G178" s="380" t="str">
        <f t="shared" si="8"/>
        <v/>
      </c>
      <c r="H178" s="62"/>
      <c r="I178" s="62"/>
      <c r="J178" s="62"/>
      <c r="K178" s="62"/>
      <c r="L178" s="62"/>
      <c r="M178" s="62"/>
      <c r="N178" s="62"/>
    </row>
    <row r="179" spans="1:14" s="68" customFormat="1">
      <c r="A179" s="141">
        <v>168</v>
      </c>
      <c r="B179" s="142"/>
      <c r="C179" s="142"/>
      <c r="D179" s="144"/>
      <c r="E179" s="380" t="str">
        <f t="shared" si="6"/>
        <v/>
      </c>
      <c r="F179" s="380" t="str">
        <f t="shared" si="7"/>
        <v/>
      </c>
      <c r="G179" s="380" t="str">
        <f t="shared" si="8"/>
        <v/>
      </c>
      <c r="H179" s="62"/>
      <c r="I179" s="62"/>
      <c r="J179" s="62"/>
      <c r="K179" s="62"/>
      <c r="L179" s="62"/>
      <c r="M179" s="62"/>
      <c r="N179" s="62"/>
    </row>
    <row r="180" spans="1:14" s="68" customFormat="1">
      <c r="A180" s="141">
        <v>169</v>
      </c>
      <c r="B180" s="142"/>
      <c r="C180" s="142"/>
      <c r="D180" s="144"/>
      <c r="E180" s="380" t="str">
        <f t="shared" si="6"/>
        <v/>
      </c>
      <c r="F180" s="380" t="str">
        <f t="shared" si="7"/>
        <v/>
      </c>
      <c r="G180" s="380" t="str">
        <f t="shared" si="8"/>
        <v/>
      </c>
      <c r="H180" s="62"/>
      <c r="I180" s="62"/>
      <c r="J180" s="62"/>
      <c r="K180" s="62"/>
      <c r="L180" s="62"/>
      <c r="M180" s="62"/>
      <c r="N180" s="62"/>
    </row>
    <row r="181" spans="1:14" s="68" customFormat="1">
      <c r="A181" s="141">
        <v>170</v>
      </c>
      <c r="B181" s="142"/>
      <c r="C181" s="142"/>
      <c r="D181" s="144"/>
      <c r="E181" s="380" t="str">
        <f t="shared" si="6"/>
        <v/>
      </c>
      <c r="F181" s="380" t="str">
        <f t="shared" si="7"/>
        <v/>
      </c>
      <c r="G181" s="380" t="str">
        <f t="shared" si="8"/>
        <v/>
      </c>
      <c r="H181" s="62"/>
      <c r="I181" s="62"/>
      <c r="J181" s="62"/>
      <c r="K181" s="62"/>
      <c r="L181" s="62"/>
      <c r="M181" s="62"/>
      <c r="N181" s="62"/>
    </row>
    <row r="182" spans="1:14" s="68" customFormat="1">
      <c r="A182" s="141">
        <v>171</v>
      </c>
      <c r="B182" s="142"/>
      <c r="C182" s="142"/>
      <c r="D182" s="144"/>
      <c r="E182" s="380" t="str">
        <f t="shared" si="6"/>
        <v/>
      </c>
      <c r="F182" s="380" t="str">
        <f t="shared" si="7"/>
        <v/>
      </c>
      <c r="G182" s="380" t="str">
        <f t="shared" si="8"/>
        <v/>
      </c>
      <c r="H182" s="62"/>
      <c r="I182" s="62"/>
      <c r="J182" s="62"/>
      <c r="K182" s="62"/>
      <c r="L182" s="62"/>
      <c r="M182" s="62"/>
      <c r="N182" s="62"/>
    </row>
    <row r="183" spans="1:14" s="68" customFormat="1">
      <c r="A183" s="141">
        <v>172</v>
      </c>
      <c r="B183" s="142"/>
      <c r="C183" s="142"/>
      <c r="D183" s="144"/>
      <c r="E183" s="380" t="str">
        <f t="shared" si="6"/>
        <v/>
      </c>
      <c r="F183" s="380" t="str">
        <f t="shared" si="7"/>
        <v/>
      </c>
      <c r="G183" s="380" t="str">
        <f t="shared" si="8"/>
        <v/>
      </c>
      <c r="H183" s="62"/>
      <c r="I183" s="62"/>
      <c r="J183" s="62"/>
      <c r="K183" s="62"/>
      <c r="L183" s="62"/>
      <c r="M183" s="62"/>
      <c r="N183" s="62"/>
    </row>
    <row r="184" spans="1:14" s="68" customFormat="1">
      <c r="A184" s="141">
        <v>173</v>
      </c>
      <c r="B184" s="142"/>
      <c r="C184" s="142"/>
      <c r="D184" s="144"/>
      <c r="E184" s="380" t="str">
        <f t="shared" si="6"/>
        <v/>
      </c>
      <c r="F184" s="380" t="str">
        <f t="shared" si="7"/>
        <v/>
      </c>
      <c r="G184" s="380" t="str">
        <f t="shared" si="8"/>
        <v/>
      </c>
      <c r="H184" s="62"/>
      <c r="I184" s="62"/>
      <c r="J184" s="62"/>
      <c r="K184" s="62"/>
      <c r="L184" s="62"/>
      <c r="M184" s="62"/>
      <c r="N184" s="62"/>
    </row>
    <row r="185" spans="1:14" s="68" customFormat="1">
      <c r="A185" s="141">
        <v>174</v>
      </c>
      <c r="B185" s="142"/>
      <c r="C185" s="142"/>
      <c r="D185" s="144"/>
      <c r="E185" s="380" t="str">
        <f t="shared" si="6"/>
        <v/>
      </c>
      <c r="F185" s="380" t="str">
        <f t="shared" si="7"/>
        <v/>
      </c>
      <c r="G185" s="380" t="str">
        <f t="shared" si="8"/>
        <v/>
      </c>
      <c r="H185" s="62"/>
      <c r="I185" s="62"/>
      <c r="J185" s="62"/>
      <c r="K185" s="62"/>
      <c r="L185" s="62"/>
      <c r="M185" s="62"/>
      <c r="N185" s="62"/>
    </row>
    <row r="186" spans="1:14" s="68" customFormat="1">
      <c r="A186" s="141">
        <v>175</v>
      </c>
      <c r="B186" s="142"/>
      <c r="C186" s="142"/>
      <c r="D186" s="144"/>
      <c r="E186" s="380" t="str">
        <f t="shared" si="6"/>
        <v/>
      </c>
      <c r="F186" s="380" t="str">
        <f t="shared" si="7"/>
        <v/>
      </c>
      <c r="G186" s="380" t="str">
        <f t="shared" si="8"/>
        <v/>
      </c>
      <c r="H186" s="62"/>
      <c r="I186" s="62"/>
      <c r="J186" s="62"/>
      <c r="K186" s="62"/>
      <c r="L186" s="62"/>
      <c r="M186" s="62"/>
      <c r="N186" s="62"/>
    </row>
    <row r="187" spans="1:14" s="68" customFormat="1">
      <c r="A187" s="141">
        <v>176</v>
      </c>
      <c r="B187" s="142"/>
      <c r="C187" s="142"/>
      <c r="D187" s="144"/>
      <c r="E187" s="380" t="str">
        <f t="shared" si="6"/>
        <v/>
      </c>
      <c r="F187" s="380" t="str">
        <f t="shared" si="7"/>
        <v/>
      </c>
      <c r="G187" s="380" t="str">
        <f t="shared" si="8"/>
        <v/>
      </c>
      <c r="H187" s="62"/>
      <c r="I187" s="62"/>
      <c r="J187" s="62"/>
      <c r="K187" s="62"/>
      <c r="L187" s="62"/>
      <c r="M187" s="62"/>
      <c r="N187" s="62"/>
    </row>
    <row r="188" spans="1:14" s="68" customFormat="1">
      <c r="A188" s="141">
        <v>177</v>
      </c>
      <c r="B188" s="142"/>
      <c r="C188" s="142"/>
      <c r="D188" s="144"/>
      <c r="E188" s="380" t="str">
        <f t="shared" si="6"/>
        <v/>
      </c>
      <c r="F188" s="380" t="str">
        <f t="shared" si="7"/>
        <v/>
      </c>
      <c r="G188" s="380" t="str">
        <f t="shared" si="8"/>
        <v/>
      </c>
      <c r="H188" s="62"/>
      <c r="I188" s="62"/>
      <c r="J188" s="62"/>
      <c r="K188" s="62"/>
      <c r="L188" s="62"/>
      <c r="M188" s="62"/>
      <c r="N188" s="62"/>
    </row>
    <row r="189" spans="1:14" s="68" customFormat="1">
      <c r="A189" s="141">
        <v>178</v>
      </c>
      <c r="B189" s="142"/>
      <c r="C189" s="142"/>
      <c r="D189" s="144"/>
      <c r="E189" s="380" t="str">
        <f t="shared" si="6"/>
        <v/>
      </c>
      <c r="F189" s="380" t="str">
        <f t="shared" si="7"/>
        <v/>
      </c>
      <c r="G189" s="380" t="str">
        <f t="shared" si="8"/>
        <v/>
      </c>
      <c r="H189" s="62"/>
      <c r="I189" s="62"/>
      <c r="J189" s="62"/>
      <c r="K189" s="62"/>
      <c r="L189" s="62"/>
      <c r="M189" s="62"/>
      <c r="N189" s="62"/>
    </row>
    <row r="190" spans="1:14" s="68" customFormat="1">
      <c r="A190" s="141">
        <v>179</v>
      </c>
      <c r="B190" s="142"/>
      <c r="C190" s="142"/>
      <c r="D190" s="144"/>
      <c r="E190" s="380" t="str">
        <f t="shared" si="6"/>
        <v/>
      </c>
      <c r="F190" s="380" t="str">
        <f t="shared" si="7"/>
        <v/>
      </c>
      <c r="G190" s="380" t="str">
        <f t="shared" si="8"/>
        <v/>
      </c>
      <c r="H190" s="62"/>
      <c r="I190" s="62"/>
      <c r="J190" s="62"/>
      <c r="K190" s="62"/>
      <c r="L190" s="62"/>
      <c r="M190" s="62"/>
      <c r="N190" s="62"/>
    </row>
    <row r="191" spans="1:14" s="68" customFormat="1">
      <c r="A191" s="141">
        <v>180</v>
      </c>
      <c r="B191" s="142"/>
      <c r="C191" s="142"/>
      <c r="D191" s="144"/>
      <c r="E191" s="380" t="str">
        <f t="shared" si="6"/>
        <v/>
      </c>
      <c r="F191" s="380" t="str">
        <f t="shared" si="7"/>
        <v/>
      </c>
      <c r="G191" s="380" t="str">
        <f t="shared" si="8"/>
        <v/>
      </c>
      <c r="H191" s="62"/>
      <c r="I191" s="62"/>
      <c r="J191" s="62"/>
      <c r="K191" s="62"/>
      <c r="L191" s="62"/>
      <c r="M191" s="62"/>
      <c r="N191" s="62"/>
    </row>
    <row r="192" spans="1:14" s="68" customFormat="1">
      <c r="A192" s="141">
        <v>181</v>
      </c>
      <c r="B192" s="142"/>
      <c r="C192" s="142"/>
      <c r="D192" s="144"/>
      <c r="E192" s="380" t="str">
        <f t="shared" si="6"/>
        <v/>
      </c>
      <c r="F192" s="380" t="str">
        <f t="shared" si="7"/>
        <v/>
      </c>
      <c r="G192" s="380" t="str">
        <f t="shared" si="8"/>
        <v/>
      </c>
      <c r="H192" s="62"/>
      <c r="I192" s="62"/>
      <c r="J192" s="62"/>
      <c r="K192" s="62"/>
      <c r="L192" s="62"/>
      <c r="M192" s="62"/>
      <c r="N192" s="62"/>
    </row>
    <row r="193" spans="1:14" s="68" customFormat="1">
      <c r="A193" s="141">
        <v>182</v>
      </c>
      <c r="B193" s="142"/>
      <c r="C193" s="142"/>
      <c r="D193" s="144"/>
      <c r="E193" s="380" t="str">
        <f t="shared" si="6"/>
        <v/>
      </c>
      <c r="F193" s="380" t="str">
        <f t="shared" si="7"/>
        <v/>
      </c>
      <c r="G193" s="380" t="str">
        <f t="shared" si="8"/>
        <v/>
      </c>
      <c r="H193" s="62"/>
      <c r="I193" s="62"/>
      <c r="J193" s="62"/>
      <c r="K193" s="62"/>
      <c r="L193" s="62"/>
      <c r="M193" s="62"/>
      <c r="N193" s="62"/>
    </row>
    <row r="194" spans="1:14" s="68" customFormat="1">
      <c r="A194" s="141">
        <v>183</v>
      </c>
      <c r="B194" s="142"/>
      <c r="C194" s="142"/>
      <c r="D194" s="144"/>
      <c r="E194" s="380" t="str">
        <f t="shared" si="6"/>
        <v/>
      </c>
      <c r="F194" s="380" t="str">
        <f t="shared" si="7"/>
        <v/>
      </c>
      <c r="G194" s="380" t="str">
        <f t="shared" si="8"/>
        <v/>
      </c>
      <c r="H194" s="62"/>
      <c r="I194" s="62"/>
      <c r="J194" s="62"/>
      <c r="K194" s="62"/>
      <c r="L194" s="62"/>
      <c r="M194" s="62"/>
      <c r="N194" s="62"/>
    </row>
    <row r="195" spans="1:14" s="68" customFormat="1">
      <c r="A195" s="141">
        <v>184</v>
      </c>
      <c r="B195" s="142"/>
      <c r="C195" s="142"/>
      <c r="D195" s="144"/>
      <c r="E195" s="380" t="str">
        <f t="shared" si="6"/>
        <v/>
      </c>
      <c r="F195" s="380" t="str">
        <f t="shared" si="7"/>
        <v/>
      </c>
      <c r="G195" s="380" t="str">
        <f t="shared" si="8"/>
        <v/>
      </c>
      <c r="H195" s="62"/>
      <c r="I195" s="62"/>
      <c r="J195" s="62"/>
      <c r="K195" s="62"/>
      <c r="L195" s="62"/>
      <c r="M195" s="62"/>
      <c r="N195" s="62"/>
    </row>
    <row r="196" spans="1:14" s="68" customFormat="1">
      <c r="A196" s="141">
        <v>185</v>
      </c>
      <c r="B196" s="142"/>
      <c r="C196" s="142"/>
      <c r="D196" s="144"/>
      <c r="E196" s="380" t="str">
        <f t="shared" si="6"/>
        <v/>
      </c>
      <c r="F196" s="380" t="str">
        <f t="shared" si="7"/>
        <v/>
      </c>
      <c r="G196" s="380" t="str">
        <f t="shared" si="8"/>
        <v/>
      </c>
      <c r="H196" s="62"/>
      <c r="I196" s="62"/>
      <c r="J196" s="62"/>
      <c r="K196" s="62"/>
      <c r="L196" s="62"/>
      <c r="M196" s="62"/>
      <c r="N196" s="62"/>
    </row>
    <row r="197" spans="1:14" s="68" customFormat="1">
      <c r="A197" s="141">
        <v>186</v>
      </c>
      <c r="B197" s="142"/>
      <c r="C197" s="142"/>
      <c r="D197" s="144"/>
      <c r="E197" s="380" t="str">
        <f t="shared" si="6"/>
        <v/>
      </c>
      <c r="F197" s="380" t="str">
        <f t="shared" si="7"/>
        <v/>
      </c>
      <c r="G197" s="380" t="str">
        <f t="shared" si="8"/>
        <v/>
      </c>
      <c r="H197" s="62"/>
      <c r="I197" s="62"/>
      <c r="J197" s="62"/>
      <c r="K197" s="62"/>
      <c r="L197" s="62"/>
      <c r="M197" s="62"/>
      <c r="N197" s="62"/>
    </row>
    <row r="198" spans="1:14" s="68" customFormat="1">
      <c r="A198" s="141">
        <v>187</v>
      </c>
      <c r="B198" s="142"/>
      <c r="C198" s="142"/>
      <c r="D198" s="144"/>
      <c r="E198" s="380" t="str">
        <f t="shared" si="6"/>
        <v/>
      </c>
      <c r="F198" s="380" t="str">
        <f t="shared" si="7"/>
        <v/>
      </c>
      <c r="G198" s="380" t="str">
        <f t="shared" si="8"/>
        <v/>
      </c>
      <c r="H198" s="62"/>
      <c r="I198" s="62"/>
      <c r="J198" s="62"/>
      <c r="K198" s="62"/>
      <c r="L198" s="62"/>
      <c r="M198" s="62"/>
      <c r="N198" s="62"/>
    </row>
    <row r="199" spans="1:14" s="68" customFormat="1">
      <c r="A199" s="141">
        <v>188</v>
      </c>
      <c r="B199" s="142"/>
      <c r="C199" s="142"/>
      <c r="D199" s="144"/>
      <c r="E199" s="380" t="str">
        <f t="shared" si="6"/>
        <v/>
      </c>
      <c r="F199" s="380" t="str">
        <f t="shared" si="7"/>
        <v/>
      </c>
      <c r="G199" s="380" t="str">
        <f t="shared" si="8"/>
        <v/>
      </c>
      <c r="H199" s="62"/>
      <c r="I199" s="62"/>
      <c r="J199" s="62"/>
      <c r="K199" s="62"/>
      <c r="L199" s="62"/>
      <c r="M199" s="62"/>
      <c r="N199" s="62"/>
    </row>
    <row r="200" spans="1:14" s="68" customFormat="1">
      <c r="A200" s="141">
        <v>189</v>
      </c>
      <c r="B200" s="142"/>
      <c r="C200" s="142"/>
      <c r="D200" s="144"/>
      <c r="E200" s="380" t="str">
        <f t="shared" si="6"/>
        <v/>
      </c>
      <c r="F200" s="380" t="str">
        <f t="shared" si="7"/>
        <v/>
      </c>
      <c r="G200" s="380" t="str">
        <f t="shared" si="8"/>
        <v/>
      </c>
      <c r="H200" s="62"/>
      <c r="I200" s="62"/>
      <c r="J200" s="62"/>
      <c r="K200" s="62"/>
      <c r="L200" s="62"/>
      <c r="M200" s="62"/>
      <c r="N200" s="62"/>
    </row>
    <row r="201" spans="1:14" s="68" customFormat="1">
      <c r="A201" s="141">
        <v>190</v>
      </c>
      <c r="B201" s="142"/>
      <c r="C201" s="142"/>
      <c r="D201" s="144"/>
      <c r="E201" s="380" t="str">
        <f t="shared" si="6"/>
        <v/>
      </c>
      <c r="F201" s="380" t="str">
        <f t="shared" si="7"/>
        <v/>
      </c>
      <c r="G201" s="380" t="str">
        <f t="shared" si="8"/>
        <v/>
      </c>
      <c r="H201" s="62"/>
      <c r="I201" s="62"/>
      <c r="J201" s="62"/>
      <c r="K201" s="62"/>
      <c r="L201" s="62"/>
      <c r="M201" s="62"/>
      <c r="N201" s="62"/>
    </row>
    <row r="202" spans="1:14" s="68" customFormat="1">
      <c r="A202" s="141">
        <v>191</v>
      </c>
      <c r="B202" s="142"/>
      <c r="C202" s="142"/>
      <c r="D202" s="144"/>
      <c r="E202" s="380" t="str">
        <f t="shared" si="6"/>
        <v/>
      </c>
      <c r="F202" s="380" t="str">
        <f t="shared" si="7"/>
        <v/>
      </c>
      <c r="G202" s="380" t="str">
        <f t="shared" si="8"/>
        <v/>
      </c>
      <c r="H202" s="62"/>
      <c r="I202" s="62"/>
      <c r="J202" s="62"/>
      <c r="K202" s="62"/>
      <c r="L202" s="62"/>
      <c r="M202" s="62"/>
      <c r="N202" s="62"/>
    </row>
    <row r="203" spans="1:14" s="68" customFormat="1">
      <c r="A203" s="141">
        <v>192</v>
      </c>
      <c r="B203" s="142"/>
      <c r="C203" s="142"/>
      <c r="D203" s="144"/>
      <c r="E203" s="380" t="str">
        <f t="shared" si="6"/>
        <v/>
      </c>
      <c r="F203" s="380" t="str">
        <f t="shared" si="7"/>
        <v/>
      </c>
      <c r="G203" s="380" t="str">
        <f t="shared" si="8"/>
        <v/>
      </c>
      <c r="H203" s="62"/>
      <c r="I203" s="62"/>
      <c r="J203" s="62"/>
      <c r="K203" s="62"/>
      <c r="L203" s="62"/>
      <c r="M203" s="62"/>
      <c r="N203" s="62"/>
    </row>
    <row r="204" spans="1:14" s="68" customFormat="1">
      <c r="A204" s="141">
        <v>193</v>
      </c>
      <c r="B204" s="142"/>
      <c r="C204" s="142"/>
      <c r="D204" s="144"/>
      <c r="E204" s="380" t="str">
        <f t="shared" ref="E204:E261" si="9">IF(OR(,,$D204&lt;an_initial,$D204&gt;an_final),"",(HLOOKUP(C204,iii7punctaje,2,FALSE)))</f>
        <v/>
      </c>
      <c r="F204" s="380" t="str">
        <f t="shared" ref="F204:F261" si="10">IF(OR(,,$D204&lt;an_initial,$D204&gt;an_final),"",(HLOOKUP(C204,iii7punctaje,2,FALSE))*COUNTIF(C204,$F$7))</f>
        <v/>
      </c>
      <c r="G204" s="380" t="str">
        <f t="shared" ref="G204:G261" si="11">IF(OR(,,$D204&lt;an_initial,$D204&gt;an_final),"",(HLOOKUP(C204,iii7punctaje,2,FALSE))*COUNTIF(C204,$G$7))</f>
        <v/>
      </c>
      <c r="H204" s="62"/>
      <c r="I204" s="62"/>
      <c r="J204" s="62"/>
      <c r="K204" s="62"/>
      <c r="L204" s="62"/>
      <c r="M204" s="62"/>
      <c r="N204" s="62"/>
    </row>
    <row r="205" spans="1:14" s="68" customFormat="1">
      <c r="A205" s="141">
        <v>194</v>
      </c>
      <c r="B205" s="142"/>
      <c r="C205" s="142"/>
      <c r="D205" s="144"/>
      <c r="E205" s="380" t="str">
        <f t="shared" si="9"/>
        <v/>
      </c>
      <c r="F205" s="380" t="str">
        <f t="shared" si="10"/>
        <v/>
      </c>
      <c r="G205" s="380" t="str">
        <f t="shared" si="11"/>
        <v/>
      </c>
      <c r="H205" s="62"/>
      <c r="I205" s="62"/>
      <c r="J205" s="62"/>
      <c r="K205" s="62"/>
      <c r="L205" s="62"/>
      <c r="M205" s="62"/>
      <c r="N205" s="62"/>
    </row>
    <row r="206" spans="1:14" s="68" customFormat="1">
      <c r="A206" s="141">
        <v>195</v>
      </c>
      <c r="B206" s="142"/>
      <c r="C206" s="142"/>
      <c r="D206" s="144"/>
      <c r="E206" s="380" t="str">
        <f t="shared" si="9"/>
        <v/>
      </c>
      <c r="F206" s="380" t="str">
        <f t="shared" si="10"/>
        <v/>
      </c>
      <c r="G206" s="380" t="str">
        <f t="shared" si="11"/>
        <v/>
      </c>
      <c r="H206" s="62"/>
      <c r="I206" s="62"/>
      <c r="J206" s="62"/>
      <c r="K206" s="62"/>
      <c r="L206" s="62"/>
      <c r="M206" s="62"/>
      <c r="N206" s="62"/>
    </row>
    <row r="207" spans="1:14" s="68" customFormat="1">
      <c r="A207" s="141">
        <v>196</v>
      </c>
      <c r="B207" s="142"/>
      <c r="C207" s="142"/>
      <c r="D207" s="144"/>
      <c r="E207" s="380" t="str">
        <f t="shared" si="9"/>
        <v/>
      </c>
      <c r="F207" s="380" t="str">
        <f t="shared" si="10"/>
        <v/>
      </c>
      <c r="G207" s="380" t="str">
        <f t="shared" si="11"/>
        <v/>
      </c>
      <c r="H207" s="62"/>
      <c r="I207" s="62"/>
      <c r="J207" s="62"/>
      <c r="K207" s="62"/>
      <c r="L207" s="62"/>
      <c r="M207" s="62"/>
      <c r="N207" s="62"/>
    </row>
    <row r="208" spans="1:14" s="68" customFormat="1">
      <c r="A208" s="141">
        <v>197</v>
      </c>
      <c r="B208" s="142"/>
      <c r="C208" s="142"/>
      <c r="D208" s="144"/>
      <c r="E208" s="380" t="str">
        <f t="shared" si="9"/>
        <v/>
      </c>
      <c r="F208" s="380" t="str">
        <f t="shared" si="10"/>
        <v/>
      </c>
      <c r="G208" s="380" t="str">
        <f t="shared" si="11"/>
        <v/>
      </c>
      <c r="H208" s="62"/>
      <c r="I208" s="62"/>
      <c r="J208" s="62"/>
      <c r="K208" s="62"/>
      <c r="L208" s="62"/>
      <c r="M208" s="62"/>
      <c r="N208" s="62"/>
    </row>
    <row r="209" spans="1:14" s="68" customFormat="1">
      <c r="A209" s="141">
        <v>198</v>
      </c>
      <c r="B209" s="142"/>
      <c r="C209" s="142"/>
      <c r="D209" s="144"/>
      <c r="E209" s="380" t="str">
        <f t="shared" si="9"/>
        <v/>
      </c>
      <c r="F209" s="380" t="str">
        <f t="shared" si="10"/>
        <v/>
      </c>
      <c r="G209" s="380" t="str">
        <f t="shared" si="11"/>
        <v/>
      </c>
      <c r="H209" s="62"/>
      <c r="I209" s="62"/>
      <c r="J209" s="62"/>
      <c r="K209" s="62"/>
      <c r="L209" s="62"/>
      <c r="M209" s="62"/>
      <c r="N209" s="62"/>
    </row>
    <row r="210" spans="1:14" s="68" customFormat="1">
      <c r="A210" s="141">
        <v>199</v>
      </c>
      <c r="B210" s="142"/>
      <c r="C210" s="142"/>
      <c r="D210" s="144"/>
      <c r="E210" s="380" t="str">
        <f t="shared" si="9"/>
        <v/>
      </c>
      <c r="F210" s="380" t="str">
        <f t="shared" si="10"/>
        <v/>
      </c>
      <c r="G210" s="380" t="str">
        <f t="shared" si="11"/>
        <v/>
      </c>
      <c r="H210" s="62"/>
      <c r="I210" s="62"/>
      <c r="J210" s="62"/>
      <c r="K210" s="62"/>
      <c r="L210" s="62"/>
      <c r="M210" s="62"/>
      <c r="N210" s="62"/>
    </row>
    <row r="211" spans="1:14" s="68" customFormat="1">
      <c r="A211" s="141">
        <v>200</v>
      </c>
      <c r="B211" s="142"/>
      <c r="C211" s="142"/>
      <c r="D211" s="144"/>
      <c r="E211" s="380" t="str">
        <f t="shared" si="9"/>
        <v/>
      </c>
      <c r="F211" s="380" t="str">
        <f t="shared" si="10"/>
        <v/>
      </c>
      <c r="G211" s="380" t="str">
        <f t="shared" si="11"/>
        <v/>
      </c>
      <c r="H211" s="62"/>
      <c r="I211" s="62"/>
      <c r="J211" s="62"/>
      <c r="K211" s="62"/>
      <c r="L211" s="62"/>
      <c r="M211" s="62"/>
      <c r="N211" s="62"/>
    </row>
    <row r="212" spans="1:14" s="68" customFormat="1">
      <c r="A212" s="141">
        <v>201</v>
      </c>
      <c r="B212" s="142"/>
      <c r="C212" s="142"/>
      <c r="D212" s="144"/>
      <c r="E212" s="380" t="str">
        <f t="shared" si="9"/>
        <v/>
      </c>
      <c r="F212" s="380" t="str">
        <f t="shared" si="10"/>
        <v/>
      </c>
      <c r="G212" s="380" t="str">
        <f t="shared" si="11"/>
        <v/>
      </c>
      <c r="H212" s="62"/>
      <c r="I212" s="62"/>
      <c r="J212" s="62"/>
      <c r="K212" s="62"/>
      <c r="L212" s="62"/>
      <c r="M212" s="62"/>
      <c r="N212" s="62"/>
    </row>
    <row r="213" spans="1:14" s="68" customFormat="1">
      <c r="A213" s="141">
        <v>202</v>
      </c>
      <c r="B213" s="142"/>
      <c r="C213" s="142"/>
      <c r="D213" s="144"/>
      <c r="E213" s="380" t="str">
        <f t="shared" si="9"/>
        <v/>
      </c>
      <c r="F213" s="380" t="str">
        <f t="shared" si="10"/>
        <v/>
      </c>
      <c r="G213" s="380" t="str">
        <f t="shared" si="11"/>
        <v/>
      </c>
      <c r="H213" s="62"/>
      <c r="I213" s="62"/>
      <c r="J213" s="62"/>
      <c r="K213" s="62"/>
      <c r="L213" s="62"/>
      <c r="M213" s="62"/>
      <c r="N213" s="62"/>
    </row>
    <row r="214" spans="1:14" s="68" customFormat="1">
      <c r="A214" s="141">
        <v>203</v>
      </c>
      <c r="B214" s="142"/>
      <c r="C214" s="142"/>
      <c r="D214" s="144"/>
      <c r="E214" s="380" t="str">
        <f t="shared" si="9"/>
        <v/>
      </c>
      <c r="F214" s="380" t="str">
        <f t="shared" si="10"/>
        <v/>
      </c>
      <c r="G214" s="380" t="str">
        <f t="shared" si="11"/>
        <v/>
      </c>
      <c r="H214" s="62"/>
      <c r="I214" s="62"/>
      <c r="J214" s="62"/>
      <c r="K214" s="62"/>
      <c r="L214" s="62"/>
      <c r="M214" s="62"/>
      <c r="N214" s="62"/>
    </row>
    <row r="215" spans="1:14" s="68" customFormat="1">
      <c r="A215" s="141">
        <v>204</v>
      </c>
      <c r="B215" s="142"/>
      <c r="C215" s="142"/>
      <c r="D215" s="144"/>
      <c r="E215" s="380" t="str">
        <f t="shared" si="9"/>
        <v/>
      </c>
      <c r="F215" s="380" t="str">
        <f t="shared" si="10"/>
        <v/>
      </c>
      <c r="G215" s="380" t="str">
        <f t="shared" si="11"/>
        <v/>
      </c>
      <c r="H215" s="62"/>
      <c r="I215" s="62"/>
      <c r="J215" s="62"/>
      <c r="K215" s="62"/>
      <c r="L215" s="62"/>
      <c r="M215" s="62"/>
      <c r="N215" s="62"/>
    </row>
    <row r="216" spans="1:14" s="68" customFormat="1">
      <c r="A216" s="141">
        <v>205</v>
      </c>
      <c r="B216" s="142"/>
      <c r="C216" s="142"/>
      <c r="D216" s="144"/>
      <c r="E216" s="380" t="str">
        <f t="shared" si="9"/>
        <v/>
      </c>
      <c r="F216" s="380" t="str">
        <f t="shared" si="10"/>
        <v/>
      </c>
      <c r="G216" s="380" t="str">
        <f t="shared" si="11"/>
        <v/>
      </c>
      <c r="H216" s="62"/>
      <c r="I216" s="62"/>
      <c r="J216" s="62"/>
      <c r="K216" s="62"/>
      <c r="L216" s="62"/>
      <c r="M216" s="62"/>
      <c r="N216" s="62"/>
    </row>
    <row r="217" spans="1:14" s="68" customFormat="1">
      <c r="A217" s="141">
        <v>206</v>
      </c>
      <c r="B217" s="142"/>
      <c r="C217" s="142"/>
      <c r="D217" s="144"/>
      <c r="E217" s="380" t="str">
        <f t="shared" si="9"/>
        <v/>
      </c>
      <c r="F217" s="380" t="str">
        <f t="shared" si="10"/>
        <v/>
      </c>
      <c r="G217" s="380" t="str">
        <f t="shared" si="11"/>
        <v/>
      </c>
      <c r="H217" s="62"/>
      <c r="I217" s="62"/>
      <c r="J217" s="62"/>
      <c r="K217" s="62"/>
      <c r="L217" s="62"/>
      <c r="M217" s="62"/>
      <c r="N217" s="62"/>
    </row>
    <row r="218" spans="1:14" s="68" customFormat="1">
      <c r="A218" s="141">
        <v>207</v>
      </c>
      <c r="B218" s="142"/>
      <c r="C218" s="142"/>
      <c r="D218" s="144"/>
      <c r="E218" s="380" t="str">
        <f t="shared" si="9"/>
        <v/>
      </c>
      <c r="F218" s="380" t="str">
        <f t="shared" si="10"/>
        <v/>
      </c>
      <c r="G218" s="380" t="str">
        <f t="shared" si="11"/>
        <v/>
      </c>
      <c r="H218" s="62"/>
      <c r="I218" s="62"/>
      <c r="J218" s="62"/>
      <c r="K218" s="62"/>
      <c r="L218" s="62"/>
      <c r="M218" s="62"/>
      <c r="N218" s="62"/>
    </row>
    <row r="219" spans="1:14" s="68" customFormat="1">
      <c r="A219" s="141">
        <v>208</v>
      </c>
      <c r="B219" s="142"/>
      <c r="C219" s="142"/>
      <c r="D219" s="144"/>
      <c r="E219" s="380" t="str">
        <f t="shared" si="9"/>
        <v/>
      </c>
      <c r="F219" s="380" t="str">
        <f t="shared" si="10"/>
        <v/>
      </c>
      <c r="G219" s="380" t="str">
        <f t="shared" si="11"/>
        <v/>
      </c>
      <c r="H219" s="62"/>
      <c r="I219" s="62"/>
      <c r="J219" s="62"/>
      <c r="K219" s="62"/>
      <c r="L219" s="62"/>
      <c r="M219" s="62"/>
      <c r="N219" s="62"/>
    </row>
    <row r="220" spans="1:14" s="68" customFormat="1">
      <c r="A220" s="141">
        <v>209</v>
      </c>
      <c r="B220" s="142"/>
      <c r="C220" s="142"/>
      <c r="D220" s="144"/>
      <c r="E220" s="380" t="str">
        <f t="shared" si="9"/>
        <v/>
      </c>
      <c r="F220" s="380" t="str">
        <f t="shared" si="10"/>
        <v/>
      </c>
      <c r="G220" s="380" t="str">
        <f t="shared" si="11"/>
        <v/>
      </c>
      <c r="H220" s="62"/>
      <c r="I220" s="62"/>
      <c r="J220" s="62"/>
      <c r="K220" s="62"/>
      <c r="L220" s="62"/>
      <c r="M220" s="62"/>
      <c r="N220" s="62"/>
    </row>
    <row r="221" spans="1:14" s="68" customFormat="1">
      <c r="A221" s="141">
        <v>210</v>
      </c>
      <c r="B221" s="142"/>
      <c r="C221" s="142"/>
      <c r="D221" s="144"/>
      <c r="E221" s="380" t="str">
        <f t="shared" si="9"/>
        <v/>
      </c>
      <c r="F221" s="380" t="str">
        <f t="shared" si="10"/>
        <v/>
      </c>
      <c r="G221" s="380" t="str">
        <f t="shared" si="11"/>
        <v/>
      </c>
      <c r="H221" s="62"/>
      <c r="I221" s="62"/>
      <c r="J221" s="62"/>
      <c r="K221" s="62"/>
      <c r="L221" s="62"/>
      <c r="M221" s="62"/>
      <c r="N221" s="62"/>
    </row>
    <row r="222" spans="1:14" s="68" customFormat="1">
      <c r="A222" s="141">
        <v>211</v>
      </c>
      <c r="B222" s="142"/>
      <c r="C222" s="142"/>
      <c r="D222" s="144"/>
      <c r="E222" s="380" t="str">
        <f t="shared" si="9"/>
        <v/>
      </c>
      <c r="F222" s="380" t="str">
        <f t="shared" si="10"/>
        <v/>
      </c>
      <c r="G222" s="380" t="str">
        <f t="shared" si="11"/>
        <v/>
      </c>
      <c r="H222" s="62"/>
      <c r="I222" s="62"/>
      <c r="J222" s="62"/>
      <c r="K222" s="62"/>
      <c r="L222" s="62"/>
      <c r="M222" s="62"/>
      <c r="N222" s="62"/>
    </row>
    <row r="223" spans="1:14" s="68" customFormat="1">
      <c r="A223" s="141">
        <v>212</v>
      </c>
      <c r="B223" s="142"/>
      <c r="C223" s="142"/>
      <c r="D223" s="144"/>
      <c r="E223" s="380" t="str">
        <f t="shared" si="9"/>
        <v/>
      </c>
      <c r="F223" s="380" t="str">
        <f t="shared" si="10"/>
        <v/>
      </c>
      <c r="G223" s="380" t="str">
        <f t="shared" si="11"/>
        <v/>
      </c>
      <c r="H223" s="62"/>
      <c r="I223" s="62"/>
      <c r="J223" s="62"/>
      <c r="K223" s="62"/>
      <c r="L223" s="62"/>
      <c r="M223" s="62"/>
      <c r="N223" s="62"/>
    </row>
    <row r="224" spans="1:14" s="68" customFormat="1">
      <c r="A224" s="141">
        <v>213</v>
      </c>
      <c r="B224" s="142"/>
      <c r="C224" s="142"/>
      <c r="D224" s="144"/>
      <c r="E224" s="380" t="str">
        <f t="shared" si="9"/>
        <v/>
      </c>
      <c r="F224" s="380" t="str">
        <f t="shared" si="10"/>
        <v/>
      </c>
      <c r="G224" s="380" t="str">
        <f t="shared" si="11"/>
        <v/>
      </c>
      <c r="H224" s="62"/>
      <c r="I224" s="62"/>
      <c r="J224" s="62"/>
      <c r="K224" s="62"/>
      <c r="L224" s="62"/>
      <c r="M224" s="62"/>
      <c r="N224" s="62"/>
    </row>
    <row r="225" spans="1:14" s="68" customFormat="1">
      <c r="A225" s="141">
        <v>214</v>
      </c>
      <c r="B225" s="142"/>
      <c r="C225" s="142"/>
      <c r="D225" s="144"/>
      <c r="E225" s="380" t="str">
        <f t="shared" si="9"/>
        <v/>
      </c>
      <c r="F225" s="380" t="str">
        <f t="shared" si="10"/>
        <v/>
      </c>
      <c r="G225" s="380" t="str">
        <f t="shared" si="11"/>
        <v/>
      </c>
      <c r="H225" s="62"/>
      <c r="I225" s="62"/>
      <c r="J225" s="62"/>
      <c r="K225" s="62"/>
      <c r="L225" s="62"/>
      <c r="M225" s="62"/>
      <c r="N225" s="62"/>
    </row>
    <row r="226" spans="1:14" s="68" customFormat="1">
      <c r="A226" s="141">
        <v>215</v>
      </c>
      <c r="B226" s="142"/>
      <c r="C226" s="142"/>
      <c r="D226" s="144"/>
      <c r="E226" s="380" t="str">
        <f t="shared" si="9"/>
        <v/>
      </c>
      <c r="F226" s="380" t="str">
        <f t="shared" si="10"/>
        <v/>
      </c>
      <c r="G226" s="380" t="str">
        <f t="shared" si="11"/>
        <v/>
      </c>
      <c r="H226" s="62"/>
      <c r="I226" s="62"/>
      <c r="J226" s="62"/>
      <c r="K226" s="62"/>
      <c r="L226" s="62"/>
      <c r="M226" s="62"/>
      <c r="N226" s="62"/>
    </row>
    <row r="227" spans="1:14" s="68" customFormat="1">
      <c r="A227" s="141">
        <v>216</v>
      </c>
      <c r="B227" s="142"/>
      <c r="C227" s="142"/>
      <c r="D227" s="144"/>
      <c r="E227" s="380" t="str">
        <f t="shared" si="9"/>
        <v/>
      </c>
      <c r="F227" s="380" t="str">
        <f t="shared" si="10"/>
        <v/>
      </c>
      <c r="G227" s="380" t="str">
        <f t="shared" si="11"/>
        <v/>
      </c>
      <c r="H227" s="62"/>
      <c r="I227" s="62"/>
      <c r="J227" s="62"/>
      <c r="K227" s="62"/>
      <c r="L227" s="62"/>
      <c r="M227" s="62"/>
      <c r="N227" s="62"/>
    </row>
    <row r="228" spans="1:14" s="68" customFormat="1">
      <c r="A228" s="141">
        <v>217</v>
      </c>
      <c r="B228" s="142"/>
      <c r="C228" s="142"/>
      <c r="D228" s="144"/>
      <c r="E228" s="380" t="str">
        <f t="shared" si="9"/>
        <v/>
      </c>
      <c r="F228" s="380" t="str">
        <f t="shared" si="10"/>
        <v/>
      </c>
      <c r="G228" s="380" t="str">
        <f t="shared" si="11"/>
        <v/>
      </c>
      <c r="H228" s="62"/>
      <c r="I228" s="62"/>
      <c r="J228" s="62"/>
      <c r="K228" s="62"/>
      <c r="L228" s="62"/>
      <c r="M228" s="62"/>
      <c r="N228" s="62"/>
    </row>
    <row r="229" spans="1:14" s="68" customFormat="1">
      <c r="A229" s="141">
        <v>218</v>
      </c>
      <c r="B229" s="142"/>
      <c r="C229" s="142"/>
      <c r="D229" s="144"/>
      <c r="E229" s="380" t="str">
        <f t="shared" si="9"/>
        <v/>
      </c>
      <c r="F229" s="380" t="str">
        <f t="shared" si="10"/>
        <v/>
      </c>
      <c r="G229" s="380" t="str">
        <f t="shared" si="11"/>
        <v/>
      </c>
      <c r="H229" s="62"/>
      <c r="I229" s="62"/>
      <c r="J229" s="62"/>
      <c r="K229" s="62"/>
      <c r="L229" s="62"/>
      <c r="M229" s="62"/>
      <c r="N229" s="62"/>
    </row>
    <row r="230" spans="1:14" s="68" customFormat="1">
      <c r="A230" s="141">
        <v>219</v>
      </c>
      <c r="B230" s="142"/>
      <c r="C230" s="142"/>
      <c r="D230" s="144"/>
      <c r="E230" s="380" t="str">
        <f t="shared" si="9"/>
        <v/>
      </c>
      <c r="F230" s="380" t="str">
        <f t="shared" si="10"/>
        <v/>
      </c>
      <c r="G230" s="380" t="str">
        <f t="shared" si="11"/>
        <v/>
      </c>
      <c r="H230" s="62"/>
      <c r="I230" s="62"/>
      <c r="J230" s="62"/>
      <c r="K230" s="62"/>
      <c r="L230" s="62"/>
      <c r="M230" s="62"/>
      <c r="N230" s="62"/>
    </row>
    <row r="231" spans="1:14" s="68" customFormat="1">
      <c r="A231" s="141">
        <v>220</v>
      </c>
      <c r="B231" s="142"/>
      <c r="C231" s="142"/>
      <c r="D231" s="144"/>
      <c r="E231" s="380" t="str">
        <f t="shared" si="9"/>
        <v/>
      </c>
      <c r="F231" s="380" t="str">
        <f t="shared" si="10"/>
        <v/>
      </c>
      <c r="G231" s="380" t="str">
        <f t="shared" si="11"/>
        <v/>
      </c>
      <c r="H231" s="62"/>
      <c r="I231" s="62"/>
      <c r="J231" s="62"/>
      <c r="K231" s="62"/>
      <c r="L231" s="62"/>
      <c r="M231" s="62"/>
      <c r="N231" s="62"/>
    </row>
    <row r="232" spans="1:14" s="68" customFormat="1">
      <c r="A232" s="141">
        <v>221</v>
      </c>
      <c r="B232" s="142"/>
      <c r="C232" s="142"/>
      <c r="D232" s="144"/>
      <c r="E232" s="380" t="str">
        <f t="shared" si="9"/>
        <v/>
      </c>
      <c r="F232" s="380" t="str">
        <f t="shared" si="10"/>
        <v/>
      </c>
      <c r="G232" s="380" t="str">
        <f t="shared" si="11"/>
        <v/>
      </c>
      <c r="H232" s="62"/>
      <c r="I232" s="62"/>
      <c r="J232" s="62"/>
      <c r="K232" s="62"/>
      <c r="L232" s="62"/>
      <c r="M232" s="62"/>
      <c r="N232" s="62"/>
    </row>
    <row r="233" spans="1:14" s="68" customFormat="1">
      <c r="A233" s="141">
        <v>222</v>
      </c>
      <c r="B233" s="142"/>
      <c r="C233" s="142"/>
      <c r="D233" s="144"/>
      <c r="E233" s="380" t="str">
        <f t="shared" si="9"/>
        <v/>
      </c>
      <c r="F233" s="380" t="str">
        <f t="shared" si="10"/>
        <v/>
      </c>
      <c r="G233" s="380" t="str">
        <f t="shared" si="11"/>
        <v/>
      </c>
      <c r="H233" s="62"/>
      <c r="I233" s="62"/>
      <c r="J233" s="62"/>
      <c r="K233" s="62"/>
      <c r="L233" s="62"/>
      <c r="M233" s="62"/>
      <c r="N233" s="62"/>
    </row>
    <row r="234" spans="1:14" s="68" customFormat="1">
      <c r="A234" s="141">
        <v>223</v>
      </c>
      <c r="B234" s="142"/>
      <c r="C234" s="142"/>
      <c r="D234" s="144"/>
      <c r="E234" s="380" t="str">
        <f t="shared" si="9"/>
        <v/>
      </c>
      <c r="F234" s="380" t="str">
        <f t="shared" si="10"/>
        <v/>
      </c>
      <c r="G234" s="380" t="str">
        <f t="shared" si="11"/>
        <v/>
      </c>
      <c r="H234" s="62"/>
      <c r="I234" s="62"/>
      <c r="J234" s="62"/>
      <c r="K234" s="62"/>
      <c r="L234" s="62"/>
      <c r="M234" s="62"/>
      <c r="N234" s="62"/>
    </row>
    <row r="235" spans="1:14" s="68" customFormat="1">
      <c r="A235" s="141">
        <v>224</v>
      </c>
      <c r="B235" s="142"/>
      <c r="C235" s="142"/>
      <c r="D235" s="144"/>
      <c r="E235" s="380" t="str">
        <f t="shared" si="9"/>
        <v/>
      </c>
      <c r="F235" s="380" t="str">
        <f t="shared" si="10"/>
        <v/>
      </c>
      <c r="G235" s="380" t="str">
        <f t="shared" si="11"/>
        <v/>
      </c>
      <c r="H235" s="62"/>
      <c r="I235" s="62"/>
      <c r="J235" s="62"/>
      <c r="K235" s="62"/>
      <c r="L235" s="62"/>
      <c r="M235" s="62"/>
      <c r="N235" s="62"/>
    </row>
    <row r="236" spans="1:14" s="68" customFormat="1">
      <c r="A236" s="141">
        <v>225</v>
      </c>
      <c r="B236" s="142"/>
      <c r="C236" s="142"/>
      <c r="D236" s="144"/>
      <c r="E236" s="380" t="str">
        <f t="shared" si="9"/>
        <v/>
      </c>
      <c r="F236" s="380" t="str">
        <f t="shared" si="10"/>
        <v/>
      </c>
      <c r="G236" s="380" t="str">
        <f t="shared" si="11"/>
        <v/>
      </c>
      <c r="H236" s="62"/>
      <c r="I236" s="62"/>
      <c r="J236" s="62"/>
      <c r="K236" s="62"/>
      <c r="L236" s="62"/>
      <c r="M236" s="62"/>
      <c r="N236" s="62"/>
    </row>
    <row r="237" spans="1:14" s="68" customFormat="1">
      <c r="A237" s="141">
        <v>226</v>
      </c>
      <c r="B237" s="142"/>
      <c r="C237" s="142"/>
      <c r="D237" s="144"/>
      <c r="E237" s="380" t="str">
        <f t="shared" si="9"/>
        <v/>
      </c>
      <c r="F237" s="380" t="str">
        <f t="shared" si="10"/>
        <v/>
      </c>
      <c r="G237" s="380" t="str">
        <f t="shared" si="11"/>
        <v/>
      </c>
      <c r="H237" s="62"/>
      <c r="I237" s="62"/>
      <c r="J237" s="62"/>
      <c r="K237" s="62"/>
      <c r="L237" s="62"/>
      <c r="M237" s="62"/>
      <c r="N237" s="62"/>
    </row>
    <row r="238" spans="1:14" s="68" customFormat="1">
      <c r="A238" s="141">
        <v>227</v>
      </c>
      <c r="B238" s="142"/>
      <c r="C238" s="142"/>
      <c r="D238" s="144"/>
      <c r="E238" s="380" t="str">
        <f t="shared" si="9"/>
        <v/>
      </c>
      <c r="F238" s="380" t="str">
        <f t="shared" si="10"/>
        <v/>
      </c>
      <c r="G238" s="380" t="str">
        <f t="shared" si="11"/>
        <v/>
      </c>
      <c r="H238" s="62"/>
      <c r="I238" s="62"/>
      <c r="J238" s="62"/>
      <c r="K238" s="62"/>
      <c r="L238" s="62"/>
      <c r="M238" s="62"/>
      <c r="N238" s="62"/>
    </row>
    <row r="239" spans="1:14" s="68" customFormat="1">
      <c r="A239" s="141">
        <v>228</v>
      </c>
      <c r="B239" s="142"/>
      <c r="C239" s="142"/>
      <c r="D239" s="144"/>
      <c r="E239" s="380" t="str">
        <f t="shared" si="9"/>
        <v/>
      </c>
      <c r="F239" s="380" t="str">
        <f t="shared" si="10"/>
        <v/>
      </c>
      <c r="G239" s="380" t="str">
        <f t="shared" si="11"/>
        <v/>
      </c>
      <c r="H239" s="62"/>
      <c r="I239" s="62"/>
      <c r="J239" s="62"/>
      <c r="K239" s="62"/>
      <c r="L239" s="62"/>
      <c r="M239" s="62"/>
      <c r="N239" s="62"/>
    </row>
    <row r="240" spans="1:14" s="68" customFormat="1">
      <c r="A240" s="141">
        <v>229</v>
      </c>
      <c r="B240" s="142"/>
      <c r="C240" s="142"/>
      <c r="D240" s="144"/>
      <c r="E240" s="380" t="str">
        <f t="shared" si="9"/>
        <v/>
      </c>
      <c r="F240" s="380" t="str">
        <f t="shared" si="10"/>
        <v/>
      </c>
      <c r="G240" s="380" t="str">
        <f t="shared" si="11"/>
        <v/>
      </c>
      <c r="H240" s="62"/>
      <c r="I240" s="62"/>
      <c r="J240" s="62"/>
      <c r="K240" s="62"/>
      <c r="L240" s="62"/>
      <c r="M240" s="62"/>
      <c r="N240" s="62"/>
    </row>
    <row r="241" spans="1:14" s="68" customFormat="1">
      <c r="A241" s="141">
        <v>230</v>
      </c>
      <c r="B241" s="142"/>
      <c r="C241" s="142"/>
      <c r="D241" s="144"/>
      <c r="E241" s="380" t="str">
        <f t="shared" si="9"/>
        <v/>
      </c>
      <c r="F241" s="380" t="str">
        <f t="shared" si="10"/>
        <v/>
      </c>
      <c r="G241" s="380" t="str">
        <f t="shared" si="11"/>
        <v/>
      </c>
      <c r="H241" s="62"/>
      <c r="I241" s="62"/>
      <c r="J241" s="62"/>
      <c r="K241" s="62"/>
      <c r="L241" s="62"/>
      <c r="M241" s="62"/>
      <c r="N241" s="62"/>
    </row>
    <row r="242" spans="1:14" s="68" customFormat="1">
      <c r="A242" s="141">
        <v>231</v>
      </c>
      <c r="B242" s="142"/>
      <c r="C242" s="142"/>
      <c r="D242" s="144"/>
      <c r="E242" s="380" t="str">
        <f t="shared" si="9"/>
        <v/>
      </c>
      <c r="F242" s="380" t="str">
        <f t="shared" si="10"/>
        <v/>
      </c>
      <c r="G242" s="380" t="str">
        <f t="shared" si="11"/>
        <v/>
      </c>
      <c r="H242" s="62"/>
      <c r="I242" s="62"/>
      <c r="J242" s="62"/>
      <c r="K242" s="62"/>
      <c r="L242" s="62"/>
      <c r="M242" s="62"/>
      <c r="N242" s="62"/>
    </row>
    <row r="243" spans="1:14" s="68" customFormat="1">
      <c r="A243" s="141">
        <v>232</v>
      </c>
      <c r="B243" s="142"/>
      <c r="C243" s="142"/>
      <c r="D243" s="144"/>
      <c r="E243" s="380" t="str">
        <f t="shared" si="9"/>
        <v/>
      </c>
      <c r="F243" s="380" t="str">
        <f t="shared" si="10"/>
        <v/>
      </c>
      <c r="G243" s="380" t="str">
        <f t="shared" si="11"/>
        <v/>
      </c>
      <c r="H243" s="62"/>
      <c r="I243" s="62"/>
      <c r="J243" s="62"/>
      <c r="K243" s="62"/>
      <c r="L243" s="62"/>
      <c r="M243" s="62"/>
      <c r="N243" s="62"/>
    </row>
    <row r="244" spans="1:14" s="68" customFormat="1">
      <c r="A244" s="141">
        <v>233</v>
      </c>
      <c r="B244" s="142"/>
      <c r="C244" s="142"/>
      <c r="D244" s="144"/>
      <c r="E244" s="380" t="str">
        <f t="shared" si="9"/>
        <v/>
      </c>
      <c r="F244" s="380" t="str">
        <f t="shared" si="10"/>
        <v/>
      </c>
      <c r="G244" s="380" t="str">
        <f t="shared" si="11"/>
        <v/>
      </c>
      <c r="H244" s="62"/>
      <c r="I244" s="62"/>
      <c r="J244" s="62"/>
      <c r="K244" s="62"/>
      <c r="L244" s="62"/>
      <c r="M244" s="62"/>
      <c r="N244" s="62"/>
    </row>
    <row r="245" spans="1:14" s="68" customFormat="1">
      <c r="A245" s="141">
        <v>234</v>
      </c>
      <c r="B245" s="142"/>
      <c r="C245" s="142"/>
      <c r="D245" s="144"/>
      <c r="E245" s="380" t="str">
        <f t="shared" si="9"/>
        <v/>
      </c>
      <c r="F245" s="380" t="str">
        <f t="shared" si="10"/>
        <v/>
      </c>
      <c r="G245" s="380" t="str">
        <f t="shared" si="11"/>
        <v/>
      </c>
      <c r="H245" s="62"/>
      <c r="I245" s="62"/>
      <c r="J245" s="62"/>
      <c r="K245" s="62"/>
      <c r="L245" s="62"/>
      <c r="M245" s="62"/>
      <c r="N245" s="62"/>
    </row>
    <row r="246" spans="1:14" s="68" customFormat="1">
      <c r="A246" s="141">
        <v>235</v>
      </c>
      <c r="B246" s="142"/>
      <c r="C246" s="142"/>
      <c r="D246" s="144"/>
      <c r="E246" s="380" t="str">
        <f t="shared" si="9"/>
        <v/>
      </c>
      <c r="F246" s="380" t="str">
        <f t="shared" si="10"/>
        <v/>
      </c>
      <c r="G246" s="380" t="str">
        <f t="shared" si="11"/>
        <v/>
      </c>
      <c r="H246" s="62"/>
      <c r="I246" s="62"/>
      <c r="J246" s="62"/>
      <c r="K246" s="62"/>
      <c r="L246" s="62"/>
      <c r="M246" s="62"/>
      <c r="N246" s="62"/>
    </row>
    <row r="247" spans="1:14" s="68" customFormat="1">
      <c r="A247" s="141">
        <v>236</v>
      </c>
      <c r="B247" s="142"/>
      <c r="C247" s="142"/>
      <c r="D247" s="144"/>
      <c r="E247" s="380" t="str">
        <f t="shared" si="9"/>
        <v/>
      </c>
      <c r="F247" s="380" t="str">
        <f t="shared" si="10"/>
        <v/>
      </c>
      <c r="G247" s="380" t="str">
        <f t="shared" si="11"/>
        <v/>
      </c>
      <c r="H247" s="62"/>
      <c r="I247" s="62"/>
      <c r="J247" s="62"/>
      <c r="K247" s="62"/>
      <c r="L247" s="62"/>
      <c r="M247" s="62"/>
      <c r="N247" s="62"/>
    </row>
    <row r="248" spans="1:14" s="68" customFormat="1">
      <c r="A248" s="141">
        <v>237</v>
      </c>
      <c r="B248" s="142"/>
      <c r="C248" s="142"/>
      <c r="D248" s="144"/>
      <c r="E248" s="380" t="str">
        <f t="shared" si="9"/>
        <v/>
      </c>
      <c r="F248" s="380" t="str">
        <f t="shared" si="10"/>
        <v/>
      </c>
      <c r="G248" s="380" t="str">
        <f t="shared" si="11"/>
        <v/>
      </c>
      <c r="H248" s="62"/>
      <c r="I248" s="62"/>
      <c r="J248" s="62"/>
      <c r="K248" s="62"/>
      <c r="L248" s="62"/>
      <c r="M248" s="62"/>
      <c r="N248" s="62"/>
    </row>
    <row r="249" spans="1:14" s="68" customFormat="1">
      <c r="A249" s="141">
        <v>238</v>
      </c>
      <c r="B249" s="142"/>
      <c r="C249" s="142"/>
      <c r="D249" s="144"/>
      <c r="E249" s="380" t="str">
        <f t="shared" si="9"/>
        <v/>
      </c>
      <c r="F249" s="380" t="str">
        <f t="shared" si="10"/>
        <v/>
      </c>
      <c r="G249" s="380" t="str">
        <f t="shared" si="11"/>
        <v/>
      </c>
      <c r="H249" s="62"/>
      <c r="I249" s="62"/>
      <c r="J249" s="62"/>
      <c r="K249" s="62"/>
      <c r="L249" s="62"/>
      <c r="M249" s="62"/>
      <c r="N249" s="62"/>
    </row>
    <row r="250" spans="1:14" s="68" customFormat="1">
      <c r="A250" s="141">
        <v>239</v>
      </c>
      <c r="B250" s="142"/>
      <c r="C250" s="142"/>
      <c r="D250" s="144"/>
      <c r="E250" s="380" t="str">
        <f t="shared" si="9"/>
        <v/>
      </c>
      <c r="F250" s="380" t="str">
        <f t="shared" si="10"/>
        <v/>
      </c>
      <c r="G250" s="380" t="str">
        <f t="shared" si="11"/>
        <v/>
      </c>
      <c r="H250" s="62"/>
      <c r="I250" s="62"/>
      <c r="J250" s="62"/>
      <c r="K250" s="62"/>
      <c r="L250" s="62"/>
      <c r="M250" s="62"/>
      <c r="N250" s="62"/>
    </row>
    <row r="251" spans="1:14" s="68" customFormat="1">
      <c r="A251" s="141">
        <v>240</v>
      </c>
      <c r="B251" s="142"/>
      <c r="C251" s="142"/>
      <c r="D251" s="144"/>
      <c r="E251" s="380" t="str">
        <f t="shared" si="9"/>
        <v/>
      </c>
      <c r="F251" s="380" t="str">
        <f t="shared" si="10"/>
        <v/>
      </c>
      <c r="G251" s="380" t="str">
        <f t="shared" si="11"/>
        <v/>
      </c>
      <c r="H251" s="62"/>
      <c r="I251" s="62"/>
      <c r="J251" s="62"/>
      <c r="K251" s="62"/>
      <c r="L251" s="62"/>
      <c r="M251" s="62"/>
      <c r="N251" s="62"/>
    </row>
    <row r="252" spans="1:14" s="68" customFormat="1">
      <c r="A252" s="141">
        <v>241</v>
      </c>
      <c r="B252" s="142"/>
      <c r="C252" s="142"/>
      <c r="D252" s="144"/>
      <c r="E252" s="380" t="str">
        <f t="shared" si="9"/>
        <v/>
      </c>
      <c r="F252" s="380" t="str">
        <f t="shared" si="10"/>
        <v/>
      </c>
      <c r="G252" s="380" t="str">
        <f t="shared" si="11"/>
        <v/>
      </c>
      <c r="H252" s="62"/>
      <c r="I252" s="62"/>
      <c r="J252" s="62"/>
      <c r="K252" s="62"/>
      <c r="L252" s="62"/>
      <c r="M252" s="62"/>
      <c r="N252" s="62"/>
    </row>
    <row r="253" spans="1:14" s="68" customFormat="1">
      <c r="A253" s="141">
        <v>242</v>
      </c>
      <c r="B253" s="142"/>
      <c r="C253" s="142"/>
      <c r="D253" s="144"/>
      <c r="E253" s="380" t="str">
        <f t="shared" si="9"/>
        <v/>
      </c>
      <c r="F253" s="380" t="str">
        <f t="shared" si="10"/>
        <v/>
      </c>
      <c r="G253" s="380" t="str">
        <f t="shared" si="11"/>
        <v/>
      </c>
      <c r="H253" s="62"/>
      <c r="I253" s="62"/>
      <c r="J253" s="62"/>
      <c r="K253" s="62"/>
      <c r="L253" s="62"/>
      <c r="M253" s="62"/>
      <c r="N253" s="62"/>
    </row>
    <row r="254" spans="1:14" s="68" customFormat="1">
      <c r="A254" s="141">
        <v>243</v>
      </c>
      <c r="B254" s="142"/>
      <c r="C254" s="142"/>
      <c r="D254" s="144"/>
      <c r="E254" s="380" t="str">
        <f t="shared" si="9"/>
        <v/>
      </c>
      <c r="F254" s="380" t="str">
        <f t="shared" si="10"/>
        <v/>
      </c>
      <c r="G254" s="380" t="str">
        <f t="shared" si="11"/>
        <v/>
      </c>
      <c r="H254" s="62"/>
      <c r="I254" s="62"/>
      <c r="J254" s="62"/>
      <c r="K254" s="62"/>
      <c r="L254" s="62"/>
      <c r="M254" s="62"/>
      <c r="N254" s="62"/>
    </row>
    <row r="255" spans="1:14" s="68" customFormat="1">
      <c r="A255" s="141">
        <v>244</v>
      </c>
      <c r="B255" s="142"/>
      <c r="C255" s="142"/>
      <c r="D255" s="144"/>
      <c r="E255" s="380" t="str">
        <f t="shared" si="9"/>
        <v/>
      </c>
      <c r="F255" s="380" t="str">
        <f t="shared" si="10"/>
        <v/>
      </c>
      <c r="G255" s="380" t="str">
        <f t="shared" si="11"/>
        <v/>
      </c>
      <c r="H255" s="62"/>
      <c r="I255" s="62"/>
      <c r="J255" s="62"/>
      <c r="K255" s="62"/>
      <c r="L255" s="62"/>
      <c r="M255" s="62"/>
      <c r="N255" s="62"/>
    </row>
    <row r="256" spans="1:14" s="68" customFormat="1">
      <c r="A256" s="141">
        <v>245</v>
      </c>
      <c r="B256" s="142"/>
      <c r="C256" s="142"/>
      <c r="D256" s="144"/>
      <c r="E256" s="380" t="str">
        <f t="shared" si="9"/>
        <v/>
      </c>
      <c r="F256" s="380" t="str">
        <f t="shared" si="10"/>
        <v/>
      </c>
      <c r="G256" s="380" t="str">
        <f t="shared" si="11"/>
        <v/>
      </c>
      <c r="H256" s="62"/>
      <c r="I256" s="62"/>
      <c r="J256" s="62"/>
      <c r="K256" s="62"/>
      <c r="L256" s="62"/>
      <c r="M256" s="62"/>
      <c r="N256" s="62"/>
    </row>
    <row r="257" spans="1:14" s="68" customFormat="1">
      <c r="A257" s="141">
        <v>246</v>
      </c>
      <c r="B257" s="142"/>
      <c r="C257" s="142"/>
      <c r="D257" s="144"/>
      <c r="E257" s="380" t="str">
        <f t="shared" si="9"/>
        <v/>
      </c>
      <c r="F257" s="380" t="str">
        <f t="shared" si="10"/>
        <v/>
      </c>
      <c r="G257" s="380" t="str">
        <f t="shared" si="11"/>
        <v/>
      </c>
      <c r="H257" s="62"/>
      <c r="I257" s="62"/>
      <c r="J257" s="62"/>
      <c r="K257" s="62"/>
      <c r="L257" s="62"/>
      <c r="M257" s="62"/>
      <c r="N257" s="62"/>
    </row>
    <row r="258" spans="1:14" s="68" customFormat="1">
      <c r="A258" s="141">
        <v>247</v>
      </c>
      <c r="B258" s="142"/>
      <c r="C258" s="142"/>
      <c r="D258" s="144"/>
      <c r="E258" s="380" t="str">
        <f t="shared" si="9"/>
        <v/>
      </c>
      <c r="F258" s="380" t="str">
        <f t="shared" si="10"/>
        <v/>
      </c>
      <c r="G258" s="380" t="str">
        <f t="shared" si="11"/>
        <v/>
      </c>
      <c r="H258" s="62"/>
      <c r="I258" s="62"/>
      <c r="J258" s="62"/>
      <c r="K258" s="62"/>
      <c r="L258" s="62"/>
      <c r="M258" s="62"/>
      <c r="N258" s="62"/>
    </row>
    <row r="259" spans="1:14" s="68" customFormat="1">
      <c r="A259" s="141">
        <v>248</v>
      </c>
      <c r="B259" s="142"/>
      <c r="C259" s="142"/>
      <c r="D259" s="144"/>
      <c r="E259" s="380" t="str">
        <f t="shared" si="9"/>
        <v/>
      </c>
      <c r="F259" s="380" t="str">
        <f t="shared" si="10"/>
        <v/>
      </c>
      <c r="G259" s="380" t="str">
        <f t="shared" si="11"/>
        <v/>
      </c>
      <c r="H259" s="62"/>
      <c r="I259" s="62"/>
      <c r="J259" s="62"/>
      <c r="K259" s="62"/>
      <c r="L259" s="62"/>
      <c r="M259" s="62"/>
      <c r="N259" s="62"/>
    </row>
    <row r="260" spans="1:14" s="68" customFormat="1">
      <c r="A260" s="141">
        <v>249</v>
      </c>
      <c r="B260" s="142"/>
      <c r="C260" s="142"/>
      <c r="D260" s="144"/>
      <c r="E260" s="380" t="str">
        <f t="shared" si="9"/>
        <v/>
      </c>
      <c r="F260" s="380" t="str">
        <f t="shared" si="10"/>
        <v/>
      </c>
      <c r="G260" s="380" t="str">
        <f t="shared" si="11"/>
        <v/>
      </c>
      <c r="H260" s="62"/>
      <c r="I260" s="62"/>
      <c r="J260" s="62"/>
      <c r="K260" s="62"/>
      <c r="L260" s="62"/>
      <c r="M260" s="62"/>
      <c r="N260" s="62"/>
    </row>
    <row r="261" spans="1:14" s="68" customFormat="1">
      <c r="A261" s="141">
        <v>250</v>
      </c>
      <c r="B261" s="142"/>
      <c r="C261" s="142"/>
      <c r="D261" s="144"/>
      <c r="E261" s="380" t="str">
        <f t="shared" si="9"/>
        <v/>
      </c>
      <c r="F261" s="380" t="str">
        <f t="shared" si="10"/>
        <v/>
      </c>
      <c r="G261" s="380" t="str">
        <f t="shared" si="11"/>
        <v/>
      </c>
      <c r="H261" s="62"/>
      <c r="I261" s="62"/>
      <c r="J261" s="62"/>
      <c r="K261" s="62"/>
      <c r="L261" s="62"/>
      <c r="M261" s="62"/>
      <c r="N261" s="62"/>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topLeftCell="A23" zoomScaleNormal="100" workbookViewId="0">
      <selection activeCell="E34" sqref="E34"/>
    </sheetView>
  </sheetViews>
  <sheetFormatPr defaultColWidth="9.109375" defaultRowHeight="15.6"/>
  <cols>
    <col min="1" max="1" width="5.6640625" style="58" customWidth="1"/>
    <col min="2" max="2" width="45.33203125" style="62" customWidth="1"/>
    <col min="3" max="3" width="14.109375" style="62" customWidth="1"/>
    <col min="4" max="4" width="47.5546875" style="62" customWidth="1"/>
    <col min="5" max="5" width="10.6640625" style="67" customWidth="1"/>
    <col min="6" max="6" width="17.6640625" style="62" customWidth="1"/>
    <col min="7" max="7" width="10.6640625" style="68" hidden="1" customWidth="1"/>
    <col min="8" max="8" width="9.109375" style="69" hidden="1" customWidth="1"/>
    <col min="9" max="9" width="9.109375" style="62" hidden="1" customWidth="1"/>
    <col min="10" max="15" width="17.6640625" style="62" hidden="1" customWidth="1"/>
    <col min="16" max="20" width="9.109375" style="62" customWidth="1"/>
    <col min="21" max="16384" width="9.109375" style="62"/>
  </cols>
  <sheetData>
    <row r="1" spans="1:15" s="58" customFormat="1">
      <c r="A1" s="57" t="s">
        <v>481</v>
      </c>
      <c r="E1" s="59"/>
      <c r="F1" s="61"/>
      <c r="G1" s="60"/>
      <c r="H1" s="287"/>
      <c r="J1" s="61"/>
      <c r="K1" s="61"/>
      <c r="L1" s="61"/>
      <c r="M1" s="61"/>
      <c r="N1" s="61"/>
      <c r="O1" s="61"/>
    </row>
    <row r="2" spans="1:15" s="58" customFormat="1">
      <c r="A2" s="344" t="str">
        <f>IF(ISBLANK(facultate), IF(ISBLANK(departament),"","Departament " &amp; departament), "Facultatea " &amp; facultate)</f>
        <v>Facultatea Construcții</v>
      </c>
      <c r="E2" s="59"/>
      <c r="F2" s="61"/>
      <c r="G2" s="60"/>
      <c r="H2" s="287"/>
      <c r="J2" s="61"/>
      <c r="K2" s="61"/>
      <c r="L2" s="61"/>
      <c r="M2" s="61"/>
      <c r="N2" s="61"/>
      <c r="O2" s="61"/>
    </row>
    <row r="3" spans="1:15" s="58" customFormat="1">
      <c r="A3" s="344" t="str">
        <f>IF(ISBLANK(departament),"","Departamentul " &amp; departament)</f>
        <v>Departamentul Căi de Comunicație Terestre, Fundații și Cadastru</v>
      </c>
      <c r="E3" s="59"/>
      <c r="F3" s="61"/>
      <c r="G3" s="60"/>
      <c r="H3" s="287"/>
      <c r="J3" s="61"/>
      <c r="K3" s="61"/>
      <c r="L3" s="61"/>
      <c r="M3" s="61"/>
      <c r="N3" s="61"/>
      <c r="O3" s="61"/>
    </row>
    <row r="4" spans="1:15">
      <c r="A4" s="531" t="s">
        <v>834</v>
      </c>
      <c r="B4" s="531"/>
      <c r="C4" s="531"/>
      <c r="D4" s="531"/>
      <c r="E4" s="531"/>
      <c r="F4" s="531"/>
      <c r="G4" s="288"/>
      <c r="H4" s="289"/>
    </row>
    <row r="5" spans="1:15">
      <c r="A5" s="531" t="s">
        <v>871</v>
      </c>
      <c r="B5" s="531"/>
      <c r="C5" s="531"/>
      <c r="D5" s="531"/>
      <c r="E5" s="531"/>
      <c r="F5" s="531"/>
      <c r="G5" s="224"/>
    </row>
    <row r="6" spans="1:15" ht="13.5" customHeight="1">
      <c r="E6" s="62"/>
      <c r="F6" s="345" t="str">
        <f>CONCATENATE(functie," ",nume_candidat)</f>
        <v>Șef de lucrări Halbac-Cotoara-Zamfir Rares</v>
      </c>
      <c r="J6" s="378" t="s">
        <v>783</v>
      </c>
      <c r="K6" s="378" t="s">
        <v>783</v>
      </c>
      <c r="L6" s="378" t="s">
        <v>783</v>
      </c>
      <c r="M6" s="378" t="s">
        <v>784</v>
      </c>
      <c r="N6" s="378" t="s">
        <v>784</v>
      </c>
      <c r="O6" s="378" t="s">
        <v>784</v>
      </c>
    </row>
    <row r="7" spans="1:15" ht="18.75" customHeight="1">
      <c r="A7" s="529" t="s">
        <v>336</v>
      </c>
      <c r="B7" s="539" t="s">
        <v>873</v>
      </c>
      <c r="C7" s="539" t="s">
        <v>780</v>
      </c>
      <c r="D7" s="539" t="s">
        <v>841</v>
      </c>
      <c r="E7" s="539" t="s">
        <v>2</v>
      </c>
      <c r="F7" s="529" t="s">
        <v>542</v>
      </c>
      <c r="G7" s="529" t="s">
        <v>4</v>
      </c>
      <c r="H7" s="550" t="s">
        <v>539</v>
      </c>
      <c r="I7" s="536" t="s">
        <v>549</v>
      </c>
      <c r="J7" s="529" t="s">
        <v>752</v>
      </c>
      <c r="K7" s="529" t="s">
        <v>753</v>
      </c>
      <c r="L7" s="529" t="s">
        <v>754</v>
      </c>
      <c r="M7" s="529" t="s">
        <v>752</v>
      </c>
      <c r="N7" s="529" t="s">
        <v>753</v>
      </c>
      <c r="O7" s="529" t="s">
        <v>754</v>
      </c>
    </row>
    <row r="8" spans="1:15" ht="18.75" customHeight="1">
      <c r="A8" s="546"/>
      <c r="B8" s="540"/>
      <c r="C8" s="540"/>
      <c r="D8" s="540"/>
      <c r="E8" s="540"/>
      <c r="F8" s="546"/>
      <c r="G8" s="546"/>
      <c r="H8" s="551"/>
      <c r="I8" s="536"/>
      <c r="J8" s="546"/>
      <c r="K8" s="546"/>
      <c r="L8" s="546"/>
      <c r="M8" s="546"/>
      <c r="N8" s="546"/>
      <c r="O8" s="546"/>
    </row>
    <row r="9" spans="1:15" ht="18.75" customHeight="1">
      <c r="A9" s="546"/>
      <c r="B9" s="540"/>
      <c r="C9" s="540"/>
      <c r="D9" s="540"/>
      <c r="E9" s="540"/>
      <c r="F9" s="530"/>
      <c r="G9" s="530"/>
      <c r="H9" s="551"/>
      <c r="I9" s="536"/>
      <c r="J9" s="530"/>
      <c r="K9" s="530"/>
      <c r="L9" s="530"/>
      <c r="M9" s="530"/>
      <c r="N9" s="530"/>
      <c r="O9" s="530"/>
    </row>
    <row r="10" spans="1:15" ht="18.75" customHeight="1">
      <c r="A10" s="530"/>
      <c r="B10" s="541"/>
      <c r="C10" s="541"/>
      <c r="D10" s="541"/>
      <c r="E10" s="541"/>
      <c r="F10" s="346" t="str">
        <f>CONCATENATE("ultimii ",durata_evaluare," ani")</f>
        <v>ultimii 5 ani</v>
      </c>
      <c r="G10" s="346" t="str">
        <f>CONCATENATE("ultimii                                  ",durata_evaluare," ani")</f>
        <v>ultimii                                  5 ani</v>
      </c>
      <c r="H10" s="552"/>
      <c r="I10" s="536"/>
      <c r="J10" s="437" t="str">
        <f t="shared" ref="J10:O10" si="0">CONCATENATE("ultimii ",durata_evaluare," ani")</f>
        <v>ultimii 5 ani</v>
      </c>
      <c r="K10" s="437" t="str">
        <f t="shared" si="0"/>
        <v>ultimii 5 ani</v>
      </c>
      <c r="L10" s="437" t="str">
        <f t="shared" si="0"/>
        <v>ultimii 5 ani</v>
      </c>
      <c r="M10" s="437" t="str">
        <f t="shared" si="0"/>
        <v>ultimii 5 ani</v>
      </c>
      <c r="N10" s="437" t="str">
        <f t="shared" si="0"/>
        <v>ultimii 5 ani</v>
      </c>
      <c r="O10" s="437" t="str">
        <f t="shared" si="0"/>
        <v>ultimii 5 ani</v>
      </c>
    </row>
    <row r="11" spans="1:15">
      <c r="A11" s="86"/>
      <c r="B11" s="63"/>
      <c r="C11" s="63"/>
      <c r="D11" s="63"/>
      <c r="E11" s="28"/>
      <c r="F11" s="146">
        <f>SUMIF(F12:F1012,"&gt;0")</f>
        <v>110</v>
      </c>
      <c r="G11" s="4">
        <f>SUMIF(G12:G1110,"&gt;0")</f>
        <v>22</v>
      </c>
      <c r="H11" s="296"/>
      <c r="J11" s="146">
        <f t="shared" ref="J11:O11" si="1">SUMIF(J12:J1110,"&gt;0")</f>
        <v>0</v>
      </c>
      <c r="K11" s="146">
        <f t="shared" si="1"/>
        <v>110</v>
      </c>
      <c r="L11" s="146">
        <f t="shared" si="1"/>
        <v>0</v>
      </c>
      <c r="M11" s="146">
        <f t="shared" si="1"/>
        <v>0</v>
      </c>
      <c r="N11" s="146">
        <f t="shared" si="1"/>
        <v>0</v>
      </c>
      <c r="O11" s="146">
        <f t="shared" si="1"/>
        <v>0</v>
      </c>
    </row>
    <row r="12" spans="1:15" ht="31.2">
      <c r="A12" s="35">
        <v>1</v>
      </c>
      <c r="B12" s="7" t="s">
        <v>1428</v>
      </c>
      <c r="C12" s="7" t="s">
        <v>783</v>
      </c>
      <c r="D12" s="7" t="s">
        <v>753</v>
      </c>
      <c r="E12" s="218">
        <v>2016</v>
      </c>
      <c r="F12" s="16">
        <f t="shared" ref="F12:F75" si="2">IF(OR($B12="",$C12="",$E12&lt;an_initial,$E12&gt;an_final),"",G12 * (INDEX(iii8punctaje, MATCH(C12,iii8anvergură,0), MATCH(D12,iii8tip,0) )) )</f>
        <v>5</v>
      </c>
      <c r="G12" s="56">
        <f t="shared" ref="G12:G43" si="3">IF(OR($B12="",$C12="",$E12="",$E12&gt;an_final),"",IF($E12&gt;=an_initial,1,""))</f>
        <v>1</v>
      </c>
      <c r="H12" s="347" t="b">
        <f t="shared" ref="H12:H75" si="4">IF(nume_candidat="",FALSE,ISNUMBER(SEARCH(nume_candidat,$B12)))</f>
        <v>0</v>
      </c>
      <c r="I12" s="348">
        <f t="shared" ref="I12:I43" si="5">LEN(B12)-LEN(SUBSTITUTE(B12,",",""))+1</f>
        <v>1</v>
      </c>
      <c r="J12" s="380">
        <f t="shared" ref="J12:J75" si="6">IF(OR($B12="",$C12="",$E12&lt;an_initial,$E12&gt;an_final),"",G12*(INDEX(iii8punctaje,MATCH(C12,iii8anvergură,0),MATCH(D12,iii8tip,0)))*COUNTIFS(C12,$J$6,D12,$J$7))</f>
        <v>0</v>
      </c>
      <c r="K12" s="380">
        <f t="shared" ref="K12:K75" si="7">IF(OR($B12="",$C12="",$E12&lt;an_initial,$E12&gt;an_final),"",G12*(INDEX(iii8punctaje,MATCH(C12,iii8anvergură,0),MATCH(D12,iii8tip,0)))*COUNTIFS(C12,$K$6,D12,$K$7))</f>
        <v>5</v>
      </c>
      <c r="L12" s="380">
        <f t="shared" ref="L12:L75" si="8">IF(OR($B12="",$C12="",$E12&lt;an_initial,$E12&gt;an_final),"",G12*(INDEX(iii8punctaje,MATCH(C12,iii8anvergură,0),MATCH(D12,iii8tip,0)))*COUNTIFS(C12,$L$6,D12,$L$7))</f>
        <v>0</v>
      </c>
      <c r="M12" s="380">
        <f t="shared" ref="M12:M75" si="9">IF(OR($B12="",$C12="",$E12&lt;an_initial,$E12&gt;an_final),"",G12*(INDEX(iii8punctaje,MATCH(C12,iii8anvergură,0),MATCH(D12,iii8tip,0)))*COUNTIFS(C12,$M$6,D12,$M$7))</f>
        <v>0</v>
      </c>
      <c r="N12" s="380">
        <f t="shared" ref="N12:N75" si="10">IF(OR($B12="",$C12="",$E12&lt;an_initial,$E12&gt;an_final),"",G12*(INDEX(iii8punctaje,MATCH(C12,iii8anvergură,0),MATCH(D12,iii8tip,0)))*COUNTIFS(C12,$N$6,D12,$N$7))</f>
        <v>0</v>
      </c>
      <c r="O12" s="380">
        <f t="shared" ref="O12:O75" si="11">IF(OR($B12="",$C12="",$E12&lt;an_initial,$E12&gt;an_final),"",G12*(INDEX(iii8punctaje,MATCH(C12,iii8anvergură,0),MATCH(D12,iii8tip,0)))*COUNTIFS(C12,$O$6,D12,$O$7))</f>
        <v>0</v>
      </c>
    </row>
    <row r="13" spans="1:15" ht="31.2">
      <c r="A13" s="35">
        <v>2</v>
      </c>
      <c r="B13" s="378" t="s">
        <v>1428</v>
      </c>
      <c r="C13" s="7" t="s">
        <v>783</v>
      </c>
      <c r="D13" s="7" t="s">
        <v>753</v>
      </c>
      <c r="E13" s="218">
        <v>2017</v>
      </c>
      <c r="F13" s="16">
        <f t="shared" si="2"/>
        <v>5</v>
      </c>
      <c r="G13" s="56">
        <f t="shared" si="3"/>
        <v>1</v>
      </c>
      <c r="H13" s="347" t="b">
        <f t="shared" si="4"/>
        <v>0</v>
      </c>
      <c r="I13" s="348">
        <f t="shared" si="5"/>
        <v>1</v>
      </c>
      <c r="J13" s="380">
        <f t="shared" si="6"/>
        <v>0</v>
      </c>
      <c r="K13" s="380">
        <f t="shared" si="7"/>
        <v>5</v>
      </c>
      <c r="L13" s="380">
        <f t="shared" si="8"/>
        <v>0</v>
      </c>
      <c r="M13" s="380">
        <f t="shared" si="9"/>
        <v>0</v>
      </c>
      <c r="N13" s="380">
        <f t="shared" si="10"/>
        <v>0</v>
      </c>
      <c r="O13" s="380">
        <f t="shared" si="11"/>
        <v>0</v>
      </c>
    </row>
    <row r="14" spans="1:15" ht="31.2">
      <c r="A14" s="35">
        <v>3</v>
      </c>
      <c r="B14" s="378" t="s">
        <v>1428</v>
      </c>
      <c r="C14" s="7" t="s">
        <v>783</v>
      </c>
      <c r="D14" s="7" t="s">
        <v>753</v>
      </c>
      <c r="E14" s="218">
        <v>2018</v>
      </c>
      <c r="F14" s="16">
        <f t="shared" si="2"/>
        <v>5</v>
      </c>
      <c r="G14" s="56">
        <f t="shared" si="3"/>
        <v>1</v>
      </c>
      <c r="H14" s="347" t="b">
        <f t="shared" si="4"/>
        <v>0</v>
      </c>
      <c r="I14" s="348">
        <f t="shared" si="5"/>
        <v>1</v>
      </c>
      <c r="J14" s="380">
        <f t="shared" si="6"/>
        <v>0</v>
      </c>
      <c r="K14" s="380">
        <f t="shared" si="7"/>
        <v>5</v>
      </c>
      <c r="L14" s="380">
        <f t="shared" si="8"/>
        <v>0</v>
      </c>
      <c r="M14" s="380">
        <f t="shared" si="9"/>
        <v>0</v>
      </c>
      <c r="N14" s="380">
        <f t="shared" si="10"/>
        <v>0</v>
      </c>
      <c r="O14" s="380">
        <f t="shared" si="11"/>
        <v>0</v>
      </c>
    </row>
    <row r="15" spans="1:15" ht="31.2">
      <c r="A15" s="35">
        <v>4</v>
      </c>
      <c r="B15" s="378" t="s">
        <v>1428</v>
      </c>
      <c r="C15" s="6" t="s">
        <v>783</v>
      </c>
      <c r="D15" s="6" t="s">
        <v>753</v>
      </c>
      <c r="E15" s="214">
        <v>2019</v>
      </c>
      <c r="F15" s="16">
        <f t="shared" si="2"/>
        <v>5</v>
      </c>
      <c r="G15" s="56">
        <f t="shared" si="3"/>
        <v>1</v>
      </c>
      <c r="H15" s="347" t="b">
        <f t="shared" si="4"/>
        <v>0</v>
      </c>
      <c r="I15" s="348">
        <f t="shared" si="5"/>
        <v>1</v>
      </c>
      <c r="J15" s="380">
        <f t="shared" si="6"/>
        <v>0</v>
      </c>
      <c r="K15" s="380">
        <f t="shared" si="7"/>
        <v>5</v>
      </c>
      <c r="L15" s="380">
        <f t="shared" si="8"/>
        <v>0</v>
      </c>
      <c r="M15" s="380">
        <f t="shared" si="9"/>
        <v>0</v>
      </c>
      <c r="N15" s="380">
        <f t="shared" si="10"/>
        <v>0</v>
      </c>
      <c r="O15" s="380">
        <f t="shared" si="11"/>
        <v>0</v>
      </c>
    </row>
    <row r="16" spans="1:15" ht="31.2">
      <c r="A16" s="35">
        <v>5</v>
      </c>
      <c r="B16" s="378" t="s">
        <v>1428</v>
      </c>
      <c r="C16" s="6" t="s">
        <v>783</v>
      </c>
      <c r="D16" s="6" t="s">
        <v>753</v>
      </c>
      <c r="E16" s="214">
        <v>2020</v>
      </c>
      <c r="F16" s="16">
        <f t="shared" si="2"/>
        <v>5</v>
      </c>
      <c r="G16" s="56">
        <f t="shared" si="3"/>
        <v>1</v>
      </c>
      <c r="H16" s="347" t="b">
        <f t="shared" si="4"/>
        <v>0</v>
      </c>
      <c r="I16" s="348">
        <f t="shared" si="5"/>
        <v>1</v>
      </c>
      <c r="J16" s="380">
        <f t="shared" si="6"/>
        <v>0</v>
      </c>
      <c r="K16" s="380">
        <f t="shared" si="7"/>
        <v>5</v>
      </c>
      <c r="L16" s="380">
        <f t="shared" si="8"/>
        <v>0</v>
      </c>
      <c r="M16" s="380">
        <f t="shared" si="9"/>
        <v>0</v>
      </c>
      <c r="N16" s="380">
        <f t="shared" si="10"/>
        <v>0</v>
      </c>
      <c r="O16" s="380">
        <f t="shared" si="11"/>
        <v>0</v>
      </c>
    </row>
    <row r="17" spans="1:15" ht="31.2">
      <c r="A17" s="35">
        <v>6</v>
      </c>
      <c r="B17" s="6" t="s">
        <v>1442</v>
      </c>
      <c r="C17" s="6" t="s">
        <v>783</v>
      </c>
      <c r="D17" s="6" t="s">
        <v>753</v>
      </c>
      <c r="E17" s="214">
        <v>2016</v>
      </c>
      <c r="F17" s="16">
        <f t="shared" si="2"/>
        <v>5</v>
      </c>
      <c r="G17" s="56">
        <f t="shared" si="3"/>
        <v>1</v>
      </c>
      <c r="H17" s="347" t="b">
        <f t="shared" si="4"/>
        <v>0</v>
      </c>
      <c r="I17" s="348">
        <f t="shared" si="5"/>
        <v>1</v>
      </c>
      <c r="J17" s="380">
        <f t="shared" si="6"/>
        <v>0</v>
      </c>
      <c r="K17" s="380">
        <f t="shared" si="7"/>
        <v>5</v>
      </c>
      <c r="L17" s="380">
        <f t="shared" si="8"/>
        <v>0</v>
      </c>
      <c r="M17" s="380">
        <f t="shared" si="9"/>
        <v>0</v>
      </c>
      <c r="N17" s="380">
        <f t="shared" si="10"/>
        <v>0</v>
      </c>
      <c r="O17" s="380">
        <f t="shared" si="11"/>
        <v>0</v>
      </c>
    </row>
    <row r="18" spans="1:15" ht="31.2">
      <c r="A18" s="35">
        <v>7</v>
      </c>
      <c r="B18" s="6" t="s">
        <v>1442</v>
      </c>
      <c r="C18" s="6" t="s">
        <v>783</v>
      </c>
      <c r="D18" s="6" t="s">
        <v>753</v>
      </c>
      <c r="E18" s="214">
        <v>2017</v>
      </c>
      <c r="F18" s="16">
        <f t="shared" si="2"/>
        <v>5</v>
      </c>
      <c r="G18" s="56">
        <f t="shared" si="3"/>
        <v>1</v>
      </c>
      <c r="H18" s="347" t="b">
        <f t="shared" si="4"/>
        <v>0</v>
      </c>
      <c r="I18" s="348">
        <f t="shared" si="5"/>
        <v>1</v>
      </c>
      <c r="J18" s="380">
        <f t="shared" si="6"/>
        <v>0</v>
      </c>
      <c r="K18" s="380">
        <f t="shared" si="7"/>
        <v>5</v>
      </c>
      <c r="L18" s="380">
        <f t="shared" si="8"/>
        <v>0</v>
      </c>
      <c r="M18" s="380">
        <f t="shared" si="9"/>
        <v>0</v>
      </c>
      <c r="N18" s="380">
        <f t="shared" si="10"/>
        <v>0</v>
      </c>
      <c r="O18" s="380">
        <f t="shared" si="11"/>
        <v>0</v>
      </c>
    </row>
    <row r="19" spans="1:15" ht="31.2">
      <c r="A19" s="35">
        <v>8</v>
      </c>
      <c r="B19" s="6" t="s">
        <v>1442</v>
      </c>
      <c r="C19" s="6" t="s">
        <v>783</v>
      </c>
      <c r="D19" s="6" t="s">
        <v>753</v>
      </c>
      <c r="E19" s="214">
        <v>2018</v>
      </c>
      <c r="F19" s="16">
        <f t="shared" si="2"/>
        <v>5</v>
      </c>
      <c r="G19" s="56">
        <f t="shared" si="3"/>
        <v>1</v>
      </c>
      <c r="H19" s="347" t="b">
        <f t="shared" si="4"/>
        <v>0</v>
      </c>
      <c r="I19" s="348">
        <f t="shared" si="5"/>
        <v>1</v>
      </c>
      <c r="J19" s="380">
        <f t="shared" si="6"/>
        <v>0</v>
      </c>
      <c r="K19" s="380">
        <f t="shared" si="7"/>
        <v>5</v>
      </c>
      <c r="L19" s="380">
        <f t="shared" si="8"/>
        <v>0</v>
      </c>
      <c r="M19" s="380">
        <f t="shared" si="9"/>
        <v>0</v>
      </c>
      <c r="N19" s="380">
        <f t="shared" si="10"/>
        <v>0</v>
      </c>
      <c r="O19" s="380">
        <f t="shared" si="11"/>
        <v>0</v>
      </c>
    </row>
    <row r="20" spans="1:15" ht="31.2">
      <c r="A20" s="35">
        <v>9</v>
      </c>
      <c r="B20" s="6" t="s">
        <v>1442</v>
      </c>
      <c r="C20" s="6" t="s">
        <v>783</v>
      </c>
      <c r="D20" s="6" t="s">
        <v>753</v>
      </c>
      <c r="E20" s="214">
        <v>2019</v>
      </c>
      <c r="F20" s="16">
        <f t="shared" si="2"/>
        <v>5</v>
      </c>
      <c r="G20" s="56">
        <f t="shared" si="3"/>
        <v>1</v>
      </c>
      <c r="H20" s="347" t="b">
        <f t="shared" si="4"/>
        <v>0</v>
      </c>
      <c r="I20" s="348">
        <f t="shared" si="5"/>
        <v>1</v>
      </c>
      <c r="J20" s="380">
        <f t="shared" si="6"/>
        <v>0</v>
      </c>
      <c r="K20" s="380">
        <f t="shared" si="7"/>
        <v>5</v>
      </c>
      <c r="L20" s="380">
        <f t="shared" si="8"/>
        <v>0</v>
      </c>
      <c r="M20" s="380">
        <f t="shared" si="9"/>
        <v>0</v>
      </c>
      <c r="N20" s="380">
        <f t="shared" si="10"/>
        <v>0</v>
      </c>
      <c r="O20" s="380">
        <f t="shared" si="11"/>
        <v>0</v>
      </c>
    </row>
    <row r="21" spans="1:15" ht="31.2">
      <c r="A21" s="35">
        <v>10</v>
      </c>
      <c r="B21" s="6" t="s">
        <v>1442</v>
      </c>
      <c r="C21" s="6" t="s">
        <v>783</v>
      </c>
      <c r="D21" s="6" t="s">
        <v>753</v>
      </c>
      <c r="E21" s="214">
        <v>2020</v>
      </c>
      <c r="F21" s="16">
        <f t="shared" si="2"/>
        <v>5</v>
      </c>
      <c r="G21" s="56">
        <f t="shared" si="3"/>
        <v>1</v>
      </c>
      <c r="H21" s="347" t="b">
        <f t="shared" si="4"/>
        <v>0</v>
      </c>
      <c r="I21" s="348">
        <f t="shared" si="5"/>
        <v>1</v>
      </c>
      <c r="J21" s="380">
        <f t="shared" si="6"/>
        <v>0</v>
      </c>
      <c r="K21" s="380">
        <f t="shared" si="7"/>
        <v>5</v>
      </c>
      <c r="L21" s="380">
        <f t="shared" si="8"/>
        <v>0</v>
      </c>
      <c r="M21" s="380">
        <f t="shared" si="9"/>
        <v>0</v>
      </c>
      <c r="N21" s="380">
        <f t="shared" si="10"/>
        <v>0</v>
      </c>
      <c r="O21" s="380">
        <f t="shared" si="11"/>
        <v>0</v>
      </c>
    </row>
    <row r="22" spans="1:15" ht="31.2">
      <c r="A22" s="35">
        <v>11</v>
      </c>
      <c r="B22" s="6" t="s">
        <v>1443</v>
      </c>
      <c r="C22" s="6" t="s">
        <v>783</v>
      </c>
      <c r="D22" s="6" t="s">
        <v>753</v>
      </c>
      <c r="E22" s="214">
        <v>2016</v>
      </c>
      <c r="F22" s="16">
        <f t="shared" si="2"/>
        <v>5</v>
      </c>
      <c r="G22" s="56">
        <f t="shared" si="3"/>
        <v>1</v>
      </c>
      <c r="H22" s="347" t="b">
        <f t="shared" si="4"/>
        <v>0</v>
      </c>
      <c r="I22" s="348">
        <f t="shared" si="5"/>
        <v>1</v>
      </c>
      <c r="J22" s="380">
        <f t="shared" si="6"/>
        <v>0</v>
      </c>
      <c r="K22" s="380">
        <f t="shared" si="7"/>
        <v>5</v>
      </c>
      <c r="L22" s="380">
        <f t="shared" si="8"/>
        <v>0</v>
      </c>
      <c r="M22" s="380">
        <f t="shared" si="9"/>
        <v>0</v>
      </c>
      <c r="N22" s="380">
        <f t="shared" si="10"/>
        <v>0</v>
      </c>
      <c r="O22" s="380">
        <f t="shared" si="11"/>
        <v>0</v>
      </c>
    </row>
    <row r="23" spans="1:15" ht="31.2">
      <c r="A23" s="35">
        <v>12</v>
      </c>
      <c r="B23" s="6" t="s">
        <v>1443</v>
      </c>
      <c r="C23" s="6" t="s">
        <v>783</v>
      </c>
      <c r="D23" s="6" t="s">
        <v>753</v>
      </c>
      <c r="E23" s="214">
        <v>2017</v>
      </c>
      <c r="F23" s="16">
        <f t="shared" si="2"/>
        <v>5</v>
      </c>
      <c r="G23" s="56">
        <f t="shared" si="3"/>
        <v>1</v>
      </c>
      <c r="H23" s="347" t="b">
        <f t="shared" si="4"/>
        <v>0</v>
      </c>
      <c r="I23" s="348">
        <f t="shared" si="5"/>
        <v>1</v>
      </c>
      <c r="J23" s="380">
        <f t="shared" si="6"/>
        <v>0</v>
      </c>
      <c r="K23" s="380">
        <f t="shared" si="7"/>
        <v>5</v>
      </c>
      <c r="L23" s="380">
        <f t="shared" si="8"/>
        <v>0</v>
      </c>
      <c r="M23" s="380">
        <f t="shared" si="9"/>
        <v>0</v>
      </c>
      <c r="N23" s="380">
        <f t="shared" si="10"/>
        <v>0</v>
      </c>
      <c r="O23" s="380">
        <f t="shared" si="11"/>
        <v>0</v>
      </c>
    </row>
    <row r="24" spans="1:15" ht="31.2">
      <c r="A24" s="35">
        <v>13</v>
      </c>
      <c r="B24" s="6" t="s">
        <v>1443</v>
      </c>
      <c r="C24" s="6" t="s">
        <v>783</v>
      </c>
      <c r="D24" s="6" t="s">
        <v>753</v>
      </c>
      <c r="E24" s="214">
        <v>2018</v>
      </c>
      <c r="F24" s="16">
        <f t="shared" si="2"/>
        <v>5</v>
      </c>
      <c r="G24" s="56">
        <f t="shared" si="3"/>
        <v>1</v>
      </c>
      <c r="H24" s="347" t="b">
        <f t="shared" si="4"/>
        <v>0</v>
      </c>
      <c r="I24" s="348">
        <f t="shared" si="5"/>
        <v>1</v>
      </c>
      <c r="J24" s="380">
        <f t="shared" si="6"/>
        <v>0</v>
      </c>
      <c r="K24" s="380">
        <f t="shared" si="7"/>
        <v>5</v>
      </c>
      <c r="L24" s="380">
        <f t="shared" si="8"/>
        <v>0</v>
      </c>
      <c r="M24" s="380">
        <f t="shared" si="9"/>
        <v>0</v>
      </c>
      <c r="N24" s="380">
        <f t="shared" si="10"/>
        <v>0</v>
      </c>
      <c r="O24" s="380">
        <f t="shared" si="11"/>
        <v>0</v>
      </c>
    </row>
    <row r="25" spans="1:15" ht="31.2">
      <c r="A25" s="35">
        <v>14</v>
      </c>
      <c r="B25" s="6" t="s">
        <v>1443</v>
      </c>
      <c r="C25" s="6" t="s">
        <v>783</v>
      </c>
      <c r="D25" s="6" t="s">
        <v>753</v>
      </c>
      <c r="E25" s="214">
        <v>2019</v>
      </c>
      <c r="F25" s="16">
        <f t="shared" si="2"/>
        <v>5</v>
      </c>
      <c r="G25" s="56">
        <f t="shared" si="3"/>
        <v>1</v>
      </c>
      <c r="H25" s="347" t="b">
        <f t="shared" si="4"/>
        <v>0</v>
      </c>
      <c r="I25" s="348">
        <f t="shared" si="5"/>
        <v>1</v>
      </c>
      <c r="J25" s="380">
        <f t="shared" si="6"/>
        <v>0</v>
      </c>
      <c r="K25" s="380">
        <f t="shared" si="7"/>
        <v>5</v>
      </c>
      <c r="L25" s="380">
        <f t="shared" si="8"/>
        <v>0</v>
      </c>
      <c r="M25" s="380">
        <f t="shared" si="9"/>
        <v>0</v>
      </c>
      <c r="N25" s="380">
        <f t="shared" si="10"/>
        <v>0</v>
      </c>
      <c r="O25" s="380">
        <f t="shared" si="11"/>
        <v>0</v>
      </c>
    </row>
    <row r="26" spans="1:15" ht="31.2">
      <c r="A26" s="35">
        <v>15</v>
      </c>
      <c r="B26" s="6" t="s">
        <v>1443</v>
      </c>
      <c r="C26" s="6" t="s">
        <v>783</v>
      </c>
      <c r="D26" s="6" t="s">
        <v>753</v>
      </c>
      <c r="E26" s="214">
        <v>2020</v>
      </c>
      <c r="F26" s="16">
        <f t="shared" si="2"/>
        <v>5</v>
      </c>
      <c r="G26" s="56">
        <f t="shared" si="3"/>
        <v>1</v>
      </c>
      <c r="H26" s="347" t="b">
        <f t="shared" si="4"/>
        <v>0</v>
      </c>
      <c r="I26" s="348">
        <f t="shared" si="5"/>
        <v>1</v>
      </c>
      <c r="J26" s="380">
        <f t="shared" si="6"/>
        <v>0</v>
      </c>
      <c r="K26" s="380">
        <f t="shared" si="7"/>
        <v>5</v>
      </c>
      <c r="L26" s="380">
        <f t="shared" si="8"/>
        <v>0</v>
      </c>
      <c r="M26" s="380">
        <f t="shared" si="9"/>
        <v>0</v>
      </c>
      <c r="N26" s="380">
        <f t="shared" si="10"/>
        <v>0</v>
      </c>
      <c r="O26" s="380">
        <f t="shared" si="11"/>
        <v>0</v>
      </c>
    </row>
    <row r="27" spans="1:15" ht="31.2">
      <c r="A27" s="35">
        <v>16</v>
      </c>
      <c r="B27" s="6" t="s">
        <v>1444</v>
      </c>
      <c r="C27" s="6" t="s">
        <v>783</v>
      </c>
      <c r="D27" s="6" t="s">
        <v>753</v>
      </c>
      <c r="E27" s="214">
        <v>2016</v>
      </c>
      <c r="F27" s="16">
        <f t="shared" si="2"/>
        <v>5</v>
      </c>
      <c r="G27" s="56">
        <f t="shared" si="3"/>
        <v>1</v>
      </c>
      <c r="H27" s="347" t="b">
        <f t="shared" si="4"/>
        <v>0</v>
      </c>
      <c r="I27" s="348">
        <f t="shared" si="5"/>
        <v>1</v>
      </c>
      <c r="J27" s="380">
        <f t="shared" si="6"/>
        <v>0</v>
      </c>
      <c r="K27" s="380">
        <f t="shared" si="7"/>
        <v>5</v>
      </c>
      <c r="L27" s="380">
        <f t="shared" si="8"/>
        <v>0</v>
      </c>
      <c r="M27" s="380">
        <f t="shared" si="9"/>
        <v>0</v>
      </c>
      <c r="N27" s="380">
        <f t="shared" si="10"/>
        <v>0</v>
      </c>
      <c r="O27" s="380">
        <f t="shared" si="11"/>
        <v>0</v>
      </c>
    </row>
    <row r="28" spans="1:15" ht="31.2">
      <c r="A28" s="35">
        <v>17</v>
      </c>
      <c r="B28" s="6" t="s">
        <v>1444</v>
      </c>
      <c r="C28" s="6" t="s">
        <v>783</v>
      </c>
      <c r="D28" s="6" t="s">
        <v>753</v>
      </c>
      <c r="E28" s="214">
        <v>2017</v>
      </c>
      <c r="F28" s="16">
        <f t="shared" si="2"/>
        <v>5</v>
      </c>
      <c r="G28" s="56">
        <f t="shared" si="3"/>
        <v>1</v>
      </c>
      <c r="H28" s="347" t="b">
        <f t="shared" si="4"/>
        <v>0</v>
      </c>
      <c r="I28" s="348">
        <f t="shared" si="5"/>
        <v>1</v>
      </c>
      <c r="J28" s="380">
        <f t="shared" si="6"/>
        <v>0</v>
      </c>
      <c r="K28" s="380">
        <f t="shared" si="7"/>
        <v>5</v>
      </c>
      <c r="L28" s="380">
        <f t="shared" si="8"/>
        <v>0</v>
      </c>
      <c r="M28" s="380">
        <f t="shared" si="9"/>
        <v>0</v>
      </c>
      <c r="N28" s="380">
        <f t="shared" si="10"/>
        <v>0</v>
      </c>
      <c r="O28" s="380">
        <f t="shared" si="11"/>
        <v>0</v>
      </c>
    </row>
    <row r="29" spans="1:15" ht="31.2">
      <c r="A29" s="35">
        <v>18</v>
      </c>
      <c r="B29" s="6" t="s">
        <v>1444</v>
      </c>
      <c r="C29" s="6" t="s">
        <v>783</v>
      </c>
      <c r="D29" s="6" t="s">
        <v>753</v>
      </c>
      <c r="E29" s="214">
        <v>2018</v>
      </c>
      <c r="F29" s="16">
        <f t="shared" si="2"/>
        <v>5</v>
      </c>
      <c r="G29" s="56">
        <f t="shared" si="3"/>
        <v>1</v>
      </c>
      <c r="H29" s="347" t="b">
        <f t="shared" si="4"/>
        <v>0</v>
      </c>
      <c r="I29" s="348">
        <f t="shared" si="5"/>
        <v>1</v>
      </c>
      <c r="J29" s="380">
        <f t="shared" si="6"/>
        <v>0</v>
      </c>
      <c r="K29" s="380">
        <f t="shared" si="7"/>
        <v>5</v>
      </c>
      <c r="L29" s="380">
        <f t="shared" si="8"/>
        <v>0</v>
      </c>
      <c r="M29" s="380">
        <f t="shared" si="9"/>
        <v>0</v>
      </c>
      <c r="N29" s="380">
        <f t="shared" si="10"/>
        <v>0</v>
      </c>
      <c r="O29" s="380">
        <f t="shared" si="11"/>
        <v>0</v>
      </c>
    </row>
    <row r="30" spans="1:15" ht="31.2">
      <c r="A30" s="35">
        <v>19</v>
      </c>
      <c r="B30" s="6" t="s">
        <v>1444</v>
      </c>
      <c r="C30" s="6" t="s">
        <v>783</v>
      </c>
      <c r="D30" s="6" t="s">
        <v>753</v>
      </c>
      <c r="E30" s="214">
        <v>2019</v>
      </c>
      <c r="F30" s="16">
        <f t="shared" si="2"/>
        <v>5</v>
      </c>
      <c r="G30" s="56">
        <f t="shared" si="3"/>
        <v>1</v>
      </c>
      <c r="H30" s="347" t="b">
        <f t="shared" si="4"/>
        <v>0</v>
      </c>
      <c r="I30" s="348">
        <f t="shared" si="5"/>
        <v>1</v>
      </c>
      <c r="J30" s="380">
        <f t="shared" si="6"/>
        <v>0</v>
      </c>
      <c r="K30" s="380">
        <f t="shared" si="7"/>
        <v>5</v>
      </c>
      <c r="L30" s="380">
        <f t="shared" si="8"/>
        <v>0</v>
      </c>
      <c r="M30" s="380">
        <f t="shared" si="9"/>
        <v>0</v>
      </c>
      <c r="N30" s="380">
        <f t="shared" si="10"/>
        <v>0</v>
      </c>
      <c r="O30" s="380">
        <f t="shared" si="11"/>
        <v>0</v>
      </c>
    </row>
    <row r="31" spans="1:15" ht="31.2">
      <c r="A31" s="35">
        <v>20</v>
      </c>
      <c r="B31" s="6" t="s">
        <v>1444</v>
      </c>
      <c r="C31" s="6" t="s">
        <v>783</v>
      </c>
      <c r="D31" s="6" t="s">
        <v>753</v>
      </c>
      <c r="E31" s="214">
        <v>2020</v>
      </c>
      <c r="F31" s="16">
        <f t="shared" si="2"/>
        <v>5</v>
      </c>
      <c r="G31" s="56">
        <f t="shared" si="3"/>
        <v>1</v>
      </c>
      <c r="H31" s="347" t="b">
        <f t="shared" si="4"/>
        <v>0</v>
      </c>
      <c r="I31" s="348">
        <f t="shared" si="5"/>
        <v>1</v>
      </c>
      <c r="J31" s="380">
        <f t="shared" si="6"/>
        <v>0</v>
      </c>
      <c r="K31" s="380">
        <f t="shared" si="7"/>
        <v>5</v>
      </c>
      <c r="L31" s="380">
        <f t="shared" si="8"/>
        <v>0</v>
      </c>
      <c r="M31" s="380">
        <f t="shared" si="9"/>
        <v>0</v>
      </c>
      <c r="N31" s="380">
        <f t="shared" si="10"/>
        <v>0</v>
      </c>
      <c r="O31" s="380">
        <f t="shared" si="11"/>
        <v>0</v>
      </c>
    </row>
    <row r="32" spans="1:15" ht="31.2">
      <c r="A32" s="35">
        <v>21</v>
      </c>
      <c r="B32" s="6" t="s">
        <v>1458</v>
      </c>
      <c r="C32" s="6" t="s">
        <v>783</v>
      </c>
      <c r="D32" s="6" t="s">
        <v>753</v>
      </c>
      <c r="E32" s="214">
        <v>2017</v>
      </c>
      <c r="F32" s="16">
        <f t="shared" si="2"/>
        <v>5</v>
      </c>
      <c r="G32" s="56">
        <f t="shared" si="3"/>
        <v>1</v>
      </c>
      <c r="H32" s="347" t="b">
        <f t="shared" si="4"/>
        <v>0</v>
      </c>
      <c r="I32" s="348">
        <f t="shared" si="5"/>
        <v>1</v>
      </c>
      <c r="J32" s="380">
        <f t="shared" si="6"/>
        <v>0</v>
      </c>
      <c r="K32" s="380">
        <f t="shared" si="7"/>
        <v>5</v>
      </c>
      <c r="L32" s="380">
        <f t="shared" si="8"/>
        <v>0</v>
      </c>
      <c r="M32" s="380">
        <f t="shared" si="9"/>
        <v>0</v>
      </c>
      <c r="N32" s="380">
        <f t="shared" si="10"/>
        <v>0</v>
      </c>
      <c r="O32" s="380">
        <f t="shared" si="11"/>
        <v>0</v>
      </c>
    </row>
    <row r="33" spans="1:15" ht="31.2">
      <c r="A33" s="35">
        <v>22</v>
      </c>
      <c r="B33" s="6" t="s">
        <v>1458</v>
      </c>
      <c r="C33" s="6" t="s">
        <v>783</v>
      </c>
      <c r="D33" s="6" t="s">
        <v>753</v>
      </c>
      <c r="E33" s="214">
        <v>2020</v>
      </c>
      <c r="F33" s="16">
        <f t="shared" si="2"/>
        <v>5</v>
      </c>
      <c r="G33" s="56">
        <f t="shared" si="3"/>
        <v>1</v>
      </c>
      <c r="H33" s="347" t="b">
        <f t="shared" si="4"/>
        <v>0</v>
      </c>
      <c r="I33" s="348">
        <f t="shared" si="5"/>
        <v>1</v>
      </c>
      <c r="J33" s="380">
        <f t="shared" si="6"/>
        <v>0</v>
      </c>
      <c r="K33" s="380">
        <f t="shared" si="7"/>
        <v>5</v>
      </c>
      <c r="L33" s="380">
        <f t="shared" si="8"/>
        <v>0</v>
      </c>
      <c r="M33" s="380">
        <f t="shared" si="9"/>
        <v>0</v>
      </c>
      <c r="N33" s="380">
        <f t="shared" si="10"/>
        <v>0</v>
      </c>
      <c r="O33" s="380">
        <f t="shared" si="11"/>
        <v>0</v>
      </c>
    </row>
    <row r="34" spans="1:15">
      <c r="A34" s="35">
        <v>23</v>
      </c>
      <c r="B34" s="6"/>
      <c r="C34" s="6"/>
      <c r="D34" s="6"/>
      <c r="E34" s="214"/>
      <c r="F34" s="16" t="str">
        <f t="shared" si="2"/>
        <v/>
      </c>
      <c r="G34" s="56" t="str">
        <f t="shared" si="3"/>
        <v/>
      </c>
      <c r="H34" s="347" t="b">
        <f t="shared" si="4"/>
        <v>0</v>
      </c>
      <c r="I34" s="348">
        <f t="shared" si="5"/>
        <v>1</v>
      </c>
      <c r="J34" s="380" t="str">
        <f t="shared" si="6"/>
        <v/>
      </c>
      <c r="K34" s="380" t="str">
        <f t="shared" si="7"/>
        <v/>
      </c>
      <c r="L34" s="380" t="str">
        <f t="shared" si="8"/>
        <v/>
      </c>
      <c r="M34" s="380" t="str">
        <f t="shared" si="9"/>
        <v/>
      </c>
      <c r="N34" s="380" t="str">
        <f t="shared" si="10"/>
        <v/>
      </c>
      <c r="O34" s="380" t="str">
        <f t="shared" si="11"/>
        <v/>
      </c>
    </row>
    <row r="35" spans="1:15">
      <c r="A35" s="35">
        <v>24</v>
      </c>
      <c r="B35" s="6"/>
      <c r="C35" s="6"/>
      <c r="D35" s="6"/>
      <c r="E35" s="214"/>
      <c r="F35" s="16" t="str">
        <f t="shared" si="2"/>
        <v/>
      </c>
      <c r="G35" s="56" t="str">
        <f t="shared" si="3"/>
        <v/>
      </c>
      <c r="H35" s="347" t="b">
        <f t="shared" si="4"/>
        <v>0</v>
      </c>
      <c r="I35" s="348">
        <f t="shared" si="5"/>
        <v>1</v>
      </c>
      <c r="J35" s="380" t="str">
        <f t="shared" si="6"/>
        <v/>
      </c>
      <c r="K35" s="380" t="str">
        <f t="shared" si="7"/>
        <v/>
      </c>
      <c r="L35" s="380" t="str">
        <f t="shared" si="8"/>
        <v/>
      </c>
      <c r="M35" s="380" t="str">
        <f t="shared" si="9"/>
        <v/>
      </c>
      <c r="N35" s="380" t="str">
        <f t="shared" si="10"/>
        <v/>
      </c>
      <c r="O35" s="380" t="str">
        <f t="shared" si="11"/>
        <v/>
      </c>
    </row>
    <row r="36" spans="1:15">
      <c r="A36" s="35">
        <v>25</v>
      </c>
      <c r="B36" s="6"/>
      <c r="C36" s="6"/>
      <c r="D36" s="6"/>
      <c r="E36" s="214"/>
      <c r="F36" s="16" t="str">
        <f t="shared" si="2"/>
        <v/>
      </c>
      <c r="G36" s="56" t="str">
        <f t="shared" si="3"/>
        <v/>
      </c>
      <c r="H36" s="347" t="b">
        <f t="shared" si="4"/>
        <v>0</v>
      </c>
      <c r="I36" s="348">
        <f t="shared" si="5"/>
        <v>1</v>
      </c>
      <c r="J36" s="380" t="str">
        <f t="shared" si="6"/>
        <v/>
      </c>
      <c r="K36" s="380" t="str">
        <f t="shared" si="7"/>
        <v/>
      </c>
      <c r="L36" s="380" t="str">
        <f t="shared" si="8"/>
        <v/>
      </c>
      <c r="M36" s="380" t="str">
        <f t="shared" si="9"/>
        <v/>
      </c>
      <c r="N36" s="380" t="str">
        <f t="shared" si="10"/>
        <v/>
      </c>
      <c r="O36" s="380" t="str">
        <f t="shared" si="11"/>
        <v/>
      </c>
    </row>
    <row r="37" spans="1:15">
      <c r="A37" s="35">
        <v>26</v>
      </c>
      <c r="B37" s="6"/>
      <c r="C37" s="6"/>
      <c r="D37" s="6"/>
      <c r="E37" s="214"/>
      <c r="F37" s="16" t="str">
        <f t="shared" si="2"/>
        <v/>
      </c>
      <c r="G37" s="56" t="str">
        <f t="shared" si="3"/>
        <v/>
      </c>
      <c r="H37" s="347" t="b">
        <f t="shared" si="4"/>
        <v>0</v>
      </c>
      <c r="I37" s="348">
        <f t="shared" si="5"/>
        <v>1</v>
      </c>
      <c r="J37" s="380" t="str">
        <f t="shared" si="6"/>
        <v/>
      </c>
      <c r="K37" s="380" t="str">
        <f t="shared" si="7"/>
        <v/>
      </c>
      <c r="L37" s="380" t="str">
        <f t="shared" si="8"/>
        <v/>
      </c>
      <c r="M37" s="380" t="str">
        <f t="shared" si="9"/>
        <v/>
      </c>
      <c r="N37" s="380" t="str">
        <f t="shared" si="10"/>
        <v/>
      </c>
      <c r="O37" s="380" t="str">
        <f t="shared" si="11"/>
        <v/>
      </c>
    </row>
    <row r="38" spans="1:15">
      <c r="A38" s="35">
        <v>27</v>
      </c>
      <c r="B38" s="6"/>
      <c r="C38" s="6"/>
      <c r="D38" s="6"/>
      <c r="E38" s="214"/>
      <c r="F38" s="16" t="str">
        <f t="shared" si="2"/>
        <v/>
      </c>
      <c r="G38" s="56" t="str">
        <f t="shared" si="3"/>
        <v/>
      </c>
      <c r="H38" s="347" t="b">
        <f t="shared" si="4"/>
        <v>0</v>
      </c>
      <c r="I38" s="348">
        <f t="shared" si="5"/>
        <v>1</v>
      </c>
      <c r="J38" s="380" t="str">
        <f t="shared" si="6"/>
        <v/>
      </c>
      <c r="K38" s="380" t="str">
        <f t="shared" si="7"/>
        <v/>
      </c>
      <c r="L38" s="380" t="str">
        <f t="shared" si="8"/>
        <v/>
      </c>
      <c r="M38" s="380" t="str">
        <f t="shared" si="9"/>
        <v/>
      </c>
      <c r="N38" s="380" t="str">
        <f t="shared" si="10"/>
        <v/>
      </c>
      <c r="O38" s="380" t="str">
        <f t="shared" si="11"/>
        <v/>
      </c>
    </row>
    <row r="39" spans="1:15">
      <c r="A39" s="35">
        <v>28</v>
      </c>
      <c r="B39" s="6"/>
      <c r="C39" s="6"/>
      <c r="D39" s="6"/>
      <c r="E39" s="214"/>
      <c r="F39" s="16" t="str">
        <f t="shared" si="2"/>
        <v/>
      </c>
      <c r="G39" s="56" t="str">
        <f t="shared" si="3"/>
        <v/>
      </c>
      <c r="H39" s="347" t="b">
        <f t="shared" si="4"/>
        <v>0</v>
      </c>
      <c r="I39" s="348">
        <f t="shared" si="5"/>
        <v>1</v>
      </c>
      <c r="J39" s="380" t="str">
        <f t="shared" si="6"/>
        <v/>
      </c>
      <c r="K39" s="380" t="str">
        <f t="shared" si="7"/>
        <v/>
      </c>
      <c r="L39" s="380" t="str">
        <f t="shared" si="8"/>
        <v/>
      </c>
      <c r="M39" s="380" t="str">
        <f t="shared" si="9"/>
        <v/>
      </c>
      <c r="N39" s="380" t="str">
        <f t="shared" si="10"/>
        <v/>
      </c>
      <c r="O39" s="380" t="str">
        <f t="shared" si="11"/>
        <v/>
      </c>
    </row>
    <row r="40" spans="1:15">
      <c r="A40" s="35">
        <v>29</v>
      </c>
      <c r="B40" s="6"/>
      <c r="C40" s="6"/>
      <c r="D40" s="6"/>
      <c r="E40" s="214"/>
      <c r="F40" s="16" t="str">
        <f t="shared" si="2"/>
        <v/>
      </c>
      <c r="G40" s="56" t="str">
        <f t="shared" si="3"/>
        <v/>
      </c>
      <c r="H40" s="347" t="b">
        <f t="shared" si="4"/>
        <v>0</v>
      </c>
      <c r="I40" s="348">
        <f t="shared" si="5"/>
        <v>1</v>
      </c>
      <c r="J40" s="380" t="str">
        <f t="shared" si="6"/>
        <v/>
      </c>
      <c r="K40" s="380" t="str">
        <f t="shared" si="7"/>
        <v/>
      </c>
      <c r="L40" s="380" t="str">
        <f t="shared" si="8"/>
        <v/>
      </c>
      <c r="M40" s="380" t="str">
        <f t="shared" si="9"/>
        <v/>
      </c>
      <c r="N40" s="380" t="str">
        <f t="shared" si="10"/>
        <v/>
      </c>
      <c r="O40" s="380" t="str">
        <f t="shared" si="11"/>
        <v/>
      </c>
    </row>
    <row r="41" spans="1:15">
      <c r="A41" s="35">
        <v>30</v>
      </c>
      <c r="B41" s="6"/>
      <c r="C41" s="6"/>
      <c r="D41" s="6"/>
      <c r="E41" s="214"/>
      <c r="F41" s="16" t="str">
        <f t="shared" si="2"/>
        <v/>
      </c>
      <c r="G41" s="56" t="str">
        <f t="shared" si="3"/>
        <v/>
      </c>
      <c r="H41" s="347" t="b">
        <f t="shared" si="4"/>
        <v>0</v>
      </c>
      <c r="I41" s="348">
        <f t="shared" si="5"/>
        <v>1</v>
      </c>
      <c r="J41" s="380" t="str">
        <f t="shared" si="6"/>
        <v/>
      </c>
      <c r="K41" s="380" t="str">
        <f t="shared" si="7"/>
        <v/>
      </c>
      <c r="L41" s="380" t="str">
        <f t="shared" si="8"/>
        <v/>
      </c>
      <c r="M41" s="380" t="str">
        <f t="shared" si="9"/>
        <v/>
      </c>
      <c r="N41" s="380" t="str">
        <f t="shared" si="10"/>
        <v/>
      </c>
      <c r="O41" s="380" t="str">
        <f t="shared" si="11"/>
        <v/>
      </c>
    </row>
    <row r="42" spans="1:15">
      <c r="A42" s="35">
        <v>31</v>
      </c>
      <c r="B42" s="6"/>
      <c r="C42" s="6"/>
      <c r="D42" s="6"/>
      <c r="E42" s="214"/>
      <c r="F42" s="16" t="str">
        <f t="shared" si="2"/>
        <v/>
      </c>
      <c r="G42" s="56" t="str">
        <f t="shared" si="3"/>
        <v/>
      </c>
      <c r="H42" s="347" t="b">
        <f t="shared" si="4"/>
        <v>0</v>
      </c>
      <c r="I42" s="348">
        <f t="shared" si="5"/>
        <v>1</v>
      </c>
      <c r="J42" s="380" t="str">
        <f t="shared" si="6"/>
        <v/>
      </c>
      <c r="K42" s="380" t="str">
        <f t="shared" si="7"/>
        <v/>
      </c>
      <c r="L42" s="380" t="str">
        <f t="shared" si="8"/>
        <v/>
      </c>
      <c r="M42" s="380" t="str">
        <f t="shared" si="9"/>
        <v/>
      </c>
      <c r="N42" s="380" t="str">
        <f t="shared" si="10"/>
        <v/>
      </c>
      <c r="O42" s="380" t="str">
        <f t="shared" si="11"/>
        <v/>
      </c>
    </row>
    <row r="43" spans="1:15">
      <c r="A43" s="35">
        <v>32</v>
      </c>
      <c r="B43" s="6"/>
      <c r="C43" s="6"/>
      <c r="D43" s="6"/>
      <c r="E43" s="214"/>
      <c r="F43" s="16" t="str">
        <f t="shared" si="2"/>
        <v/>
      </c>
      <c r="G43" s="56" t="str">
        <f t="shared" si="3"/>
        <v/>
      </c>
      <c r="H43" s="347" t="b">
        <f t="shared" si="4"/>
        <v>0</v>
      </c>
      <c r="I43" s="348">
        <f t="shared" si="5"/>
        <v>1</v>
      </c>
      <c r="J43" s="380" t="str">
        <f t="shared" si="6"/>
        <v/>
      </c>
      <c r="K43" s="380" t="str">
        <f t="shared" si="7"/>
        <v/>
      </c>
      <c r="L43" s="380" t="str">
        <f t="shared" si="8"/>
        <v/>
      </c>
      <c r="M43" s="380" t="str">
        <f t="shared" si="9"/>
        <v/>
      </c>
      <c r="N43" s="380" t="str">
        <f t="shared" si="10"/>
        <v/>
      </c>
      <c r="O43" s="380" t="str">
        <f t="shared" si="11"/>
        <v/>
      </c>
    </row>
    <row r="44" spans="1:15">
      <c r="A44" s="35">
        <v>33</v>
      </c>
      <c r="B44" s="6"/>
      <c r="C44" s="6"/>
      <c r="D44" s="6"/>
      <c r="E44" s="214"/>
      <c r="F44" s="16" t="str">
        <f t="shared" si="2"/>
        <v/>
      </c>
      <c r="G44" s="56" t="str">
        <f t="shared" ref="G44:G75" si="12">IF(OR($B44="",$C44="",$E44="",$E44&gt;an_final),"",IF($E44&gt;=an_initial,1,""))</f>
        <v/>
      </c>
      <c r="H44" s="347" t="b">
        <f t="shared" si="4"/>
        <v>0</v>
      </c>
      <c r="I44" s="348">
        <f t="shared" ref="I44:I75" si="13">LEN(B44)-LEN(SUBSTITUTE(B44,",",""))+1</f>
        <v>1</v>
      </c>
      <c r="J44" s="380" t="str">
        <f t="shared" si="6"/>
        <v/>
      </c>
      <c r="K44" s="380" t="str">
        <f t="shared" si="7"/>
        <v/>
      </c>
      <c r="L44" s="380" t="str">
        <f t="shared" si="8"/>
        <v/>
      </c>
      <c r="M44" s="380" t="str">
        <f t="shared" si="9"/>
        <v/>
      </c>
      <c r="N44" s="380" t="str">
        <f t="shared" si="10"/>
        <v/>
      </c>
      <c r="O44" s="380" t="str">
        <f t="shared" si="11"/>
        <v/>
      </c>
    </row>
    <row r="45" spans="1:15">
      <c r="A45" s="35">
        <v>34</v>
      </c>
      <c r="B45" s="6"/>
      <c r="C45" s="6"/>
      <c r="D45" s="6"/>
      <c r="E45" s="214"/>
      <c r="F45" s="16" t="str">
        <f t="shared" si="2"/>
        <v/>
      </c>
      <c r="G45" s="56" t="str">
        <f t="shared" si="12"/>
        <v/>
      </c>
      <c r="H45" s="347" t="b">
        <f t="shared" si="4"/>
        <v>0</v>
      </c>
      <c r="I45" s="348">
        <f t="shared" si="13"/>
        <v>1</v>
      </c>
      <c r="J45" s="380" t="str">
        <f t="shared" si="6"/>
        <v/>
      </c>
      <c r="K45" s="380" t="str">
        <f t="shared" si="7"/>
        <v/>
      </c>
      <c r="L45" s="380" t="str">
        <f t="shared" si="8"/>
        <v/>
      </c>
      <c r="M45" s="380" t="str">
        <f t="shared" si="9"/>
        <v/>
      </c>
      <c r="N45" s="380" t="str">
        <f t="shared" si="10"/>
        <v/>
      </c>
      <c r="O45" s="380" t="str">
        <f t="shared" si="11"/>
        <v/>
      </c>
    </row>
    <row r="46" spans="1:15">
      <c r="A46" s="35">
        <v>35</v>
      </c>
      <c r="B46" s="6"/>
      <c r="C46" s="6"/>
      <c r="D46" s="6"/>
      <c r="E46" s="214"/>
      <c r="F46" s="16" t="str">
        <f t="shared" si="2"/>
        <v/>
      </c>
      <c r="G46" s="56" t="str">
        <f t="shared" si="12"/>
        <v/>
      </c>
      <c r="H46" s="347" t="b">
        <f t="shared" si="4"/>
        <v>0</v>
      </c>
      <c r="I46" s="348">
        <f t="shared" si="13"/>
        <v>1</v>
      </c>
      <c r="J46" s="380" t="str">
        <f t="shared" si="6"/>
        <v/>
      </c>
      <c r="K46" s="380" t="str">
        <f t="shared" si="7"/>
        <v/>
      </c>
      <c r="L46" s="380" t="str">
        <f t="shared" si="8"/>
        <v/>
      </c>
      <c r="M46" s="380" t="str">
        <f t="shared" si="9"/>
        <v/>
      </c>
      <c r="N46" s="380" t="str">
        <f t="shared" si="10"/>
        <v/>
      </c>
      <c r="O46" s="380" t="str">
        <f t="shared" si="11"/>
        <v/>
      </c>
    </row>
    <row r="47" spans="1:15">
      <c r="A47" s="35">
        <v>36</v>
      </c>
      <c r="B47" s="6"/>
      <c r="C47" s="6"/>
      <c r="D47" s="6"/>
      <c r="E47" s="214"/>
      <c r="F47" s="16" t="str">
        <f t="shared" si="2"/>
        <v/>
      </c>
      <c r="G47" s="56" t="str">
        <f t="shared" si="12"/>
        <v/>
      </c>
      <c r="H47" s="347" t="b">
        <f t="shared" si="4"/>
        <v>0</v>
      </c>
      <c r="I47" s="348">
        <f t="shared" si="13"/>
        <v>1</v>
      </c>
      <c r="J47" s="380" t="str">
        <f t="shared" si="6"/>
        <v/>
      </c>
      <c r="K47" s="380" t="str">
        <f t="shared" si="7"/>
        <v/>
      </c>
      <c r="L47" s="380" t="str">
        <f t="shared" si="8"/>
        <v/>
      </c>
      <c r="M47" s="380" t="str">
        <f t="shared" si="9"/>
        <v/>
      </c>
      <c r="N47" s="380" t="str">
        <f t="shared" si="10"/>
        <v/>
      </c>
      <c r="O47" s="380" t="str">
        <f t="shared" si="11"/>
        <v/>
      </c>
    </row>
    <row r="48" spans="1:15">
      <c r="A48" s="35">
        <v>37</v>
      </c>
      <c r="B48" s="6"/>
      <c r="C48" s="6"/>
      <c r="D48" s="6"/>
      <c r="E48" s="214"/>
      <c r="F48" s="16" t="str">
        <f t="shared" si="2"/>
        <v/>
      </c>
      <c r="G48" s="56" t="str">
        <f t="shared" si="12"/>
        <v/>
      </c>
      <c r="H48" s="347" t="b">
        <f t="shared" si="4"/>
        <v>0</v>
      </c>
      <c r="I48" s="348">
        <f t="shared" si="13"/>
        <v>1</v>
      </c>
      <c r="J48" s="380" t="str">
        <f t="shared" si="6"/>
        <v/>
      </c>
      <c r="K48" s="380" t="str">
        <f t="shared" si="7"/>
        <v/>
      </c>
      <c r="L48" s="380" t="str">
        <f t="shared" si="8"/>
        <v/>
      </c>
      <c r="M48" s="380" t="str">
        <f t="shared" si="9"/>
        <v/>
      </c>
      <c r="N48" s="380" t="str">
        <f t="shared" si="10"/>
        <v/>
      </c>
      <c r="O48" s="380" t="str">
        <f t="shared" si="11"/>
        <v/>
      </c>
    </row>
    <row r="49" spans="1:15">
      <c r="A49" s="35">
        <v>38</v>
      </c>
      <c r="B49" s="6"/>
      <c r="C49" s="6"/>
      <c r="D49" s="6"/>
      <c r="E49" s="214"/>
      <c r="F49" s="16" t="str">
        <f t="shared" si="2"/>
        <v/>
      </c>
      <c r="G49" s="56" t="str">
        <f t="shared" si="12"/>
        <v/>
      </c>
      <c r="H49" s="347" t="b">
        <f t="shared" si="4"/>
        <v>0</v>
      </c>
      <c r="I49" s="348">
        <f t="shared" si="13"/>
        <v>1</v>
      </c>
      <c r="J49" s="380" t="str">
        <f t="shared" si="6"/>
        <v/>
      </c>
      <c r="K49" s="380" t="str">
        <f t="shared" si="7"/>
        <v/>
      </c>
      <c r="L49" s="380" t="str">
        <f t="shared" si="8"/>
        <v/>
      </c>
      <c r="M49" s="380" t="str">
        <f t="shared" si="9"/>
        <v/>
      </c>
      <c r="N49" s="380" t="str">
        <f t="shared" si="10"/>
        <v/>
      </c>
      <c r="O49" s="380" t="str">
        <f t="shared" si="11"/>
        <v/>
      </c>
    </row>
    <row r="50" spans="1:15">
      <c r="A50" s="35">
        <v>39</v>
      </c>
      <c r="B50" s="6"/>
      <c r="C50" s="6"/>
      <c r="D50" s="6"/>
      <c r="E50" s="214"/>
      <c r="F50" s="16" t="str">
        <f t="shared" si="2"/>
        <v/>
      </c>
      <c r="G50" s="56" t="str">
        <f t="shared" si="12"/>
        <v/>
      </c>
      <c r="H50" s="347" t="b">
        <f t="shared" si="4"/>
        <v>0</v>
      </c>
      <c r="I50" s="348">
        <f t="shared" si="13"/>
        <v>1</v>
      </c>
      <c r="J50" s="380" t="str">
        <f t="shared" si="6"/>
        <v/>
      </c>
      <c r="K50" s="380" t="str">
        <f t="shared" si="7"/>
        <v/>
      </c>
      <c r="L50" s="380" t="str">
        <f t="shared" si="8"/>
        <v/>
      </c>
      <c r="M50" s="380" t="str">
        <f t="shared" si="9"/>
        <v/>
      </c>
      <c r="N50" s="380" t="str">
        <f t="shared" si="10"/>
        <v/>
      </c>
      <c r="O50" s="380" t="str">
        <f t="shared" si="11"/>
        <v/>
      </c>
    </row>
    <row r="51" spans="1:15">
      <c r="A51" s="35">
        <v>40</v>
      </c>
      <c r="B51" s="6"/>
      <c r="C51" s="6"/>
      <c r="D51" s="6"/>
      <c r="E51" s="214"/>
      <c r="F51" s="16" t="str">
        <f t="shared" si="2"/>
        <v/>
      </c>
      <c r="G51" s="56" t="str">
        <f t="shared" si="12"/>
        <v/>
      </c>
      <c r="H51" s="347" t="b">
        <f t="shared" si="4"/>
        <v>0</v>
      </c>
      <c r="I51" s="348">
        <f t="shared" si="13"/>
        <v>1</v>
      </c>
      <c r="J51" s="380" t="str">
        <f t="shared" si="6"/>
        <v/>
      </c>
      <c r="K51" s="380" t="str">
        <f t="shared" si="7"/>
        <v/>
      </c>
      <c r="L51" s="380" t="str">
        <f t="shared" si="8"/>
        <v/>
      </c>
      <c r="M51" s="380" t="str">
        <f t="shared" si="9"/>
        <v/>
      </c>
      <c r="N51" s="380" t="str">
        <f t="shared" si="10"/>
        <v/>
      </c>
      <c r="O51" s="380" t="str">
        <f t="shared" si="11"/>
        <v/>
      </c>
    </row>
    <row r="52" spans="1:15">
      <c r="A52" s="35">
        <v>41</v>
      </c>
      <c r="B52" s="6"/>
      <c r="C52" s="6"/>
      <c r="D52" s="6"/>
      <c r="E52" s="214"/>
      <c r="F52" s="16" t="str">
        <f t="shared" si="2"/>
        <v/>
      </c>
      <c r="G52" s="56" t="str">
        <f t="shared" si="12"/>
        <v/>
      </c>
      <c r="H52" s="347" t="b">
        <f t="shared" si="4"/>
        <v>0</v>
      </c>
      <c r="I52" s="348">
        <f t="shared" si="13"/>
        <v>1</v>
      </c>
      <c r="J52" s="380" t="str">
        <f t="shared" si="6"/>
        <v/>
      </c>
      <c r="K52" s="380" t="str">
        <f t="shared" si="7"/>
        <v/>
      </c>
      <c r="L52" s="380" t="str">
        <f t="shared" si="8"/>
        <v/>
      </c>
      <c r="M52" s="380" t="str">
        <f t="shared" si="9"/>
        <v/>
      </c>
      <c r="N52" s="380" t="str">
        <f t="shared" si="10"/>
        <v/>
      </c>
      <c r="O52" s="380" t="str">
        <f t="shared" si="11"/>
        <v/>
      </c>
    </row>
    <row r="53" spans="1:15">
      <c r="A53" s="35">
        <v>42</v>
      </c>
      <c r="B53" s="6"/>
      <c r="C53" s="6"/>
      <c r="D53" s="6"/>
      <c r="E53" s="214"/>
      <c r="F53" s="16" t="str">
        <f t="shared" si="2"/>
        <v/>
      </c>
      <c r="G53" s="56" t="str">
        <f t="shared" si="12"/>
        <v/>
      </c>
      <c r="H53" s="347" t="b">
        <f t="shared" si="4"/>
        <v>0</v>
      </c>
      <c r="I53" s="348">
        <f t="shared" si="13"/>
        <v>1</v>
      </c>
      <c r="J53" s="380" t="str">
        <f t="shared" si="6"/>
        <v/>
      </c>
      <c r="K53" s="380" t="str">
        <f t="shared" si="7"/>
        <v/>
      </c>
      <c r="L53" s="380" t="str">
        <f t="shared" si="8"/>
        <v/>
      </c>
      <c r="M53" s="380" t="str">
        <f t="shared" si="9"/>
        <v/>
      </c>
      <c r="N53" s="380" t="str">
        <f t="shared" si="10"/>
        <v/>
      </c>
      <c r="O53" s="380" t="str">
        <f t="shared" si="11"/>
        <v/>
      </c>
    </row>
    <row r="54" spans="1:15">
      <c r="A54" s="35">
        <v>43</v>
      </c>
      <c r="B54" s="6"/>
      <c r="C54" s="6"/>
      <c r="D54" s="6"/>
      <c r="E54" s="214"/>
      <c r="F54" s="16" t="str">
        <f t="shared" si="2"/>
        <v/>
      </c>
      <c r="G54" s="56" t="str">
        <f t="shared" si="12"/>
        <v/>
      </c>
      <c r="H54" s="347" t="b">
        <f t="shared" si="4"/>
        <v>0</v>
      </c>
      <c r="I54" s="348">
        <f t="shared" si="13"/>
        <v>1</v>
      </c>
      <c r="J54" s="380" t="str">
        <f t="shared" si="6"/>
        <v/>
      </c>
      <c r="K54" s="380" t="str">
        <f t="shared" si="7"/>
        <v/>
      </c>
      <c r="L54" s="380" t="str">
        <f t="shared" si="8"/>
        <v/>
      </c>
      <c r="M54" s="380" t="str">
        <f t="shared" si="9"/>
        <v/>
      </c>
      <c r="N54" s="380" t="str">
        <f t="shared" si="10"/>
        <v/>
      </c>
      <c r="O54" s="380" t="str">
        <f t="shared" si="11"/>
        <v/>
      </c>
    </row>
    <row r="55" spans="1:15">
      <c r="A55" s="35">
        <v>44</v>
      </c>
      <c r="B55" s="6"/>
      <c r="C55" s="6"/>
      <c r="D55" s="6"/>
      <c r="E55" s="214"/>
      <c r="F55" s="16" t="str">
        <f t="shared" si="2"/>
        <v/>
      </c>
      <c r="G55" s="56" t="str">
        <f t="shared" si="12"/>
        <v/>
      </c>
      <c r="H55" s="347" t="b">
        <f t="shared" si="4"/>
        <v>0</v>
      </c>
      <c r="I55" s="348">
        <f t="shared" si="13"/>
        <v>1</v>
      </c>
      <c r="J55" s="380" t="str">
        <f t="shared" si="6"/>
        <v/>
      </c>
      <c r="K55" s="380" t="str">
        <f t="shared" si="7"/>
        <v/>
      </c>
      <c r="L55" s="380" t="str">
        <f t="shared" si="8"/>
        <v/>
      </c>
      <c r="M55" s="380" t="str">
        <f t="shared" si="9"/>
        <v/>
      </c>
      <c r="N55" s="380" t="str">
        <f t="shared" si="10"/>
        <v/>
      </c>
      <c r="O55" s="380" t="str">
        <f t="shared" si="11"/>
        <v/>
      </c>
    </row>
    <row r="56" spans="1:15">
      <c r="A56" s="35">
        <v>45</v>
      </c>
      <c r="B56" s="6"/>
      <c r="C56" s="6"/>
      <c r="D56" s="6"/>
      <c r="E56" s="214"/>
      <c r="F56" s="16" t="str">
        <f t="shared" si="2"/>
        <v/>
      </c>
      <c r="G56" s="56" t="str">
        <f t="shared" si="12"/>
        <v/>
      </c>
      <c r="H56" s="347" t="b">
        <f t="shared" si="4"/>
        <v>0</v>
      </c>
      <c r="I56" s="348">
        <f t="shared" si="13"/>
        <v>1</v>
      </c>
      <c r="J56" s="380" t="str">
        <f t="shared" si="6"/>
        <v/>
      </c>
      <c r="K56" s="380" t="str">
        <f t="shared" si="7"/>
        <v/>
      </c>
      <c r="L56" s="380" t="str">
        <f t="shared" si="8"/>
        <v/>
      </c>
      <c r="M56" s="380" t="str">
        <f t="shared" si="9"/>
        <v/>
      </c>
      <c r="N56" s="380" t="str">
        <f t="shared" si="10"/>
        <v/>
      </c>
      <c r="O56" s="380" t="str">
        <f t="shared" si="11"/>
        <v/>
      </c>
    </row>
    <row r="57" spans="1:15">
      <c r="A57" s="35">
        <v>46</v>
      </c>
      <c r="B57" s="6"/>
      <c r="C57" s="6"/>
      <c r="D57" s="6"/>
      <c r="E57" s="214"/>
      <c r="F57" s="16" t="str">
        <f t="shared" si="2"/>
        <v/>
      </c>
      <c r="G57" s="56" t="str">
        <f t="shared" si="12"/>
        <v/>
      </c>
      <c r="H57" s="347" t="b">
        <f t="shared" si="4"/>
        <v>0</v>
      </c>
      <c r="I57" s="348">
        <f t="shared" si="13"/>
        <v>1</v>
      </c>
      <c r="J57" s="380" t="str">
        <f t="shared" si="6"/>
        <v/>
      </c>
      <c r="K57" s="380" t="str">
        <f t="shared" si="7"/>
        <v/>
      </c>
      <c r="L57" s="380" t="str">
        <f t="shared" si="8"/>
        <v/>
      </c>
      <c r="M57" s="380" t="str">
        <f t="shared" si="9"/>
        <v/>
      </c>
      <c r="N57" s="380" t="str">
        <f t="shared" si="10"/>
        <v/>
      </c>
      <c r="O57" s="380" t="str">
        <f t="shared" si="11"/>
        <v/>
      </c>
    </row>
    <row r="58" spans="1:15">
      <c r="A58" s="35">
        <v>47</v>
      </c>
      <c r="B58" s="6"/>
      <c r="C58" s="6"/>
      <c r="D58" s="6"/>
      <c r="E58" s="214"/>
      <c r="F58" s="16" t="str">
        <f t="shared" si="2"/>
        <v/>
      </c>
      <c r="G58" s="56" t="str">
        <f t="shared" si="12"/>
        <v/>
      </c>
      <c r="H58" s="347" t="b">
        <f t="shared" si="4"/>
        <v>0</v>
      </c>
      <c r="I58" s="348">
        <f t="shared" si="13"/>
        <v>1</v>
      </c>
      <c r="J58" s="380" t="str">
        <f t="shared" si="6"/>
        <v/>
      </c>
      <c r="K58" s="380" t="str">
        <f t="shared" si="7"/>
        <v/>
      </c>
      <c r="L58" s="380" t="str">
        <f t="shared" si="8"/>
        <v/>
      </c>
      <c r="M58" s="380" t="str">
        <f t="shared" si="9"/>
        <v/>
      </c>
      <c r="N58" s="380" t="str">
        <f t="shared" si="10"/>
        <v/>
      </c>
      <c r="O58" s="380" t="str">
        <f t="shared" si="11"/>
        <v/>
      </c>
    </row>
    <row r="59" spans="1:15">
      <c r="A59" s="35">
        <v>48</v>
      </c>
      <c r="B59" s="6"/>
      <c r="C59" s="6"/>
      <c r="D59" s="6"/>
      <c r="E59" s="214"/>
      <c r="F59" s="16" t="str">
        <f t="shared" si="2"/>
        <v/>
      </c>
      <c r="G59" s="56" t="str">
        <f t="shared" si="12"/>
        <v/>
      </c>
      <c r="H59" s="347" t="b">
        <f t="shared" si="4"/>
        <v>0</v>
      </c>
      <c r="I59" s="348">
        <f t="shared" si="13"/>
        <v>1</v>
      </c>
      <c r="J59" s="380" t="str">
        <f t="shared" si="6"/>
        <v/>
      </c>
      <c r="K59" s="380" t="str">
        <f t="shared" si="7"/>
        <v/>
      </c>
      <c r="L59" s="380" t="str">
        <f t="shared" si="8"/>
        <v/>
      </c>
      <c r="M59" s="380" t="str">
        <f t="shared" si="9"/>
        <v/>
      </c>
      <c r="N59" s="380" t="str">
        <f t="shared" si="10"/>
        <v/>
      </c>
      <c r="O59" s="380" t="str">
        <f t="shared" si="11"/>
        <v/>
      </c>
    </row>
    <row r="60" spans="1:15">
      <c r="A60" s="35">
        <v>49</v>
      </c>
      <c r="B60" s="6"/>
      <c r="C60" s="6"/>
      <c r="D60" s="6"/>
      <c r="E60" s="214"/>
      <c r="F60" s="16" t="str">
        <f t="shared" si="2"/>
        <v/>
      </c>
      <c r="G60" s="56" t="str">
        <f t="shared" si="12"/>
        <v/>
      </c>
      <c r="H60" s="347" t="b">
        <f t="shared" si="4"/>
        <v>0</v>
      </c>
      <c r="I60" s="348">
        <f t="shared" si="13"/>
        <v>1</v>
      </c>
      <c r="J60" s="380" t="str">
        <f t="shared" si="6"/>
        <v/>
      </c>
      <c r="K60" s="380" t="str">
        <f t="shared" si="7"/>
        <v/>
      </c>
      <c r="L60" s="380" t="str">
        <f t="shared" si="8"/>
        <v/>
      </c>
      <c r="M60" s="380" t="str">
        <f t="shared" si="9"/>
        <v/>
      </c>
      <c r="N60" s="380" t="str">
        <f t="shared" si="10"/>
        <v/>
      </c>
      <c r="O60" s="380" t="str">
        <f t="shared" si="11"/>
        <v/>
      </c>
    </row>
    <row r="61" spans="1:15">
      <c r="A61" s="35">
        <v>50</v>
      </c>
      <c r="B61" s="6"/>
      <c r="C61" s="6"/>
      <c r="D61" s="6"/>
      <c r="E61" s="214"/>
      <c r="F61" s="16" t="str">
        <f t="shared" si="2"/>
        <v/>
      </c>
      <c r="G61" s="56" t="str">
        <f t="shared" si="12"/>
        <v/>
      </c>
      <c r="H61" s="347" t="b">
        <f t="shared" si="4"/>
        <v>0</v>
      </c>
      <c r="I61" s="348">
        <f t="shared" si="13"/>
        <v>1</v>
      </c>
      <c r="J61" s="380" t="str">
        <f t="shared" si="6"/>
        <v/>
      </c>
      <c r="K61" s="380" t="str">
        <f t="shared" si="7"/>
        <v/>
      </c>
      <c r="L61" s="380" t="str">
        <f t="shared" si="8"/>
        <v/>
      </c>
      <c r="M61" s="380" t="str">
        <f t="shared" si="9"/>
        <v/>
      </c>
      <c r="N61" s="380" t="str">
        <f t="shared" si="10"/>
        <v/>
      </c>
      <c r="O61" s="380" t="str">
        <f t="shared" si="11"/>
        <v/>
      </c>
    </row>
    <row r="62" spans="1:15">
      <c r="A62" s="35">
        <v>51</v>
      </c>
      <c r="B62" s="6"/>
      <c r="C62" s="6"/>
      <c r="D62" s="6"/>
      <c r="E62" s="214"/>
      <c r="F62" s="16" t="str">
        <f t="shared" si="2"/>
        <v/>
      </c>
      <c r="G62" s="56" t="str">
        <f t="shared" si="12"/>
        <v/>
      </c>
      <c r="H62" s="347" t="b">
        <f t="shared" si="4"/>
        <v>0</v>
      </c>
      <c r="I62" s="348">
        <f t="shared" si="13"/>
        <v>1</v>
      </c>
      <c r="J62" s="380" t="str">
        <f t="shared" si="6"/>
        <v/>
      </c>
      <c r="K62" s="380" t="str">
        <f t="shared" si="7"/>
        <v/>
      </c>
      <c r="L62" s="380" t="str">
        <f t="shared" si="8"/>
        <v/>
      </c>
      <c r="M62" s="380" t="str">
        <f t="shared" si="9"/>
        <v/>
      </c>
      <c r="N62" s="380" t="str">
        <f t="shared" si="10"/>
        <v/>
      </c>
      <c r="O62" s="380" t="str">
        <f t="shared" si="11"/>
        <v/>
      </c>
    </row>
    <row r="63" spans="1:15">
      <c r="A63" s="35">
        <v>52</v>
      </c>
      <c r="B63" s="6"/>
      <c r="C63" s="6"/>
      <c r="D63" s="6"/>
      <c r="E63" s="214"/>
      <c r="F63" s="16" t="str">
        <f t="shared" si="2"/>
        <v/>
      </c>
      <c r="G63" s="56" t="str">
        <f t="shared" si="12"/>
        <v/>
      </c>
      <c r="H63" s="347" t="b">
        <f t="shared" si="4"/>
        <v>0</v>
      </c>
      <c r="I63" s="348">
        <f t="shared" si="13"/>
        <v>1</v>
      </c>
      <c r="J63" s="380" t="str">
        <f t="shared" si="6"/>
        <v/>
      </c>
      <c r="K63" s="380" t="str">
        <f t="shared" si="7"/>
        <v/>
      </c>
      <c r="L63" s="380" t="str">
        <f t="shared" si="8"/>
        <v/>
      </c>
      <c r="M63" s="380" t="str">
        <f t="shared" si="9"/>
        <v/>
      </c>
      <c r="N63" s="380" t="str">
        <f t="shared" si="10"/>
        <v/>
      </c>
      <c r="O63" s="380" t="str">
        <f t="shared" si="11"/>
        <v/>
      </c>
    </row>
    <row r="64" spans="1:15">
      <c r="A64" s="35">
        <v>53</v>
      </c>
      <c r="B64" s="6"/>
      <c r="C64" s="6"/>
      <c r="D64" s="6"/>
      <c r="E64" s="214"/>
      <c r="F64" s="16" t="str">
        <f t="shared" si="2"/>
        <v/>
      </c>
      <c r="G64" s="56" t="str">
        <f t="shared" si="12"/>
        <v/>
      </c>
      <c r="H64" s="347" t="b">
        <f t="shared" si="4"/>
        <v>0</v>
      </c>
      <c r="I64" s="348">
        <f t="shared" si="13"/>
        <v>1</v>
      </c>
      <c r="J64" s="380" t="str">
        <f t="shared" si="6"/>
        <v/>
      </c>
      <c r="K64" s="380" t="str">
        <f t="shared" si="7"/>
        <v/>
      </c>
      <c r="L64" s="380" t="str">
        <f t="shared" si="8"/>
        <v/>
      </c>
      <c r="M64" s="380" t="str">
        <f t="shared" si="9"/>
        <v/>
      </c>
      <c r="N64" s="380" t="str">
        <f t="shared" si="10"/>
        <v/>
      </c>
      <c r="O64" s="380" t="str">
        <f t="shared" si="11"/>
        <v/>
      </c>
    </row>
    <row r="65" spans="1:15">
      <c r="A65" s="35">
        <v>54</v>
      </c>
      <c r="B65" s="6"/>
      <c r="C65" s="6"/>
      <c r="D65" s="6"/>
      <c r="E65" s="214"/>
      <c r="F65" s="16" t="str">
        <f t="shared" si="2"/>
        <v/>
      </c>
      <c r="G65" s="56" t="str">
        <f t="shared" si="12"/>
        <v/>
      </c>
      <c r="H65" s="347" t="b">
        <f t="shared" si="4"/>
        <v>0</v>
      </c>
      <c r="I65" s="348">
        <f t="shared" si="13"/>
        <v>1</v>
      </c>
      <c r="J65" s="380" t="str">
        <f t="shared" si="6"/>
        <v/>
      </c>
      <c r="K65" s="380" t="str">
        <f t="shared" si="7"/>
        <v/>
      </c>
      <c r="L65" s="380" t="str">
        <f t="shared" si="8"/>
        <v/>
      </c>
      <c r="M65" s="380" t="str">
        <f t="shared" si="9"/>
        <v/>
      </c>
      <c r="N65" s="380" t="str">
        <f t="shared" si="10"/>
        <v/>
      </c>
      <c r="O65" s="380" t="str">
        <f t="shared" si="11"/>
        <v/>
      </c>
    </row>
    <row r="66" spans="1:15">
      <c r="A66" s="35">
        <v>55</v>
      </c>
      <c r="B66" s="6"/>
      <c r="C66" s="6"/>
      <c r="D66" s="6"/>
      <c r="E66" s="214"/>
      <c r="F66" s="16" t="str">
        <f t="shared" si="2"/>
        <v/>
      </c>
      <c r="G66" s="56" t="str">
        <f t="shared" si="12"/>
        <v/>
      </c>
      <c r="H66" s="347" t="b">
        <f t="shared" si="4"/>
        <v>0</v>
      </c>
      <c r="I66" s="348">
        <f t="shared" si="13"/>
        <v>1</v>
      </c>
      <c r="J66" s="380" t="str">
        <f t="shared" si="6"/>
        <v/>
      </c>
      <c r="K66" s="380" t="str">
        <f t="shared" si="7"/>
        <v/>
      </c>
      <c r="L66" s="380" t="str">
        <f t="shared" si="8"/>
        <v/>
      </c>
      <c r="M66" s="380" t="str">
        <f t="shared" si="9"/>
        <v/>
      </c>
      <c r="N66" s="380" t="str">
        <f t="shared" si="10"/>
        <v/>
      </c>
      <c r="O66" s="380" t="str">
        <f t="shared" si="11"/>
        <v/>
      </c>
    </row>
    <row r="67" spans="1:15">
      <c r="A67" s="35">
        <v>56</v>
      </c>
      <c r="B67" s="6"/>
      <c r="C67" s="6"/>
      <c r="D67" s="6"/>
      <c r="E67" s="214"/>
      <c r="F67" s="16" t="str">
        <f t="shared" si="2"/>
        <v/>
      </c>
      <c r="G67" s="56" t="str">
        <f t="shared" si="12"/>
        <v/>
      </c>
      <c r="H67" s="347" t="b">
        <f t="shared" si="4"/>
        <v>0</v>
      </c>
      <c r="I67" s="348">
        <f t="shared" si="13"/>
        <v>1</v>
      </c>
      <c r="J67" s="380" t="str">
        <f t="shared" si="6"/>
        <v/>
      </c>
      <c r="K67" s="380" t="str">
        <f t="shared" si="7"/>
        <v/>
      </c>
      <c r="L67" s="380" t="str">
        <f t="shared" si="8"/>
        <v/>
      </c>
      <c r="M67" s="380" t="str">
        <f t="shared" si="9"/>
        <v/>
      </c>
      <c r="N67" s="380" t="str">
        <f t="shared" si="10"/>
        <v/>
      </c>
      <c r="O67" s="380" t="str">
        <f t="shared" si="11"/>
        <v/>
      </c>
    </row>
    <row r="68" spans="1:15">
      <c r="A68" s="35">
        <v>57</v>
      </c>
      <c r="B68" s="6"/>
      <c r="C68" s="6"/>
      <c r="D68" s="6"/>
      <c r="E68" s="214"/>
      <c r="F68" s="16" t="str">
        <f t="shared" si="2"/>
        <v/>
      </c>
      <c r="G68" s="56" t="str">
        <f t="shared" si="12"/>
        <v/>
      </c>
      <c r="H68" s="347" t="b">
        <f t="shared" si="4"/>
        <v>0</v>
      </c>
      <c r="I68" s="348">
        <f t="shared" si="13"/>
        <v>1</v>
      </c>
      <c r="J68" s="380" t="str">
        <f t="shared" si="6"/>
        <v/>
      </c>
      <c r="K68" s="380" t="str">
        <f t="shared" si="7"/>
        <v/>
      </c>
      <c r="L68" s="380" t="str">
        <f t="shared" si="8"/>
        <v/>
      </c>
      <c r="M68" s="380" t="str">
        <f t="shared" si="9"/>
        <v/>
      </c>
      <c r="N68" s="380" t="str">
        <f t="shared" si="10"/>
        <v/>
      </c>
      <c r="O68" s="380" t="str">
        <f t="shared" si="11"/>
        <v/>
      </c>
    </row>
    <row r="69" spans="1:15">
      <c r="A69" s="35">
        <v>58</v>
      </c>
      <c r="B69" s="6"/>
      <c r="C69" s="6"/>
      <c r="D69" s="6"/>
      <c r="E69" s="214"/>
      <c r="F69" s="16" t="str">
        <f t="shared" si="2"/>
        <v/>
      </c>
      <c r="G69" s="56" t="str">
        <f t="shared" si="12"/>
        <v/>
      </c>
      <c r="H69" s="347" t="b">
        <f t="shared" si="4"/>
        <v>0</v>
      </c>
      <c r="I69" s="348">
        <f t="shared" si="13"/>
        <v>1</v>
      </c>
      <c r="J69" s="380" t="str">
        <f t="shared" si="6"/>
        <v/>
      </c>
      <c r="K69" s="380" t="str">
        <f t="shared" si="7"/>
        <v/>
      </c>
      <c r="L69" s="380" t="str">
        <f t="shared" si="8"/>
        <v/>
      </c>
      <c r="M69" s="380" t="str">
        <f t="shared" si="9"/>
        <v/>
      </c>
      <c r="N69" s="380" t="str">
        <f t="shared" si="10"/>
        <v/>
      </c>
      <c r="O69" s="380" t="str">
        <f t="shared" si="11"/>
        <v/>
      </c>
    </row>
    <row r="70" spans="1:15">
      <c r="A70" s="35">
        <v>59</v>
      </c>
      <c r="B70" s="6"/>
      <c r="C70" s="6"/>
      <c r="D70" s="6"/>
      <c r="E70" s="214"/>
      <c r="F70" s="16" t="str">
        <f t="shared" si="2"/>
        <v/>
      </c>
      <c r="G70" s="56" t="str">
        <f t="shared" si="12"/>
        <v/>
      </c>
      <c r="H70" s="347" t="b">
        <f t="shared" si="4"/>
        <v>0</v>
      </c>
      <c r="I70" s="348">
        <f t="shared" si="13"/>
        <v>1</v>
      </c>
      <c r="J70" s="380" t="str">
        <f t="shared" si="6"/>
        <v/>
      </c>
      <c r="K70" s="380" t="str">
        <f t="shared" si="7"/>
        <v/>
      </c>
      <c r="L70" s="380" t="str">
        <f t="shared" si="8"/>
        <v/>
      </c>
      <c r="M70" s="380" t="str">
        <f t="shared" si="9"/>
        <v/>
      </c>
      <c r="N70" s="380" t="str">
        <f t="shared" si="10"/>
        <v/>
      </c>
      <c r="O70" s="380" t="str">
        <f t="shared" si="11"/>
        <v/>
      </c>
    </row>
    <row r="71" spans="1:15">
      <c r="A71" s="35">
        <v>60</v>
      </c>
      <c r="B71" s="6"/>
      <c r="C71" s="6"/>
      <c r="D71" s="6"/>
      <c r="E71" s="214"/>
      <c r="F71" s="16" t="str">
        <f t="shared" si="2"/>
        <v/>
      </c>
      <c r="G71" s="56" t="str">
        <f t="shared" si="12"/>
        <v/>
      </c>
      <c r="H71" s="347" t="b">
        <f t="shared" si="4"/>
        <v>0</v>
      </c>
      <c r="I71" s="348">
        <f t="shared" si="13"/>
        <v>1</v>
      </c>
      <c r="J71" s="380" t="str">
        <f t="shared" si="6"/>
        <v/>
      </c>
      <c r="K71" s="380" t="str">
        <f t="shared" si="7"/>
        <v/>
      </c>
      <c r="L71" s="380" t="str">
        <f t="shared" si="8"/>
        <v/>
      </c>
      <c r="M71" s="380" t="str">
        <f t="shared" si="9"/>
        <v/>
      </c>
      <c r="N71" s="380" t="str">
        <f t="shared" si="10"/>
        <v/>
      </c>
      <c r="O71" s="380" t="str">
        <f t="shared" si="11"/>
        <v/>
      </c>
    </row>
    <row r="72" spans="1:15">
      <c r="A72" s="35">
        <v>61</v>
      </c>
      <c r="B72" s="6"/>
      <c r="C72" s="6"/>
      <c r="D72" s="6"/>
      <c r="E72" s="214"/>
      <c r="F72" s="16" t="str">
        <f t="shared" si="2"/>
        <v/>
      </c>
      <c r="G72" s="56" t="str">
        <f t="shared" si="12"/>
        <v/>
      </c>
      <c r="H72" s="347" t="b">
        <f t="shared" si="4"/>
        <v>0</v>
      </c>
      <c r="I72" s="348">
        <f t="shared" si="13"/>
        <v>1</v>
      </c>
      <c r="J72" s="380" t="str">
        <f t="shared" si="6"/>
        <v/>
      </c>
      <c r="K72" s="380" t="str">
        <f t="shared" si="7"/>
        <v/>
      </c>
      <c r="L72" s="380" t="str">
        <f t="shared" si="8"/>
        <v/>
      </c>
      <c r="M72" s="380" t="str">
        <f t="shared" si="9"/>
        <v/>
      </c>
      <c r="N72" s="380" t="str">
        <f t="shared" si="10"/>
        <v/>
      </c>
      <c r="O72" s="380" t="str">
        <f t="shared" si="11"/>
        <v/>
      </c>
    </row>
    <row r="73" spans="1:15">
      <c r="A73" s="35">
        <v>62</v>
      </c>
      <c r="B73" s="6"/>
      <c r="C73" s="6"/>
      <c r="D73" s="6"/>
      <c r="E73" s="214"/>
      <c r="F73" s="16" t="str">
        <f t="shared" si="2"/>
        <v/>
      </c>
      <c r="G73" s="56" t="str">
        <f t="shared" si="12"/>
        <v/>
      </c>
      <c r="H73" s="347" t="b">
        <f t="shared" si="4"/>
        <v>0</v>
      </c>
      <c r="I73" s="348">
        <f t="shared" si="13"/>
        <v>1</v>
      </c>
      <c r="J73" s="380" t="str">
        <f t="shared" si="6"/>
        <v/>
      </c>
      <c r="K73" s="380" t="str">
        <f t="shared" si="7"/>
        <v/>
      </c>
      <c r="L73" s="380" t="str">
        <f t="shared" si="8"/>
        <v/>
      </c>
      <c r="M73" s="380" t="str">
        <f t="shared" si="9"/>
        <v/>
      </c>
      <c r="N73" s="380" t="str">
        <f t="shared" si="10"/>
        <v/>
      </c>
      <c r="O73" s="380" t="str">
        <f t="shared" si="11"/>
        <v/>
      </c>
    </row>
    <row r="74" spans="1:15">
      <c r="A74" s="35">
        <v>63</v>
      </c>
      <c r="B74" s="6"/>
      <c r="C74" s="6"/>
      <c r="D74" s="6"/>
      <c r="E74" s="214"/>
      <c r="F74" s="16" t="str">
        <f t="shared" si="2"/>
        <v/>
      </c>
      <c r="G74" s="56" t="str">
        <f t="shared" si="12"/>
        <v/>
      </c>
      <c r="H74" s="347" t="b">
        <f t="shared" si="4"/>
        <v>0</v>
      </c>
      <c r="I74" s="348">
        <f t="shared" si="13"/>
        <v>1</v>
      </c>
      <c r="J74" s="380" t="str">
        <f t="shared" si="6"/>
        <v/>
      </c>
      <c r="K74" s="380" t="str">
        <f t="shared" si="7"/>
        <v/>
      </c>
      <c r="L74" s="380" t="str">
        <f t="shared" si="8"/>
        <v/>
      </c>
      <c r="M74" s="380" t="str">
        <f t="shared" si="9"/>
        <v/>
      </c>
      <c r="N74" s="380" t="str">
        <f t="shared" si="10"/>
        <v/>
      </c>
      <c r="O74" s="380" t="str">
        <f t="shared" si="11"/>
        <v/>
      </c>
    </row>
    <row r="75" spans="1:15">
      <c r="A75" s="35">
        <v>64</v>
      </c>
      <c r="B75" s="6"/>
      <c r="C75" s="6"/>
      <c r="D75" s="6"/>
      <c r="E75" s="214"/>
      <c r="F75" s="16" t="str">
        <f t="shared" si="2"/>
        <v/>
      </c>
      <c r="G75" s="56" t="str">
        <f t="shared" si="12"/>
        <v/>
      </c>
      <c r="H75" s="347" t="b">
        <f t="shared" si="4"/>
        <v>0</v>
      </c>
      <c r="I75" s="348">
        <f t="shared" si="13"/>
        <v>1</v>
      </c>
      <c r="J75" s="380" t="str">
        <f t="shared" si="6"/>
        <v/>
      </c>
      <c r="K75" s="380" t="str">
        <f t="shared" si="7"/>
        <v/>
      </c>
      <c r="L75" s="380" t="str">
        <f t="shared" si="8"/>
        <v/>
      </c>
      <c r="M75" s="380" t="str">
        <f t="shared" si="9"/>
        <v/>
      </c>
      <c r="N75" s="380" t="str">
        <f t="shared" si="10"/>
        <v/>
      </c>
      <c r="O75" s="380" t="str">
        <f t="shared" si="11"/>
        <v/>
      </c>
    </row>
    <row r="76" spans="1:15">
      <c r="A76" s="35">
        <v>65</v>
      </c>
      <c r="B76" s="6"/>
      <c r="C76" s="6"/>
      <c r="D76" s="6"/>
      <c r="E76" s="214"/>
      <c r="F76" s="16" t="str">
        <f t="shared" ref="F76:F139" si="14">IF(OR($B76="",$C76="",$E76&lt;an_initial,$E76&gt;an_final),"",G76 * (INDEX(iii8punctaje, MATCH(C76,iii8anvergură,0), MATCH(D76,iii8tip,0) )) )</f>
        <v/>
      </c>
      <c r="G76" s="56" t="str">
        <f t="shared" ref="G76:G110" si="15">IF(OR($B76="",$C76="",$E76="",$E76&gt;an_final),"",IF($E76&gt;=an_initial,1,""))</f>
        <v/>
      </c>
      <c r="H76" s="347" t="b">
        <f t="shared" ref="H76:H110" si="16">IF(nume_candidat="",FALSE,ISNUMBER(SEARCH(nume_candidat,$B76)))</f>
        <v>0</v>
      </c>
      <c r="I76" s="348">
        <f t="shared" ref="I76:I110" si="17">LEN(B76)-LEN(SUBSTITUTE(B76,",",""))+1</f>
        <v>1</v>
      </c>
      <c r="J76" s="380" t="str">
        <f t="shared" ref="J76:J139" si="18">IF(OR($B76="",$C76="",$E76&lt;an_initial,$E76&gt;an_final),"",G76*(INDEX(iii8punctaje,MATCH(C76,iii8anvergură,0),MATCH(D76,iii8tip,0)))*COUNTIFS(C76,$J$6,D76,$J$7))</f>
        <v/>
      </c>
      <c r="K76" s="380" t="str">
        <f t="shared" ref="K76:K139" si="19">IF(OR($B76="",$C76="",$E76&lt;an_initial,$E76&gt;an_final),"",G76*(INDEX(iii8punctaje,MATCH(C76,iii8anvergură,0),MATCH(D76,iii8tip,0)))*COUNTIFS(C76,$K$6,D76,$K$7))</f>
        <v/>
      </c>
      <c r="L76" s="380" t="str">
        <f t="shared" ref="L76:L139" si="20">IF(OR($B76="",$C76="",$E76&lt;an_initial,$E76&gt;an_final),"",G76*(INDEX(iii8punctaje,MATCH(C76,iii8anvergură,0),MATCH(D76,iii8tip,0)))*COUNTIFS(C76,$L$6,D76,$L$7))</f>
        <v/>
      </c>
      <c r="M76" s="380" t="str">
        <f t="shared" ref="M76:M139" si="21">IF(OR($B76="",$C76="",$E76&lt;an_initial,$E76&gt;an_final),"",G76*(INDEX(iii8punctaje,MATCH(C76,iii8anvergură,0),MATCH(D76,iii8tip,0)))*COUNTIFS(C76,$M$6,D76,$M$7))</f>
        <v/>
      </c>
      <c r="N76" s="380" t="str">
        <f t="shared" ref="N76:N139" si="22">IF(OR($B76="",$C76="",$E76&lt;an_initial,$E76&gt;an_final),"",G76*(INDEX(iii8punctaje,MATCH(C76,iii8anvergură,0),MATCH(D76,iii8tip,0)))*COUNTIFS(C76,$N$6,D76,$N$7))</f>
        <v/>
      </c>
      <c r="O76" s="380" t="str">
        <f t="shared" ref="O76:O139" si="23">IF(OR($B76="",$C76="",$E76&lt;an_initial,$E76&gt;an_final),"",G76*(INDEX(iii8punctaje,MATCH(C76,iii8anvergură,0),MATCH(D76,iii8tip,0)))*COUNTIFS(C76,$O$6,D76,$O$7))</f>
        <v/>
      </c>
    </row>
    <row r="77" spans="1:15">
      <c r="A77" s="35">
        <v>66</v>
      </c>
      <c r="B77" s="6"/>
      <c r="C77" s="6"/>
      <c r="D77" s="6"/>
      <c r="E77" s="214"/>
      <c r="F77" s="16" t="str">
        <f t="shared" si="14"/>
        <v/>
      </c>
      <c r="G77" s="56" t="str">
        <f t="shared" si="15"/>
        <v/>
      </c>
      <c r="H77" s="347" t="b">
        <f t="shared" si="16"/>
        <v>0</v>
      </c>
      <c r="I77" s="348">
        <f t="shared" si="17"/>
        <v>1</v>
      </c>
      <c r="J77" s="380" t="str">
        <f t="shared" si="18"/>
        <v/>
      </c>
      <c r="K77" s="380" t="str">
        <f t="shared" si="19"/>
        <v/>
      </c>
      <c r="L77" s="380" t="str">
        <f t="shared" si="20"/>
        <v/>
      </c>
      <c r="M77" s="380" t="str">
        <f t="shared" si="21"/>
        <v/>
      </c>
      <c r="N77" s="380" t="str">
        <f t="shared" si="22"/>
        <v/>
      </c>
      <c r="O77" s="380" t="str">
        <f t="shared" si="23"/>
        <v/>
      </c>
    </row>
    <row r="78" spans="1:15">
      <c r="A78" s="35">
        <v>67</v>
      </c>
      <c r="B78" s="6"/>
      <c r="C78" s="6"/>
      <c r="D78" s="6"/>
      <c r="E78" s="214"/>
      <c r="F78" s="16" t="str">
        <f t="shared" si="14"/>
        <v/>
      </c>
      <c r="G78" s="56" t="str">
        <f t="shared" si="15"/>
        <v/>
      </c>
      <c r="H78" s="347" t="b">
        <f t="shared" si="16"/>
        <v>0</v>
      </c>
      <c r="I78" s="348">
        <f t="shared" si="17"/>
        <v>1</v>
      </c>
      <c r="J78" s="380" t="str">
        <f t="shared" si="18"/>
        <v/>
      </c>
      <c r="K78" s="380" t="str">
        <f t="shared" si="19"/>
        <v/>
      </c>
      <c r="L78" s="380" t="str">
        <f t="shared" si="20"/>
        <v/>
      </c>
      <c r="M78" s="380" t="str">
        <f t="shared" si="21"/>
        <v/>
      </c>
      <c r="N78" s="380" t="str">
        <f t="shared" si="22"/>
        <v/>
      </c>
      <c r="O78" s="380" t="str">
        <f t="shared" si="23"/>
        <v/>
      </c>
    </row>
    <row r="79" spans="1:15">
      <c r="A79" s="35">
        <v>68</v>
      </c>
      <c r="B79" s="6"/>
      <c r="C79" s="6"/>
      <c r="D79" s="6"/>
      <c r="E79" s="214"/>
      <c r="F79" s="16" t="str">
        <f t="shared" si="14"/>
        <v/>
      </c>
      <c r="G79" s="56" t="str">
        <f t="shared" si="15"/>
        <v/>
      </c>
      <c r="H79" s="347" t="b">
        <f t="shared" si="16"/>
        <v>0</v>
      </c>
      <c r="I79" s="348">
        <f t="shared" si="17"/>
        <v>1</v>
      </c>
      <c r="J79" s="380" t="str">
        <f t="shared" si="18"/>
        <v/>
      </c>
      <c r="K79" s="380" t="str">
        <f t="shared" si="19"/>
        <v/>
      </c>
      <c r="L79" s="380" t="str">
        <f t="shared" si="20"/>
        <v/>
      </c>
      <c r="M79" s="380" t="str">
        <f t="shared" si="21"/>
        <v/>
      </c>
      <c r="N79" s="380" t="str">
        <f t="shared" si="22"/>
        <v/>
      </c>
      <c r="O79" s="380" t="str">
        <f t="shared" si="23"/>
        <v/>
      </c>
    </row>
    <row r="80" spans="1:15">
      <c r="A80" s="35">
        <v>69</v>
      </c>
      <c r="B80" s="6"/>
      <c r="C80" s="6"/>
      <c r="D80" s="6"/>
      <c r="E80" s="214"/>
      <c r="F80" s="16" t="str">
        <f t="shared" si="14"/>
        <v/>
      </c>
      <c r="G80" s="56" t="str">
        <f t="shared" si="15"/>
        <v/>
      </c>
      <c r="H80" s="347" t="b">
        <f t="shared" si="16"/>
        <v>0</v>
      </c>
      <c r="I80" s="348">
        <f t="shared" si="17"/>
        <v>1</v>
      </c>
      <c r="J80" s="380" t="str">
        <f t="shared" si="18"/>
        <v/>
      </c>
      <c r="K80" s="380" t="str">
        <f t="shared" si="19"/>
        <v/>
      </c>
      <c r="L80" s="380" t="str">
        <f t="shared" si="20"/>
        <v/>
      </c>
      <c r="M80" s="380" t="str">
        <f t="shared" si="21"/>
        <v/>
      </c>
      <c r="N80" s="380" t="str">
        <f t="shared" si="22"/>
        <v/>
      </c>
      <c r="O80" s="380" t="str">
        <f t="shared" si="23"/>
        <v/>
      </c>
    </row>
    <row r="81" spans="1:15">
      <c r="A81" s="35">
        <v>70</v>
      </c>
      <c r="B81" s="6"/>
      <c r="C81" s="6"/>
      <c r="D81" s="6"/>
      <c r="E81" s="214"/>
      <c r="F81" s="16" t="str">
        <f t="shared" si="14"/>
        <v/>
      </c>
      <c r="G81" s="56" t="str">
        <f t="shared" si="15"/>
        <v/>
      </c>
      <c r="H81" s="347" t="b">
        <f t="shared" si="16"/>
        <v>0</v>
      </c>
      <c r="I81" s="348">
        <f t="shared" si="17"/>
        <v>1</v>
      </c>
      <c r="J81" s="380" t="str">
        <f t="shared" si="18"/>
        <v/>
      </c>
      <c r="K81" s="380" t="str">
        <f t="shared" si="19"/>
        <v/>
      </c>
      <c r="L81" s="380" t="str">
        <f t="shared" si="20"/>
        <v/>
      </c>
      <c r="M81" s="380" t="str">
        <f t="shared" si="21"/>
        <v/>
      </c>
      <c r="N81" s="380" t="str">
        <f t="shared" si="22"/>
        <v/>
      </c>
      <c r="O81" s="380" t="str">
        <f t="shared" si="23"/>
        <v/>
      </c>
    </row>
    <row r="82" spans="1:15">
      <c r="A82" s="35">
        <v>71</v>
      </c>
      <c r="B82" s="6"/>
      <c r="C82" s="6"/>
      <c r="D82" s="6"/>
      <c r="E82" s="214"/>
      <c r="F82" s="16" t="str">
        <f t="shared" si="14"/>
        <v/>
      </c>
      <c r="G82" s="56" t="str">
        <f t="shared" si="15"/>
        <v/>
      </c>
      <c r="H82" s="347" t="b">
        <f t="shared" si="16"/>
        <v>0</v>
      </c>
      <c r="I82" s="348">
        <f t="shared" si="17"/>
        <v>1</v>
      </c>
      <c r="J82" s="380" t="str">
        <f t="shared" si="18"/>
        <v/>
      </c>
      <c r="K82" s="380" t="str">
        <f t="shared" si="19"/>
        <v/>
      </c>
      <c r="L82" s="380" t="str">
        <f t="shared" si="20"/>
        <v/>
      </c>
      <c r="M82" s="380" t="str">
        <f t="shared" si="21"/>
        <v/>
      </c>
      <c r="N82" s="380" t="str">
        <f t="shared" si="22"/>
        <v/>
      </c>
      <c r="O82" s="380" t="str">
        <f t="shared" si="23"/>
        <v/>
      </c>
    </row>
    <row r="83" spans="1:15">
      <c r="A83" s="35">
        <v>72</v>
      </c>
      <c r="B83" s="6"/>
      <c r="C83" s="6"/>
      <c r="D83" s="6"/>
      <c r="E83" s="214"/>
      <c r="F83" s="16" t="str">
        <f t="shared" si="14"/>
        <v/>
      </c>
      <c r="G83" s="56" t="str">
        <f t="shared" si="15"/>
        <v/>
      </c>
      <c r="H83" s="347" t="b">
        <f t="shared" si="16"/>
        <v>0</v>
      </c>
      <c r="I83" s="348">
        <f t="shared" si="17"/>
        <v>1</v>
      </c>
      <c r="J83" s="380" t="str">
        <f t="shared" si="18"/>
        <v/>
      </c>
      <c r="K83" s="380" t="str">
        <f t="shared" si="19"/>
        <v/>
      </c>
      <c r="L83" s="380" t="str">
        <f t="shared" si="20"/>
        <v/>
      </c>
      <c r="M83" s="380" t="str">
        <f t="shared" si="21"/>
        <v/>
      </c>
      <c r="N83" s="380" t="str">
        <f t="shared" si="22"/>
        <v/>
      </c>
      <c r="O83" s="380" t="str">
        <f t="shared" si="23"/>
        <v/>
      </c>
    </row>
    <row r="84" spans="1:15">
      <c r="A84" s="35">
        <v>73</v>
      </c>
      <c r="B84" s="6"/>
      <c r="C84" s="6"/>
      <c r="D84" s="6"/>
      <c r="E84" s="214"/>
      <c r="F84" s="16" t="str">
        <f t="shared" si="14"/>
        <v/>
      </c>
      <c r="G84" s="56" t="str">
        <f t="shared" si="15"/>
        <v/>
      </c>
      <c r="H84" s="347" t="b">
        <f t="shared" si="16"/>
        <v>0</v>
      </c>
      <c r="I84" s="348">
        <f t="shared" si="17"/>
        <v>1</v>
      </c>
      <c r="J84" s="380" t="str">
        <f t="shared" si="18"/>
        <v/>
      </c>
      <c r="K84" s="380" t="str">
        <f t="shared" si="19"/>
        <v/>
      </c>
      <c r="L84" s="380" t="str">
        <f t="shared" si="20"/>
        <v/>
      </c>
      <c r="M84" s="380" t="str">
        <f t="shared" si="21"/>
        <v/>
      </c>
      <c r="N84" s="380" t="str">
        <f t="shared" si="22"/>
        <v/>
      </c>
      <c r="O84" s="380" t="str">
        <f t="shared" si="23"/>
        <v/>
      </c>
    </row>
    <row r="85" spans="1:15">
      <c r="A85" s="35">
        <v>74</v>
      </c>
      <c r="B85" s="6"/>
      <c r="C85" s="6"/>
      <c r="D85" s="6"/>
      <c r="E85" s="214"/>
      <c r="F85" s="16" t="str">
        <f t="shared" si="14"/>
        <v/>
      </c>
      <c r="G85" s="56" t="str">
        <f t="shared" si="15"/>
        <v/>
      </c>
      <c r="H85" s="347" t="b">
        <f t="shared" si="16"/>
        <v>0</v>
      </c>
      <c r="I85" s="348">
        <f t="shared" si="17"/>
        <v>1</v>
      </c>
      <c r="J85" s="380" t="str">
        <f t="shared" si="18"/>
        <v/>
      </c>
      <c r="K85" s="380" t="str">
        <f t="shared" si="19"/>
        <v/>
      </c>
      <c r="L85" s="380" t="str">
        <f t="shared" si="20"/>
        <v/>
      </c>
      <c r="M85" s="380" t="str">
        <f t="shared" si="21"/>
        <v/>
      </c>
      <c r="N85" s="380" t="str">
        <f t="shared" si="22"/>
        <v/>
      </c>
      <c r="O85" s="380" t="str">
        <f t="shared" si="23"/>
        <v/>
      </c>
    </row>
    <row r="86" spans="1:15">
      <c r="A86" s="35">
        <v>75</v>
      </c>
      <c r="B86" s="6"/>
      <c r="C86" s="6"/>
      <c r="D86" s="6"/>
      <c r="E86" s="214"/>
      <c r="F86" s="16" t="str">
        <f t="shared" si="14"/>
        <v/>
      </c>
      <c r="G86" s="56" t="str">
        <f t="shared" si="15"/>
        <v/>
      </c>
      <c r="H86" s="347" t="b">
        <f t="shared" si="16"/>
        <v>0</v>
      </c>
      <c r="I86" s="348">
        <f t="shared" si="17"/>
        <v>1</v>
      </c>
      <c r="J86" s="380" t="str">
        <f t="shared" si="18"/>
        <v/>
      </c>
      <c r="K86" s="380" t="str">
        <f t="shared" si="19"/>
        <v/>
      </c>
      <c r="L86" s="380" t="str">
        <f t="shared" si="20"/>
        <v/>
      </c>
      <c r="M86" s="380" t="str">
        <f t="shared" si="21"/>
        <v/>
      </c>
      <c r="N86" s="380" t="str">
        <f t="shared" si="22"/>
        <v/>
      </c>
      <c r="O86" s="380" t="str">
        <f t="shared" si="23"/>
        <v/>
      </c>
    </row>
    <row r="87" spans="1:15">
      <c r="A87" s="35">
        <v>76</v>
      </c>
      <c r="B87" s="6"/>
      <c r="C87" s="6"/>
      <c r="D87" s="6"/>
      <c r="E87" s="214"/>
      <c r="F87" s="16" t="str">
        <f t="shared" si="14"/>
        <v/>
      </c>
      <c r="G87" s="56" t="str">
        <f t="shared" si="15"/>
        <v/>
      </c>
      <c r="H87" s="347" t="b">
        <f t="shared" si="16"/>
        <v>0</v>
      </c>
      <c r="I87" s="348">
        <f t="shared" si="17"/>
        <v>1</v>
      </c>
      <c r="J87" s="380" t="str">
        <f t="shared" si="18"/>
        <v/>
      </c>
      <c r="K87" s="380" t="str">
        <f t="shared" si="19"/>
        <v/>
      </c>
      <c r="L87" s="380" t="str">
        <f t="shared" si="20"/>
        <v/>
      </c>
      <c r="M87" s="380" t="str">
        <f t="shared" si="21"/>
        <v/>
      </c>
      <c r="N87" s="380" t="str">
        <f t="shared" si="22"/>
        <v/>
      </c>
      <c r="O87" s="380" t="str">
        <f t="shared" si="23"/>
        <v/>
      </c>
    </row>
    <row r="88" spans="1:15">
      <c r="A88" s="35">
        <v>77</v>
      </c>
      <c r="B88" s="6"/>
      <c r="C88" s="6"/>
      <c r="D88" s="6"/>
      <c r="E88" s="214"/>
      <c r="F88" s="16" t="str">
        <f t="shared" si="14"/>
        <v/>
      </c>
      <c r="G88" s="56" t="str">
        <f t="shared" si="15"/>
        <v/>
      </c>
      <c r="H88" s="347" t="b">
        <f t="shared" si="16"/>
        <v>0</v>
      </c>
      <c r="I88" s="348">
        <f t="shared" si="17"/>
        <v>1</v>
      </c>
      <c r="J88" s="380" t="str">
        <f t="shared" si="18"/>
        <v/>
      </c>
      <c r="K88" s="380" t="str">
        <f t="shared" si="19"/>
        <v/>
      </c>
      <c r="L88" s="380" t="str">
        <f t="shared" si="20"/>
        <v/>
      </c>
      <c r="M88" s="380" t="str">
        <f t="shared" si="21"/>
        <v/>
      </c>
      <c r="N88" s="380" t="str">
        <f t="shared" si="22"/>
        <v/>
      </c>
      <c r="O88" s="380" t="str">
        <f t="shared" si="23"/>
        <v/>
      </c>
    </row>
    <row r="89" spans="1:15">
      <c r="A89" s="35">
        <v>78</v>
      </c>
      <c r="B89" s="6"/>
      <c r="C89" s="6"/>
      <c r="D89" s="6"/>
      <c r="E89" s="214"/>
      <c r="F89" s="16" t="str">
        <f t="shared" si="14"/>
        <v/>
      </c>
      <c r="G89" s="56" t="str">
        <f t="shared" si="15"/>
        <v/>
      </c>
      <c r="H89" s="347" t="b">
        <f t="shared" si="16"/>
        <v>0</v>
      </c>
      <c r="I89" s="348">
        <f t="shared" si="17"/>
        <v>1</v>
      </c>
      <c r="J89" s="380" t="str">
        <f t="shared" si="18"/>
        <v/>
      </c>
      <c r="K89" s="380" t="str">
        <f t="shared" si="19"/>
        <v/>
      </c>
      <c r="L89" s="380" t="str">
        <f t="shared" si="20"/>
        <v/>
      </c>
      <c r="M89" s="380" t="str">
        <f t="shared" si="21"/>
        <v/>
      </c>
      <c r="N89" s="380" t="str">
        <f t="shared" si="22"/>
        <v/>
      </c>
      <c r="O89" s="380" t="str">
        <f t="shared" si="23"/>
        <v/>
      </c>
    </row>
    <row r="90" spans="1:15">
      <c r="A90" s="35">
        <v>79</v>
      </c>
      <c r="B90" s="6"/>
      <c r="C90" s="6"/>
      <c r="D90" s="6"/>
      <c r="E90" s="214"/>
      <c r="F90" s="16" t="str">
        <f t="shared" si="14"/>
        <v/>
      </c>
      <c r="G90" s="56" t="str">
        <f t="shared" si="15"/>
        <v/>
      </c>
      <c r="H90" s="347" t="b">
        <f t="shared" si="16"/>
        <v>0</v>
      </c>
      <c r="I90" s="348">
        <f t="shared" si="17"/>
        <v>1</v>
      </c>
      <c r="J90" s="380" t="str">
        <f t="shared" si="18"/>
        <v/>
      </c>
      <c r="K90" s="380" t="str">
        <f t="shared" si="19"/>
        <v/>
      </c>
      <c r="L90" s="380" t="str">
        <f t="shared" si="20"/>
        <v/>
      </c>
      <c r="M90" s="380" t="str">
        <f t="shared" si="21"/>
        <v/>
      </c>
      <c r="N90" s="380" t="str">
        <f t="shared" si="22"/>
        <v/>
      </c>
      <c r="O90" s="380" t="str">
        <f t="shared" si="23"/>
        <v/>
      </c>
    </row>
    <row r="91" spans="1:15">
      <c r="A91" s="35">
        <v>80</v>
      </c>
      <c r="B91" s="6"/>
      <c r="C91" s="6"/>
      <c r="D91" s="6"/>
      <c r="E91" s="214"/>
      <c r="F91" s="16" t="str">
        <f t="shared" si="14"/>
        <v/>
      </c>
      <c r="G91" s="56" t="str">
        <f t="shared" si="15"/>
        <v/>
      </c>
      <c r="H91" s="347" t="b">
        <f t="shared" si="16"/>
        <v>0</v>
      </c>
      <c r="I91" s="348">
        <f t="shared" si="17"/>
        <v>1</v>
      </c>
      <c r="J91" s="380" t="str">
        <f t="shared" si="18"/>
        <v/>
      </c>
      <c r="K91" s="380" t="str">
        <f t="shared" si="19"/>
        <v/>
      </c>
      <c r="L91" s="380" t="str">
        <f t="shared" si="20"/>
        <v/>
      </c>
      <c r="M91" s="380" t="str">
        <f t="shared" si="21"/>
        <v/>
      </c>
      <c r="N91" s="380" t="str">
        <f t="shared" si="22"/>
        <v/>
      </c>
      <c r="O91" s="380" t="str">
        <f t="shared" si="23"/>
        <v/>
      </c>
    </row>
    <row r="92" spans="1:15">
      <c r="A92" s="35">
        <v>81</v>
      </c>
      <c r="B92" s="6"/>
      <c r="C92" s="6"/>
      <c r="D92" s="6"/>
      <c r="E92" s="214"/>
      <c r="F92" s="16" t="str">
        <f t="shared" si="14"/>
        <v/>
      </c>
      <c r="G92" s="56" t="str">
        <f t="shared" si="15"/>
        <v/>
      </c>
      <c r="H92" s="347" t="b">
        <f t="shared" si="16"/>
        <v>0</v>
      </c>
      <c r="I92" s="348">
        <f t="shared" si="17"/>
        <v>1</v>
      </c>
      <c r="J92" s="380" t="str">
        <f t="shared" si="18"/>
        <v/>
      </c>
      <c r="K92" s="380" t="str">
        <f t="shared" si="19"/>
        <v/>
      </c>
      <c r="L92" s="380" t="str">
        <f t="shared" si="20"/>
        <v/>
      </c>
      <c r="M92" s="380" t="str">
        <f t="shared" si="21"/>
        <v/>
      </c>
      <c r="N92" s="380" t="str">
        <f t="shared" si="22"/>
        <v/>
      </c>
      <c r="O92" s="380" t="str">
        <f t="shared" si="23"/>
        <v/>
      </c>
    </row>
    <row r="93" spans="1:15">
      <c r="A93" s="35">
        <v>82</v>
      </c>
      <c r="B93" s="6"/>
      <c r="C93" s="6"/>
      <c r="D93" s="6"/>
      <c r="E93" s="214"/>
      <c r="F93" s="16" t="str">
        <f t="shared" si="14"/>
        <v/>
      </c>
      <c r="G93" s="56" t="str">
        <f t="shared" si="15"/>
        <v/>
      </c>
      <c r="H93" s="347" t="b">
        <f t="shared" si="16"/>
        <v>0</v>
      </c>
      <c r="I93" s="348">
        <f t="shared" si="17"/>
        <v>1</v>
      </c>
      <c r="J93" s="380" t="str">
        <f t="shared" si="18"/>
        <v/>
      </c>
      <c r="K93" s="380" t="str">
        <f t="shared" si="19"/>
        <v/>
      </c>
      <c r="L93" s="380" t="str">
        <f t="shared" si="20"/>
        <v/>
      </c>
      <c r="M93" s="380" t="str">
        <f t="shared" si="21"/>
        <v/>
      </c>
      <c r="N93" s="380" t="str">
        <f t="shared" si="22"/>
        <v/>
      </c>
      <c r="O93" s="380" t="str">
        <f t="shared" si="23"/>
        <v/>
      </c>
    </row>
    <row r="94" spans="1:15">
      <c r="A94" s="35">
        <v>83</v>
      </c>
      <c r="B94" s="6"/>
      <c r="C94" s="6"/>
      <c r="D94" s="6"/>
      <c r="E94" s="214"/>
      <c r="F94" s="16" t="str">
        <f t="shared" si="14"/>
        <v/>
      </c>
      <c r="G94" s="56" t="str">
        <f t="shared" si="15"/>
        <v/>
      </c>
      <c r="H94" s="347" t="b">
        <f t="shared" si="16"/>
        <v>0</v>
      </c>
      <c r="I94" s="348">
        <f t="shared" si="17"/>
        <v>1</v>
      </c>
      <c r="J94" s="380" t="str">
        <f t="shared" si="18"/>
        <v/>
      </c>
      <c r="K94" s="380" t="str">
        <f t="shared" si="19"/>
        <v/>
      </c>
      <c r="L94" s="380" t="str">
        <f t="shared" si="20"/>
        <v/>
      </c>
      <c r="M94" s="380" t="str">
        <f t="shared" si="21"/>
        <v/>
      </c>
      <c r="N94" s="380" t="str">
        <f t="shared" si="22"/>
        <v/>
      </c>
      <c r="O94" s="380" t="str">
        <f t="shared" si="23"/>
        <v/>
      </c>
    </row>
    <row r="95" spans="1:15">
      <c r="A95" s="35">
        <v>84</v>
      </c>
      <c r="B95" s="6"/>
      <c r="C95" s="6"/>
      <c r="D95" s="6"/>
      <c r="E95" s="214"/>
      <c r="F95" s="16" t="str">
        <f t="shared" si="14"/>
        <v/>
      </c>
      <c r="G95" s="56" t="str">
        <f t="shared" si="15"/>
        <v/>
      </c>
      <c r="H95" s="347" t="b">
        <f t="shared" si="16"/>
        <v>0</v>
      </c>
      <c r="I95" s="348">
        <f t="shared" si="17"/>
        <v>1</v>
      </c>
      <c r="J95" s="380" t="str">
        <f t="shared" si="18"/>
        <v/>
      </c>
      <c r="K95" s="380" t="str">
        <f t="shared" si="19"/>
        <v/>
      </c>
      <c r="L95" s="380" t="str">
        <f t="shared" si="20"/>
        <v/>
      </c>
      <c r="M95" s="380" t="str">
        <f t="shared" si="21"/>
        <v/>
      </c>
      <c r="N95" s="380" t="str">
        <f t="shared" si="22"/>
        <v/>
      </c>
      <c r="O95" s="380" t="str">
        <f t="shared" si="23"/>
        <v/>
      </c>
    </row>
    <row r="96" spans="1:15">
      <c r="A96" s="35">
        <v>85</v>
      </c>
      <c r="B96" s="6"/>
      <c r="C96" s="6"/>
      <c r="D96" s="6"/>
      <c r="E96" s="214"/>
      <c r="F96" s="16" t="str">
        <f t="shared" si="14"/>
        <v/>
      </c>
      <c r="G96" s="56" t="str">
        <f t="shared" si="15"/>
        <v/>
      </c>
      <c r="H96" s="347" t="b">
        <f t="shared" si="16"/>
        <v>0</v>
      </c>
      <c r="I96" s="348">
        <f t="shared" si="17"/>
        <v>1</v>
      </c>
      <c r="J96" s="380" t="str">
        <f t="shared" si="18"/>
        <v/>
      </c>
      <c r="K96" s="380" t="str">
        <f t="shared" si="19"/>
        <v/>
      </c>
      <c r="L96" s="380" t="str">
        <f t="shared" si="20"/>
        <v/>
      </c>
      <c r="M96" s="380" t="str">
        <f t="shared" si="21"/>
        <v/>
      </c>
      <c r="N96" s="380" t="str">
        <f t="shared" si="22"/>
        <v/>
      </c>
      <c r="O96" s="380" t="str">
        <f t="shared" si="23"/>
        <v/>
      </c>
    </row>
    <row r="97" spans="1:15">
      <c r="A97" s="35">
        <v>86</v>
      </c>
      <c r="B97" s="6"/>
      <c r="C97" s="6"/>
      <c r="D97" s="6"/>
      <c r="E97" s="214"/>
      <c r="F97" s="16" t="str">
        <f t="shared" si="14"/>
        <v/>
      </c>
      <c r="G97" s="56" t="str">
        <f t="shared" si="15"/>
        <v/>
      </c>
      <c r="H97" s="347" t="b">
        <f t="shared" si="16"/>
        <v>0</v>
      </c>
      <c r="I97" s="348">
        <f t="shared" si="17"/>
        <v>1</v>
      </c>
      <c r="J97" s="380" t="str">
        <f t="shared" si="18"/>
        <v/>
      </c>
      <c r="K97" s="380" t="str">
        <f t="shared" si="19"/>
        <v/>
      </c>
      <c r="L97" s="380" t="str">
        <f t="shared" si="20"/>
        <v/>
      </c>
      <c r="M97" s="380" t="str">
        <f t="shared" si="21"/>
        <v/>
      </c>
      <c r="N97" s="380" t="str">
        <f t="shared" si="22"/>
        <v/>
      </c>
      <c r="O97" s="380" t="str">
        <f t="shared" si="23"/>
        <v/>
      </c>
    </row>
    <row r="98" spans="1:15">
      <c r="A98" s="35">
        <v>87</v>
      </c>
      <c r="B98" s="6"/>
      <c r="C98" s="6"/>
      <c r="D98" s="6"/>
      <c r="E98" s="214"/>
      <c r="F98" s="16" t="str">
        <f t="shared" si="14"/>
        <v/>
      </c>
      <c r="G98" s="56" t="str">
        <f t="shared" si="15"/>
        <v/>
      </c>
      <c r="H98" s="347" t="b">
        <f t="shared" si="16"/>
        <v>0</v>
      </c>
      <c r="I98" s="348">
        <f t="shared" si="17"/>
        <v>1</v>
      </c>
      <c r="J98" s="380" t="str">
        <f t="shared" si="18"/>
        <v/>
      </c>
      <c r="K98" s="380" t="str">
        <f t="shared" si="19"/>
        <v/>
      </c>
      <c r="L98" s="380" t="str">
        <f t="shared" si="20"/>
        <v/>
      </c>
      <c r="M98" s="380" t="str">
        <f t="shared" si="21"/>
        <v/>
      </c>
      <c r="N98" s="380" t="str">
        <f t="shared" si="22"/>
        <v/>
      </c>
      <c r="O98" s="380" t="str">
        <f t="shared" si="23"/>
        <v/>
      </c>
    </row>
    <row r="99" spans="1:15">
      <c r="A99" s="35">
        <v>88</v>
      </c>
      <c r="B99" s="6"/>
      <c r="C99" s="6"/>
      <c r="D99" s="6"/>
      <c r="E99" s="214"/>
      <c r="F99" s="16" t="str">
        <f t="shared" si="14"/>
        <v/>
      </c>
      <c r="G99" s="56" t="str">
        <f t="shared" si="15"/>
        <v/>
      </c>
      <c r="H99" s="347" t="b">
        <f t="shared" si="16"/>
        <v>0</v>
      </c>
      <c r="I99" s="348">
        <f t="shared" si="17"/>
        <v>1</v>
      </c>
      <c r="J99" s="380" t="str">
        <f t="shared" si="18"/>
        <v/>
      </c>
      <c r="K99" s="380" t="str">
        <f t="shared" si="19"/>
        <v/>
      </c>
      <c r="L99" s="380" t="str">
        <f t="shared" si="20"/>
        <v/>
      </c>
      <c r="M99" s="380" t="str">
        <f t="shared" si="21"/>
        <v/>
      </c>
      <c r="N99" s="380" t="str">
        <f t="shared" si="22"/>
        <v/>
      </c>
      <c r="O99" s="380" t="str">
        <f t="shared" si="23"/>
        <v/>
      </c>
    </row>
    <row r="100" spans="1:15">
      <c r="A100" s="35">
        <v>89</v>
      </c>
      <c r="B100" s="6"/>
      <c r="C100" s="6"/>
      <c r="D100" s="6"/>
      <c r="E100" s="214"/>
      <c r="F100" s="16" t="str">
        <f t="shared" si="14"/>
        <v/>
      </c>
      <c r="G100" s="56" t="str">
        <f t="shared" si="15"/>
        <v/>
      </c>
      <c r="H100" s="347" t="b">
        <f t="shared" si="16"/>
        <v>0</v>
      </c>
      <c r="I100" s="348">
        <f t="shared" si="17"/>
        <v>1</v>
      </c>
      <c r="J100" s="380" t="str">
        <f t="shared" si="18"/>
        <v/>
      </c>
      <c r="K100" s="380" t="str">
        <f t="shared" si="19"/>
        <v/>
      </c>
      <c r="L100" s="380" t="str">
        <f t="shared" si="20"/>
        <v/>
      </c>
      <c r="M100" s="380" t="str">
        <f t="shared" si="21"/>
        <v/>
      </c>
      <c r="N100" s="380" t="str">
        <f t="shared" si="22"/>
        <v/>
      </c>
      <c r="O100" s="380" t="str">
        <f t="shared" si="23"/>
        <v/>
      </c>
    </row>
    <row r="101" spans="1:15">
      <c r="A101" s="35">
        <v>90</v>
      </c>
      <c r="B101" s="6"/>
      <c r="C101" s="6"/>
      <c r="D101" s="6"/>
      <c r="E101" s="214"/>
      <c r="F101" s="16" t="str">
        <f t="shared" si="14"/>
        <v/>
      </c>
      <c r="G101" s="56" t="str">
        <f t="shared" si="15"/>
        <v/>
      </c>
      <c r="H101" s="347" t="b">
        <f t="shared" si="16"/>
        <v>0</v>
      </c>
      <c r="I101" s="348">
        <f t="shared" si="17"/>
        <v>1</v>
      </c>
      <c r="J101" s="380" t="str">
        <f t="shared" si="18"/>
        <v/>
      </c>
      <c r="K101" s="380" t="str">
        <f t="shared" si="19"/>
        <v/>
      </c>
      <c r="L101" s="380" t="str">
        <f t="shared" si="20"/>
        <v/>
      </c>
      <c r="M101" s="380" t="str">
        <f t="shared" si="21"/>
        <v/>
      </c>
      <c r="N101" s="380" t="str">
        <f t="shared" si="22"/>
        <v/>
      </c>
      <c r="O101" s="380" t="str">
        <f t="shared" si="23"/>
        <v/>
      </c>
    </row>
    <row r="102" spans="1:15">
      <c r="A102" s="35">
        <v>91</v>
      </c>
      <c r="B102" s="6"/>
      <c r="C102" s="6"/>
      <c r="D102" s="6"/>
      <c r="E102" s="214"/>
      <c r="F102" s="16" t="str">
        <f t="shared" si="14"/>
        <v/>
      </c>
      <c r="G102" s="56" t="str">
        <f t="shared" si="15"/>
        <v/>
      </c>
      <c r="H102" s="347" t="b">
        <f t="shared" si="16"/>
        <v>0</v>
      </c>
      <c r="I102" s="348">
        <f t="shared" si="17"/>
        <v>1</v>
      </c>
      <c r="J102" s="380" t="str">
        <f t="shared" si="18"/>
        <v/>
      </c>
      <c r="K102" s="380" t="str">
        <f t="shared" si="19"/>
        <v/>
      </c>
      <c r="L102" s="380" t="str">
        <f t="shared" si="20"/>
        <v/>
      </c>
      <c r="M102" s="380" t="str">
        <f t="shared" si="21"/>
        <v/>
      </c>
      <c r="N102" s="380" t="str">
        <f t="shared" si="22"/>
        <v/>
      </c>
      <c r="O102" s="380" t="str">
        <f t="shared" si="23"/>
        <v/>
      </c>
    </row>
    <row r="103" spans="1:15">
      <c r="A103" s="35">
        <v>92</v>
      </c>
      <c r="B103" s="6"/>
      <c r="C103" s="6"/>
      <c r="D103" s="6"/>
      <c r="E103" s="214"/>
      <c r="F103" s="16" t="str">
        <f t="shared" si="14"/>
        <v/>
      </c>
      <c r="G103" s="56" t="str">
        <f t="shared" si="15"/>
        <v/>
      </c>
      <c r="H103" s="347" t="b">
        <f t="shared" si="16"/>
        <v>0</v>
      </c>
      <c r="I103" s="348">
        <f t="shared" si="17"/>
        <v>1</v>
      </c>
      <c r="J103" s="380" t="str">
        <f t="shared" si="18"/>
        <v/>
      </c>
      <c r="K103" s="380" t="str">
        <f t="shared" si="19"/>
        <v/>
      </c>
      <c r="L103" s="380" t="str">
        <f t="shared" si="20"/>
        <v/>
      </c>
      <c r="M103" s="380" t="str">
        <f t="shared" si="21"/>
        <v/>
      </c>
      <c r="N103" s="380" t="str">
        <f t="shared" si="22"/>
        <v/>
      </c>
      <c r="O103" s="380" t="str">
        <f t="shared" si="23"/>
        <v/>
      </c>
    </row>
    <row r="104" spans="1:15">
      <c r="A104" s="35">
        <v>93</v>
      </c>
      <c r="B104" s="6"/>
      <c r="C104" s="6"/>
      <c r="D104" s="6"/>
      <c r="E104" s="214"/>
      <c r="F104" s="16" t="str">
        <f t="shared" si="14"/>
        <v/>
      </c>
      <c r="G104" s="56" t="str">
        <f t="shared" si="15"/>
        <v/>
      </c>
      <c r="H104" s="347" t="b">
        <f t="shared" si="16"/>
        <v>0</v>
      </c>
      <c r="I104" s="348">
        <f t="shared" si="17"/>
        <v>1</v>
      </c>
      <c r="J104" s="380" t="str">
        <f t="shared" si="18"/>
        <v/>
      </c>
      <c r="K104" s="380" t="str">
        <f t="shared" si="19"/>
        <v/>
      </c>
      <c r="L104" s="380" t="str">
        <f t="shared" si="20"/>
        <v/>
      </c>
      <c r="M104" s="380" t="str">
        <f t="shared" si="21"/>
        <v/>
      </c>
      <c r="N104" s="380" t="str">
        <f t="shared" si="22"/>
        <v/>
      </c>
      <c r="O104" s="380" t="str">
        <f t="shared" si="23"/>
        <v/>
      </c>
    </row>
    <row r="105" spans="1:15">
      <c r="A105" s="35">
        <v>94</v>
      </c>
      <c r="B105" s="6"/>
      <c r="C105" s="6"/>
      <c r="D105" s="6"/>
      <c r="E105" s="214"/>
      <c r="F105" s="16" t="str">
        <f t="shared" si="14"/>
        <v/>
      </c>
      <c r="G105" s="56" t="str">
        <f t="shared" si="15"/>
        <v/>
      </c>
      <c r="H105" s="347" t="b">
        <f t="shared" si="16"/>
        <v>0</v>
      </c>
      <c r="I105" s="348">
        <f t="shared" si="17"/>
        <v>1</v>
      </c>
      <c r="J105" s="380" t="str">
        <f t="shared" si="18"/>
        <v/>
      </c>
      <c r="K105" s="380" t="str">
        <f t="shared" si="19"/>
        <v/>
      </c>
      <c r="L105" s="380" t="str">
        <f t="shared" si="20"/>
        <v/>
      </c>
      <c r="M105" s="380" t="str">
        <f t="shared" si="21"/>
        <v/>
      </c>
      <c r="N105" s="380" t="str">
        <f t="shared" si="22"/>
        <v/>
      </c>
      <c r="O105" s="380" t="str">
        <f t="shared" si="23"/>
        <v/>
      </c>
    </row>
    <row r="106" spans="1:15">
      <c r="A106" s="35">
        <v>95</v>
      </c>
      <c r="B106" s="6"/>
      <c r="C106" s="6"/>
      <c r="D106" s="6"/>
      <c r="E106" s="214"/>
      <c r="F106" s="16" t="str">
        <f t="shared" si="14"/>
        <v/>
      </c>
      <c r="G106" s="56" t="str">
        <f t="shared" si="15"/>
        <v/>
      </c>
      <c r="H106" s="347" t="b">
        <f t="shared" si="16"/>
        <v>0</v>
      </c>
      <c r="I106" s="348">
        <f t="shared" si="17"/>
        <v>1</v>
      </c>
      <c r="J106" s="380" t="str">
        <f t="shared" si="18"/>
        <v/>
      </c>
      <c r="K106" s="380" t="str">
        <f t="shared" si="19"/>
        <v/>
      </c>
      <c r="L106" s="380" t="str">
        <f t="shared" si="20"/>
        <v/>
      </c>
      <c r="M106" s="380" t="str">
        <f t="shared" si="21"/>
        <v/>
      </c>
      <c r="N106" s="380" t="str">
        <f t="shared" si="22"/>
        <v/>
      </c>
      <c r="O106" s="380" t="str">
        <f t="shared" si="23"/>
        <v/>
      </c>
    </row>
    <row r="107" spans="1:15">
      <c r="A107" s="35">
        <v>96</v>
      </c>
      <c r="B107" s="6"/>
      <c r="C107" s="6"/>
      <c r="D107" s="6"/>
      <c r="E107" s="214"/>
      <c r="F107" s="16" t="str">
        <f t="shared" si="14"/>
        <v/>
      </c>
      <c r="G107" s="56" t="str">
        <f t="shared" si="15"/>
        <v/>
      </c>
      <c r="H107" s="347" t="b">
        <f t="shared" si="16"/>
        <v>0</v>
      </c>
      <c r="I107" s="348">
        <f t="shared" si="17"/>
        <v>1</v>
      </c>
      <c r="J107" s="380" t="str">
        <f t="shared" si="18"/>
        <v/>
      </c>
      <c r="K107" s="380" t="str">
        <f t="shared" si="19"/>
        <v/>
      </c>
      <c r="L107" s="380" t="str">
        <f t="shared" si="20"/>
        <v/>
      </c>
      <c r="M107" s="380" t="str">
        <f t="shared" si="21"/>
        <v/>
      </c>
      <c r="N107" s="380" t="str">
        <f t="shared" si="22"/>
        <v/>
      </c>
      <c r="O107" s="380" t="str">
        <f t="shared" si="23"/>
        <v/>
      </c>
    </row>
    <row r="108" spans="1:15">
      <c r="A108" s="35">
        <v>97</v>
      </c>
      <c r="B108" s="6"/>
      <c r="C108" s="6"/>
      <c r="D108" s="6"/>
      <c r="E108" s="214"/>
      <c r="F108" s="16" t="str">
        <f t="shared" si="14"/>
        <v/>
      </c>
      <c r="G108" s="56" t="str">
        <f t="shared" si="15"/>
        <v/>
      </c>
      <c r="H108" s="347" t="b">
        <f t="shared" si="16"/>
        <v>0</v>
      </c>
      <c r="I108" s="348">
        <f t="shared" si="17"/>
        <v>1</v>
      </c>
      <c r="J108" s="380" t="str">
        <f t="shared" si="18"/>
        <v/>
      </c>
      <c r="K108" s="380" t="str">
        <f t="shared" si="19"/>
        <v/>
      </c>
      <c r="L108" s="380" t="str">
        <f t="shared" si="20"/>
        <v/>
      </c>
      <c r="M108" s="380" t="str">
        <f t="shared" si="21"/>
        <v/>
      </c>
      <c r="N108" s="380" t="str">
        <f t="shared" si="22"/>
        <v/>
      </c>
      <c r="O108" s="380" t="str">
        <f t="shared" si="23"/>
        <v/>
      </c>
    </row>
    <row r="109" spans="1:15">
      <c r="A109" s="35">
        <v>98</v>
      </c>
      <c r="B109" s="6"/>
      <c r="C109" s="6"/>
      <c r="D109" s="6"/>
      <c r="E109" s="214"/>
      <c r="F109" s="16" t="str">
        <f t="shared" si="14"/>
        <v/>
      </c>
      <c r="G109" s="56" t="str">
        <f t="shared" si="15"/>
        <v/>
      </c>
      <c r="H109" s="347" t="b">
        <f t="shared" si="16"/>
        <v>0</v>
      </c>
      <c r="I109" s="348">
        <f t="shared" si="17"/>
        <v>1</v>
      </c>
      <c r="J109" s="380" t="str">
        <f t="shared" si="18"/>
        <v/>
      </c>
      <c r="K109" s="380" t="str">
        <f t="shared" si="19"/>
        <v/>
      </c>
      <c r="L109" s="380" t="str">
        <f t="shared" si="20"/>
        <v/>
      </c>
      <c r="M109" s="380" t="str">
        <f t="shared" si="21"/>
        <v/>
      </c>
      <c r="N109" s="380" t="str">
        <f t="shared" si="22"/>
        <v/>
      </c>
      <c r="O109" s="380" t="str">
        <f t="shared" si="23"/>
        <v/>
      </c>
    </row>
    <row r="110" spans="1:15">
      <c r="A110" s="141">
        <v>99</v>
      </c>
      <c r="B110" s="6"/>
      <c r="C110" s="6"/>
      <c r="D110" s="6"/>
      <c r="E110" s="214"/>
      <c r="F110" s="16" t="str">
        <f t="shared" si="14"/>
        <v/>
      </c>
      <c r="G110" s="56" t="str">
        <f t="shared" si="15"/>
        <v/>
      </c>
      <c r="H110" s="347" t="b">
        <f t="shared" si="16"/>
        <v>0</v>
      </c>
      <c r="I110" s="348">
        <f t="shared" si="17"/>
        <v>1</v>
      </c>
      <c r="J110" s="380" t="str">
        <f t="shared" si="18"/>
        <v/>
      </c>
      <c r="K110" s="380" t="str">
        <f t="shared" si="19"/>
        <v/>
      </c>
      <c r="L110" s="380" t="str">
        <f t="shared" si="20"/>
        <v/>
      </c>
      <c r="M110" s="380" t="str">
        <f t="shared" si="21"/>
        <v/>
      </c>
      <c r="N110" s="380" t="str">
        <f t="shared" si="22"/>
        <v/>
      </c>
      <c r="O110" s="380" t="str">
        <f t="shared" si="23"/>
        <v/>
      </c>
    </row>
    <row r="111" spans="1:15">
      <c r="A111" s="141">
        <v>100</v>
      </c>
      <c r="B111" s="142"/>
      <c r="C111" s="142"/>
      <c r="D111" s="142"/>
      <c r="E111" s="144"/>
      <c r="F111" s="16" t="str">
        <f t="shared" si="14"/>
        <v/>
      </c>
      <c r="J111" s="380" t="str">
        <f t="shared" si="18"/>
        <v/>
      </c>
      <c r="K111" s="380" t="str">
        <f t="shared" si="19"/>
        <v/>
      </c>
      <c r="L111" s="380" t="str">
        <f t="shared" si="20"/>
        <v/>
      </c>
      <c r="M111" s="380" t="str">
        <f t="shared" si="21"/>
        <v/>
      </c>
      <c r="N111" s="380" t="str">
        <f t="shared" si="22"/>
        <v/>
      </c>
      <c r="O111" s="380" t="str">
        <f t="shared" si="23"/>
        <v/>
      </c>
    </row>
    <row r="112" spans="1:15">
      <c r="A112" s="141">
        <v>101</v>
      </c>
      <c r="B112" s="142"/>
      <c r="C112" s="142"/>
      <c r="D112" s="142"/>
      <c r="E112" s="144"/>
      <c r="F112" s="16" t="str">
        <f t="shared" si="14"/>
        <v/>
      </c>
      <c r="J112" s="380" t="str">
        <f t="shared" si="18"/>
        <v/>
      </c>
      <c r="K112" s="380" t="str">
        <f t="shared" si="19"/>
        <v/>
      </c>
      <c r="L112" s="380" t="str">
        <f t="shared" si="20"/>
        <v/>
      </c>
      <c r="M112" s="380" t="str">
        <f t="shared" si="21"/>
        <v/>
      </c>
      <c r="N112" s="380" t="str">
        <f t="shared" si="22"/>
        <v/>
      </c>
      <c r="O112" s="380" t="str">
        <f t="shared" si="23"/>
        <v/>
      </c>
    </row>
    <row r="113" spans="1:19">
      <c r="A113" s="141">
        <v>102</v>
      </c>
      <c r="B113" s="142"/>
      <c r="C113" s="142"/>
      <c r="D113" s="142"/>
      <c r="E113" s="144"/>
      <c r="F113" s="16" t="str">
        <f t="shared" si="14"/>
        <v/>
      </c>
      <c r="J113" s="380" t="str">
        <f t="shared" si="18"/>
        <v/>
      </c>
      <c r="K113" s="380" t="str">
        <f t="shared" si="19"/>
        <v/>
      </c>
      <c r="L113" s="380" t="str">
        <f t="shared" si="20"/>
        <v/>
      </c>
      <c r="M113" s="380" t="str">
        <f t="shared" si="21"/>
        <v/>
      </c>
      <c r="N113" s="380" t="str">
        <f t="shared" si="22"/>
        <v/>
      </c>
      <c r="O113" s="380" t="str">
        <f t="shared" si="23"/>
        <v/>
      </c>
    </row>
    <row r="114" spans="1:19">
      <c r="A114" s="141">
        <v>103</v>
      </c>
      <c r="B114" s="142"/>
      <c r="C114" s="142"/>
      <c r="D114" s="142"/>
      <c r="E114" s="144"/>
      <c r="F114" s="16" t="str">
        <f t="shared" si="14"/>
        <v/>
      </c>
      <c r="J114" s="380" t="str">
        <f t="shared" si="18"/>
        <v/>
      </c>
      <c r="K114" s="380" t="str">
        <f t="shared" si="19"/>
        <v/>
      </c>
      <c r="L114" s="380" t="str">
        <f t="shared" si="20"/>
        <v/>
      </c>
      <c r="M114" s="380" t="str">
        <f t="shared" si="21"/>
        <v/>
      </c>
      <c r="N114" s="380" t="str">
        <f t="shared" si="22"/>
        <v/>
      </c>
      <c r="O114" s="380" t="str">
        <f t="shared" si="23"/>
        <v/>
      </c>
    </row>
    <row r="115" spans="1:19" s="68" customFormat="1">
      <c r="A115" s="141">
        <v>104</v>
      </c>
      <c r="B115" s="142"/>
      <c r="C115" s="142"/>
      <c r="D115" s="142"/>
      <c r="E115" s="144"/>
      <c r="F115" s="16" t="str">
        <f t="shared" si="14"/>
        <v/>
      </c>
      <c r="H115" s="69"/>
      <c r="I115" s="62"/>
      <c r="J115" s="380" t="str">
        <f t="shared" si="18"/>
        <v/>
      </c>
      <c r="K115" s="380" t="str">
        <f t="shared" si="19"/>
        <v/>
      </c>
      <c r="L115" s="380" t="str">
        <f t="shared" si="20"/>
        <v/>
      </c>
      <c r="M115" s="380" t="str">
        <f t="shared" si="21"/>
        <v/>
      </c>
      <c r="N115" s="380" t="str">
        <f t="shared" si="22"/>
        <v/>
      </c>
      <c r="O115" s="380" t="str">
        <f t="shared" si="23"/>
        <v/>
      </c>
      <c r="P115" s="62"/>
      <c r="Q115" s="62"/>
      <c r="R115" s="62"/>
      <c r="S115" s="62"/>
    </row>
    <row r="116" spans="1:19" s="68" customFormat="1">
      <c r="A116" s="141">
        <v>105</v>
      </c>
      <c r="B116" s="142"/>
      <c r="C116" s="142"/>
      <c r="D116" s="142"/>
      <c r="E116" s="144"/>
      <c r="F116" s="16" t="str">
        <f t="shared" si="14"/>
        <v/>
      </c>
      <c r="H116" s="69"/>
      <c r="I116" s="62"/>
      <c r="J116" s="380" t="str">
        <f t="shared" si="18"/>
        <v/>
      </c>
      <c r="K116" s="380" t="str">
        <f t="shared" si="19"/>
        <v/>
      </c>
      <c r="L116" s="380" t="str">
        <f t="shared" si="20"/>
        <v/>
      </c>
      <c r="M116" s="380" t="str">
        <f t="shared" si="21"/>
        <v/>
      </c>
      <c r="N116" s="380" t="str">
        <f t="shared" si="22"/>
        <v/>
      </c>
      <c r="O116" s="380" t="str">
        <f t="shared" si="23"/>
        <v/>
      </c>
      <c r="P116" s="62"/>
      <c r="Q116" s="62"/>
      <c r="R116" s="62"/>
      <c r="S116" s="62"/>
    </row>
    <row r="117" spans="1:19" s="68" customFormat="1">
      <c r="A117" s="141">
        <v>106</v>
      </c>
      <c r="B117" s="142"/>
      <c r="C117" s="142"/>
      <c r="D117" s="142"/>
      <c r="E117" s="144"/>
      <c r="F117" s="16" t="str">
        <f t="shared" si="14"/>
        <v/>
      </c>
      <c r="H117" s="69"/>
      <c r="I117" s="62"/>
      <c r="J117" s="380" t="str">
        <f t="shared" si="18"/>
        <v/>
      </c>
      <c r="K117" s="380" t="str">
        <f t="shared" si="19"/>
        <v/>
      </c>
      <c r="L117" s="380" t="str">
        <f t="shared" si="20"/>
        <v/>
      </c>
      <c r="M117" s="380" t="str">
        <f t="shared" si="21"/>
        <v/>
      </c>
      <c r="N117" s="380" t="str">
        <f t="shared" si="22"/>
        <v/>
      </c>
      <c r="O117" s="380" t="str">
        <f t="shared" si="23"/>
        <v/>
      </c>
      <c r="P117" s="62"/>
      <c r="Q117" s="62"/>
      <c r="R117" s="62"/>
      <c r="S117" s="62"/>
    </row>
    <row r="118" spans="1:19" s="68" customFormat="1">
      <c r="A118" s="141">
        <v>107</v>
      </c>
      <c r="B118" s="142"/>
      <c r="C118" s="142"/>
      <c r="D118" s="142"/>
      <c r="E118" s="144"/>
      <c r="F118" s="16" t="str">
        <f t="shared" si="14"/>
        <v/>
      </c>
      <c r="H118" s="69"/>
      <c r="I118" s="62"/>
      <c r="J118" s="380" t="str">
        <f t="shared" si="18"/>
        <v/>
      </c>
      <c r="K118" s="380" t="str">
        <f t="shared" si="19"/>
        <v/>
      </c>
      <c r="L118" s="380" t="str">
        <f t="shared" si="20"/>
        <v/>
      </c>
      <c r="M118" s="380" t="str">
        <f t="shared" si="21"/>
        <v/>
      </c>
      <c r="N118" s="380" t="str">
        <f t="shared" si="22"/>
        <v/>
      </c>
      <c r="O118" s="380" t="str">
        <f t="shared" si="23"/>
        <v/>
      </c>
      <c r="P118" s="62"/>
      <c r="Q118" s="62"/>
      <c r="R118" s="62"/>
      <c r="S118" s="62"/>
    </row>
    <row r="119" spans="1:19" s="68" customFormat="1">
      <c r="A119" s="141">
        <v>108</v>
      </c>
      <c r="B119" s="142"/>
      <c r="C119" s="142"/>
      <c r="D119" s="142"/>
      <c r="E119" s="144"/>
      <c r="F119" s="16" t="str">
        <f t="shared" si="14"/>
        <v/>
      </c>
      <c r="H119" s="69"/>
      <c r="I119" s="62"/>
      <c r="J119" s="380" t="str">
        <f t="shared" si="18"/>
        <v/>
      </c>
      <c r="K119" s="380" t="str">
        <f t="shared" si="19"/>
        <v/>
      </c>
      <c r="L119" s="380" t="str">
        <f t="shared" si="20"/>
        <v/>
      </c>
      <c r="M119" s="380" t="str">
        <f t="shared" si="21"/>
        <v/>
      </c>
      <c r="N119" s="380" t="str">
        <f t="shared" si="22"/>
        <v/>
      </c>
      <c r="O119" s="380" t="str">
        <f t="shared" si="23"/>
        <v/>
      </c>
      <c r="P119" s="62"/>
      <c r="Q119" s="62"/>
      <c r="R119" s="62"/>
      <c r="S119" s="62"/>
    </row>
    <row r="120" spans="1:19" s="68" customFormat="1">
      <c r="A120" s="141">
        <v>109</v>
      </c>
      <c r="B120" s="142"/>
      <c r="C120" s="142"/>
      <c r="D120" s="142"/>
      <c r="E120" s="144"/>
      <c r="F120" s="16" t="str">
        <f t="shared" si="14"/>
        <v/>
      </c>
      <c r="H120" s="69"/>
      <c r="I120" s="62"/>
      <c r="J120" s="380" t="str">
        <f t="shared" si="18"/>
        <v/>
      </c>
      <c r="K120" s="380" t="str">
        <f t="shared" si="19"/>
        <v/>
      </c>
      <c r="L120" s="380" t="str">
        <f t="shared" si="20"/>
        <v/>
      </c>
      <c r="M120" s="380" t="str">
        <f t="shared" si="21"/>
        <v/>
      </c>
      <c r="N120" s="380" t="str">
        <f t="shared" si="22"/>
        <v/>
      </c>
      <c r="O120" s="380" t="str">
        <f t="shared" si="23"/>
        <v/>
      </c>
      <c r="P120" s="62"/>
      <c r="Q120" s="62"/>
      <c r="R120" s="62"/>
      <c r="S120" s="62"/>
    </row>
    <row r="121" spans="1:19" s="68" customFormat="1">
      <c r="A121" s="141">
        <v>110</v>
      </c>
      <c r="B121" s="142"/>
      <c r="C121" s="142"/>
      <c r="D121" s="142"/>
      <c r="E121" s="144"/>
      <c r="F121" s="16" t="str">
        <f t="shared" si="14"/>
        <v/>
      </c>
      <c r="H121" s="69"/>
      <c r="I121" s="62"/>
      <c r="J121" s="380" t="str">
        <f t="shared" si="18"/>
        <v/>
      </c>
      <c r="K121" s="380" t="str">
        <f t="shared" si="19"/>
        <v/>
      </c>
      <c r="L121" s="380" t="str">
        <f t="shared" si="20"/>
        <v/>
      </c>
      <c r="M121" s="380" t="str">
        <f t="shared" si="21"/>
        <v/>
      </c>
      <c r="N121" s="380" t="str">
        <f t="shared" si="22"/>
        <v/>
      </c>
      <c r="O121" s="380" t="str">
        <f t="shared" si="23"/>
        <v/>
      </c>
      <c r="P121" s="62"/>
      <c r="Q121" s="62"/>
      <c r="R121" s="62"/>
      <c r="S121" s="62"/>
    </row>
    <row r="122" spans="1:19" s="68" customFormat="1">
      <c r="A122" s="141">
        <v>111</v>
      </c>
      <c r="B122" s="142"/>
      <c r="C122" s="142"/>
      <c r="D122" s="142"/>
      <c r="E122" s="144"/>
      <c r="F122" s="16" t="str">
        <f t="shared" si="14"/>
        <v/>
      </c>
      <c r="H122" s="69"/>
      <c r="I122" s="62"/>
      <c r="J122" s="380" t="str">
        <f t="shared" si="18"/>
        <v/>
      </c>
      <c r="K122" s="380" t="str">
        <f t="shared" si="19"/>
        <v/>
      </c>
      <c r="L122" s="380" t="str">
        <f t="shared" si="20"/>
        <v/>
      </c>
      <c r="M122" s="380" t="str">
        <f t="shared" si="21"/>
        <v/>
      </c>
      <c r="N122" s="380" t="str">
        <f t="shared" si="22"/>
        <v/>
      </c>
      <c r="O122" s="380" t="str">
        <f t="shared" si="23"/>
        <v/>
      </c>
      <c r="P122" s="62"/>
      <c r="Q122" s="62"/>
      <c r="R122" s="62"/>
      <c r="S122" s="62"/>
    </row>
    <row r="123" spans="1:19" s="68" customFormat="1">
      <c r="A123" s="141">
        <v>112</v>
      </c>
      <c r="B123" s="142"/>
      <c r="C123" s="142"/>
      <c r="D123" s="142"/>
      <c r="E123" s="144"/>
      <c r="F123" s="16" t="str">
        <f t="shared" si="14"/>
        <v/>
      </c>
      <c r="H123" s="69"/>
      <c r="I123" s="62"/>
      <c r="J123" s="380" t="str">
        <f t="shared" si="18"/>
        <v/>
      </c>
      <c r="K123" s="380" t="str">
        <f t="shared" si="19"/>
        <v/>
      </c>
      <c r="L123" s="380" t="str">
        <f t="shared" si="20"/>
        <v/>
      </c>
      <c r="M123" s="380" t="str">
        <f t="shared" si="21"/>
        <v/>
      </c>
      <c r="N123" s="380" t="str">
        <f t="shared" si="22"/>
        <v/>
      </c>
      <c r="O123" s="380" t="str">
        <f t="shared" si="23"/>
        <v/>
      </c>
      <c r="P123" s="62"/>
      <c r="Q123" s="62"/>
      <c r="R123" s="62"/>
      <c r="S123" s="62"/>
    </row>
    <row r="124" spans="1:19" s="68" customFormat="1">
      <c r="A124" s="141">
        <v>113</v>
      </c>
      <c r="B124" s="142"/>
      <c r="C124" s="142"/>
      <c r="D124" s="142"/>
      <c r="E124" s="144"/>
      <c r="F124" s="16" t="str">
        <f t="shared" si="14"/>
        <v/>
      </c>
      <c r="H124" s="69"/>
      <c r="I124" s="62"/>
      <c r="J124" s="380" t="str">
        <f t="shared" si="18"/>
        <v/>
      </c>
      <c r="K124" s="380" t="str">
        <f t="shared" si="19"/>
        <v/>
      </c>
      <c r="L124" s="380" t="str">
        <f t="shared" si="20"/>
        <v/>
      </c>
      <c r="M124" s="380" t="str">
        <f t="shared" si="21"/>
        <v/>
      </c>
      <c r="N124" s="380" t="str">
        <f t="shared" si="22"/>
        <v/>
      </c>
      <c r="O124" s="380" t="str">
        <f t="shared" si="23"/>
        <v/>
      </c>
      <c r="P124" s="62"/>
      <c r="Q124" s="62"/>
      <c r="R124" s="62"/>
      <c r="S124" s="62"/>
    </row>
    <row r="125" spans="1:19" s="68" customFormat="1">
      <c r="A125" s="141">
        <v>114</v>
      </c>
      <c r="B125" s="142"/>
      <c r="C125" s="142"/>
      <c r="D125" s="142"/>
      <c r="E125" s="144"/>
      <c r="F125" s="16" t="str">
        <f t="shared" si="14"/>
        <v/>
      </c>
      <c r="H125" s="69"/>
      <c r="I125" s="62"/>
      <c r="J125" s="380" t="str">
        <f t="shared" si="18"/>
        <v/>
      </c>
      <c r="K125" s="380" t="str">
        <f t="shared" si="19"/>
        <v/>
      </c>
      <c r="L125" s="380" t="str">
        <f t="shared" si="20"/>
        <v/>
      </c>
      <c r="M125" s="380" t="str">
        <f t="shared" si="21"/>
        <v/>
      </c>
      <c r="N125" s="380" t="str">
        <f t="shared" si="22"/>
        <v/>
      </c>
      <c r="O125" s="380" t="str">
        <f t="shared" si="23"/>
        <v/>
      </c>
      <c r="P125" s="62"/>
      <c r="Q125" s="62"/>
      <c r="R125" s="62"/>
      <c r="S125" s="62"/>
    </row>
    <row r="126" spans="1:19" s="68" customFormat="1">
      <c r="A126" s="141">
        <v>115</v>
      </c>
      <c r="B126" s="142"/>
      <c r="C126" s="142"/>
      <c r="D126" s="142"/>
      <c r="E126" s="144"/>
      <c r="F126" s="16" t="str">
        <f t="shared" si="14"/>
        <v/>
      </c>
      <c r="H126" s="69"/>
      <c r="I126" s="62"/>
      <c r="J126" s="380" t="str">
        <f t="shared" si="18"/>
        <v/>
      </c>
      <c r="K126" s="380" t="str">
        <f t="shared" si="19"/>
        <v/>
      </c>
      <c r="L126" s="380" t="str">
        <f t="shared" si="20"/>
        <v/>
      </c>
      <c r="M126" s="380" t="str">
        <f t="shared" si="21"/>
        <v/>
      </c>
      <c r="N126" s="380" t="str">
        <f t="shared" si="22"/>
        <v/>
      </c>
      <c r="O126" s="380" t="str">
        <f t="shared" si="23"/>
        <v/>
      </c>
      <c r="P126" s="62"/>
      <c r="Q126" s="62"/>
      <c r="R126" s="62"/>
      <c r="S126" s="62"/>
    </row>
    <row r="127" spans="1:19" s="68" customFormat="1">
      <c r="A127" s="141">
        <v>116</v>
      </c>
      <c r="B127" s="142"/>
      <c r="C127" s="142"/>
      <c r="D127" s="142"/>
      <c r="E127" s="144"/>
      <c r="F127" s="16" t="str">
        <f t="shared" si="14"/>
        <v/>
      </c>
      <c r="H127" s="69"/>
      <c r="I127" s="62"/>
      <c r="J127" s="380" t="str">
        <f t="shared" si="18"/>
        <v/>
      </c>
      <c r="K127" s="380" t="str">
        <f t="shared" si="19"/>
        <v/>
      </c>
      <c r="L127" s="380" t="str">
        <f t="shared" si="20"/>
        <v/>
      </c>
      <c r="M127" s="380" t="str">
        <f t="shared" si="21"/>
        <v/>
      </c>
      <c r="N127" s="380" t="str">
        <f t="shared" si="22"/>
        <v/>
      </c>
      <c r="O127" s="380" t="str">
        <f t="shared" si="23"/>
        <v/>
      </c>
      <c r="P127" s="62"/>
      <c r="Q127" s="62"/>
      <c r="R127" s="62"/>
      <c r="S127" s="62"/>
    </row>
    <row r="128" spans="1:19" s="68" customFormat="1">
      <c r="A128" s="141">
        <v>117</v>
      </c>
      <c r="B128" s="142"/>
      <c r="C128" s="142"/>
      <c r="D128" s="142"/>
      <c r="E128" s="144"/>
      <c r="F128" s="16" t="str">
        <f t="shared" si="14"/>
        <v/>
      </c>
      <c r="H128" s="69"/>
      <c r="I128" s="62"/>
      <c r="J128" s="380" t="str">
        <f t="shared" si="18"/>
        <v/>
      </c>
      <c r="K128" s="380" t="str">
        <f t="shared" si="19"/>
        <v/>
      </c>
      <c r="L128" s="380" t="str">
        <f t="shared" si="20"/>
        <v/>
      </c>
      <c r="M128" s="380" t="str">
        <f t="shared" si="21"/>
        <v/>
      </c>
      <c r="N128" s="380" t="str">
        <f t="shared" si="22"/>
        <v/>
      </c>
      <c r="O128" s="380" t="str">
        <f t="shared" si="23"/>
        <v/>
      </c>
      <c r="P128" s="62"/>
      <c r="Q128" s="62"/>
      <c r="R128" s="62"/>
      <c r="S128" s="62"/>
    </row>
    <row r="129" spans="1:19" s="68" customFormat="1">
      <c r="A129" s="141">
        <v>118</v>
      </c>
      <c r="B129" s="142"/>
      <c r="C129" s="142"/>
      <c r="D129" s="142"/>
      <c r="E129" s="144"/>
      <c r="F129" s="16" t="str">
        <f t="shared" si="14"/>
        <v/>
      </c>
      <c r="H129" s="69"/>
      <c r="I129" s="62"/>
      <c r="J129" s="380" t="str">
        <f t="shared" si="18"/>
        <v/>
      </c>
      <c r="K129" s="380" t="str">
        <f t="shared" si="19"/>
        <v/>
      </c>
      <c r="L129" s="380" t="str">
        <f t="shared" si="20"/>
        <v/>
      </c>
      <c r="M129" s="380" t="str">
        <f t="shared" si="21"/>
        <v/>
      </c>
      <c r="N129" s="380" t="str">
        <f t="shared" si="22"/>
        <v/>
      </c>
      <c r="O129" s="380" t="str">
        <f t="shared" si="23"/>
        <v/>
      </c>
      <c r="P129" s="62"/>
      <c r="Q129" s="62"/>
      <c r="R129" s="62"/>
      <c r="S129" s="62"/>
    </row>
    <row r="130" spans="1:19" s="68" customFormat="1">
      <c r="A130" s="141">
        <v>119</v>
      </c>
      <c r="B130" s="142"/>
      <c r="C130" s="142"/>
      <c r="D130" s="142"/>
      <c r="E130" s="144"/>
      <c r="F130" s="16" t="str">
        <f t="shared" si="14"/>
        <v/>
      </c>
      <c r="H130" s="69"/>
      <c r="I130" s="62"/>
      <c r="J130" s="380" t="str">
        <f t="shared" si="18"/>
        <v/>
      </c>
      <c r="K130" s="380" t="str">
        <f t="shared" si="19"/>
        <v/>
      </c>
      <c r="L130" s="380" t="str">
        <f t="shared" si="20"/>
        <v/>
      </c>
      <c r="M130" s="380" t="str">
        <f t="shared" si="21"/>
        <v/>
      </c>
      <c r="N130" s="380" t="str">
        <f t="shared" si="22"/>
        <v/>
      </c>
      <c r="O130" s="380" t="str">
        <f t="shared" si="23"/>
        <v/>
      </c>
      <c r="P130" s="62"/>
      <c r="Q130" s="62"/>
      <c r="R130" s="62"/>
      <c r="S130" s="62"/>
    </row>
    <row r="131" spans="1:19" s="68" customFormat="1">
      <c r="A131" s="141">
        <v>120</v>
      </c>
      <c r="B131" s="142"/>
      <c r="C131" s="142"/>
      <c r="D131" s="142"/>
      <c r="E131" s="144"/>
      <c r="F131" s="16" t="str">
        <f t="shared" si="14"/>
        <v/>
      </c>
      <c r="H131" s="69"/>
      <c r="I131" s="62"/>
      <c r="J131" s="380" t="str">
        <f t="shared" si="18"/>
        <v/>
      </c>
      <c r="K131" s="380" t="str">
        <f t="shared" si="19"/>
        <v/>
      </c>
      <c r="L131" s="380" t="str">
        <f t="shared" si="20"/>
        <v/>
      </c>
      <c r="M131" s="380" t="str">
        <f t="shared" si="21"/>
        <v/>
      </c>
      <c r="N131" s="380" t="str">
        <f t="shared" si="22"/>
        <v/>
      </c>
      <c r="O131" s="380" t="str">
        <f t="shared" si="23"/>
        <v/>
      </c>
      <c r="P131" s="62"/>
      <c r="Q131" s="62"/>
      <c r="R131" s="62"/>
      <c r="S131" s="62"/>
    </row>
    <row r="132" spans="1:19" s="68" customFormat="1">
      <c r="A132" s="141">
        <v>121</v>
      </c>
      <c r="B132" s="142"/>
      <c r="C132" s="142"/>
      <c r="D132" s="142"/>
      <c r="E132" s="144"/>
      <c r="F132" s="16" t="str">
        <f t="shared" si="14"/>
        <v/>
      </c>
      <c r="H132" s="69"/>
      <c r="I132" s="62"/>
      <c r="J132" s="380" t="str">
        <f t="shared" si="18"/>
        <v/>
      </c>
      <c r="K132" s="380" t="str">
        <f t="shared" si="19"/>
        <v/>
      </c>
      <c r="L132" s="380" t="str">
        <f t="shared" si="20"/>
        <v/>
      </c>
      <c r="M132" s="380" t="str">
        <f t="shared" si="21"/>
        <v/>
      </c>
      <c r="N132" s="380" t="str">
        <f t="shared" si="22"/>
        <v/>
      </c>
      <c r="O132" s="380" t="str">
        <f t="shared" si="23"/>
        <v/>
      </c>
      <c r="P132" s="62"/>
      <c r="Q132" s="62"/>
      <c r="R132" s="62"/>
      <c r="S132" s="62"/>
    </row>
    <row r="133" spans="1:19" s="68" customFormat="1">
      <c r="A133" s="141">
        <v>122</v>
      </c>
      <c r="B133" s="142"/>
      <c r="C133" s="142"/>
      <c r="D133" s="142"/>
      <c r="E133" s="144"/>
      <c r="F133" s="16" t="str">
        <f t="shared" si="14"/>
        <v/>
      </c>
      <c r="H133" s="69"/>
      <c r="I133" s="62"/>
      <c r="J133" s="380" t="str">
        <f t="shared" si="18"/>
        <v/>
      </c>
      <c r="K133" s="380" t="str">
        <f t="shared" si="19"/>
        <v/>
      </c>
      <c r="L133" s="380" t="str">
        <f t="shared" si="20"/>
        <v/>
      </c>
      <c r="M133" s="380" t="str">
        <f t="shared" si="21"/>
        <v/>
      </c>
      <c r="N133" s="380" t="str">
        <f t="shared" si="22"/>
        <v/>
      </c>
      <c r="O133" s="380" t="str">
        <f t="shared" si="23"/>
        <v/>
      </c>
      <c r="P133" s="62"/>
      <c r="Q133" s="62"/>
      <c r="R133" s="62"/>
      <c r="S133" s="62"/>
    </row>
    <row r="134" spans="1:19" s="68" customFormat="1">
      <c r="A134" s="141">
        <v>123</v>
      </c>
      <c r="B134" s="142"/>
      <c r="C134" s="142"/>
      <c r="D134" s="142"/>
      <c r="E134" s="144"/>
      <c r="F134" s="16" t="str">
        <f t="shared" si="14"/>
        <v/>
      </c>
      <c r="H134" s="69"/>
      <c r="I134" s="62"/>
      <c r="J134" s="380" t="str">
        <f t="shared" si="18"/>
        <v/>
      </c>
      <c r="K134" s="380" t="str">
        <f t="shared" si="19"/>
        <v/>
      </c>
      <c r="L134" s="380" t="str">
        <f t="shared" si="20"/>
        <v/>
      </c>
      <c r="M134" s="380" t="str">
        <f t="shared" si="21"/>
        <v/>
      </c>
      <c r="N134" s="380" t="str">
        <f t="shared" si="22"/>
        <v/>
      </c>
      <c r="O134" s="380" t="str">
        <f t="shared" si="23"/>
        <v/>
      </c>
      <c r="P134" s="62"/>
      <c r="Q134" s="62"/>
      <c r="R134" s="62"/>
      <c r="S134" s="62"/>
    </row>
    <row r="135" spans="1:19" s="68" customFormat="1">
      <c r="A135" s="141">
        <v>124</v>
      </c>
      <c r="B135" s="142"/>
      <c r="C135" s="142"/>
      <c r="D135" s="142"/>
      <c r="E135" s="144"/>
      <c r="F135" s="16" t="str">
        <f t="shared" si="14"/>
        <v/>
      </c>
      <c r="H135" s="69"/>
      <c r="I135" s="62"/>
      <c r="J135" s="380" t="str">
        <f t="shared" si="18"/>
        <v/>
      </c>
      <c r="K135" s="380" t="str">
        <f t="shared" si="19"/>
        <v/>
      </c>
      <c r="L135" s="380" t="str">
        <f t="shared" si="20"/>
        <v/>
      </c>
      <c r="M135" s="380" t="str">
        <f t="shared" si="21"/>
        <v/>
      </c>
      <c r="N135" s="380" t="str">
        <f t="shared" si="22"/>
        <v/>
      </c>
      <c r="O135" s="380" t="str">
        <f t="shared" si="23"/>
        <v/>
      </c>
      <c r="P135" s="62"/>
      <c r="Q135" s="62"/>
      <c r="R135" s="62"/>
      <c r="S135" s="62"/>
    </row>
    <row r="136" spans="1:19" s="68" customFormat="1">
      <c r="A136" s="141">
        <v>125</v>
      </c>
      <c r="B136" s="142"/>
      <c r="C136" s="142"/>
      <c r="D136" s="142"/>
      <c r="E136" s="144"/>
      <c r="F136" s="16" t="str">
        <f t="shared" si="14"/>
        <v/>
      </c>
      <c r="H136" s="69"/>
      <c r="I136" s="62"/>
      <c r="J136" s="380" t="str">
        <f t="shared" si="18"/>
        <v/>
      </c>
      <c r="K136" s="380" t="str">
        <f t="shared" si="19"/>
        <v/>
      </c>
      <c r="L136" s="380" t="str">
        <f t="shared" si="20"/>
        <v/>
      </c>
      <c r="M136" s="380" t="str">
        <f t="shared" si="21"/>
        <v/>
      </c>
      <c r="N136" s="380" t="str">
        <f t="shared" si="22"/>
        <v/>
      </c>
      <c r="O136" s="380" t="str">
        <f t="shared" si="23"/>
        <v/>
      </c>
      <c r="P136" s="62"/>
      <c r="Q136" s="62"/>
      <c r="R136" s="62"/>
      <c r="S136" s="62"/>
    </row>
    <row r="137" spans="1:19" s="68" customFormat="1">
      <c r="A137" s="141">
        <v>126</v>
      </c>
      <c r="B137" s="142"/>
      <c r="C137" s="142"/>
      <c r="D137" s="142"/>
      <c r="E137" s="144"/>
      <c r="F137" s="16" t="str">
        <f t="shared" si="14"/>
        <v/>
      </c>
      <c r="H137" s="69"/>
      <c r="I137" s="62"/>
      <c r="J137" s="380" t="str">
        <f t="shared" si="18"/>
        <v/>
      </c>
      <c r="K137" s="380" t="str">
        <f t="shared" si="19"/>
        <v/>
      </c>
      <c r="L137" s="380" t="str">
        <f t="shared" si="20"/>
        <v/>
      </c>
      <c r="M137" s="380" t="str">
        <f t="shared" si="21"/>
        <v/>
      </c>
      <c r="N137" s="380" t="str">
        <f t="shared" si="22"/>
        <v/>
      </c>
      <c r="O137" s="380" t="str">
        <f t="shared" si="23"/>
        <v/>
      </c>
      <c r="P137" s="62"/>
      <c r="Q137" s="62"/>
      <c r="R137" s="62"/>
      <c r="S137" s="62"/>
    </row>
    <row r="138" spans="1:19" s="68" customFormat="1">
      <c r="A138" s="141">
        <v>127</v>
      </c>
      <c r="B138" s="142"/>
      <c r="C138" s="142"/>
      <c r="D138" s="142"/>
      <c r="E138" s="144"/>
      <c r="F138" s="16" t="str">
        <f t="shared" si="14"/>
        <v/>
      </c>
      <c r="H138" s="69"/>
      <c r="I138" s="62"/>
      <c r="J138" s="380" t="str">
        <f t="shared" si="18"/>
        <v/>
      </c>
      <c r="K138" s="380" t="str">
        <f t="shared" si="19"/>
        <v/>
      </c>
      <c r="L138" s="380" t="str">
        <f t="shared" si="20"/>
        <v/>
      </c>
      <c r="M138" s="380" t="str">
        <f t="shared" si="21"/>
        <v/>
      </c>
      <c r="N138" s="380" t="str">
        <f t="shared" si="22"/>
        <v/>
      </c>
      <c r="O138" s="380" t="str">
        <f t="shared" si="23"/>
        <v/>
      </c>
      <c r="P138" s="62"/>
      <c r="Q138" s="62"/>
      <c r="R138" s="62"/>
      <c r="S138" s="62"/>
    </row>
    <row r="139" spans="1:19" s="68" customFormat="1">
      <c r="A139" s="141">
        <v>128</v>
      </c>
      <c r="B139" s="142"/>
      <c r="C139" s="142"/>
      <c r="D139" s="142"/>
      <c r="E139" s="144"/>
      <c r="F139" s="16" t="str">
        <f t="shared" si="14"/>
        <v/>
      </c>
      <c r="H139" s="69"/>
      <c r="I139" s="62"/>
      <c r="J139" s="380" t="str">
        <f t="shared" si="18"/>
        <v/>
      </c>
      <c r="K139" s="380" t="str">
        <f t="shared" si="19"/>
        <v/>
      </c>
      <c r="L139" s="380" t="str">
        <f t="shared" si="20"/>
        <v/>
      </c>
      <c r="M139" s="380" t="str">
        <f t="shared" si="21"/>
        <v/>
      </c>
      <c r="N139" s="380" t="str">
        <f t="shared" si="22"/>
        <v/>
      </c>
      <c r="O139" s="380" t="str">
        <f t="shared" si="23"/>
        <v/>
      </c>
      <c r="P139" s="62"/>
      <c r="Q139" s="62"/>
      <c r="R139" s="62"/>
      <c r="S139" s="62"/>
    </row>
    <row r="140" spans="1:19" s="68" customFormat="1">
      <c r="A140" s="141">
        <v>129</v>
      </c>
      <c r="B140" s="142"/>
      <c r="C140" s="142"/>
      <c r="D140" s="142"/>
      <c r="E140" s="144"/>
      <c r="F140" s="16" t="str">
        <f t="shared" ref="F140:F203" si="24">IF(OR($B140="",$C140="",$E140&lt;an_initial,$E140&gt;an_final),"",G140 * (INDEX(iii8punctaje, MATCH(C140,iii8anvergură,0), MATCH(D140,iii8tip,0) )) )</f>
        <v/>
      </c>
      <c r="H140" s="69"/>
      <c r="I140" s="62"/>
      <c r="J140" s="380" t="str">
        <f t="shared" ref="J140:J203" si="25">IF(OR($B140="",$C140="",$E140&lt;an_initial,$E140&gt;an_final),"",G140*(INDEX(iii8punctaje,MATCH(C140,iii8anvergură,0),MATCH(D140,iii8tip,0)))*COUNTIFS(C140,$J$6,D140,$J$7))</f>
        <v/>
      </c>
      <c r="K140" s="380" t="str">
        <f t="shared" ref="K140:K203" si="26">IF(OR($B140="",$C140="",$E140&lt;an_initial,$E140&gt;an_final),"",G140*(INDEX(iii8punctaje,MATCH(C140,iii8anvergură,0),MATCH(D140,iii8tip,0)))*COUNTIFS(C140,$K$6,D140,$K$7))</f>
        <v/>
      </c>
      <c r="L140" s="380" t="str">
        <f t="shared" ref="L140:L203" si="27">IF(OR($B140="",$C140="",$E140&lt;an_initial,$E140&gt;an_final),"",G140*(INDEX(iii8punctaje,MATCH(C140,iii8anvergură,0),MATCH(D140,iii8tip,0)))*COUNTIFS(C140,$L$6,D140,$L$7))</f>
        <v/>
      </c>
      <c r="M140" s="380" t="str">
        <f t="shared" ref="M140:M203" si="28">IF(OR($B140="",$C140="",$E140&lt;an_initial,$E140&gt;an_final),"",G140*(INDEX(iii8punctaje,MATCH(C140,iii8anvergură,0),MATCH(D140,iii8tip,0)))*COUNTIFS(C140,$M$6,D140,$M$7))</f>
        <v/>
      </c>
      <c r="N140" s="380" t="str">
        <f t="shared" ref="N140:N203" si="29">IF(OR($B140="",$C140="",$E140&lt;an_initial,$E140&gt;an_final),"",G140*(INDEX(iii8punctaje,MATCH(C140,iii8anvergură,0),MATCH(D140,iii8tip,0)))*COUNTIFS(C140,$N$6,D140,$N$7))</f>
        <v/>
      </c>
      <c r="O140" s="380" t="str">
        <f t="shared" ref="O140:O203" si="30">IF(OR($B140="",$C140="",$E140&lt;an_initial,$E140&gt;an_final),"",G140*(INDEX(iii8punctaje,MATCH(C140,iii8anvergură,0),MATCH(D140,iii8tip,0)))*COUNTIFS(C140,$O$6,D140,$O$7))</f>
        <v/>
      </c>
      <c r="P140" s="62"/>
      <c r="Q140" s="62"/>
      <c r="R140" s="62"/>
      <c r="S140" s="62"/>
    </row>
    <row r="141" spans="1:19" s="68" customFormat="1">
      <c r="A141" s="141">
        <v>130</v>
      </c>
      <c r="B141" s="142"/>
      <c r="C141" s="142"/>
      <c r="D141" s="142"/>
      <c r="E141" s="144"/>
      <c r="F141" s="16" t="str">
        <f t="shared" si="24"/>
        <v/>
      </c>
      <c r="H141" s="69"/>
      <c r="I141" s="62"/>
      <c r="J141" s="380" t="str">
        <f t="shared" si="25"/>
        <v/>
      </c>
      <c r="K141" s="380" t="str">
        <f t="shared" si="26"/>
        <v/>
      </c>
      <c r="L141" s="380" t="str">
        <f t="shared" si="27"/>
        <v/>
      </c>
      <c r="M141" s="380" t="str">
        <f t="shared" si="28"/>
        <v/>
      </c>
      <c r="N141" s="380" t="str">
        <f t="shared" si="29"/>
        <v/>
      </c>
      <c r="O141" s="380" t="str">
        <f t="shared" si="30"/>
        <v/>
      </c>
      <c r="P141" s="62"/>
      <c r="Q141" s="62"/>
      <c r="R141" s="62"/>
      <c r="S141" s="62"/>
    </row>
    <row r="142" spans="1:19" s="68" customFormat="1">
      <c r="A142" s="141">
        <v>131</v>
      </c>
      <c r="B142" s="142"/>
      <c r="C142" s="142"/>
      <c r="D142" s="142"/>
      <c r="E142" s="144"/>
      <c r="F142" s="16" t="str">
        <f t="shared" si="24"/>
        <v/>
      </c>
      <c r="H142" s="69"/>
      <c r="I142" s="62"/>
      <c r="J142" s="380" t="str">
        <f t="shared" si="25"/>
        <v/>
      </c>
      <c r="K142" s="380" t="str">
        <f t="shared" si="26"/>
        <v/>
      </c>
      <c r="L142" s="380" t="str">
        <f t="shared" si="27"/>
        <v/>
      </c>
      <c r="M142" s="380" t="str">
        <f t="shared" si="28"/>
        <v/>
      </c>
      <c r="N142" s="380" t="str">
        <f t="shared" si="29"/>
        <v/>
      </c>
      <c r="O142" s="380" t="str">
        <f t="shared" si="30"/>
        <v/>
      </c>
      <c r="P142" s="62"/>
      <c r="Q142" s="62"/>
      <c r="R142" s="62"/>
      <c r="S142" s="62"/>
    </row>
    <row r="143" spans="1:19" s="68" customFormat="1">
      <c r="A143" s="141">
        <v>132</v>
      </c>
      <c r="B143" s="142"/>
      <c r="C143" s="142"/>
      <c r="D143" s="142"/>
      <c r="E143" s="144"/>
      <c r="F143" s="16" t="str">
        <f t="shared" si="24"/>
        <v/>
      </c>
      <c r="H143" s="69"/>
      <c r="I143" s="62"/>
      <c r="J143" s="380" t="str">
        <f t="shared" si="25"/>
        <v/>
      </c>
      <c r="K143" s="380" t="str">
        <f t="shared" si="26"/>
        <v/>
      </c>
      <c r="L143" s="380" t="str">
        <f t="shared" si="27"/>
        <v/>
      </c>
      <c r="M143" s="380" t="str">
        <f t="shared" si="28"/>
        <v/>
      </c>
      <c r="N143" s="380" t="str">
        <f t="shared" si="29"/>
        <v/>
      </c>
      <c r="O143" s="380" t="str">
        <f t="shared" si="30"/>
        <v/>
      </c>
      <c r="P143" s="62"/>
      <c r="Q143" s="62"/>
      <c r="R143" s="62"/>
      <c r="S143" s="62"/>
    </row>
    <row r="144" spans="1:19" s="68" customFormat="1">
      <c r="A144" s="141">
        <v>133</v>
      </c>
      <c r="B144" s="142"/>
      <c r="C144" s="142"/>
      <c r="D144" s="142"/>
      <c r="E144" s="144"/>
      <c r="F144" s="16" t="str">
        <f t="shared" si="24"/>
        <v/>
      </c>
      <c r="H144" s="69"/>
      <c r="I144" s="62"/>
      <c r="J144" s="380" t="str">
        <f t="shared" si="25"/>
        <v/>
      </c>
      <c r="K144" s="380" t="str">
        <f t="shared" si="26"/>
        <v/>
      </c>
      <c r="L144" s="380" t="str">
        <f t="shared" si="27"/>
        <v/>
      </c>
      <c r="M144" s="380" t="str">
        <f t="shared" si="28"/>
        <v/>
      </c>
      <c r="N144" s="380" t="str">
        <f t="shared" si="29"/>
        <v/>
      </c>
      <c r="O144" s="380" t="str">
        <f t="shared" si="30"/>
        <v/>
      </c>
      <c r="P144" s="62"/>
      <c r="Q144" s="62"/>
      <c r="R144" s="62"/>
      <c r="S144" s="62"/>
    </row>
    <row r="145" spans="1:19" s="68" customFormat="1">
      <c r="A145" s="141">
        <v>134</v>
      </c>
      <c r="B145" s="142"/>
      <c r="C145" s="142"/>
      <c r="D145" s="142"/>
      <c r="E145" s="144"/>
      <c r="F145" s="16" t="str">
        <f t="shared" si="24"/>
        <v/>
      </c>
      <c r="H145" s="69"/>
      <c r="I145" s="62"/>
      <c r="J145" s="380" t="str">
        <f t="shared" si="25"/>
        <v/>
      </c>
      <c r="K145" s="380" t="str">
        <f t="shared" si="26"/>
        <v/>
      </c>
      <c r="L145" s="380" t="str">
        <f t="shared" si="27"/>
        <v/>
      </c>
      <c r="M145" s="380" t="str">
        <f t="shared" si="28"/>
        <v/>
      </c>
      <c r="N145" s="380" t="str">
        <f t="shared" si="29"/>
        <v/>
      </c>
      <c r="O145" s="380" t="str">
        <f t="shared" si="30"/>
        <v/>
      </c>
      <c r="P145" s="62"/>
      <c r="Q145" s="62"/>
      <c r="R145" s="62"/>
      <c r="S145" s="62"/>
    </row>
    <row r="146" spans="1:19" s="68" customFormat="1">
      <c r="A146" s="141">
        <v>135</v>
      </c>
      <c r="B146" s="142"/>
      <c r="C146" s="142"/>
      <c r="D146" s="142"/>
      <c r="E146" s="144"/>
      <c r="F146" s="16" t="str">
        <f t="shared" si="24"/>
        <v/>
      </c>
      <c r="H146" s="69"/>
      <c r="I146" s="62"/>
      <c r="J146" s="380" t="str">
        <f t="shared" si="25"/>
        <v/>
      </c>
      <c r="K146" s="380" t="str">
        <f t="shared" si="26"/>
        <v/>
      </c>
      <c r="L146" s="380" t="str">
        <f t="shared" si="27"/>
        <v/>
      </c>
      <c r="M146" s="380" t="str">
        <f t="shared" si="28"/>
        <v/>
      </c>
      <c r="N146" s="380" t="str">
        <f t="shared" si="29"/>
        <v/>
      </c>
      <c r="O146" s="380" t="str">
        <f t="shared" si="30"/>
        <v/>
      </c>
      <c r="P146" s="62"/>
      <c r="Q146" s="62"/>
      <c r="R146" s="62"/>
      <c r="S146" s="62"/>
    </row>
    <row r="147" spans="1:19" s="68" customFormat="1">
      <c r="A147" s="141">
        <v>136</v>
      </c>
      <c r="B147" s="142"/>
      <c r="C147" s="142"/>
      <c r="D147" s="142"/>
      <c r="E147" s="144"/>
      <c r="F147" s="16" t="str">
        <f t="shared" si="24"/>
        <v/>
      </c>
      <c r="H147" s="69"/>
      <c r="I147" s="62"/>
      <c r="J147" s="380" t="str">
        <f t="shared" si="25"/>
        <v/>
      </c>
      <c r="K147" s="380" t="str">
        <f t="shared" si="26"/>
        <v/>
      </c>
      <c r="L147" s="380" t="str">
        <f t="shared" si="27"/>
        <v/>
      </c>
      <c r="M147" s="380" t="str">
        <f t="shared" si="28"/>
        <v/>
      </c>
      <c r="N147" s="380" t="str">
        <f t="shared" si="29"/>
        <v/>
      </c>
      <c r="O147" s="380" t="str">
        <f t="shared" si="30"/>
        <v/>
      </c>
      <c r="P147" s="62"/>
      <c r="Q147" s="62"/>
      <c r="R147" s="62"/>
      <c r="S147" s="62"/>
    </row>
    <row r="148" spans="1:19" s="68" customFormat="1">
      <c r="A148" s="141">
        <v>137</v>
      </c>
      <c r="B148" s="142"/>
      <c r="C148" s="142"/>
      <c r="D148" s="142"/>
      <c r="E148" s="144"/>
      <c r="F148" s="16" t="str">
        <f t="shared" si="24"/>
        <v/>
      </c>
      <c r="H148" s="69"/>
      <c r="I148" s="62"/>
      <c r="J148" s="380" t="str">
        <f t="shared" si="25"/>
        <v/>
      </c>
      <c r="K148" s="380" t="str">
        <f t="shared" si="26"/>
        <v/>
      </c>
      <c r="L148" s="380" t="str">
        <f t="shared" si="27"/>
        <v/>
      </c>
      <c r="M148" s="380" t="str">
        <f t="shared" si="28"/>
        <v/>
      </c>
      <c r="N148" s="380" t="str">
        <f t="shared" si="29"/>
        <v/>
      </c>
      <c r="O148" s="380" t="str">
        <f t="shared" si="30"/>
        <v/>
      </c>
      <c r="P148" s="62"/>
      <c r="Q148" s="62"/>
      <c r="R148" s="62"/>
      <c r="S148" s="62"/>
    </row>
    <row r="149" spans="1:19" s="68" customFormat="1">
      <c r="A149" s="141">
        <v>138</v>
      </c>
      <c r="B149" s="142"/>
      <c r="C149" s="142"/>
      <c r="D149" s="142"/>
      <c r="E149" s="144"/>
      <c r="F149" s="16" t="str">
        <f t="shared" si="24"/>
        <v/>
      </c>
      <c r="H149" s="69"/>
      <c r="I149" s="62"/>
      <c r="J149" s="380" t="str">
        <f t="shared" si="25"/>
        <v/>
      </c>
      <c r="K149" s="380" t="str">
        <f t="shared" si="26"/>
        <v/>
      </c>
      <c r="L149" s="380" t="str">
        <f t="shared" si="27"/>
        <v/>
      </c>
      <c r="M149" s="380" t="str">
        <f t="shared" si="28"/>
        <v/>
      </c>
      <c r="N149" s="380" t="str">
        <f t="shared" si="29"/>
        <v/>
      </c>
      <c r="O149" s="380" t="str">
        <f t="shared" si="30"/>
        <v/>
      </c>
      <c r="P149" s="62"/>
      <c r="Q149" s="62"/>
      <c r="R149" s="62"/>
      <c r="S149" s="62"/>
    </row>
    <row r="150" spans="1:19" s="68" customFormat="1">
      <c r="A150" s="141">
        <v>139</v>
      </c>
      <c r="B150" s="142"/>
      <c r="C150" s="142"/>
      <c r="D150" s="142"/>
      <c r="E150" s="144"/>
      <c r="F150" s="16" t="str">
        <f t="shared" si="24"/>
        <v/>
      </c>
      <c r="H150" s="69"/>
      <c r="I150" s="62"/>
      <c r="J150" s="380" t="str">
        <f t="shared" si="25"/>
        <v/>
      </c>
      <c r="K150" s="380" t="str">
        <f t="shared" si="26"/>
        <v/>
      </c>
      <c r="L150" s="380" t="str">
        <f t="shared" si="27"/>
        <v/>
      </c>
      <c r="M150" s="380" t="str">
        <f t="shared" si="28"/>
        <v/>
      </c>
      <c r="N150" s="380" t="str">
        <f t="shared" si="29"/>
        <v/>
      </c>
      <c r="O150" s="380" t="str">
        <f t="shared" si="30"/>
        <v/>
      </c>
      <c r="P150" s="62"/>
      <c r="Q150" s="62"/>
      <c r="R150" s="62"/>
      <c r="S150" s="62"/>
    </row>
    <row r="151" spans="1:19" s="68" customFormat="1">
      <c r="A151" s="141">
        <v>140</v>
      </c>
      <c r="B151" s="142"/>
      <c r="C151" s="142"/>
      <c r="D151" s="142"/>
      <c r="E151" s="144"/>
      <c r="F151" s="16" t="str">
        <f t="shared" si="24"/>
        <v/>
      </c>
      <c r="H151" s="69"/>
      <c r="I151" s="62"/>
      <c r="J151" s="380" t="str">
        <f t="shared" si="25"/>
        <v/>
      </c>
      <c r="K151" s="380" t="str">
        <f t="shared" si="26"/>
        <v/>
      </c>
      <c r="L151" s="380" t="str">
        <f t="shared" si="27"/>
        <v/>
      </c>
      <c r="M151" s="380" t="str">
        <f t="shared" si="28"/>
        <v/>
      </c>
      <c r="N151" s="380" t="str">
        <f t="shared" si="29"/>
        <v/>
      </c>
      <c r="O151" s="380" t="str">
        <f t="shared" si="30"/>
        <v/>
      </c>
      <c r="P151" s="62"/>
      <c r="Q151" s="62"/>
      <c r="R151" s="62"/>
      <c r="S151" s="62"/>
    </row>
    <row r="152" spans="1:19" s="68" customFormat="1">
      <c r="A152" s="141">
        <v>141</v>
      </c>
      <c r="B152" s="142"/>
      <c r="C152" s="142"/>
      <c r="D152" s="142"/>
      <c r="E152" s="144"/>
      <c r="F152" s="16" t="str">
        <f t="shared" si="24"/>
        <v/>
      </c>
      <c r="H152" s="69"/>
      <c r="I152" s="62"/>
      <c r="J152" s="380" t="str">
        <f t="shared" si="25"/>
        <v/>
      </c>
      <c r="K152" s="380" t="str">
        <f t="shared" si="26"/>
        <v/>
      </c>
      <c r="L152" s="380" t="str">
        <f t="shared" si="27"/>
        <v/>
      </c>
      <c r="M152" s="380" t="str">
        <f t="shared" si="28"/>
        <v/>
      </c>
      <c r="N152" s="380" t="str">
        <f t="shared" si="29"/>
        <v/>
      </c>
      <c r="O152" s="380" t="str">
        <f t="shared" si="30"/>
        <v/>
      </c>
      <c r="P152" s="62"/>
      <c r="Q152" s="62"/>
      <c r="R152" s="62"/>
      <c r="S152" s="62"/>
    </row>
    <row r="153" spans="1:19" s="68" customFormat="1">
      <c r="A153" s="141">
        <v>142</v>
      </c>
      <c r="B153" s="142"/>
      <c r="C153" s="142"/>
      <c r="D153" s="142"/>
      <c r="E153" s="144"/>
      <c r="F153" s="16" t="str">
        <f t="shared" si="24"/>
        <v/>
      </c>
      <c r="H153" s="69"/>
      <c r="I153" s="62"/>
      <c r="J153" s="380" t="str">
        <f t="shared" si="25"/>
        <v/>
      </c>
      <c r="K153" s="380" t="str">
        <f t="shared" si="26"/>
        <v/>
      </c>
      <c r="L153" s="380" t="str">
        <f t="shared" si="27"/>
        <v/>
      </c>
      <c r="M153" s="380" t="str">
        <f t="shared" si="28"/>
        <v/>
      </c>
      <c r="N153" s="380" t="str">
        <f t="shared" si="29"/>
        <v/>
      </c>
      <c r="O153" s="380" t="str">
        <f t="shared" si="30"/>
        <v/>
      </c>
      <c r="P153" s="62"/>
      <c r="Q153" s="62"/>
      <c r="R153" s="62"/>
      <c r="S153" s="62"/>
    </row>
    <row r="154" spans="1:19" s="68" customFormat="1">
      <c r="A154" s="141">
        <v>143</v>
      </c>
      <c r="B154" s="142"/>
      <c r="C154" s="142"/>
      <c r="D154" s="142"/>
      <c r="E154" s="144"/>
      <c r="F154" s="16" t="str">
        <f t="shared" si="24"/>
        <v/>
      </c>
      <c r="H154" s="69"/>
      <c r="I154" s="62"/>
      <c r="J154" s="380" t="str">
        <f t="shared" si="25"/>
        <v/>
      </c>
      <c r="K154" s="380" t="str">
        <f t="shared" si="26"/>
        <v/>
      </c>
      <c r="L154" s="380" t="str">
        <f t="shared" si="27"/>
        <v/>
      </c>
      <c r="M154" s="380" t="str">
        <f t="shared" si="28"/>
        <v/>
      </c>
      <c r="N154" s="380" t="str">
        <f t="shared" si="29"/>
        <v/>
      </c>
      <c r="O154" s="380" t="str">
        <f t="shared" si="30"/>
        <v/>
      </c>
      <c r="P154" s="62"/>
      <c r="Q154" s="62"/>
      <c r="R154" s="62"/>
      <c r="S154" s="62"/>
    </row>
    <row r="155" spans="1:19" s="68" customFormat="1">
      <c r="A155" s="141">
        <v>144</v>
      </c>
      <c r="B155" s="142"/>
      <c r="C155" s="142"/>
      <c r="D155" s="142"/>
      <c r="E155" s="144"/>
      <c r="F155" s="16" t="str">
        <f t="shared" si="24"/>
        <v/>
      </c>
      <c r="H155" s="69"/>
      <c r="I155" s="62"/>
      <c r="J155" s="380" t="str">
        <f t="shared" si="25"/>
        <v/>
      </c>
      <c r="K155" s="380" t="str">
        <f t="shared" si="26"/>
        <v/>
      </c>
      <c r="L155" s="380" t="str">
        <f t="shared" si="27"/>
        <v/>
      </c>
      <c r="M155" s="380" t="str">
        <f t="shared" si="28"/>
        <v/>
      </c>
      <c r="N155" s="380" t="str">
        <f t="shared" si="29"/>
        <v/>
      </c>
      <c r="O155" s="380" t="str">
        <f t="shared" si="30"/>
        <v/>
      </c>
      <c r="P155" s="62"/>
      <c r="Q155" s="62"/>
      <c r="R155" s="62"/>
      <c r="S155" s="62"/>
    </row>
    <row r="156" spans="1:19" s="68" customFormat="1">
      <c r="A156" s="141">
        <v>145</v>
      </c>
      <c r="B156" s="142"/>
      <c r="C156" s="142"/>
      <c r="D156" s="142"/>
      <c r="E156" s="144"/>
      <c r="F156" s="16" t="str">
        <f t="shared" si="24"/>
        <v/>
      </c>
      <c r="H156" s="69"/>
      <c r="I156" s="62"/>
      <c r="J156" s="380" t="str">
        <f t="shared" si="25"/>
        <v/>
      </c>
      <c r="K156" s="380" t="str">
        <f t="shared" si="26"/>
        <v/>
      </c>
      <c r="L156" s="380" t="str">
        <f t="shared" si="27"/>
        <v/>
      </c>
      <c r="M156" s="380" t="str">
        <f t="shared" si="28"/>
        <v/>
      </c>
      <c r="N156" s="380" t="str">
        <f t="shared" si="29"/>
        <v/>
      </c>
      <c r="O156" s="380" t="str">
        <f t="shared" si="30"/>
        <v/>
      </c>
      <c r="P156" s="62"/>
      <c r="Q156" s="62"/>
      <c r="R156" s="62"/>
      <c r="S156" s="62"/>
    </row>
    <row r="157" spans="1:19" s="68" customFormat="1">
      <c r="A157" s="141">
        <v>146</v>
      </c>
      <c r="B157" s="142"/>
      <c r="C157" s="142"/>
      <c r="D157" s="142"/>
      <c r="E157" s="144"/>
      <c r="F157" s="16" t="str">
        <f t="shared" si="24"/>
        <v/>
      </c>
      <c r="H157" s="69"/>
      <c r="I157" s="62"/>
      <c r="J157" s="380" t="str">
        <f t="shared" si="25"/>
        <v/>
      </c>
      <c r="K157" s="380" t="str">
        <f t="shared" si="26"/>
        <v/>
      </c>
      <c r="L157" s="380" t="str">
        <f t="shared" si="27"/>
        <v/>
      </c>
      <c r="M157" s="380" t="str">
        <f t="shared" si="28"/>
        <v/>
      </c>
      <c r="N157" s="380" t="str">
        <f t="shared" si="29"/>
        <v/>
      </c>
      <c r="O157" s="380" t="str">
        <f t="shared" si="30"/>
        <v/>
      </c>
      <c r="P157" s="62"/>
      <c r="Q157" s="62"/>
      <c r="R157" s="62"/>
      <c r="S157" s="62"/>
    </row>
    <row r="158" spans="1:19" s="68" customFormat="1">
      <c r="A158" s="141">
        <v>147</v>
      </c>
      <c r="B158" s="142"/>
      <c r="C158" s="142"/>
      <c r="D158" s="142"/>
      <c r="E158" s="144"/>
      <c r="F158" s="16" t="str">
        <f t="shared" si="24"/>
        <v/>
      </c>
      <c r="H158" s="69"/>
      <c r="I158" s="62"/>
      <c r="J158" s="380" t="str">
        <f t="shared" si="25"/>
        <v/>
      </c>
      <c r="K158" s="380" t="str">
        <f t="shared" si="26"/>
        <v/>
      </c>
      <c r="L158" s="380" t="str">
        <f t="shared" si="27"/>
        <v/>
      </c>
      <c r="M158" s="380" t="str">
        <f t="shared" si="28"/>
        <v/>
      </c>
      <c r="N158" s="380" t="str">
        <f t="shared" si="29"/>
        <v/>
      </c>
      <c r="O158" s="380" t="str">
        <f t="shared" si="30"/>
        <v/>
      </c>
      <c r="P158" s="62"/>
      <c r="Q158" s="62"/>
      <c r="R158" s="62"/>
      <c r="S158" s="62"/>
    </row>
    <row r="159" spans="1:19" s="68" customFormat="1">
      <c r="A159" s="141">
        <v>148</v>
      </c>
      <c r="B159" s="142"/>
      <c r="C159" s="142"/>
      <c r="D159" s="142"/>
      <c r="E159" s="144"/>
      <c r="F159" s="16" t="str">
        <f t="shared" si="24"/>
        <v/>
      </c>
      <c r="H159" s="69"/>
      <c r="I159" s="62"/>
      <c r="J159" s="380" t="str">
        <f t="shared" si="25"/>
        <v/>
      </c>
      <c r="K159" s="380" t="str">
        <f t="shared" si="26"/>
        <v/>
      </c>
      <c r="L159" s="380" t="str">
        <f t="shared" si="27"/>
        <v/>
      </c>
      <c r="M159" s="380" t="str">
        <f t="shared" si="28"/>
        <v/>
      </c>
      <c r="N159" s="380" t="str">
        <f t="shared" si="29"/>
        <v/>
      </c>
      <c r="O159" s="380" t="str">
        <f t="shared" si="30"/>
        <v/>
      </c>
      <c r="P159" s="62"/>
      <c r="Q159" s="62"/>
      <c r="R159" s="62"/>
      <c r="S159" s="62"/>
    </row>
    <row r="160" spans="1:19" s="68" customFormat="1">
      <c r="A160" s="141">
        <v>149</v>
      </c>
      <c r="B160" s="142"/>
      <c r="C160" s="142"/>
      <c r="D160" s="142"/>
      <c r="E160" s="144"/>
      <c r="F160" s="16" t="str">
        <f t="shared" si="24"/>
        <v/>
      </c>
      <c r="H160" s="69"/>
      <c r="I160" s="62"/>
      <c r="J160" s="380" t="str">
        <f t="shared" si="25"/>
        <v/>
      </c>
      <c r="K160" s="380" t="str">
        <f t="shared" si="26"/>
        <v/>
      </c>
      <c r="L160" s="380" t="str">
        <f t="shared" si="27"/>
        <v/>
      </c>
      <c r="M160" s="380" t="str">
        <f t="shared" si="28"/>
        <v/>
      </c>
      <c r="N160" s="380" t="str">
        <f t="shared" si="29"/>
        <v/>
      </c>
      <c r="O160" s="380" t="str">
        <f t="shared" si="30"/>
        <v/>
      </c>
      <c r="P160" s="62"/>
      <c r="Q160" s="62"/>
      <c r="R160" s="62"/>
      <c r="S160" s="62"/>
    </row>
    <row r="161" spans="1:19" s="68" customFormat="1">
      <c r="A161" s="141">
        <v>150</v>
      </c>
      <c r="B161" s="142"/>
      <c r="C161" s="142"/>
      <c r="D161" s="142"/>
      <c r="E161" s="144"/>
      <c r="F161" s="16" t="str">
        <f t="shared" si="24"/>
        <v/>
      </c>
      <c r="H161" s="69"/>
      <c r="I161" s="62"/>
      <c r="J161" s="380" t="str">
        <f t="shared" si="25"/>
        <v/>
      </c>
      <c r="K161" s="380" t="str">
        <f t="shared" si="26"/>
        <v/>
      </c>
      <c r="L161" s="380" t="str">
        <f t="shared" si="27"/>
        <v/>
      </c>
      <c r="M161" s="380" t="str">
        <f t="shared" si="28"/>
        <v/>
      </c>
      <c r="N161" s="380" t="str">
        <f t="shared" si="29"/>
        <v/>
      </c>
      <c r="O161" s="380" t="str">
        <f t="shared" si="30"/>
        <v/>
      </c>
      <c r="P161" s="62"/>
      <c r="Q161" s="62"/>
      <c r="R161" s="62"/>
      <c r="S161" s="62"/>
    </row>
    <row r="162" spans="1:19" s="68" customFormat="1">
      <c r="A162" s="141">
        <v>151</v>
      </c>
      <c r="B162" s="142"/>
      <c r="C162" s="142"/>
      <c r="D162" s="142"/>
      <c r="E162" s="144"/>
      <c r="F162" s="16" t="str">
        <f t="shared" si="24"/>
        <v/>
      </c>
      <c r="H162" s="69"/>
      <c r="I162" s="62"/>
      <c r="J162" s="380" t="str">
        <f t="shared" si="25"/>
        <v/>
      </c>
      <c r="K162" s="380" t="str">
        <f t="shared" si="26"/>
        <v/>
      </c>
      <c r="L162" s="380" t="str">
        <f t="shared" si="27"/>
        <v/>
      </c>
      <c r="M162" s="380" t="str">
        <f t="shared" si="28"/>
        <v/>
      </c>
      <c r="N162" s="380" t="str">
        <f t="shared" si="29"/>
        <v/>
      </c>
      <c r="O162" s="380" t="str">
        <f t="shared" si="30"/>
        <v/>
      </c>
      <c r="P162" s="62"/>
      <c r="Q162" s="62"/>
      <c r="R162" s="62"/>
      <c r="S162" s="62"/>
    </row>
    <row r="163" spans="1:19" s="68" customFormat="1">
      <c r="A163" s="141">
        <v>152</v>
      </c>
      <c r="B163" s="142"/>
      <c r="C163" s="142"/>
      <c r="D163" s="142"/>
      <c r="E163" s="144"/>
      <c r="F163" s="16" t="str">
        <f t="shared" si="24"/>
        <v/>
      </c>
      <c r="H163" s="69"/>
      <c r="I163" s="62"/>
      <c r="J163" s="380" t="str">
        <f t="shared" si="25"/>
        <v/>
      </c>
      <c r="K163" s="380" t="str">
        <f t="shared" si="26"/>
        <v/>
      </c>
      <c r="L163" s="380" t="str">
        <f t="shared" si="27"/>
        <v/>
      </c>
      <c r="M163" s="380" t="str">
        <f t="shared" si="28"/>
        <v/>
      </c>
      <c r="N163" s="380" t="str">
        <f t="shared" si="29"/>
        <v/>
      </c>
      <c r="O163" s="380" t="str">
        <f t="shared" si="30"/>
        <v/>
      </c>
      <c r="P163" s="62"/>
      <c r="Q163" s="62"/>
      <c r="R163" s="62"/>
      <c r="S163" s="62"/>
    </row>
    <row r="164" spans="1:19" s="68" customFormat="1">
      <c r="A164" s="141">
        <v>153</v>
      </c>
      <c r="B164" s="142"/>
      <c r="C164" s="142"/>
      <c r="D164" s="142"/>
      <c r="E164" s="144"/>
      <c r="F164" s="16" t="str">
        <f t="shared" si="24"/>
        <v/>
      </c>
      <c r="H164" s="69"/>
      <c r="I164" s="62"/>
      <c r="J164" s="380" t="str">
        <f t="shared" si="25"/>
        <v/>
      </c>
      <c r="K164" s="380" t="str">
        <f t="shared" si="26"/>
        <v/>
      </c>
      <c r="L164" s="380" t="str">
        <f t="shared" si="27"/>
        <v/>
      </c>
      <c r="M164" s="380" t="str">
        <f t="shared" si="28"/>
        <v/>
      </c>
      <c r="N164" s="380" t="str">
        <f t="shared" si="29"/>
        <v/>
      </c>
      <c r="O164" s="380" t="str">
        <f t="shared" si="30"/>
        <v/>
      </c>
      <c r="P164" s="62"/>
      <c r="Q164" s="62"/>
      <c r="R164" s="62"/>
      <c r="S164" s="62"/>
    </row>
    <row r="165" spans="1:19" s="68" customFormat="1">
      <c r="A165" s="141">
        <v>154</v>
      </c>
      <c r="B165" s="142"/>
      <c r="C165" s="142"/>
      <c r="D165" s="142"/>
      <c r="E165" s="144"/>
      <c r="F165" s="16" t="str">
        <f t="shared" si="24"/>
        <v/>
      </c>
      <c r="H165" s="69"/>
      <c r="I165" s="62"/>
      <c r="J165" s="380" t="str">
        <f t="shared" si="25"/>
        <v/>
      </c>
      <c r="K165" s="380" t="str">
        <f t="shared" si="26"/>
        <v/>
      </c>
      <c r="L165" s="380" t="str">
        <f t="shared" si="27"/>
        <v/>
      </c>
      <c r="M165" s="380" t="str">
        <f t="shared" si="28"/>
        <v/>
      </c>
      <c r="N165" s="380" t="str">
        <f t="shared" si="29"/>
        <v/>
      </c>
      <c r="O165" s="380" t="str">
        <f t="shared" si="30"/>
        <v/>
      </c>
      <c r="P165" s="62"/>
      <c r="Q165" s="62"/>
      <c r="R165" s="62"/>
      <c r="S165" s="62"/>
    </row>
    <row r="166" spans="1:19" s="68" customFormat="1">
      <c r="A166" s="141">
        <v>155</v>
      </c>
      <c r="B166" s="142"/>
      <c r="C166" s="142"/>
      <c r="D166" s="142"/>
      <c r="E166" s="144"/>
      <c r="F166" s="16" t="str">
        <f t="shared" si="24"/>
        <v/>
      </c>
      <c r="H166" s="69"/>
      <c r="I166" s="62"/>
      <c r="J166" s="380" t="str">
        <f t="shared" si="25"/>
        <v/>
      </c>
      <c r="K166" s="380" t="str">
        <f t="shared" si="26"/>
        <v/>
      </c>
      <c r="L166" s="380" t="str">
        <f t="shared" si="27"/>
        <v/>
      </c>
      <c r="M166" s="380" t="str">
        <f t="shared" si="28"/>
        <v/>
      </c>
      <c r="N166" s="380" t="str">
        <f t="shared" si="29"/>
        <v/>
      </c>
      <c r="O166" s="380" t="str">
        <f t="shared" si="30"/>
        <v/>
      </c>
      <c r="P166" s="62"/>
      <c r="Q166" s="62"/>
      <c r="R166" s="62"/>
      <c r="S166" s="62"/>
    </row>
    <row r="167" spans="1:19" s="68" customFormat="1">
      <c r="A167" s="141">
        <v>156</v>
      </c>
      <c r="B167" s="142"/>
      <c r="C167" s="142"/>
      <c r="D167" s="142"/>
      <c r="E167" s="144"/>
      <c r="F167" s="16" t="str">
        <f t="shared" si="24"/>
        <v/>
      </c>
      <c r="H167" s="69"/>
      <c r="I167" s="62"/>
      <c r="J167" s="380" t="str">
        <f t="shared" si="25"/>
        <v/>
      </c>
      <c r="K167" s="380" t="str">
        <f t="shared" si="26"/>
        <v/>
      </c>
      <c r="L167" s="380" t="str">
        <f t="shared" si="27"/>
        <v/>
      </c>
      <c r="M167" s="380" t="str">
        <f t="shared" si="28"/>
        <v/>
      </c>
      <c r="N167" s="380" t="str">
        <f t="shared" si="29"/>
        <v/>
      </c>
      <c r="O167" s="380" t="str">
        <f t="shared" si="30"/>
        <v/>
      </c>
      <c r="P167" s="62"/>
      <c r="Q167" s="62"/>
      <c r="R167" s="62"/>
      <c r="S167" s="62"/>
    </row>
    <row r="168" spans="1:19" s="68" customFormat="1">
      <c r="A168" s="141">
        <v>157</v>
      </c>
      <c r="B168" s="142"/>
      <c r="C168" s="142"/>
      <c r="D168" s="142"/>
      <c r="E168" s="144"/>
      <c r="F168" s="16" t="str">
        <f t="shared" si="24"/>
        <v/>
      </c>
      <c r="H168" s="69"/>
      <c r="I168" s="62"/>
      <c r="J168" s="380" t="str">
        <f t="shared" si="25"/>
        <v/>
      </c>
      <c r="K168" s="380" t="str">
        <f t="shared" si="26"/>
        <v/>
      </c>
      <c r="L168" s="380" t="str">
        <f t="shared" si="27"/>
        <v/>
      </c>
      <c r="M168" s="380" t="str">
        <f t="shared" si="28"/>
        <v/>
      </c>
      <c r="N168" s="380" t="str">
        <f t="shared" si="29"/>
        <v/>
      </c>
      <c r="O168" s="380" t="str">
        <f t="shared" si="30"/>
        <v/>
      </c>
      <c r="P168" s="62"/>
      <c r="Q168" s="62"/>
      <c r="R168" s="62"/>
      <c r="S168" s="62"/>
    </row>
    <row r="169" spans="1:19" s="68" customFormat="1">
      <c r="A169" s="141">
        <v>158</v>
      </c>
      <c r="B169" s="142"/>
      <c r="C169" s="142"/>
      <c r="D169" s="142"/>
      <c r="E169" s="144"/>
      <c r="F169" s="16" t="str">
        <f t="shared" si="24"/>
        <v/>
      </c>
      <c r="H169" s="69"/>
      <c r="I169" s="62"/>
      <c r="J169" s="380" t="str">
        <f t="shared" si="25"/>
        <v/>
      </c>
      <c r="K169" s="380" t="str">
        <f t="shared" si="26"/>
        <v/>
      </c>
      <c r="L169" s="380" t="str">
        <f t="shared" si="27"/>
        <v/>
      </c>
      <c r="M169" s="380" t="str">
        <f t="shared" si="28"/>
        <v/>
      </c>
      <c r="N169" s="380" t="str">
        <f t="shared" si="29"/>
        <v/>
      </c>
      <c r="O169" s="380" t="str">
        <f t="shared" si="30"/>
        <v/>
      </c>
      <c r="P169" s="62"/>
      <c r="Q169" s="62"/>
      <c r="R169" s="62"/>
      <c r="S169" s="62"/>
    </row>
    <row r="170" spans="1:19" s="68" customFormat="1">
      <c r="A170" s="141">
        <v>159</v>
      </c>
      <c r="B170" s="142"/>
      <c r="C170" s="142"/>
      <c r="D170" s="142"/>
      <c r="E170" s="144"/>
      <c r="F170" s="16" t="str">
        <f t="shared" si="24"/>
        <v/>
      </c>
      <c r="H170" s="69"/>
      <c r="I170" s="62"/>
      <c r="J170" s="380" t="str">
        <f t="shared" si="25"/>
        <v/>
      </c>
      <c r="K170" s="380" t="str">
        <f t="shared" si="26"/>
        <v/>
      </c>
      <c r="L170" s="380" t="str">
        <f t="shared" si="27"/>
        <v/>
      </c>
      <c r="M170" s="380" t="str">
        <f t="shared" si="28"/>
        <v/>
      </c>
      <c r="N170" s="380" t="str">
        <f t="shared" si="29"/>
        <v/>
      </c>
      <c r="O170" s="380" t="str">
        <f t="shared" si="30"/>
        <v/>
      </c>
      <c r="P170" s="62"/>
      <c r="Q170" s="62"/>
      <c r="R170" s="62"/>
      <c r="S170" s="62"/>
    </row>
    <row r="171" spans="1:19" s="68" customFormat="1">
      <c r="A171" s="141">
        <v>160</v>
      </c>
      <c r="B171" s="142"/>
      <c r="C171" s="142"/>
      <c r="D171" s="142"/>
      <c r="E171" s="144"/>
      <c r="F171" s="16" t="str">
        <f t="shared" si="24"/>
        <v/>
      </c>
      <c r="H171" s="69"/>
      <c r="I171" s="62"/>
      <c r="J171" s="380" t="str">
        <f t="shared" si="25"/>
        <v/>
      </c>
      <c r="K171" s="380" t="str">
        <f t="shared" si="26"/>
        <v/>
      </c>
      <c r="L171" s="380" t="str">
        <f t="shared" si="27"/>
        <v/>
      </c>
      <c r="M171" s="380" t="str">
        <f t="shared" si="28"/>
        <v/>
      </c>
      <c r="N171" s="380" t="str">
        <f t="shared" si="29"/>
        <v/>
      </c>
      <c r="O171" s="380" t="str">
        <f t="shared" si="30"/>
        <v/>
      </c>
      <c r="P171" s="62"/>
      <c r="Q171" s="62"/>
      <c r="R171" s="62"/>
      <c r="S171" s="62"/>
    </row>
    <row r="172" spans="1:19" s="68" customFormat="1">
      <c r="A172" s="141">
        <v>161</v>
      </c>
      <c r="B172" s="142"/>
      <c r="C172" s="142"/>
      <c r="D172" s="142"/>
      <c r="E172" s="144"/>
      <c r="F172" s="16" t="str">
        <f t="shared" si="24"/>
        <v/>
      </c>
      <c r="H172" s="69"/>
      <c r="I172" s="62"/>
      <c r="J172" s="380" t="str">
        <f t="shared" si="25"/>
        <v/>
      </c>
      <c r="K172" s="380" t="str">
        <f t="shared" si="26"/>
        <v/>
      </c>
      <c r="L172" s="380" t="str">
        <f t="shared" si="27"/>
        <v/>
      </c>
      <c r="M172" s="380" t="str">
        <f t="shared" si="28"/>
        <v/>
      </c>
      <c r="N172" s="380" t="str">
        <f t="shared" si="29"/>
        <v/>
      </c>
      <c r="O172" s="380" t="str">
        <f t="shared" si="30"/>
        <v/>
      </c>
      <c r="P172" s="62"/>
      <c r="Q172" s="62"/>
      <c r="R172" s="62"/>
      <c r="S172" s="62"/>
    </row>
    <row r="173" spans="1:19" s="68" customFormat="1">
      <c r="A173" s="141">
        <v>162</v>
      </c>
      <c r="B173" s="142"/>
      <c r="C173" s="142"/>
      <c r="D173" s="142"/>
      <c r="E173" s="144"/>
      <c r="F173" s="16" t="str">
        <f t="shared" si="24"/>
        <v/>
      </c>
      <c r="H173" s="69"/>
      <c r="I173" s="62"/>
      <c r="J173" s="380" t="str">
        <f t="shared" si="25"/>
        <v/>
      </c>
      <c r="K173" s="380" t="str">
        <f t="shared" si="26"/>
        <v/>
      </c>
      <c r="L173" s="380" t="str">
        <f t="shared" si="27"/>
        <v/>
      </c>
      <c r="M173" s="380" t="str">
        <f t="shared" si="28"/>
        <v/>
      </c>
      <c r="N173" s="380" t="str">
        <f t="shared" si="29"/>
        <v/>
      </c>
      <c r="O173" s="380" t="str">
        <f t="shared" si="30"/>
        <v/>
      </c>
      <c r="P173" s="62"/>
      <c r="Q173" s="62"/>
      <c r="R173" s="62"/>
      <c r="S173" s="62"/>
    </row>
    <row r="174" spans="1:19" s="68" customFormat="1">
      <c r="A174" s="141">
        <v>163</v>
      </c>
      <c r="B174" s="142"/>
      <c r="C174" s="142"/>
      <c r="D174" s="142"/>
      <c r="E174" s="144"/>
      <c r="F174" s="16" t="str">
        <f t="shared" si="24"/>
        <v/>
      </c>
      <c r="H174" s="69"/>
      <c r="I174" s="62"/>
      <c r="J174" s="380" t="str">
        <f t="shared" si="25"/>
        <v/>
      </c>
      <c r="K174" s="380" t="str">
        <f t="shared" si="26"/>
        <v/>
      </c>
      <c r="L174" s="380" t="str">
        <f t="shared" si="27"/>
        <v/>
      </c>
      <c r="M174" s="380" t="str">
        <f t="shared" si="28"/>
        <v/>
      </c>
      <c r="N174" s="380" t="str">
        <f t="shared" si="29"/>
        <v/>
      </c>
      <c r="O174" s="380" t="str">
        <f t="shared" si="30"/>
        <v/>
      </c>
      <c r="P174" s="62"/>
      <c r="Q174" s="62"/>
      <c r="R174" s="62"/>
      <c r="S174" s="62"/>
    </row>
    <row r="175" spans="1:19" s="68" customFormat="1">
      <c r="A175" s="141">
        <v>164</v>
      </c>
      <c r="B175" s="142"/>
      <c r="C175" s="142"/>
      <c r="D175" s="142"/>
      <c r="E175" s="144"/>
      <c r="F175" s="16" t="str">
        <f t="shared" si="24"/>
        <v/>
      </c>
      <c r="H175" s="69"/>
      <c r="I175" s="62"/>
      <c r="J175" s="380" t="str">
        <f t="shared" si="25"/>
        <v/>
      </c>
      <c r="K175" s="380" t="str">
        <f t="shared" si="26"/>
        <v/>
      </c>
      <c r="L175" s="380" t="str">
        <f t="shared" si="27"/>
        <v/>
      </c>
      <c r="M175" s="380" t="str">
        <f t="shared" si="28"/>
        <v/>
      </c>
      <c r="N175" s="380" t="str">
        <f t="shared" si="29"/>
        <v/>
      </c>
      <c r="O175" s="380" t="str">
        <f t="shared" si="30"/>
        <v/>
      </c>
      <c r="P175" s="62"/>
      <c r="Q175" s="62"/>
      <c r="R175" s="62"/>
      <c r="S175" s="62"/>
    </row>
    <row r="176" spans="1:19" s="68" customFormat="1">
      <c r="A176" s="141">
        <v>165</v>
      </c>
      <c r="B176" s="142"/>
      <c r="C176" s="142"/>
      <c r="D176" s="142"/>
      <c r="E176" s="144"/>
      <c r="F176" s="16" t="str">
        <f t="shared" si="24"/>
        <v/>
      </c>
      <c r="H176" s="69"/>
      <c r="I176" s="62"/>
      <c r="J176" s="380" t="str">
        <f t="shared" si="25"/>
        <v/>
      </c>
      <c r="K176" s="380" t="str">
        <f t="shared" si="26"/>
        <v/>
      </c>
      <c r="L176" s="380" t="str">
        <f t="shared" si="27"/>
        <v/>
      </c>
      <c r="M176" s="380" t="str">
        <f t="shared" si="28"/>
        <v/>
      </c>
      <c r="N176" s="380" t="str">
        <f t="shared" si="29"/>
        <v/>
      </c>
      <c r="O176" s="380" t="str">
        <f t="shared" si="30"/>
        <v/>
      </c>
      <c r="P176" s="62"/>
      <c r="Q176" s="62"/>
      <c r="R176" s="62"/>
      <c r="S176" s="62"/>
    </row>
    <row r="177" spans="1:19" s="68" customFormat="1">
      <c r="A177" s="141">
        <v>166</v>
      </c>
      <c r="B177" s="142"/>
      <c r="C177" s="142"/>
      <c r="D177" s="142"/>
      <c r="E177" s="144"/>
      <c r="F177" s="16" t="str">
        <f t="shared" si="24"/>
        <v/>
      </c>
      <c r="H177" s="69"/>
      <c r="I177" s="62"/>
      <c r="J177" s="380" t="str">
        <f t="shared" si="25"/>
        <v/>
      </c>
      <c r="K177" s="380" t="str">
        <f t="shared" si="26"/>
        <v/>
      </c>
      <c r="L177" s="380" t="str">
        <f t="shared" si="27"/>
        <v/>
      </c>
      <c r="M177" s="380" t="str">
        <f t="shared" si="28"/>
        <v/>
      </c>
      <c r="N177" s="380" t="str">
        <f t="shared" si="29"/>
        <v/>
      </c>
      <c r="O177" s="380" t="str">
        <f t="shared" si="30"/>
        <v/>
      </c>
      <c r="P177" s="62"/>
      <c r="Q177" s="62"/>
      <c r="R177" s="62"/>
      <c r="S177" s="62"/>
    </row>
    <row r="178" spans="1:19" s="68" customFormat="1">
      <c r="A178" s="141">
        <v>167</v>
      </c>
      <c r="B178" s="142"/>
      <c r="C178" s="142"/>
      <c r="D178" s="142"/>
      <c r="E178" s="144"/>
      <c r="F178" s="16" t="str">
        <f t="shared" si="24"/>
        <v/>
      </c>
      <c r="H178" s="69"/>
      <c r="I178" s="62"/>
      <c r="J178" s="380" t="str">
        <f t="shared" si="25"/>
        <v/>
      </c>
      <c r="K178" s="380" t="str">
        <f t="shared" si="26"/>
        <v/>
      </c>
      <c r="L178" s="380" t="str">
        <f t="shared" si="27"/>
        <v/>
      </c>
      <c r="M178" s="380" t="str">
        <f t="shared" si="28"/>
        <v/>
      </c>
      <c r="N178" s="380" t="str">
        <f t="shared" si="29"/>
        <v/>
      </c>
      <c r="O178" s="380" t="str">
        <f t="shared" si="30"/>
        <v/>
      </c>
      <c r="P178" s="62"/>
      <c r="Q178" s="62"/>
      <c r="R178" s="62"/>
      <c r="S178" s="62"/>
    </row>
    <row r="179" spans="1:19" s="68" customFormat="1">
      <c r="A179" s="141">
        <v>168</v>
      </c>
      <c r="B179" s="142"/>
      <c r="C179" s="142"/>
      <c r="D179" s="142"/>
      <c r="E179" s="144"/>
      <c r="F179" s="16" t="str">
        <f t="shared" si="24"/>
        <v/>
      </c>
      <c r="H179" s="69"/>
      <c r="I179" s="62"/>
      <c r="J179" s="380" t="str">
        <f t="shared" si="25"/>
        <v/>
      </c>
      <c r="K179" s="380" t="str">
        <f t="shared" si="26"/>
        <v/>
      </c>
      <c r="L179" s="380" t="str">
        <f t="shared" si="27"/>
        <v/>
      </c>
      <c r="M179" s="380" t="str">
        <f t="shared" si="28"/>
        <v/>
      </c>
      <c r="N179" s="380" t="str">
        <f t="shared" si="29"/>
        <v/>
      </c>
      <c r="O179" s="380" t="str">
        <f t="shared" si="30"/>
        <v/>
      </c>
      <c r="P179" s="62"/>
      <c r="Q179" s="62"/>
      <c r="R179" s="62"/>
      <c r="S179" s="62"/>
    </row>
    <row r="180" spans="1:19" s="68" customFormat="1">
      <c r="A180" s="141">
        <v>169</v>
      </c>
      <c r="B180" s="142"/>
      <c r="C180" s="142"/>
      <c r="D180" s="142"/>
      <c r="E180" s="144"/>
      <c r="F180" s="16" t="str">
        <f t="shared" si="24"/>
        <v/>
      </c>
      <c r="H180" s="69"/>
      <c r="I180" s="62"/>
      <c r="J180" s="380" t="str">
        <f t="shared" si="25"/>
        <v/>
      </c>
      <c r="K180" s="380" t="str">
        <f t="shared" si="26"/>
        <v/>
      </c>
      <c r="L180" s="380" t="str">
        <f t="shared" si="27"/>
        <v/>
      </c>
      <c r="M180" s="380" t="str">
        <f t="shared" si="28"/>
        <v/>
      </c>
      <c r="N180" s="380" t="str">
        <f t="shared" si="29"/>
        <v/>
      </c>
      <c r="O180" s="380" t="str">
        <f t="shared" si="30"/>
        <v/>
      </c>
      <c r="P180" s="62"/>
      <c r="Q180" s="62"/>
      <c r="R180" s="62"/>
      <c r="S180" s="62"/>
    </row>
    <row r="181" spans="1:19" s="68" customFormat="1">
      <c r="A181" s="141">
        <v>170</v>
      </c>
      <c r="B181" s="142"/>
      <c r="C181" s="142"/>
      <c r="D181" s="142"/>
      <c r="E181" s="144"/>
      <c r="F181" s="16" t="str">
        <f t="shared" si="24"/>
        <v/>
      </c>
      <c r="H181" s="69"/>
      <c r="I181" s="62"/>
      <c r="J181" s="380" t="str">
        <f t="shared" si="25"/>
        <v/>
      </c>
      <c r="K181" s="380" t="str">
        <f t="shared" si="26"/>
        <v/>
      </c>
      <c r="L181" s="380" t="str">
        <f t="shared" si="27"/>
        <v/>
      </c>
      <c r="M181" s="380" t="str">
        <f t="shared" si="28"/>
        <v/>
      </c>
      <c r="N181" s="380" t="str">
        <f t="shared" si="29"/>
        <v/>
      </c>
      <c r="O181" s="380" t="str">
        <f t="shared" si="30"/>
        <v/>
      </c>
      <c r="P181" s="62"/>
      <c r="Q181" s="62"/>
      <c r="R181" s="62"/>
      <c r="S181" s="62"/>
    </row>
    <row r="182" spans="1:19" s="68" customFormat="1">
      <c r="A182" s="141">
        <v>171</v>
      </c>
      <c r="B182" s="142"/>
      <c r="C182" s="142"/>
      <c r="D182" s="142"/>
      <c r="E182" s="144"/>
      <c r="F182" s="16" t="str">
        <f t="shared" si="24"/>
        <v/>
      </c>
      <c r="H182" s="69"/>
      <c r="I182" s="62"/>
      <c r="J182" s="380" t="str">
        <f t="shared" si="25"/>
        <v/>
      </c>
      <c r="K182" s="380" t="str">
        <f t="shared" si="26"/>
        <v/>
      </c>
      <c r="L182" s="380" t="str">
        <f t="shared" si="27"/>
        <v/>
      </c>
      <c r="M182" s="380" t="str">
        <f t="shared" si="28"/>
        <v/>
      </c>
      <c r="N182" s="380" t="str">
        <f t="shared" si="29"/>
        <v/>
      </c>
      <c r="O182" s="380" t="str">
        <f t="shared" si="30"/>
        <v/>
      </c>
      <c r="P182" s="62"/>
      <c r="Q182" s="62"/>
      <c r="R182" s="62"/>
      <c r="S182" s="62"/>
    </row>
    <row r="183" spans="1:19" s="68" customFormat="1">
      <c r="A183" s="141">
        <v>172</v>
      </c>
      <c r="B183" s="142"/>
      <c r="C183" s="142"/>
      <c r="D183" s="142"/>
      <c r="E183" s="144"/>
      <c r="F183" s="16" t="str">
        <f t="shared" si="24"/>
        <v/>
      </c>
      <c r="H183" s="69"/>
      <c r="I183" s="62"/>
      <c r="J183" s="380" t="str">
        <f t="shared" si="25"/>
        <v/>
      </c>
      <c r="K183" s="380" t="str">
        <f t="shared" si="26"/>
        <v/>
      </c>
      <c r="L183" s="380" t="str">
        <f t="shared" si="27"/>
        <v/>
      </c>
      <c r="M183" s="380" t="str">
        <f t="shared" si="28"/>
        <v/>
      </c>
      <c r="N183" s="380" t="str">
        <f t="shared" si="29"/>
        <v/>
      </c>
      <c r="O183" s="380" t="str">
        <f t="shared" si="30"/>
        <v/>
      </c>
      <c r="P183" s="62"/>
      <c r="Q183" s="62"/>
      <c r="R183" s="62"/>
      <c r="S183" s="62"/>
    </row>
    <row r="184" spans="1:19" s="68" customFormat="1">
      <c r="A184" s="141">
        <v>173</v>
      </c>
      <c r="B184" s="142"/>
      <c r="C184" s="142"/>
      <c r="D184" s="142"/>
      <c r="E184" s="144"/>
      <c r="F184" s="16" t="str">
        <f t="shared" si="24"/>
        <v/>
      </c>
      <c r="H184" s="69"/>
      <c r="I184" s="62"/>
      <c r="J184" s="380" t="str">
        <f t="shared" si="25"/>
        <v/>
      </c>
      <c r="K184" s="380" t="str">
        <f t="shared" si="26"/>
        <v/>
      </c>
      <c r="L184" s="380" t="str">
        <f t="shared" si="27"/>
        <v/>
      </c>
      <c r="M184" s="380" t="str">
        <f t="shared" si="28"/>
        <v/>
      </c>
      <c r="N184" s="380" t="str">
        <f t="shared" si="29"/>
        <v/>
      </c>
      <c r="O184" s="380" t="str">
        <f t="shared" si="30"/>
        <v/>
      </c>
      <c r="P184" s="62"/>
      <c r="Q184" s="62"/>
      <c r="R184" s="62"/>
      <c r="S184" s="62"/>
    </row>
    <row r="185" spans="1:19" s="68" customFormat="1">
      <c r="A185" s="141">
        <v>174</v>
      </c>
      <c r="B185" s="142"/>
      <c r="C185" s="142"/>
      <c r="D185" s="142"/>
      <c r="E185" s="144"/>
      <c r="F185" s="16" t="str">
        <f t="shared" si="24"/>
        <v/>
      </c>
      <c r="H185" s="69"/>
      <c r="I185" s="62"/>
      <c r="J185" s="380" t="str">
        <f t="shared" si="25"/>
        <v/>
      </c>
      <c r="K185" s="380" t="str">
        <f t="shared" si="26"/>
        <v/>
      </c>
      <c r="L185" s="380" t="str">
        <f t="shared" si="27"/>
        <v/>
      </c>
      <c r="M185" s="380" t="str">
        <f t="shared" si="28"/>
        <v/>
      </c>
      <c r="N185" s="380" t="str">
        <f t="shared" si="29"/>
        <v/>
      </c>
      <c r="O185" s="380" t="str">
        <f t="shared" si="30"/>
        <v/>
      </c>
      <c r="P185" s="62"/>
      <c r="Q185" s="62"/>
      <c r="R185" s="62"/>
      <c r="S185" s="62"/>
    </row>
    <row r="186" spans="1:19" s="68" customFormat="1">
      <c r="A186" s="141">
        <v>175</v>
      </c>
      <c r="B186" s="142"/>
      <c r="C186" s="142"/>
      <c r="D186" s="142"/>
      <c r="E186" s="144"/>
      <c r="F186" s="16" t="str">
        <f t="shared" si="24"/>
        <v/>
      </c>
      <c r="H186" s="69"/>
      <c r="I186" s="62"/>
      <c r="J186" s="380" t="str">
        <f t="shared" si="25"/>
        <v/>
      </c>
      <c r="K186" s="380" t="str">
        <f t="shared" si="26"/>
        <v/>
      </c>
      <c r="L186" s="380" t="str">
        <f t="shared" si="27"/>
        <v/>
      </c>
      <c r="M186" s="380" t="str">
        <f t="shared" si="28"/>
        <v/>
      </c>
      <c r="N186" s="380" t="str">
        <f t="shared" si="29"/>
        <v/>
      </c>
      <c r="O186" s="380" t="str">
        <f t="shared" si="30"/>
        <v/>
      </c>
      <c r="P186" s="62"/>
      <c r="Q186" s="62"/>
      <c r="R186" s="62"/>
      <c r="S186" s="62"/>
    </row>
    <row r="187" spans="1:19" s="68" customFormat="1">
      <c r="A187" s="141">
        <v>176</v>
      </c>
      <c r="B187" s="142"/>
      <c r="C187" s="142"/>
      <c r="D187" s="142"/>
      <c r="E187" s="144"/>
      <c r="F187" s="16" t="str">
        <f t="shared" si="24"/>
        <v/>
      </c>
      <c r="H187" s="69"/>
      <c r="I187" s="62"/>
      <c r="J187" s="380" t="str">
        <f t="shared" si="25"/>
        <v/>
      </c>
      <c r="K187" s="380" t="str">
        <f t="shared" si="26"/>
        <v/>
      </c>
      <c r="L187" s="380" t="str">
        <f t="shared" si="27"/>
        <v/>
      </c>
      <c r="M187" s="380" t="str">
        <f t="shared" si="28"/>
        <v/>
      </c>
      <c r="N187" s="380" t="str">
        <f t="shared" si="29"/>
        <v/>
      </c>
      <c r="O187" s="380" t="str">
        <f t="shared" si="30"/>
        <v/>
      </c>
      <c r="P187" s="62"/>
      <c r="Q187" s="62"/>
      <c r="R187" s="62"/>
      <c r="S187" s="62"/>
    </row>
    <row r="188" spans="1:19" s="68" customFormat="1">
      <c r="A188" s="141">
        <v>177</v>
      </c>
      <c r="B188" s="142"/>
      <c r="C188" s="142"/>
      <c r="D188" s="142"/>
      <c r="E188" s="144"/>
      <c r="F188" s="16" t="str">
        <f t="shared" si="24"/>
        <v/>
      </c>
      <c r="H188" s="69"/>
      <c r="I188" s="62"/>
      <c r="J188" s="380" t="str">
        <f t="shared" si="25"/>
        <v/>
      </c>
      <c r="K188" s="380" t="str">
        <f t="shared" si="26"/>
        <v/>
      </c>
      <c r="L188" s="380" t="str">
        <f t="shared" si="27"/>
        <v/>
      </c>
      <c r="M188" s="380" t="str">
        <f t="shared" si="28"/>
        <v/>
      </c>
      <c r="N188" s="380" t="str">
        <f t="shared" si="29"/>
        <v/>
      </c>
      <c r="O188" s="380" t="str">
        <f t="shared" si="30"/>
        <v/>
      </c>
      <c r="P188" s="62"/>
      <c r="Q188" s="62"/>
      <c r="R188" s="62"/>
      <c r="S188" s="62"/>
    </row>
    <row r="189" spans="1:19" s="68" customFormat="1">
      <c r="A189" s="141">
        <v>178</v>
      </c>
      <c r="B189" s="142"/>
      <c r="C189" s="142"/>
      <c r="D189" s="142"/>
      <c r="E189" s="144"/>
      <c r="F189" s="16" t="str">
        <f t="shared" si="24"/>
        <v/>
      </c>
      <c r="H189" s="69"/>
      <c r="I189" s="62"/>
      <c r="J189" s="380" t="str">
        <f t="shared" si="25"/>
        <v/>
      </c>
      <c r="K189" s="380" t="str">
        <f t="shared" si="26"/>
        <v/>
      </c>
      <c r="L189" s="380" t="str">
        <f t="shared" si="27"/>
        <v/>
      </c>
      <c r="M189" s="380" t="str">
        <f t="shared" si="28"/>
        <v/>
      </c>
      <c r="N189" s="380" t="str">
        <f t="shared" si="29"/>
        <v/>
      </c>
      <c r="O189" s="380" t="str">
        <f t="shared" si="30"/>
        <v/>
      </c>
      <c r="P189" s="62"/>
      <c r="Q189" s="62"/>
      <c r="R189" s="62"/>
      <c r="S189" s="62"/>
    </row>
    <row r="190" spans="1:19" s="68" customFormat="1">
      <c r="A190" s="141">
        <v>179</v>
      </c>
      <c r="B190" s="142"/>
      <c r="C190" s="142"/>
      <c r="D190" s="142"/>
      <c r="E190" s="144"/>
      <c r="F190" s="16" t="str">
        <f t="shared" si="24"/>
        <v/>
      </c>
      <c r="H190" s="69"/>
      <c r="I190" s="62"/>
      <c r="J190" s="380" t="str">
        <f t="shared" si="25"/>
        <v/>
      </c>
      <c r="K190" s="380" t="str">
        <f t="shared" si="26"/>
        <v/>
      </c>
      <c r="L190" s="380" t="str">
        <f t="shared" si="27"/>
        <v/>
      </c>
      <c r="M190" s="380" t="str">
        <f t="shared" si="28"/>
        <v/>
      </c>
      <c r="N190" s="380" t="str">
        <f t="shared" si="29"/>
        <v/>
      </c>
      <c r="O190" s="380" t="str">
        <f t="shared" si="30"/>
        <v/>
      </c>
      <c r="P190" s="62"/>
      <c r="Q190" s="62"/>
      <c r="R190" s="62"/>
      <c r="S190" s="62"/>
    </row>
    <row r="191" spans="1:19" s="68" customFormat="1">
      <c r="A191" s="141">
        <v>180</v>
      </c>
      <c r="B191" s="142"/>
      <c r="C191" s="142"/>
      <c r="D191" s="142"/>
      <c r="E191" s="144"/>
      <c r="F191" s="16" t="str">
        <f t="shared" si="24"/>
        <v/>
      </c>
      <c r="H191" s="69"/>
      <c r="I191" s="62"/>
      <c r="J191" s="380" t="str">
        <f t="shared" si="25"/>
        <v/>
      </c>
      <c r="K191" s="380" t="str">
        <f t="shared" si="26"/>
        <v/>
      </c>
      <c r="L191" s="380" t="str">
        <f t="shared" si="27"/>
        <v/>
      </c>
      <c r="M191" s="380" t="str">
        <f t="shared" si="28"/>
        <v/>
      </c>
      <c r="N191" s="380" t="str">
        <f t="shared" si="29"/>
        <v/>
      </c>
      <c r="O191" s="380" t="str">
        <f t="shared" si="30"/>
        <v/>
      </c>
      <c r="P191" s="62"/>
      <c r="Q191" s="62"/>
      <c r="R191" s="62"/>
      <c r="S191" s="62"/>
    </row>
    <row r="192" spans="1:19" s="68" customFormat="1">
      <c r="A192" s="141">
        <v>181</v>
      </c>
      <c r="B192" s="142"/>
      <c r="C192" s="142"/>
      <c r="D192" s="142"/>
      <c r="E192" s="144"/>
      <c r="F192" s="16" t="str">
        <f t="shared" si="24"/>
        <v/>
      </c>
      <c r="H192" s="69"/>
      <c r="I192" s="62"/>
      <c r="J192" s="380" t="str">
        <f t="shared" si="25"/>
        <v/>
      </c>
      <c r="K192" s="380" t="str">
        <f t="shared" si="26"/>
        <v/>
      </c>
      <c r="L192" s="380" t="str">
        <f t="shared" si="27"/>
        <v/>
      </c>
      <c r="M192" s="380" t="str">
        <f t="shared" si="28"/>
        <v/>
      </c>
      <c r="N192" s="380" t="str">
        <f t="shared" si="29"/>
        <v/>
      </c>
      <c r="O192" s="380" t="str">
        <f t="shared" si="30"/>
        <v/>
      </c>
      <c r="P192" s="62"/>
      <c r="Q192" s="62"/>
      <c r="R192" s="62"/>
      <c r="S192" s="62"/>
    </row>
    <row r="193" spans="1:19" s="68" customFormat="1">
      <c r="A193" s="141">
        <v>182</v>
      </c>
      <c r="B193" s="142"/>
      <c r="C193" s="142"/>
      <c r="D193" s="142"/>
      <c r="E193" s="144"/>
      <c r="F193" s="16" t="str">
        <f t="shared" si="24"/>
        <v/>
      </c>
      <c r="H193" s="69"/>
      <c r="I193" s="62"/>
      <c r="J193" s="380" t="str">
        <f t="shared" si="25"/>
        <v/>
      </c>
      <c r="K193" s="380" t="str">
        <f t="shared" si="26"/>
        <v/>
      </c>
      <c r="L193" s="380" t="str">
        <f t="shared" si="27"/>
        <v/>
      </c>
      <c r="M193" s="380" t="str">
        <f t="shared" si="28"/>
        <v/>
      </c>
      <c r="N193" s="380" t="str">
        <f t="shared" si="29"/>
        <v/>
      </c>
      <c r="O193" s="380" t="str">
        <f t="shared" si="30"/>
        <v/>
      </c>
      <c r="P193" s="62"/>
      <c r="Q193" s="62"/>
      <c r="R193" s="62"/>
      <c r="S193" s="62"/>
    </row>
    <row r="194" spans="1:19" s="68" customFormat="1">
      <c r="A194" s="141">
        <v>183</v>
      </c>
      <c r="B194" s="142"/>
      <c r="C194" s="142"/>
      <c r="D194" s="142"/>
      <c r="E194" s="144"/>
      <c r="F194" s="16" t="str">
        <f t="shared" si="24"/>
        <v/>
      </c>
      <c r="H194" s="69"/>
      <c r="I194" s="62"/>
      <c r="J194" s="380" t="str">
        <f t="shared" si="25"/>
        <v/>
      </c>
      <c r="K194" s="380" t="str">
        <f t="shared" si="26"/>
        <v/>
      </c>
      <c r="L194" s="380" t="str">
        <f t="shared" si="27"/>
        <v/>
      </c>
      <c r="M194" s="380" t="str">
        <f t="shared" si="28"/>
        <v/>
      </c>
      <c r="N194" s="380" t="str">
        <f t="shared" si="29"/>
        <v/>
      </c>
      <c r="O194" s="380" t="str">
        <f t="shared" si="30"/>
        <v/>
      </c>
      <c r="P194" s="62"/>
      <c r="Q194" s="62"/>
      <c r="R194" s="62"/>
      <c r="S194" s="62"/>
    </row>
    <row r="195" spans="1:19" s="68" customFormat="1">
      <c r="A195" s="141">
        <v>184</v>
      </c>
      <c r="B195" s="142"/>
      <c r="C195" s="142"/>
      <c r="D195" s="142"/>
      <c r="E195" s="144"/>
      <c r="F195" s="16" t="str">
        <f t="shared" si="24"/>
        <v/>
      </c>
      <c r="H195" s="69"/>
      <c r="I195" s="62"/>
      <c r="J195" s="380" t="str">
        <f t="shared" si="25"/>
        <v/>
      </c>
      <c r="K195" s="380" t="str">
        <f t="shared" si="26"/>
        <v/>
      </c>
      <c r="L195" s="380" t="str">
        <f t="shared" si="27"/>
        <v/>
      </c>
      <c r="M195" s="380" t="str">
        <f t="shared" si="28"/>
        <v/>
      </c>
      <c r="N195" s="380" t="str">
        <f t="shared" si="29"/>
        <v/>
      </c>
      <c r="O195" s="380" t="str">
        <f t="shared" si="30"/>
        <v/>
      </c>
      <c r="P195" s="62"/>
      <c r="Q195" s="62"/>
      <c r="R195" s="62"/>
      <c r="S195" s="62"/>
    </row>
    <row r="196" spans="1:19" s="68" customFormat="1">
      <c r="A196" s="141">
        <v>185</v>
      </c>
      <c r="B196" s="142"/>
      <c r="C196" s="142"/>
      <c r="D196" s="142"/>
      <c r="E196" s="144"/>
      <c r="F196" s="16" t="str">
        <f t="shared" si="24"/>
        <v/>
      </c>
      <c r="H196" s="69"/>
      <c r="I196" s="62"/>
      <c r="J196" s="380" t="str">
        <f t="shared" si="25"/>
        <v/>
      </c>
      <c r="K196" s="380" t="str">
        <f t="shared" si="26"/>
        <v/>
      </c>
      <c r="L196" s="380" t="str">
        <f t="shared" si="27"/>
        <v/>
      </c>
      <c r="M196" s="380" t="str">
        <f t="shared" si="28"/>
        <v/>
      </c>
      <c r="N196" s="380" t="str">
        <f t="shared" si="29"/>
        <v/>
      </c>
      <c r="O196" s="380" t="str">
        <f t="shared" si="30"/>
        <v/>
      </c>
      <c r="P196" s="62"/>
      <c r="Q196" s="62"/>
      <c r="R196" s="62"/>
      <c r="S196" s="62"/>
    </row>
    <row r="197" spans="1:19" s="68" customFormat="1">
      <c r="A197" s="141">
        <v>186</v>
      </c>
      <c r="B197" s="142"/>
      <c r="C197" s="142"/>
      <c r="D197" s="142"/>
      <c r="E197" s="144"/>
      <c r="F197" s="16" t="str">
        <f t="shared" si="24"/>
        <v/>
      </c>
      <c r="H197" s="69"/>
      <c r="I197" s="62"/>
      <c r="J197" s="380" t="str">
        <f t="shared" si="25"/>
        <v/>
      </c>
      <c r="K197" s="380" t="str">
        <f t="shared" si="26"/>
        <v/>
      </c>
      <c r="L197" s="380" t="str">
        <f t="shared" si="27"/>
        <v/>
      </c>
      <c r="M197" s="380" t="str">
        <f t="shared" si="28"/>
        <v/>
      </c>
      <c r="N197" s="380" t="str">
        <f t="shared" si="29"/>
        <v/>
      </c>
      <c r="O197" s="380" t="str">
        <f t="shared" si="30"/>
        <v/>
      </c>
      <c r="P197" s="62"/>
      <c r="Q197" s="62"/>
      <c r="R197" s="62"/>
      <c r="S197" s="62"/>
    </row>
    <row r="198" spans="1:19" s="68" customFormat="1">
      <c r="A198" s="141">
        <v>187</v>
      </c>
      <c r="B198" s="142"/>
      <c r="C198" s="142"/>
      <c r="D198" s="142"/>
      <c r="E198" s="144"/>
      <c r="F198" s="16" t="str">
        <f t="shared" si="24"/>
        <v/>
      </c>
      <c r="H198" s="69"/>
      <c r="I198" s="62"/>
      <c r="J198" s="380" t="str">
        <f t="shared" si="25"/>
        <v/>
      </c>
      <c r="K198" s="380" t="str">
        <f t="shared" si="26"/>
        <v/>
      </c>
      <c r="L198" s="380" t="str">
        <f t="shared" si="27"/>
        <v/>
      </c>
      <c r="M198" s="380" t="str">
        <f t="shared" si="28"/>
        <v/>
      </c>
      <c r="N198" s="380" t="str">
        <f t="shared" si="29"/>
        <v/>
      </c>
      <c r="O198" s="380" t="str">
        <f t="shared" si="30"/>
        <v/>
      </c>
      <c r="P198" s="62"/>
      <c r="Q198" s="62"/>
      <c r="R198" s="62"/>
      <c r="S198" s="62"/>
    </row>
    <row r="199" spans="1:19" s="68" customFormat="1">
      <c r="A199" s="141">
        <v>188</v>
      </c>
      <c r="B199" s="142"/>
      <c r="C199" s="142"/>
      <c r="D199" s="142"/>
      <c r="E199" s="144"/>
      <c r="F199" s="16" t="str">
        <f t="shared" si="24"/>
        <v/>
      </c>
      <c r="H199" s="69"/>
      <c r="I199" s="62"/>
      <c r="J199" s="380" t="str">
        <f t="shared" si="25"/>
        <v/>
      </c>
      <c r="K199" s="380" t="str">
        <f t="shared" si="26"/>
        <v/>
      </c>
      <c r="L199" s="380" t="str">
        <f t="shared" si="27"/>
        <v/>
      </c>
      <c r="M199" s="380" t="str">
        <f t="shared" si="28"/>
        <v/>
      </c>
      <c r="N199" s="380" t="str">
        <f t="shared" si="29"/>
        <v/>
      </c>
      <c r="O199" s="380" t="str">
        <f t="shared" si="30"/>
        <v/>
      </c>
      <c r="P199" s="62"/>
      <c r="Q199" s="62"/>
      <c r="R199" s="62"/>
      <c r="S199" s="62"/>
    </row>
    <row r="200" spans="1:19" s="68" customFormat="1">
      <c r="A200" s="141">
        <v>189</v>
      </c>
      <c r="B200" s="142"/>
      <c r="C200" s="142"/>
      <c r="D200" s="142"/>
      <c r="E200" s="144"/>
      <c r="F200" s="16" t="str">
        <f t="shared" si="24"/>
        <v/>
      </c>
      <c r="H200" s="69"/>
      <c r="I200" s="62"/>
      <c r="J200" s="380" t="str">
        <f t="shared" si="25"/>
        <v/>
      </c>
      <c r="K200" s="380" t="str">
        <f t="shared" si="26"/>
        <v/>
      </c>
      <c r="L200" s="380" t="str">
        <f t="shared" si="27"/>
        <v/>
      </c>
      <c r="M200" s="380" t="str">
        <f t="shared" si="28"/>
        <v/>
      </c>
      <c r="N200" s="380" t="str">
        <f t="shared" si="29"/>
        <v/>
      </c>
      <c r="O200" s="380" t="str">
        <f t="shared" si="30"/>
        <v/>
      </c>
      <c r="P200" s="62"/>
      <c r="Q200" s="62"/>
      <c r="R200" s="62"/>
      <c r="S200" s="62"/>
    </row>
    <row r="201" spans="1:19" s="68" customFormat="1">
      <c r="A201" s="141">
        <v>190</v>
      </c>
      <c r="B201" s="142"/>
      <c r="C201" s="142"/>
      <c r="D201" s="142"/>
      <c r="E201" s="144"/>
      <c r="F201" s="16" t="str">
        <f t="shared" si="24"/>
        <v/>
      </c>
      <c r="H201" s="69"/>
      <c r="I201" s="62"/>
      <c r="J201" s="380" t="str">
        <f t="shared" si="25"/>
        <v/>
      </c>
      <c r="K201" s="380" t="str">
        <f t="shared" si="26"/>
        <v/>
      </c>
      <c r="L201" s="380" t="str">
        <f t="shared" si="27"/>
        <v/>
      </c>
      <c r="M201" s="380" t="str">
        <f t="shared" si="28"/>
        <v/>
      </c>
      <c r="N201" s="380" t="str">
        <f t="shared" si="29"/>
        <v/>
      </c>
      <c r="O201" s="380" t="str">
        <f t="shared" si="30"/>
        <v/>
      </c>
      <c r="P201" s="62"/>
      <c r="Q201" s="62"/>
      <c r="R201" s="62"/>
      <c r="S201" s="62"/>
    </row>
    <row r="202" spans="1:19" s="68" customFormat="1">
      <c r="A202" s="141">
        <v>191</v>
      </c>
      <c r="B202" s="142"/>
      <c r="C202" s="142"/>
      <c r="D202" s="142"/>
      <c r="E202" s="144"/>
      <c r="F202" s="16" t="str">
        <f t="shared" si="24"/>
        <v/>
      </c>
      <c r="H202" s="69"/>
      <c r="I202" s="62"/>
      <c r="J202" s="380" t="str">
        <f t="shared" si="25"/>
        <v/>
      </c>
      <c r="K202" s="380" t="str">
        <f t="shared" si="26"/>
        <v/>
      </c>
      <c r="L202" s="380" t="str">
        <f t="shared" si="27"/>
        <v/>
      </c>
      <c r="M202" s="380" t="str">
        <f t="shared" si="28"/>
        <v/>
      </c>
      <c r="N202" s="380" t="str">
        <f t="shared" si="29"/>
        <v/>
      </c>
      <c r="O202" s="380" t="str">
        <f t="shared" si="30"/>
        <v/>
      </c>
      <c r="P202" s="62"/>
      <c r="Q202" s="62"/>
      <c r="R202" s="62"/>
      <c r="S202" s="62"/>
    </row>
    <row r="203" spans="1:19" s="68" customFormat="1">
      <c r="A203" s="141">
        <v>192</v>
      </c>
      <c r="B203" s="142"/>
      <c r="C203" s="142"/>
      <c r="D203" s="142"/>
      <c r="E203" s="144"/>
      <c r="F203" s="16" t="str">
        <f t="shared" si="24"/>
        <v/>
      </c>
      <c r="H203" s="69"/>
      <c r="I203" s="62"/>
      <c r="J203" s="380" t="str">
        <f t="shared" si="25"/>
        <v/>
      </c>
      <c r="K203" s="380" t="str">
        <f t="shared" si="26"/>
        <v/>
      </c>
      <c r="L203" s="380" t="str">
        <f t="shared" si="27"/>
        <v/>
      </c>
      <c r="M203" s="380" t="str">
        <f t="shared" si="28"/>
        <v/>
      </c>
      <c r="N203" s="380" t="str">
        <f t="shared" si="29"/>
        <v/>
      </c>
      <c r="O203" s="380" t="str">
        <f t="shared" si="30"/>
        <v/>
      </c>
      <c r="P203" s="62"/>
      <c r="Q203" s="62"/>
      <c r="R203" s="62"/>
      <c r="S203" s="62"/>
    </row>
    <row r="204" spans="1:19" s="68" customFormat="1">
      <c r="A204" s="141">
        <v>193</v>
      </c>
      <c r="B204" s="142"/>
      <c r="C204" s="142"/>
      <c r="D204" s="142"/>
      <c r="E204" s="144"/>
      <c r="F204" s="16" t="str">
        <f t="shared" ref="F204:F261" si="31">IF(OR($B204="",$C204="",$E204&lt;an_initial,$E204&gt;an_final),"",G204 * (INDEX(iii8punctaje, MATCH(C204,iii8anvergură,0), MATCH(D204,iii8tip,0) )) )</f>
        <v/>
      </c>
      <c r="H204" s="69"/>
      <c r="I204" s="62"/>
      <c r="J204" s="380" t="str">
        <f t="shared" ref="J204:J261" si="32">IF(OR($B204="",$C204="",$E204&lt;an_initial,$E204&gt;an_final),"",G204*(INDEX(iii8punctaje,MATCH(C204,iii8anvergură,0),MATCH(D204,iii8tip,0)))*COUNTIFS(C204,$J$6,D204,$J$7))</f>
        <v/>
      </c>
      <c r="K204" s="380" t="str">
        <f t="shared" ref="K204:K261" si="33">IF(OR($B204="",$C204="",$E204&lt;an_initial,$E204&gt;an_final),"",G204*(INDEX(iii8punctaje,MATCH(C204,iii8anvergură,0),MATCH(D204,iii8tip,0)))*COUNTIFS(C204,$K$6,D204,$K$7))</f>
        <v/>
      </c>
      <c r="L204" s="380" t="str">
        <f t="shared" ref="L204:L261" si="34">IF(OR($B204="",$C204="",$E204&lt;an_initial,$E204&gt;an_final),"",G204*(INDEX(iii8punctaje,MATCH(C204,iii8anvergură,0),MATCH(D204,iii8tip,0)))*COUNTIFS(C204,$L$6,D204,$L$7))</f>
        <v/>
      </c>
      <c r="M204" s="380" t="str">
        <f t="shared" ref="M204:M261" si="35">IF(OR($B204="",$C204="",$E204&lt;an_initial,$E204&gt;an_final),"",G204*(INDEX(iii8punctaje,MATCH(C204,iii8anvergură,0),MATCH(D204,iii8tip,0)))*COUNTIFS(C204,$M$6,D204,$M$7))</f>
        <v/>
      </c>
      <c r="N204" s="380" t="str">
        <f t="shared" ref="N204:N261" si="36">IF(OR($B204="",$C204="",$E204&lt;an_initial,$E204&gt;an_final),"",G204*(INDEX(iii8punctaje,MATCH(C204,iii8anvergură,0),MATCH(D204,iii8tip,0)))*COUNTIFS(C204,$N$6,D204,$N$7))</f>
        <v/>
      </c>
      <c r="O204" s="380" t="str">
        <f t="shared" ref="O204:O261" si="37">IF(OR($B204="",$C204="",$E204&lt;an_initial,$E204&gt;an_final),"",G204*(INDEX(iii8punctaje,MATCH(C204,iii8anvergură,0),MATCH(D204,iii8tip,0)))*COUNTIFS(C204,$O$6,D204,$O$7))</f>
        <v/>
      </c>
      <c r="P204" s="62"/>
      <c r="Q204" s="62"/>
      <c r="R204" s="62"/>
      <c r="S204" s="62"/>
    </row>
    <row r="205" spans="1:19" s="68" customFormat="1">
      <c r="A205" s="141">
        <v>194</v>
      </c>
      <c r="B205" s="142"/>
      <c r="C205" s="142"/>
      <c r="D205" s="142"/>
      <c r="E205" s="144"/>
      <c r="F205" s="16" t="str">
        <f t="shared" si="31"/>
        <v/>
      </c>
      <c r="H205" s="69"/>
      <c r="I205" s="62"/>
      <c r="J205" s="380" t="str">
        <f t="shared" si="32"/>
        <v/>
      </c>
      <c r="K205" s="380" t="str">
        <f t="shared" si="33"/>
        <v/>
      </c>
      <c r="L205" s="380" t="str">
        <f t="shared" si="34"/>
        <v/>
      </c>
      <c r="M205" s="380" t="str">
        <f t="shared" si="35"/>
        <v/>
      </c>
      <c r="N205" s="380" t="str">
        <f t="shared" si="36"/>
        <v/>
      </c>
      <c r="O205" s="380" t="str">
        <f t="shared" si="37"/>
        <v/>
      </c>
      <c r="P205" s="62"/>
      <c r="Q205" s="62"/>
      <c r="R205" s="62"/>
      <c r="S205" s="62"/>
    </row>
    <row r="206" spans="1:19" s="68" customFormat="1">
      <c r="A206" s="141">
        <v>195</v>
      </c>
      <c r="B206" s="142"/>
      <c r="C206" s="142"/>
      <c r="D206" s="142"/>
      <c r="E206" s="144"/>
      <c r="F206" s="16" t="str">
        <f t="shared" si="31"/>
        <v/>
      </c>
      <c r="H206" s="69"/>
      <c r="I206" s="62"/>
      <c r="J206" s="380" t="str">
        <f t="shared" si="32"/>
        <v/>
      </c>
      <c r="K206" s="380" t="str">
        <f t="shared" si="33"/>
        <v/>
      </c>
      <c r="L206" s="380" t="str">
        <f t="shared" si="34"/>
        <v/>
      </c>
      <c r="M206" s="380" t="str">
        <f t="shared" si="35"/>
        <v/>
      </c>
      <c r="N206" s="380" t="str">
        <f t="shared" si="36"/>
        <v/>
      </c>
      <c r="O206" s="380" t="str">
        <f t="shared" si="37"/>
        <v/>
      </c>
      <c r="P206" s="62"/>
      <c r="Q206" s="62"/>
      <c r="R206" s="62"/>
      <c r="S206" s="62"/>
    </row>
    <row r="207" spans="1:19" s="68" customFormat="1">
      <c r="A207" s="141">
        <v>196</v>
      </c>
      <c r="B207" s="142"/>
      <c r="C207" s="142"/>
      <c r="D207" s="142"/>
      <c r="E207" s="144"/>
      <c r="F207" s="16" t="str">
        <f t="shared" si="31"/>
        <v/>
      </c>
      <c r="H207" s="69"/>
      <c r="I207" s="62"/>
      <c r="J207" s="380" t="str">
        <f t="shared" si="32"/>
        <v/>
      </c>
      <c r="K207" s="380" t="str">
        <f t="shared" si="33"/>
        <v/>
      </c>
      <c r="L207" s="380" t="str">
        <f t="shared" si="34"/>
        <v/>
      </c>
      <c r="M207" s="380" t="str">
        <f t="shared" si="35"/>
        <v/>
      </c>
      <c r="N207" s="380" t="str">
        <f t="shared" si="36"/>
        <v/>
      </c>
      <c r="O207" s="380" t="str">
        <f t="shared" si="37"/>
        <v/>
      </c>
      <c r="P207" s="62"/>
      <c r="Q207" s="62"/>
      <c r="R207" s="62"/>
      <c r="S207" s="62"/>
    </row>
    <row r="208" spans="1:19" s="68" customFormat="1">
      <c r="A208" s="141">
        <v>197</v>
      </c>
      <c r="B208" s="142"/>
      <c r="C208" s="142"/>
      <c r="D208" s="142"/>
      <c r="E208" s="144"/>
      <c r="F208" s="16" t="str">
        <f t="shared" si="31"/>
        <v/>
      </c>
      <c r="H208" s="69"/>
      <c r="I208" s="62"/>
      <c r="J208" s="380" t="str">
        <f t="shared" si="32"/>
        <v/>
      </c>
      <c r="K208" s="380" t="str">
        <f t="shared" si="33"/>
        <v/>
      </c>
      <c r="L208" s="380" t="str">
        <f t="shared" si="34"/>
        <v/>
      </c>
      <c r="M208" s="380" t="str">
        <f t="shared" si="35"/>
        <v/>
      </c>
      <c r="N208" s="380" t="str">
        <f t="shared" si="36"/>
        <v/>
      </c>
      <c r="O208" s="380" t="str">
        <f t="shared" si="37"/>
        <v/>
      </c>
      <c r="P208" s="62"/>
      <c r="Q208" s="62"/>
      <c r="R208" s="62"/>
      <c r="S208" s="62"/>
    </row>
    <row r="209" spans="1:19" s="68" customFormat="1">
      <c r="A209" s="141">
        <v>198</v>
      </c>
      <c r="B209" s="142"/>
      <c r="C209" s="142"/>
      <c r="D209" s="142"/>
      <c r="E209" s="144"/>
      <c r="F209" s="16" t="str">
        <f t="shared" si="31"/>
        <v/>
      </c>
      <c r="H209" s="69"/>
      <c r="I209" s="62"/>
      <c r="J209" s="380" t="str">
        <f t="shared" si="32"/>
        <v/>
      </c>
      <c r="K209" s="380" t="str">
        <f t="shared" si="33"/>
        <v/>
      </c>
      <c r="L209" s="380" t="str">
        <f t="shared" si="34"/>
        <v/>
      </c>
      <c r="M209" s="380" t="str">
        <f t="shared" si="35"/>
        <v/>
      </c>
      <c r="N209" s="380" t="str">
        <f t="shared" si="36"/>
        <v/>
      </c>
      <c r="O209" s="380" t="str">
        <f t="shared" si="37"/>
        <v/>
      </c>
      <c r="P209" s="62"/>
      <c r="Q209" s="62"/>
      <c r="R209" s="62"/>
      <c r="S209" s="62"/>
    </row>
    <row r="210" spans="1:19" s="68" customFormat="1">
      <c r="A210" s="141">
        <v>199</v>
      </c>
      <c r="B210" s="142"/>
      <c r="C210" s="142"/>
      <c r="D210" s="142"/>
      <c r="E210" s="144"/>
      <c r="F210" s="16" t="str">
        <f t="shared" si="31"/>
        <v/>
      </c>
      <c r="H210" s="69"/>
      <c r="I210" s="62"/>
      <c r="J210" s="380" t="str">
        <f t="shared" si="32"/>
        <v/>
      </c>
      <c r="K210" s="380" t="str">
        <f t="shared" si="33"/>
        <v/>
      </c>
      <c r="L210" s="380" t="str">
        <f t="shared" si="34"/>
        <v/>
      </c>
      <c r="M210" s="380" t="str">
        <f t="shared" si="35"/>
        <v/>
      </c>
      <c r="N210" s="380" t="str">
        <f t="shared" si="36"/>
        <v/>
      </c>
      <c r="O210" s="380" t="str">
        <f t="shared" si="37"/>
        <v/>
      </c>
      <c r="P210" s="62"/>
      <c r="Q210" s="62"/>
      <c r="R210" s="62"/>
      <c r="S210" s="62"/>
    </row>
    <row r="211" spans="1:19" s="68" customFormat="1">
      <c r="A211" s="141">
        <v>200</v>
      </c>
      <c r="B211" s="142"/>
      <c r="C211" s="142"/>
      <c r="D211" s="142"/>
      <c r="E211" s="144"/>
      <c r="F211" s="16" t="str">
        <f t="shared" si="31"/>
        <v/>
      </c>
      <c r="H211" s="69"/>
      <c r="I211" s="62"/>
      <c r="J211" s="380" t="str">
        <f t="shared" si="32"/>
        <v/>
      </c>
      <c r="K211" s="380" t="str">
        <f t="shared" si="33"/>
        <v/>
      </c>
      <c r="L211" s="380" t="str">
        <f t="shared" si="34"/>
        <v/>
      </c>
      <c r="M211" s="380" t="str">
        <f t="shared" si="35"/>
        <v/>
      </c>
      <c r="N211" s="380" t="str">
        <f t="shared" si="36"/>
        <v/>
      </c>
      <c r="O211" s="380" t="str">
        <f t="shared" si="37"/>
        <v/>
      </c>
      <c r="P211" s="62"/>
      <c r="Q211" s="62"/>
      <c r="R211" s="62"/>
      <c r="S211" s="62"/>
    </row>
    <row r="212" spans="1:19" s="68" customFormat="1">
      <c r="A212" s="141">
        <v>201</v>
      </c>
      <c r="B212" s="142"/>
      <c r="C212" s="142"/>
      <c r="D212" s="142"/>
      <c r="E212" s="144"/>
      <c r="F212" s="16" t="str">
        <f t="shared" si="31"/>
        <v/>
      </c>
      <c r="H212" s="69"/>
      <c r="I212" s="62"/>
      <c r="J212" s="380" t="str">
        <f t="shared" si="32"/>
        <v/>
      </c>
      <c r="K212" s="380" t="str">
        <f t="shared" si="33"/>
        <v/>
      </c>
      <c r="L212" s="380" t="str">
        <f t="shared" si="34"/>
        <v/>
      </c>
      <c r="M212" s="380" t="str">
        <f t="shared" si="35"/>
        <v/>
      </c>
      <c r="N212" s="380" t="str">
        <f t="shared" si="36"/>
        <v/>
      </c>
      <c r="O212" s="380" t="str">
        <f t="shared" si="37"/>
        <v/>
      </c>
      <c r="P212" s="62"/>
      <c r="Q212" s="62"/>
      <c r="R212" s="62"/>
      <c r="S212" s="62"/>
    </row>
    <row r="213" spans="1:19" s="68" customFormat="1">
      <c r="A213" s="141">
        <v>202</v>
      </c>
      <c r="B213" s="142"/>
      <c r="C213" s="142"/>
      <c r="D213" s="142"/>
      <c r="E213" s="144"/>
      <c r="F213" s="16" t="str">
        <f t="shared" si="31"/>
        <v/>
      </c>
      <c r="H213" s="69"/>
      <c r="I213" s="62"/>
      <c r="J213" s="380" t="str">
        <f t="shared" si="32"/>
        <v/>
      </c>
      <c r="K213" s="380" t="str">
        <f t="shared" si="33"/>
        <v/>
      </c>
      <c r="L213" s="380" t="str">
        <f t="shared" si="34"/>
        <v/>
      </c>
      <c r="M213" s="380" t="str">
        <f t="shared" si="35"/>
        <v/>
      </c>
      <c r="N213" s="380" t="str">
        <f t="shared" si="36"/>
        <v/>
      </c>
      <c r="O213" s="380" t="str">
        <f t="shared" si="37"/>
        <v/>
      </c>
      <c r="P213" s="62"/>
      <c r="Q213" s="62"/>
      <c r="R213" s="62"/>
      <c r="S213" s="62"/>
    </row>
    <row r="214" spans="1:19" s="68" customFormat="1">
      <c r="A214" s="141">
        <v>203</v>
      </c>
      <c r="B214" s="142"/>
      <c r="C214" s="142"/>
      <c r="D214" s="142"/>
      <c r="E214" s="144"/>
      <c r="F214" s="16" t="str">
        <f t="shared" si="31"/>
        <v/>
      </c>
      <c r="H214" s="69"/>
      <c r="I214" s="62"/>
      <c r="J214" s="380" t="str">
        <f t="shared" si="32"/>
        <v/>
      </c>
      <c r="K214" s="380" t="str">
        <f t="shared" si="33"/>
        <v/>
      </c>
      <c r="L214" s="380" t="str">
        <f t="shared" si="34"/>
        <v/>
      </c>
      <c r="M214" s="380" t="str">
        <f t="shared" si="35"/>
        <v/>
      </c>
      <c r="N214" s="380" t="str">
        <f t="shared" si="36"/>
        <v/>
      </c>
      <c r="O214" s="380" t="str">
        <f t="shared" si="37"/>
        <v/>
      </c>
      <c r="P214" s="62"/>
      <c r="Q214" s="62"/>
      <c r="R214" s="62"/>
      <c r="S214" s="62"/>
    </row>
    <row r="215" spans="1:19" s="68" customFormat="1">
      <c r="A215" s="141">
        <v>204</v>
      </c>
      <c r="B215" s="142"/>
      <c r="C215" s="142"/>
      <c r="D215" s="142"/>
      <c r="E215" s="144"/>
      <c r="F215" s="16" t="str">
        <f t="shared" si="31"/>
        <v/>
      </c>
      <c r="H215" s="69"/>
      <c r="I215" s="62"/>
      <c r="J215" s="380" t="str">
        <f t="shared" si="32"/>
        <v/>
      </c>
      <c r="K215" s="380" t="str">
        <f t="shared" si="33"/>
        <v/>
      </c>
      <c r="L215" s="380" t="str">
        <f t="shared" si="34"/>
        <v/>
      </c>
      <c r="M215" s="380" t="str">
        <f t="shared" si="35"/>
        <v/>
      </c>
      <c r="N215" s="380" t="str">
        <f t="shared" si="36"/>
        <v/>
      </c>
      <c r="O215" s="380" t="str">
        <f t="shared" si="37"/>
        <v/>
      </c>
      <c r="P215" s="62"/>
      <c r="Q215" s="62"/>
      <c r="R215" s="62"/>
      <c r="S215" s="62"/>
    </row>
    <row r="216" spans="1:19" s="68" customFormat="1">
      <c r="A216" s="141">
        <v>205</v>
      </c>
      <c r="B216" s="142"/>
      <c r="C216" s="142"/>
      <c r="D216" s="142"/>
      <c r="E216" s="144"/>
      <c r="F216" s="16" t="str">
        <f t="shared" si="31"/>
        <v/>
      </c>
      <c r="H216" s="69"/>
      <c r="I216" s="62"/>
      <c r="J216" s="380" t="str">
        <f t="shared" si="32"/>
        <v/>
      </c>
      <c r="K216" s="380" t="str">
        <f t="shared" si="33"/>
        <v/>
      </c>
      <c r="L216" s="380" t="str">
        <f t="shared" si="34"/>
        <v/>
      </c>
      <c r="M216" s="380" t="str">
        <f t="shared" si="35"/>
        <v/>
      </c>
      <c r="N216" s="380" t="str">
        <f t="shared" si="36"/>
        <v/>
      </c>
      <c r="O216" s="380" t="str">
        <f t="shared" si="37"/>
        <v/>
      </c>
      <c r="P216" s="62"/>
      <c r="Q216" s="62"/>
      <c r="R216" s="62"/>
      <c r="S216" s="62"/>
    </row>
    <row r="217" spans="1:19" s="68" customFormat="1">
      <c r="A217" s="141">
        <v>206</v>
      </c>
      <c r="B217" s="142"/>
      <c r="C217" s="142"/>
      <c r="D217" s="142"/>
      <c r="E217" s="144"/>
      <c r="F217" s="16" t="str">
        <f t="shared" si="31"/>
        <v/>
      </c>
      <c r="H217" s="69"/>
      <c r="I217" s="62"/>
      <c r="J217" s="380" t="str">
        <f t="shared" si="32"/>
        <v/>
      </c>
      <c r="K217" s="380" t="str">
        <f t="shared" si="33"/>
        <v/>
      </c>
      <c r="L217" s="380" t="str">
        <f t="shared" si="34"/>
        <v/>
      </c>
      <c r="M217" s="380" t="str">
        <f t="shared" si="35"/>
        <v/>
      </c>
      <c r="N217" s="380" t="str">
        <f t="shared" si="36"/>
        <v/>
      </c>
      <c r="O217" s="380" t="str">
        <f t="shared" si="37"/>
        <v/>
      </c>
      <c r="P217" s="62"/>
      <c r="Q217" s="62"/>
      <c r="R217" s="62"/>
      <c r="S217" s="62"/>
    </row>
    <row r="218" spans="1:19" s="68" customFormat="1">
      <c r="A218" s="141">
        <v>207</v>
      </c>
      <c r="B218" s="142"/>
      <c r="C218" s="142"/>
      <c r="D218" s="142"/>
      <c r="E218" s="144"/>
      <c r="F218" s="16" t="str">
        <f t="shared" si="31"/>
        <v/>
      </c>
      <c r="H218" s="69"/>
      <c r="I218" s="62"/>
      <c r="J218" s="380" t="str">
        <f t="shared" si="32"/>
        <v/>
      </c>
      <c r="K218" s="380" t="str">
        <f t="shared" si="33"/>
        <v/>
      </c>
      <c r="L218" s="380" t="str">
        <f t="shared" si="34"/>
        <v/>
      </c>
      <c r="M218" s="380" t="str">
        <f t="shared" si="35"/>
        <v/>
      </c>
      <c r="N218" s="380" t="str">
        <f t="shared" si="36"/>
        <v/>
      </c>
      <c r="O218" s="380" t="str">
        <f t="shared" si="37"/>
        <v/>
      </c>
      <c r="P218" s="62"/>
      <c r="Q218" s="62"/>
      <c r="R218" s="62"/>
      <c r="S218" s="62"/>
    </row>
    <row r="219" spans="1:19" s="68" customFormat="1">
      <c r="A219" s="141">
        <v>208</v>
      </c>
      <c r="B219" s="142"/>
      <c r="C219" s="142"/>
      <c r="D219" s="142"/>
      <c r="E219" s="144"/>
      <c r="F219" s="16" t="str">
        <f t="shared" si="31"/>
        <v/>
      </c>
      <c r="H219" s="69"/>
      <c r="I219" s="62"/>
      <c r="J219" s="380" t="str">
        <f t="shared" si="32"/>
        <v/>
      </c>
      <c r="K219" s="380" t="str">
        <f t="shared" si="33"/>
        <v/>
      </c>
      <c r="L219" s="380" t="str">
        <f t="shared" si="34"/>
        <v/>
      </c>
      <c r="M219" s="380" t="str">
        <f t="shared" si="35"/>
        <v/>
      </c>
      <c r="N219" s="380" t="str">
        <f t="shared" si="36"/>
        <v/>
      </c>
      <c r="O219" s="380" t="str">
        <f t="shared" si="37"/>
        <v/>
      </c>
      <c r="P219" s="62"/>
      <c r="Q219" s="62"/>
      <c r="R219" s="62"/>
      <c r="S219" s="62"/>
    </row>
    <row r="220" spans="1:19" s="68" customFormat="1">
      <c r="A220" s="141">
        <v>209</v>
      </c>
      <c r="B220" s="142"/>
      <c r="C220" s="142"/>
      <c r="D220" s="142"/>
      <c r="E220" s="144"/>
      <c r="F220" s="16" t="str">
        <f t="shared" si="31"/>
        <v/>
      </c>
      <c r="H220" s="69"/>
      <c r="I220" s="62"/>
      <c r="J220" s="380" t="str">
        <f t="shared" si="32"/>
        <v/>
      </c>
      <c r="K220" s="380" t="str">
        <f t="shared" si="33"/>
        <v/>
      </c>
      <c r="L220" s="380" t="str">
        <f t="shared" si="34"/>
        <v/>
      </c>
      <c r="M220" s="380" t="str">
        <f t="shared" si="35"/>
        <v/>
      </c>
      <c r="N220" s="380" t="str">
        <f t="shared" si="36"/>
        <v/>
      </c>
      <c r="O220" s="380" t="str">
        <f t="shared" si="37"/>
        <v/>
      </c>
      <c r="P220" s="62"/>
      <c r="Q220" s="62"/>
      <c r="R220" s="62"/>
      <c r="S220" s="62"/>
    </row>
    <row r="221" spans="1:19" s="68" customFormat="1">
      <c r="A221" s="141">
        <v>210</v>
      </c>
      <c r="B221" s="142"/>
      <c r="C221" s="142"/>
      <c r="D221" s="142"/>
      <c r="E221" s="144"/>
      <c r="F221" s="16" t="str">
        <f t="shared" si="31"/>
        <v/>
      </c>
      <c r="H221" s="69"/>
      <c r="I221" s="62"/>
      <c r="J221" s="380" t="str">
        <f t="shared" si="32"/>
        <v/>
      </c>
      <c r="K221" s="380" t="str">
        <f t="shared" si="33"/>
        <v/>
      </c>
      <c r="L221" s="380" t="str">
        <f t="shared" si="34"/>
        <v/>
      </c>
      <c r="M221" s="380" t="str">
        <f t="shared" si="35"/>
        <v/>
      </c>
      <c r="N221" s="380" t="str">
        <f t="shared" si="36"/>
        <v/>
      </c>
      <c r="O221" s="380" t="str">
        <f t="shared" si="37"/>
        <v/>
      </c>
      <c r="P221" s="62"/>
      <c r="Q221" s="62"/>
      <c r="R221" s="62"/>
      <c r="S221" s="62"/>
    </row>
    <row r="222" spans="1:19" s="68" customFormat="1">
      <c r="A222" s="141">
        <v>211</v>
      </c>
      <c r="B222" s="142"/>
      <c r="C222" s="142"/>
      <c r="D222" s="142"/>
      <c r="E222" s="144"/>
      <c r="F222" s="16" t="str">
        <f t="shared" si="31"/>
        <v/>
      </c>
      <c r="H222" s="69"/>
      <c r="I222" s="62"/>
      <c r="J222" s="380" t="str">
        <f t="shared" si="32"/>
        <v/>
      </c>
      <c r="K222" s="380" t="str">
        <f t="shared" si="33"/>
        <v/>
      </c>
      <c r="L222" s="380" t="str">
        <f t="shared" si="34"/>
        <v/>
      </c>
      <c r="M222" s="380" t="str">
        <f t="shared" si="35"/>
        <v/>
      </c>
      <c r="N222" s="380" t="str">
        <f t="shared" si="36"/>
        <v/>
      </c>
      <c r="O222" s="380" t="str">
        <f t="shared" si="37"/>
        <v/>
      </c>
      <c r="P222" s="62"/>
      <c r="Q222" s="62"/>
      <c r="R222" s="62"/>
      <c r="S222" s="62"/>
    </row>
    <row r="223" spans="1:19" s="68" customFormat="1">
      <c r="A223" s="141">
        <v>212</v>
      </c>
      <c r="B223" s="142"/>
      <c r="C223" s="142"/>
      <c r="D223" s="142"/>
      <c r="E223" s="144"/>
      <c r="F223" s="16" t="str">
        <f t="shared" si="31"/>
        <v/>
      </c>
      <c r="H223" s="69"/>
      <c r="I223" s="62"/>
      <c r="J223" s="380" t="str">
        <f t="shared" si="32"/>
        <v/>
      </c>
      <c r="K223" s="380" t="str">
        <f t="shared" si="33"/>
        <v/>
      </c>
      <c r="L223" s="380" t="str">
        <f t="shared" si="34"/>
        <v/>
      </c>
      <c r="M223" s="380" t="str">
        <f t="shared" si="35"/>
        <v/>
      </c>
      <c r="N223" s="380" t="str">
        <f t="shared" si="36"/>
        <v/>
      </c>
      <c r="O223" s="380" t="str">
        <f t="shared" si="37"/>
        <v/>
      </c>
      <c r="P223" s="62"/>
      <c r="Q223" s="62"/>
      <c r="R223" s="62"/>
      <c r="S223" s="62"/>
    </row>
    <row r="224" spans="1:19" s="68" customFormat="1">
      <c r="A224" s="141">
        <v>213</v>
      </c>
      <c r="B224" s="142"/>
      <c r="C224" s="142"/>
      <c r="D224" s="142"/>
      <c r="E224" s="144"/>
      <c r="F224" s="16" t="str">
        <f t="shared" si="31"/>
        <v/>
      </c>
      <c r="H224" s="69"/>
      <c r="I224" s="62"/>
      <c r="J224" s="380" t="str">
        <f t="shared" si="32"/>
        <v/>
      </c>
      <c r="K224" s="380" t="str">
        <f t="shared" si="33"/>
        <v/>
      </c>
      <c r="L224" s="380" t="str">
        <f t="shared" si="34"/>
        <v/>
      </c>
      <c r="M224" s="380" t="str">
        <f t="shared" si="35"/>
        <v/>
      </c>
      <c r="N224" s="380" t="str">
        <f t="shared" si="36"/>
        <v/>
      </c>
      <c r="O224" s="380" t="str">
        <f t="shared" si="37"/>
        <v/>
      </c>
      <c r="P224" s="62"/>
      <c r="Q224" s="62"/>
      <c r="R224" s="62"/>
      <c r="S224" s="62"/>
    </row>
    <row r="225" spans="1:19" s="68" customFormat="1">
      <c r="A225" s="141">
        <v>214</v>
      </c>
      <c r="B225" s="142"/>
      <c r="C225" s="142"/>
      <c r="D225" s="142"/>
      <c r="E225" s="144"/>
      <c r="F225" s="16" t="str">
        <f t="shared" si="31"/>
        <v/>
      </c>
      <c r="H225" s="69"/>
      <c r="I225" s="62"/>
      <c r="J225" s="380" t="str">
        <f t="shared" si="32"/>
        <v/>
      </c>
      <c r="K225" s="380" t="str">
        <f t="shared" si="33"/>
        <v/>
      </c>
      <c r="L225" s="380" t="str">
        <f t="shared" si="34"/>
        <v/>
      </c>
      <c r="M225" s="380" t="str">
        <f t="shared" si="35"/>
        <v/>
      </c>
      <c r="N225" s="380" t="str">
        <f t="shared" si="36"/>
        <v/>
      </c>
      <c r="O225" s="380" t="str">
        <f t="shared" si="37"/>
        <v/>
      </c>
      <c r="P225" s="62"/>
      <c r="Q225" s="62"/>
      <c r="R225" s="62"/>
      <c r="S225" s="62"/>
    </row>
    <row r="226" spans="1:19" s="68" customFormat="1">
      <c r="A226" s="141">
        <v>215</v>
      </c>
      <c r="B226" s="142"/>
      <c r="C226" s="142"/>
      <c r="D226" s="142"/>
      <c r="E226" s="144"/>
      <c r="F226" s="16" t="str">
        <f t="shared" si="31"/>
        <v/>
      </c>
      <c r="H226" s="69"/>
      <c r="I226" s="62"/>
      <c r="J226" s="380" t="str">
        <f t="shared" si="32"/>
        <v/>
      </c>
      <c r="K226" s="380" t="str">
        <f t="shared" si="33"/>
        <v/>
      </c>
      <c r="L226" s="380" t="str">
        <f t="shared" si="34"/>
        <v/>
      </c>
      <c r="M226" s="380" t="str">
        <f t="shared" si="35"/>
        <v/>
      </c>
      <c r="N226" s="380" t="str">
        <f t="shared" si="36"/>
        <v/>
      </c>
      <c r="O226" s="380" t="str">
        <f t="shared" si="37"/>
        <v/>
      </c>
      <c r="P226" s="62"/>
      <c r="Q226" s="62"/>
      <c r="R226" s="62"/>
      <c r="S226" s="62"/>
    </row>
    <row r="227" spans="1:19" s="68" customFormat="1">
      <c r="A227" s="141">
        <v>216</v>
      </c>
      <c r="B227" s="142"/>
      <c r="C227" s="142"/>
      <c r="D227" s="142"/>
      <c r="E227" s="144"/>
      <c r="F227" s="16" t="str">
        <f t="shared" si="31"/>
        <v/>
      </c>
      <c r="H227" s="69"/>
      <c r="I227" s="62"/>
      <c r="J227" s="380" t="str">
        <f t="shared" si="32"/>
        <v/>
      </c>
      <c r="K227" s="380" t="str">
        <f t="shared" si="33"/>
        <v/>
      </c>
      <c r="L227" s="380" t="str">
        <f t="shared" si="34"/>
        <v/>
      </c>
      <c r="M227" s="380" t="str">
        <f t="shared" si="35"/>
        <v/>
      </c>
      <c r="N227" s="380" t="str">
        <f t="shared" si="36"/>
        <v/>
      </c>
      <c r="O227" s="380" t="str">
        <f t="shared" si="37"/>
        <v/>
      </c>
      <c r="P227" s="62"/>
      <c r="Q227" s="62"/>
      <c r="R227" s="62"/>
      <c r="S227" s="62"/>
    </row>
    <row r="228" spans="1:19" s="68" customFormat="1">
      <c r="A228" s="141">
        <v>217</v>
      </c>
      <c r="B228" s="142"/>
      <c r="C228" s="142"/>
      <c r="D228" s="142"/>
      <c r="E228" s="144"/>
      <c r="F228" s="16" t="str">
        <f t="shared" si="31"/>
        <v/>
      </c>
      <c r="H228" s="69"/>
      <c r="I228" s="62"/>
      <c r="J228" s="380" t="str">
        <f t="shared" si="32"/>
        <v/>
      </c>
      <c r="K228" s="380" t="str">
        <f t="shared" si="33"/>
        <v/>
      </c>
      <c r="L228" s="380" t="str">
        <f t="shared" si="34"/>
        <v/>
      </c>
      <c r="M228" s="380" t="str">
        <f t="shared" si="35"/>
        <v/>
      </c>
      <c r="N228" s="380" t="str">
        <f t="shared" si="36"/>
        <v/>
      </c>
      <c r="O228" s="380" t="str">
        <f t="shared" si="37"/>
        <v/>
      </c>
      <c r="P228" s="62"/>
      <c r="Q228" s="62"/>
      <c r="R228" s="62"/>
      <c r="S228" s="62"/>
    </row>
    <row r="229" spans="1:19" s="68" customFormat="1">
      <c r="A229" s="141">
        <v>218</v>
      </c>
      <c r="B229" s="142"/>
      <c r="C229" s="142"/>
      <c r="D229" s="142"/>
      <c r="E229" s="144"/>
      <c r="F229" s="16" t="str">
        <f t="shared" si="31"/>
        <v/>
      </c>
      <c r="H229" s="69"/>
      <c r="I229" s="62"/>
      <c r="J229" s="380" t="str">
        <f t="shared" si="32"/>
        <v/>
      </c>
      <c r="K229" s="380" t="str">
        <f t="shared" si="33"/>
        <v/>
      </c>
      <c r="L229" s="380" t="str">
        <f t="shared" si="34"/>
        <v/>
      </c>
      <c r="M229" s="380" t="str">
        <f t="shared" si="35"/>
        <v/>
      </c>
      <c r="N229" s="380" t="str">
        <f t="shared" si="36"/>
        <v/>
      </c>
      <c r="O229" s="380" t="str">
        <f t="shared" si="37"/>
        <v/>
      </c>
      <c r="P229" s="62"/>
      <c r="Q229" s="62"/>
      <c r="R229" s="62"/>
      <c r="S229" s="62"/>
    </row>
    <row r="230" spans="1:19" s="68" customFormat="1">
      <c r="A230" s="141">
        <v>219</v>
      </c>
      <c r="B230" s="142"/>
      <c r="C230" s="142"/>
      <c r="D230" s="142"/>
      <c r="E230" s="144"/>
      <c r="F230" s="16" t="str">
        <f t="shared" si="31"/>
        <v/>
      </c>
      <c r="H230" s="69"/>
      <c r="I230" s="62"/>
      <c r="J230" s="380" t="str">
        <f t="shared" si="32"/>
        <v/>
      </c>
      <c r="K230" s="380" t="str">
        <f t="shared" si="33"/>
        <v/>
      </c>
      <c r="L230" s="380" t="str">
        <f t="shared" si="34"/>
        <v/>
      </c>
      <c r="M230" s="380" t="str">
        <f t="shared" si="35"/>
        <v/>
      </c>
      <c r="N230" s="380" t="str">
        <f t="shared" si="36"/>
        <v/>
      </c>
      <c r="O230" s="380" t="str">
        <f t="shared" si="37"/>
        <v/>
      </c>
      <c r="P230" s="62"/>
      <c r="Q230" s="62"/>
      <c r="R230" s="62"/>
      <c r="S230" s="62"/>
    </row>
    <row r="231" spans="1:19" s="68" customFormat="1">
      <c r="A231" s="141">
        <v>220</v>
      </c>
      <c r="B231" s="142"/>
      <c r="C231" s="142"/>
      <c r="D231" s="142"/>
      <c r="E231" s="144"/>
      <c r="F231" s="16" t="str">
        <f t="shared" si="31"/>
        <v/>
      </c>
      <c r="H231" s="69"/>
      <c r="I231" s="62"/>
      <c r="J231" s="380" t="str">
        <f t="shared" si="32"/>
        <v/>
      </c>
      <c r="K231" s="380" t="str">
        <f t="shared" si="33"/>
        <v/>
      </c>
      <c r="L231" s="380" t="str">
        <f t="shared" si="34"/>
        <v/>
      </c>
      <c r="M231" s="380" t="str">
        <f t="shared" si="35"/>
        <v/>
      </c>
      <c r="N231" s="380" t="str">
        <f t="shared" si="36"/>
        <v/>
      </c>
      <c r="O231" s="380" t="str">
        <f t="shared" si="37"/>
        <v/>
      </c>
      <c r="P231" s="62"/>
      <c r="Q231" s="62"/>
      <c r="R231" s="62"/>
      <c r="S231" s="62"/>
    </row>
    <row r="232" spans="1:19" s="68" customFormat="1">
      <c r="A232" s="141">
        <v>221</v>
      </c>
      <c r="B232" s="142"/>
      <c r="C232" s="142"/>
      <c r="D232" s="142"/>
      <c r="E232" s="144"/>
      <c r="F232" s="16" t="str">
        <f t="shared" si="31"/>
        <v/>
      </c>
      <c r="H232" s="69"/>
      <c r="I232" s="62"/>
      <c r="J232" s="380" t="str">
        <f t="shared" si="32"/>
        <v/>
      </c>
      <c r="K232" s="380" t="str">
        <f t="shared" si="33"/>
        <v/>
      </c>
      <c r="L232" s="380" t="str">
        <f t="shared" si="34"/>
        <v/>
      </c>
      <c r="M232" s="380" t="str">
        <f t="shared" si="35"/>
        <v/>
      </c>
      <c r="N232" s="380" t="str">
        <f t="shared" si="36"/>
        <v/>
      </c>
      <c r="O232" s="380" t="str">
        <f t="shared" si="37"/>
        <v/>
      </c>
      <c r="P232" s="62"/>
      <c r="Q232" s="62"/>
      <c r="R232" s="62"/>
      <c r="S232" s="62"/>
    </row>
    <row r="233" spans="1:19" s="68" customFormat="1">
      <c r="A233" s="141">
        <v>222</v>
      </c>
      <c r="B233" s="142"/>
      <c r="C233" s="142"/>
      <c r="D233" s="142"/>
      <c r="E233" s="144"/>
      <c r="F233" s="16" t="str">
        <f t="shared" si="31"/>
        <v/>
      </c>
      <c r="H233" s="69"/>
      <c r="I233" s="62"/>
      <c r="J233" s="380" t="str">
        <f t="shared" si="32"/>
        <v/>
      </c>
      <c r="K233" s="380" t="str">
        <f t="shared" si="33"/>
        <v/>
      </c>
      <c r="L233" s="380" t="str">
        <f t="shared" si="34"/>
        <v/>
      </c>
      <c r="M233" s="380" t="str">
        <f t="shared" si="35"/>
        <v/>
      </c>
      <c r="N233" s="380" t="str">
        <f t="shared" si="36"/>
        <v/>
      </c>
      <c r="O233" s="380" t="str">
        <f t="shared" si="37"/>
        <v/>
      </c>
      <c r="P233" s="62"/>
      <c r="Q233" s="62"/>
      <c r="R233" s="62"/>
      <c r="S233" s="62"/>
    </row>
    <row r="234" spans="1:19" s="68" customFormat="1">
      <c r="A234" s="141">
        <v>223</v>
      </c>
      <c r="B234" s="142"/>
      <c r="C234" s="142"/>
      <c r="D234" s="142"/>
      <c r="E234" s="144"/>
      <c r="F234" s="16" t="str">
        <f t="shared" si="31"/>
        <v/>
      </c>
      <c r="H234" s="69"/>
      <c r="I234" s="62"/>
      <c r="J234" s="380" t="str">
        <f t="shared" si="32"/>
        <v/>
      </c>
      <c r="K234" s="380" t="str">
        <f t="shared" si="33"/>
        <v/>
      </c>
      <c r="L234" s="380" t="str">
        <f t="shared" si="34"/>
        <v/>
      </c>
      <c r="M234" s="380" t="str">
        <f t="shared" si="35"/>
        <v/>
      </c>
      <c r="N234" s="380" t="str">
        <f t="shared" si="36"/>
        <v/>
      </c>
      <c r="O234" s="380" t="str">
        <f t="shared" si="37"/>
        <v/>
      </c>
      <c r="P234" s="62"/>
      <c r="Q234" s="62"/>
      <c r="R234" s="62"/>
      <c r="S234" s="62"/>
    </row>
    <row r="235" spans="1:19" s="68" customFormat="1">
      <c r="A235" s="141">
        <v>224</v>
      </c>
      <c r="B235" s="142"/>
      <c r="C235" s="142"/>
      <c r="D235" s="142"/>
      <c r="E235" s="144"/>
      <c r="F235" s="16" t="str">
        <f t="shared" si="31"/>
        <v/>
      </c>
      <c r="H235" s="69"/>
      <c r="I235" s="62"/>
      <c r="J235" s="380" t="str">
        <f t="shared" si="32"/>
        <v/>
      </c>
      <c r="K235" s="380" t="str">
        <f t="shared" si="33"/>
        <v/>
      </c>
      <c r="L235" s="380" t="str">
        <f t="shared" si="34"/>
        <v/>
      </c>
      <c r="M235" s="380" t="str">
        <f t="shared" si="35"/>
        <v/>
      </c>
      <c r="N235" s="380" t="str">
        <f t="shared" si="36"/>
        <v/>
      </c>
      <c r="O235" s="380" t="str">
        <f t="shared" si="37"/>
        <v/>
      </c>
      <c r="P235" s="62"/>
      <c r="Q235" s="62"/>
      <c r="R235" s="62"/>
      <c r="S235" s="62"/>
    </row>
    <row r="236" spans="1:19" s="68" customFormat="1">
      <c r="A236" s="141">
        <v>225</v>
      </c>
      <c r="B236" s="142"/>
      <c r="C236" s="142"/>
      <c r="D236" s="142"/>
      <c r="E236" s="144"/>
      <c r="F236" s="16" t="str">
        <f t="shared" si="31"/>
        <v/>
      </c>
      <c r="H236" s="69"/>
      <c r="I236" s="62"/>
      <c r="J236" s="380" t="str">
        <f t="shared" si="32"/>
        <v/>
      </c>
      <c r="K236" s="380" t="str">
        <f t="shared" si="33"/>
        <v/>
      </c>
      <c r="L236" s="380" t="str">
        <f t="shared" si="34"/>
        <v/>
      </c>
      <c r="M236" s="380" t="str">
        <f t="shared" si="35"/>
        <v/>
      </c>
      <c r="N236" s="380" t="str">
        <f t="shared" si="36"/>
        <v/>
      </c>
      <c r="O236" s="380" t="str">
        <f t="shared" si="37"/>
        <v/>
      </c>
      <c r="P236" s="62"/>
      <c r="Q236" s="62"/>
      <c r="R236" s="62"/>
      <c r="S236" s="62"/>
    </row>
    <row r="237" spans="1:19" s="68" customFormat="1">
      <c r="A237" s="141">
        <v>226</v>
      </c>
      <c r="B237" s="142"/>
      <c r="C237" s="142"/>
      <c r="D237" s="142"/>
      <c r="E237" s="144"/>
      <c r="F237" s="16" t="str">
        <f t="shared" si="31"/>
        <v/>
      </c>
      <c r="H237" s="69"/>
      <c r="I237" s="62"/>
      <c r="J237" s="380" t="str">
        <f t="shared" si="32"/>
        <v/>
      </c>
      <c r="K237" s="380" t="str">
        <f t="shared" si="33"/>
        <v/>
      </c>
      <c r="L237" s="380" t="str">
        <f t="shared" si="34"/>
        <v/>
      </c>
      <c r="M237" s="380" t="str">
        <f t="shared" si="35"/>
        <v/>
      </c>
      <c r="N237" s="380" t="str">
        <f t="shared" si="36"/>
        <v/>
      </c>
      <c r="O237" s="380" t="str">
        <f t="shared" si="37"/>
        <v/>
      </c>
      <c r="P237" s="62"/>
      <c r="Q237" s="62"/>
      <c r="R237" s="62"/>
      <c r="S237" s="62"/>
    </row>
    <row r="238" spans="1:19" s="68" customFormat="1">
      <c r="A238" s="141">
        <v>227</v>
      </c>
      <c r="B238" s="142"/>
      <c r="C238" s="142"/>
      <c r="D238" s="142"/>
      <c r="E238" s="144"/>
      <c r="F238" s="16" t="str">
        <f t="shared" si="31"/>
        <v/>
      </c>
      <c r="H238" s="69"/>
      <c r="I238" s="62"/>
      <c r="J238" s="380" t="str">
        <f t="shared" si="32"/>
        <v/>
      </c>
      <c r="K238" s="380" t="str">
        <f t="shared" si="33"/>
        <v/>
      </c>
      <c r="L238" s="380" t="str">
        <f t="shared" si="34"/>
        <v/>
      </c>
      <c r="M238" s="380" t="str">
        <f t="shared" si="35"/>
        <v/>
      </c>
      <c r="N238" s="380" t="str">
        <f t="shared" si="36"/>
        <v/>
      </c>
      <c r="O238" s="380" t="str">
        <f t="shared" si="37"/>
        <v/>
      </c>
      <c r="P238" s="62"/>
      <c r="Q238" s="62"/>
      <c r="R238" s="62"/>
      <c r="S238" s="62"/>
    </row>
    <row r="239" spans="1:19" s="68" customFormat="1">
      <c r="A239" s="141">
        <v>228</v>
      </c>
      <c r="B239" s="142"/>
      <c r="C239" s="142"/>
      <c r="D239" s="142"/>
      <c r="E239" s="144"/>
      <c r="F239" s="16" t="str">
        <f t="shared" si="31"/>
        <v/>
      </c>
      <c r="H239" s="69"/>
      <c r="I239" s="62"/>
      <c r="J239" s="380" t="str">
        <f t="shared" si="32"/>
        <v/>
      </c>
      <c r="K239" s="380" t="str">
        <f t="shared" si="33"/>
        <v/>
      </c>
      <c r="L239" s="380" t="str">
        <f t="shared" si="34"/>
        <v/>
      </c>
      <c r="M239" s="380" t="str">
        <f t="shared" si="35"/>
        <v/>
      </c>
      <c r="N239" s="380" t="str">
        <f t="shared" si="36"/>
        <v/>
      </c>
      <c r="O239" s="380" t="str">
        <f t="shared" si="37"/>
        <v/>
      </c>
      <c r="P239" s="62"/>
      <c r="Q239" s="62"/>
      <c r="R239" s="62"/>
      <c r="S239" s="62"/>
    </row>
    <row r="240" spans="1:19" s="68" customFormat="1">
      <c r="A240" s="141">
        <v>229</v>
      </c>
      <c r="B240" s="142"/>
      <c r="C240" s="142"/>
      <c r="D240" s="142"/>
      <c r="E240" s="144"/>
      <c r="F240" s="16" t="str">
        <f t="shared" si="31"/>
        <v/>
      </c>
      <c r="H240" s="69"/>
      <c r="I240" s="62"/>
      <c r="J240" s="380" t="str">
        <f t="shared" si="32"/>
        <v/>
      </c>
      <c r="K240" s="380" t="str">
        <f t="shared" si="33"/>
        <v/>
      </c>
      <c r="L240" s="380" t="str">
        <f t="shared" si="34"/>
        <v/>
      </c>
      <c r="M240" s="380" t="str">
        <f t="shared" si="35"/>
        <v/>
      </c>
      <c r="N240" s="380" t="str">
        <f t="shared" si="36"/>
        <v/>
      </c>
      <c r="O240" s="380" t="str">
        <f t="shared" si="37"/>
        <v/>
      </c>
      <c r="P240" s="62"/>
      <c r="Q240" s="62"/>
      <c r="R240" s="62"/>
      <c r="S240" s="62"/>
    </row>
    <row r="241" spans="1:19" s="68" customFormat="1">
      <c r="A241" s="141">
        <v>230</v>
      </c>
      <c r="B241" s="142"/>
      <c r="C241" s="142"/>
      <c r="D241" s="142"/>
      <c r="E241" s="144"/>
      <c r="F241" s="16" t="str">
        <f t="shared" si="31"/>
        <v/>
      </c>
      <c r="H241" s="69"/>
      <c r="I241" s="62"/>
      <c r="J241" s="380" t="str">
        <f t="shared" si="32"/>
        <v/>
      </c>
      <c r="K241" s="380" t="str">
        <f t="shared" si="33"/>
        <v/>
      </c>
      <c r="L241" s="380" t="str">
        <f t="shared" si="34"/>
        <v/>
      </c>
      <c r="M241" s="380" t="str">
        <f t="shared" si="35"/>
        <v/>
      </c>
      <c r="N241" s="380" t="str">
        <f t="shared" si="36"/>
        <v/>
      </c>
      <c r="O241" s="380" t="str">
        <f t="shared" si="37"/>
        <v/>
      </c>
      <c r="P241" s="62"/>
      <c r="Q241" s="62"/>
      <c r="R241" s="62"/>
      <c r="S241" s="62"/>
    </row>
    <row r="242" spans="1:19" s="68" customFormat="1">
      <c r="A242" s="141">
        <v>231</v>
      </c>
      <c r="B242" s="142"/>
      <c r="C242" s="142"/>
      <c r="D242" s="142"/>
      <c r="E242" s="144"/>
      <c r="F242" s="16" t="str">
        <f t="shared" si="31"/>
        <v/>
      </c>
      <c r="H242" s="69"/>
      <c r="I242" s="62"/>
      <c r="J242" s="380" t="str">
        <f t="shared" si="32"/>
        <v/>
      </c>
      <c r="K242" s="380" t="str">
        <f t="shared" si="33"/>
        <v/>
      </c>
      <c r="L242" s="380" t="str">
        <f t="shared" si="34"/>
        <v/>
      </c>
      <c r="M242" s="380" t="str">
        <f t="shared" si="35"/>
        <v/>
      </c>
      <c r="N242" s="380" t="str">
        <f t="shared" si="36"/>
        <v/>
      </c>
      <c r="O242" s="380" t="str">
        <f t="shared" si="37"/>
        <v/>
      </c>
      <c r="P242" s="62"/>
      <c r="Q242" s="62"/>
      <c r="R242" s="62"/>
      <c r="S242" s="62"/>
    </row>
    <row r="243" spans="1:19" s="68" customFormat="1">
      <c r="A243" s="141">
        <v>232</v>
      </c>
      <c r="B243" s="142"/>
      <c r="C243" s="142"/>
      <c r="D243" s="142"/>
      <c r="E243" s="144"/>
      <c r="F243" s="16" t="str">
        <f t="shared" si="31"/>
        <v/>
      </c>
      <c r="H243" s="69"/>
      <c r="I243" s="62"/>
      <c r="J243" s="380" t="str">
        <f t="shared" si="32"/>
        <v/>
      </c>
      <c r="K243" s="380" t="str">
        <f t="shared" si="33"/>
        <v/>
      </c>
      <c r="L243" s="380" t="str">
        <f t="shared" si="34"/>
        <v/>
      </c>
      <c r="M243" s="380" t="str">
        <f t="shared" si="35"/>
        <v/>
      </c>
      <c r="N243" s="380" t="str">
        <f t="shared" si="36"/>
        <v/>
      </c>
      <c r="O243" s="380" t="str">
        <f t="shared" si="37"/>
        <v/>
      </c>
      <c r="P243" s="62"/>
      <c r="Q243" s="62"/>
      <c r="R243" s="62"/>
      <c r="S243" s="62"/>
    </row>
    <row r="244" spans="1:19" s="68" customFormat="1">
      <c r="A244" s="141">
        <v>233</v>
      </c>
      <c r="B244" s="142"/>
      <c r="C244" s="142"/>
      <c r="D244" s="142"/>
      <c r="E244" s="144"/>
      <c r="F244" s="16" t="str">
        <f t="shared" si="31"/>
        <v/>
      </c>
      <c r="H244" s="69"/>
      <c r="I244" s="62"/>
      <c r="J244" s="380" t="str">
        <f t="shared" si="32"/>
        <v/>
      </c>
      <c r="K244" s="380" t="str">
        <f t="shared" si="33"/>
        <v/>
      </c>
      <c r="L244" s="380" t="str">
        <f t="shared" si="34"/>
        <v/>
      </c>
      <c r="M244" s="380" t="str">
        <f t="shared" si="35"/>
        <v/>
      </c>
      <c r="N244" s="380" t="str">
        <f t="shared" si="36"/>
        <v/>
      </c>
      <c r="O244" s="380" t="str">
        <f t="shared" si="37"/>
        <v/>
      </c>
      <c r="P244" s="62"/>
      <c r="Q244" s="62"/>
      <c r="R244" s="62"/>
      <c r="S244" s="62"/>
    </row>
    <row r="245" spans="1:19" s="68" customFormat="1">
      <c r="A245" s="141">
        <v>234</v>
      </c>
      <c r="B245" s="142"/>
      <c r="C245" s="142"/>
      <c r="D245" s="142"/>
      <c r="E245" s="144"/>
      <c r="F245" s="16" t="str">
        <f t="shared" si="31"/>
        <v/>
      </c>
      <c r="H245" s="69"/>
      <c r="I245" s="62"/>
      <c r="J245" s="380" t="str">
        <f t="shared" si="32"/>
        <v/>
      </c>
      <c r="K245" s="380" t="str">
        <f t="shared" si="33"/>
        <v/>
      </c>
      <c r="L245" s="380" t="str">
        <f t="shared" si="34"/>
        <v/>
      </c>
      <c r="M245" s="380" t="str">
        <f t="shared" si="35"/>
        <v/>
      </c>
      <c r="N245" s="380" t="str">
        <f t="shared" si="36"/>
        <v/>
      </c>
      <c r="O245" s="380" t="str">
        <f t="shared" si="37"/>
        <v/>
      </c>
      <c r="P245" s="62"/>
      <c r="Q245" s="62"/>
      <c r="R245" s="62"/>
      <c r="S245" s="62"/>
    </row>
    <row r="246" spans="1:19" s="68" customFormat="1">
      <c r="A246" s="141">
        <v>235</v>
      </c>
      <c r="B246" s="142"/>
      <c r="C246" s="142"/>
      <c r="D246" s="142"/>
      <c r="E246" s="144"/>
      <c r="F246" s="16" t="str">
        <f t="shared" si="31"/>
        <v/>
      </c>
      <c r="H246" s="69"/>
      <c r="I246" s="62"/>
      <c r="J246" s="380" t="str">
        <f t="shared" si="32"/>
        <v/>
      </c>
      <c r="K246" s="380" t="str">
        <f t="shared" si="33"/>
        <v/>
      </c>
      <c r="L246" s="380" t="str">
        <f t="shared" si="34"/>
        <v/>
      </c>
      <c r="M246" s="380" t="str">
        <f t="shared" si="35"/>
        <v/>
      </c>
      <c r="N246" s="380" t="str">
        <f t="shared" si="36"/>
        <v/>
      </c>
      <c r="O246" s="380" t="str">
        <f t="shared" si="37"/>
        <v/>
      </c>
      <c r="P246" s="62"/>
      <c r="Q246" s="62"/>
      <c r="R246" s="62"/>
      <c r="S246" s="62"/>
    </row>
    <row r="247" spans="1:19" s="68" customFormat="1">
      <c r="A247" s="141">
        <v>236</v>
      </c>
      <c r="B247" s="142"/>
      <c r="C247" s="142"/>
      <c r="D247" s="142"/>
      <c r="E247" s="144"/>
      <c r="F247" s="16" t="str">
        <f t="shared" si="31"/>
        <v/>
      </c>
      <c r="H247" s="69"/>
      <c r="I247" s="62"/>
      <c r="J247" s="380" t="str">
        <f t="shared" si="32"/>
        <v/>
      </c>
      <c r="K247" s="380" t="str">
        <f t="shared" si="33"/>
        <v/>
      </c>
      <c r="L247" s="380" t="str">
        <f t="shared" si="34"/>
        <v/>
      </c>
      <c r="M247" s="380" t="str">
        <f t="shared" si="35"/>
        <v/>
      </c>
      <c r="N247" s="380" t="str">
        <f t="shared" si="36"/>
        <v/>
      </c>
      <c r="O247" s="380" t="str">
        <f t="shared" si="37"/>
        <v/>
      </c>
      <c r="P247" s="62"/>
      <c r="Q247" s="62"/>
      <c r="R247" s="62"/>
      <c r="S247" s="62"/>
    </row>
    <row r="248" spans="1:19" s="68" customFormat="1">
      <c r="A248" s="141">
        <v>237</v>
      </c>
      <c r="B248" s="142"/>
      <c r="C248" s="142"/>
      <c r="D248" s="142"/>
      <c r="E248" s="144"/>
      <c r="F248" s="16" t="str">
        <f t="shared" si="31"/>
        <v/>
      </c>
      <c r="H248" s="69"/>
      <c r="I248" s="62"/>
      <c r="J248" s="380" t="str">
        <f t="shared" si="32"/>
        <v/>
      </c>
      <c r="K248" s="380" t="str">
        <f t="shared" si="33"/>
        <v/>
      </c>
      <c r="L248" s="380" t="str">
        <f t="shared" si="34"/>
        <v/>
      </c>
      <c r="M248" s="380" t="str">
        <f t="shared" si="35"/>
        <v/>
      </c>
      <c r="N248" s="380" t="str">
        <f t="shared" si="36"/>
        <v/>
      </c>
      <c r="O248" s="380" t="str">
        <f t="shared" si="37"/>
        <v/>
      </c>
      <c r="P248" s="62"/>
      <c r="Q248" s="62"/>
      <c r="R248" s="62"/>
      <c r="S248" s="62"/>
    </row>
    <row r="249" spans="1:19" s="68" customFormat="1">
      <c r="A249" s="141">
        <v>238</v>
      </c>
      <c r="B249" s="142"/>
      <c r="C249" s="142"/>
      <c r="D249" s="142"/>
      <c r="E249" s="144"/>
      <c r="F249" s="16" t="str">
        <f t="shared" si="31"/>
        <v/>
      </c>
      <c r="H249" s="69"/>
      <c r="I249" s="62"/>
      <c r="J249" s="380" t="str">
        <f t="shared" si="32"/>
        <v/>
      </c>
      <c r="K249" s="380" t="str">
        <f t="shared" si="33"/>
        <v/>
      </c>
      <c r="L249" s="380" t="str">
        <f t="shared" si="34"/>
        <v/>
      </c>
      <c r="M249" s="380" t="str">
        <f t="shared" si="35"/>
        <v/>
      </c>
      <c r="N249" s="380" t="str">
        <f t="shared" si="36"/>
        <v/>
      </c>
      <c r="O249" s="380" t="str">
        <f t="shared" si="37"/>
        <v/>
      </c>
      <c r="P249" s="62"/>
      <c r="Q249" s="62"/>
      <c r="R249" s="62"/>
      <c r="S249" s="62"/>
    </row>
    <row r="250" spans="1:19" s="68" customFormat="1">
      <c r="A250" s="141">
        <v>239</v>
      </c>
      <c r="B250" s="142"/>
      <c r="C250" s="142"/>
      <c r="D250" s="142"/>
      <c r="E250" s="144"/>
      <c r="F250" s="16" t="str">
        <f t="shared" si="31"/>
        <v/>
      </c>
      <c r="H250" s="69"/>
      <c r="I250" s="62"/>
      <c r="J250" s="380" t="str">
        <f t="shared" si="32"/>
        <v/>
      </c>
      <c r="K250" s="380" t="str">
        <f t="shared" si="33"/>
        <v/>
      </c>
      <c r="L250" s="380" t="str">
        <f t="shared" si="34"/>
        <v/>
      </c>
      <c r="M250" s="380" t="str">
        <f t="shared" si="35"/>
        <v/>
      </c>
      <c r="N250" s="380" t="str">
        <f t="shared" si="36"/>
        <v/>
      </c>
      <c r="O250" s="380" t="str">
        <f t="shared" si="37"/>
        <v/>
      </c>
      <c r="P250" s="62"/>
      <c r="Q250" s="62"/>
      <c r="R250" s="62"/>
      <c r="S250" s="62"/>
    </row>
    <row r="251" spans="1:19" s="68" customFormat="1">
      <c r="A251" s="141">
        <v>240</v>
      </c>
      <c r="B251" s="142"/>
      <c r="C251" s="142"/>
      <c r="D251" s="142"/>
      <c r="E251" s="144"/>
      <c r="F251" s="16" t="str">
        <f t="shared" si="31"/>
        <v/>
      </c>
      <c r="H251" s="69"/>
      <c r="I251" s="62"/>
      <c r="J251" s="380" t="str">
        <f t="shared" si="32"/>
        <v/>
      </c>
      <c r="K251" s="380" t="str">
        <f t="shared" si="33"/>
        <v/>
      </c>
      <c r="L251" s="380" t="str">
        <f t="shared" si="34"/>
        <v/>
      </c>
      <c r="M251" s="380" t="str">
        <f t="shared" si="35"/>
        <v/>
      </c>
      <c r="N251" s="380" t="str">
        <f t="shared" si="36"/>
        <v/>
      </c>
      <c r="O251" s="380" t="str">
        <f t="shared" si="37"/>
        <v/>
      </c>
      <c r="P251" s="62"/>
      <c r="Q251" s="62"/>
      <c r="R251" s="62"/>
      <c r="S251" s="62"/>
    </row>
    <row r="252" spans="1:19" s="68" customFormat="1">
      <c r="A252" s="141">
        <v>241</v>
      </c>
      <c r="B252" s="142"/>
      <c r="C252" s="142"/>
      <c r="D252" s="142"/>
      <c r="E252" s="144"/>
      <c r="F252" s="16" t="str">
        <f t="shared" si="31"/>
        <v/>
      </c>
      <c r="H252" s="69"/>
      <c r="I252" s="62"/>
      <c r="J252" s="380" t="str">
        <f t="shared" si="32"/>
        <v/>
      </c>
      <c r="K252" s="380" t="str">
        <f t="shared" si="33"/>
        <v/>
      </c>
      <c r="L252" s="380" t="str">
        <f t="shared" si="34"/>
        <v/>
      </c>
      <c r="M252" s="380" t="str">
        <f t="shared" si="35"/>
        <v/>
      </c>
      <c r="N252" s="380" t="str">
        <f t="shared" si="36"/>
        <v/>
      </c>
      <c r="O252" s="380" t="str">
        <f t="shared" si="37"/>
        <v/>
      </c>
      <c r="P252" s="62"/>
      <c r="Q252" s="62"/>
      <c r="R252" s="62"/>
      <c r="S252" s="62"/>
    </row>
    <row r="253" spans="1:19" s="68" customFormat="1">
      <c r="A253" s="141">
        <v>242</v>
      </c>
      <c r="B253" s="142"/>
      <c r="C253" s="142"/>
      <c r="D253" s="142"/>
      <c r="E253" s="144"/>
      <c r="F253" s="16" t="str">
        <f t="shared" si="31"/>
        <v/>
      </c>
      <c r="H253" s="69"/>
      <c r="I253" s="62"/>
      <c r="J253" s="380" t="str">
        <f t="shared" si="32"/>
        <v/>
      </c>
      <c r="K253" s="380" t="str">
        <f t="shared" si="33"/>
        <v/>
      </c>
      <c r="L253" s="380" t="str">
        <f t="shared" si="34"/>
        <v/>
      </c>
      <c r="M253" s="380" t="str">
        <f t="shared" si="35"/>
        <v/>
      </c>
      <c r="N253" s="380" t="str">
        <f t="shared" si="36"/>
        <v/>
      </c>
      <c r="O253" s="380" t="str">
        <f t="shared" si="37"/>
        <v/>
      </c>
      <c r="P253" s="62"/>
      <c r="Q253" s="62"/>
      <c r="R253" s="62"/>
      <c r="S253" s="62"/>
    </row>
    <row r="254" spans="1:19" s="68" customFormat="1">
      <c r="A254" s="141">
        <v>243</v>
      </c>
      <c r="B254" s="142"/>
      <c r="C254" s="142"/>
      <c r="D254" s="142"/>
      <c r="E254" s="144"/>
      <c r="F254" s="16" t="str">
        <f t="shared" si="31"/>
        <v/>
      </c>
      <c r="H254" s="69"/>
      <c r="I254" s="62"/>
      <c r="J254" s="380" t="str">
        <f t="shared" si="32"/>
        <v/>
      </c>
      <c r="K254" s="380" t="str">
        <f t="shared" si="33"/>
        <v/>
      </c>
      <c r="L254" s="380" t="str">
        <f t="shared" si="34"/>
        <v/>
      </c>
      <c r="M254" s="380" t="str">
        <f t="shared" si="35"/>
        <v/>
      </c>
      <c r="N254" s="380" t="str">
        <f t="shared" si="36"/>
        <v/>
      </c>
      <c r="O254" s="380" t="str">
        <f t="shared" si="37"/>
        <v/>
      </c>
      <c r="P254" s="62"/>
      <c r="Q254" s="62"/>
      <c r="R254" s="62"/>
      <c r="S254" s="62"/>
    </row>
    <row r="255" spans="1:19" s="68" customFormat="1">
      <c r="A255" s="141">
        <v>244</v>
      </c>
      <c r="B255" s="142"/>
      <c r="C255" s="142"/>
      <c r="D255" s="142"/>
      <c r="E255" s="144"/>
      <c r="F255" s="16" t="str">
        <f t="shared" si="31"/>
        <v/>
      </c>
      <c r="H255" s="69"/>
      <c r="I255" s="62"/>
      <c r="J255" s="380" t="str">
        <f t="shared" si="32"/>
        <v/>
      </c>
      <c r="K255" s="380" t="str">
        <f t="shared" si="33"/>
        <v/>
      </c>
      <c r="L255" s="380" t="str">
        <f t="shared" si="34"/>
        <v/>
      </c>
      <c r="M255" s="380" t="str">
        <f t="shared" si="35"/>
        <v/>
      </c>
      <c r="N255" s="380" t="str">
        <f t="shared" si="36"/>
        <v/>
      </c>
      <c r="O255" s="380" t="str">
        <f t="shared" si="37"/>
        <v/>
      </c>
      <c r="P255" s="62"/>
      <c r="Q255" s="62"/>
      <c r="R255" s="62"/>
      <c r="S255" s="62"/>
    </row>
    <row r="256" spans="1:19" s="68" customFormat="1">
      <c r="A256" s="141">
        <v>245</v>
      </c>
      <c r="B256" s="142"/>
      <c r="C256" s="142"/>
      <c r="D256" s="142"/>
      <c r="E256" s="144"/>
      <c r="F256" s="16" t="str">
        <f t="shared" si="31"/>
        <v/>
      </c>
      <c r="H256" s="69"/>
      <c r="I256" s="62"/>
      <c r="J256" s="380" t="str">
        <f t="shared" si="32"/>
        <v/>
      </c>
      <c r="K256" s="380" t="str">
        <f t="shared" si="33"/>
        <v/>
      </c>
      <c r="L256" s="380" t="str">
        <f t="shared" si="34"/>
        <v/>
      </c>
      <c r="M256" s="380" t="str">
        <f t="shared" si="35"/>
        <v/>
      </c>
      <c r="N256" s="380" t="str">
        <f t="shared" si="36"/>
        <v/>
      </c>
      <c r="O256" s="380" t="str">
        <f t="shared" si="37"/>
        <v/>
      </c>
      <c r="P256" s="62"/>
      <c r="Q256" s="62"/>
      <c r="R256" s="62"/>
      <c r="S256" s="62"/>
    </row>
    <row r="257" spans="1:19" s="68" customFormat="1">
      <c r="A257" s="141">
        <v>246</v>
      </c>
      <c r="B257" s="142"/>
      <c r="C257" s="142"/>
      <c r="D257" s="142"/>
      <c r="E257" s="144"/>
      <c r="F257" s="16" t="str">
        <f t="shared" si="31"/>
        <v/>
      </c>
      <c r="H257" s="69"/>
      <c r="I257" s="62"/>
      <c r="J257" s="380" t="str">
        <f t="shared" si="32"/>
        <v/>
      </c>
      <c r="K257" s="380" t="str">
        <f t="shared" si="33"/>
        <v/>
      </c>
      <c r="L257" s="380" t="str">
        <f t="shared" si="34"/>
        <v/>
      </c>
      <c r="M257" s="380" t="str">
        <f t="shared" si="35"/>
        <v/>
      </c>
      <c r="N257" s="380" t="str">
        <f t="shared" si="36"/>
        <v/>
      </c>
      <c r="O257" s="380" t="str">
        <f t="shared" si="37"/>
        <v/>
      </c>
      <c r="P257" s="62"/>
      <c r="Q257" s="62"/>
      <c r="R257" s="62"/>
      <c r="S257" s="62"/>
    </row>
    <row r="258" spans="1:19" s="68" customFormat="1">
      <c r="A258" s="141">
        <v>247</v>
      </c>
      <c r="B258" s="142"/>
      <c r="C258" s="142"/>
      <c r="D258" s="142"/>
      <c r="E258" s="144"/>
      <c r="F258" s="16" t="str">
        <f t="shared" si="31"/>
        <v/>
      </c>
      <c r="H258" s="69"/>
      <c r="I258" s="62"/>
      <c r="J258" s="380" t="str">
        <f t="shared" si="32"/>
        <v/>
      </c>
      <c r="K258" s="380" t="str">
        <f t="shared" si="33"/>
        <v/>
      </c>
      <c r="L258" s="380" t="str">
        <f t="shared" si="34"/>
        <v/>
      </c>
      <c r="M258" s="380" t="str">
        <f t="shared" si="35"/>
        <v/>
      </c>
      <c r="N258" s="380" t="str">
        <f t="shared" si="36"/>
        <v/>
      </c>
      <c r="O258" s="380" t="str">
        <f t="shared" si="37"/>
        <v/>
      </c>
      <c r="P258" s="62"/>
      <c r="Q258" s="62"/>
      <c r="R258" s="62"/>
      <c r="S258" s="62"/>
    </row>
    <row r="259" spans="1:19" s="68" customFormat="1">
      <c r="A259" s="141">
        <v>248</v>
      </c>
      <c r="B259" s="142"/>
      <c r="C259" s="142"/>
      <c r="D259" s="142"/>
      <c r="E259" s="144"/>
      <c r="F259" s="16" t="str">
        <f t="shared" si="31"/>
        <v/>
      </c>
      <c r="H259" s="69"/>
      <c r="I259" s="62"/>
      <c r="J259" s="380" t="str">
        <f t="shared" si="32"/>
        <v/>
      </c>
      <c r="K259" s="380" t="str">
        <f t="shared" si="33"/>
        <v/>
      </c>
      <c r="L259" s="380" t="str">
        <f t="shared" si="34"/>
        <v/>
      </c>
      <c r="M259" s="380" t="str">
        <f t="shared" si="35"/>
        <v/>
      </c>
      <c r="N259" s="380" t="str">
        <f t="shared" si="36"/>
        <v/>
      </c>
      <c r="O259" s="380" t="str">
        <f t="shared" si="37"/>
        <v/>
      </c>
      <c r="P259" s="62"/>
      <c r="Q259" s="62"/>
      <c r="R259" s="62"/>
      <c r="S259" s="62"/>
    </row>
    <row r="260" spans="1:19" s="68" customFormat="1">
      <c r="A260" s="141">
        <v>249</v>
      </c>
      <c r="B260" s="142"/>
      <c r="C260" s="142"/>
      <c r="D260" s="142"/>
      <c r="E260" s="144"/>
      <c r="F260" s="16" t="str">
        <f t="shared" si="31"/>
        <v/>
      </c>
      <c r="H260" s="69"/>
      <c r="I260" s="62"/>
      <c r="J260" s="380" t="str">
        <f t="shared" si="32"/>
        <v/>
      </c>
      <c r="K260" s="380" t="str">
        <f t="shared" si="33"/>
        <v/>
      </c>
      <c r="L260" s="380" t="str">
        <f t="shared" si="34"/>
        <v/>
      </c>
      <c r="M260" s="380" t="str">
        <f t="shared" si="35"/>
        <v/>
      </c>
      <c r="N260" s="380" t="str">
        <f t="shared" si="36"/>
        <v/>
      </c>
      <c r="O260" s="380" t="str">
        <f t="shared" si="37"/>
        <v/>
      </c>
      <c r="P260" s="62"/>
      <c r="Q260" s="62"/>
      <c r="R260" s="62"/>
      <c r="S260" s="62"/>
    </row>
    <row r="261" spans="1:19" s="68" customFormat="1">
      <c r="A261" s="141">
        <v>250</v>
      </c>
      <c r="B261" s="142"/>
      <c r="C261" s="142"/>
      <c r="D261" s="142"/>
      <c r="E261" s="144"/>
      <c r="F261" s="16" t="str">
        <f t="shared" si="31"/>
        <v/>
      </c>
      <c r="H261" s="69"/>
      <c r="I261" s="62"/>
      <c r="J261" s="380" t="str">
        <f t="shared" si="32"/>
        <v/>
      </c>
      <c r="K261" s="380" t="str">
        <f t="shared" si="33"/>
        <v/>
      </c>
      <c r="L261" s="380" t="str">
        <f t="shared" si="34"/>
        <v/>
      </c>
      <c r="M261" s="380" t="str">
        <f t="shared" si="35"/>
        <v/>
      </c>
      <c r="N261" s="380" t="str">
        <f t="shared" si="36"/>
        <v/>
      </c>
      <c r="O261" s="380" t="str">
        <f t="shared" si="37"/>
        <v/>
      </c>
      <c r="P261" s="62"/>
      <c r="Q261" s="62"/>
      <c r="R261" s="62"/>
      <c r="S261" s="62"/>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B12" sqref="B12:D14"/>
    </sheetView>
  </sheetViews>
  <sheetFormatPr defaultColWidth="9.109375" defaultRowHeight="15.6"/>
  <cols>
    <col min="1" max="1" width="5.6640625" style="58" customWidth="1"/>
    <col min="2" max="2" width="36.33203125" style="62" customWidth="1"/>
    <col min="3" max="3" width="48.33203125" style="62" customWidth="1"/>
    <col min="4" max="4" width="10.6640625" style="67" customWidth="1"/>
    <col min="5" max="5" width="17.6640625" style="62" customWidth="1"/>
    <col min="6" max="6" width="10.6640625" style="68" hidden="1" customWidth="1"/>
    <col min="7" max="7" width="9.109375" style="69" hidden="1" customWidth="1"/>
    <col min="8" max="8" width="9.109375" style="62" hidden="1" customWidth="1"/>
    <col min="9" max="10" width="17.6640625" style="62" hidden="1" customWidth="1"/>
    <col min="11" max="18" width="9.109375" style="62" customWidth="1"/>
    <col min="19" max="16384" width="9.109375" style="62"/>
  </cols>
  <sheetData>
    <row r="1" spans="1:10" s="58" customFormat="1">
      <c r="A1" s="57" t="s">
        <v>481</v>
      </c>
      <c r="D1" s="59"/>
      <c r="E1" s="61"/>
      <c r="F1" s="60"/>
      <c r="G1" s="287"/>
      <c r="I1" s="61"/>
      <c r="J1" s="61"/>
    </row>
    <row r="2" spans="1:10" s="58" customFormat="1">
      <c r="A2" s="344" t="str">
        <f>IF(ISBLANK(facultate), IF(ISBLANK(departament),"","Departament " &amp; departament), "Facultatea " &amp; facultate)</f>
        <v>Facultatea Construcții</v>
      </c>
      <c r="D2" s="59"/>
      <c r="E2" s="61"/>
      <c r="F2" s="60"/>
      <c r="G2" s="287"/>
      <c r="I2" s="61"/>
      <c r="J2" s="61"/>
    </row>
    <row r="3" spans="1:10" s="58" customFormat="1">
      <c r="A3" s="344" t="str">
        <f>IF(ISBLANK(departament),"","Departamentul " &amp; departament)</f>
        <v>Departamentul Căi de Comunicație Terestre, Fundații și Cadastru</v>
      </c>
      <c r="D3" s="59"/>
      <c r="E3" s="61"/>
      <c r="F3" s="60"/>
      <c r="G3" s="287"/>
      <c r="I3" s="61"/>
      <c r="J3" s="61"/>
    </row>
    <row r="4" spans="1:10">
      <c r="A4" s="531" t="s">
        <v>834</v>
      </c>
      <c r="B4" s="531"/>
      <c r="C4" s="531"/>
      <c r="D4" s="531"/>
      <c r="E4" s="531"/>
      <c r="F4" s="531"/>
      <c r="G4" s="531"/>
    </row>
    <row r="5" spans="1:10">
      <c r="A5" s="531" t="s">
        <v>1075</v>
      </c>
      <c r="B5" s="531"/>
      <c r="C5" s="531"/>
      <c r="D5" s="531"/>
      <c r="E5" s="531"/>
      <c r="F5" s="224"/>
    </row>
    <row r="6" spans="1:10" ht="13.5" customHeight="1">
      <c r="D6" s="62"/>
      <c r="E6" s="345" t="str">
        <f>CONCATENATE(functie," ",nume_candidat)</f>
        <v>Șef de lucrări Halbac-Cotoara-Zamfir Rares</v>
      </c>
      <c r="I6" s="345"/>
      <c r="J6" s="345"/>
    </row>
    <row r="7" spans="1:10" ht="18.75" customHeight="1">
      <c r="A7" s="529" t="s">
        <v>336</v>
      </c>
      <c r="B7" s="529" t="s">
        <v>874</v>
      </c>
      <c r="C7" s="529" t="s">
        <v>841</v>
      </c>
      <c r="D7" s="539" t="s">
        <v>2</v>
      </c>
      <c r="E7" s="529" t="s">
        <v>542</v>
      </c>
      <c r="F7" s="529" t="s">
        <v>4</v>
      </c>
      <c r="G7" s="550" t="s">
        <v>539</v>
      </c>
      <c r="H7" s="536" t="s">
        <v>549</v>
      </c>
      <c r="I7" s="529" t="s">
        <v>876</v>
      </c>
      <c r="J7" s="529" t="s">
        <v>460</v>
      </c>
    </row>
    <row r="8" spans="1:10" ht="18.75" customHeight="1">
      <c r="A8" s="546"/>
      <c r="B8" s="546"/>
      <c r="C8" s="546"/>
      <c r="D8" s="540"/>
      <c r="E8" s="546"/>
      <c r="F8" s="546"/>
      <c r="G8" s="551"/>
      <c r="H8" s="536"/>
      <c r="I8" s="546"/>
      <c r="J8" s="546"/>
    </row>
    <row r="9" spans="1:10" ht="18.75" customHeight="1">
      <c r="A9" s="546"/>
      <c r="B9" s="546"/>
      <c r="C9" s="546"/>
      <c r="D9" s="540"/>
      <c r="E9" s="530"/>
      <c r="F9" s="530"/>
      <c r="G9" s="551"/>
      <c r="H9" s="536"/>
      <c r="I9" s="530"/>
      <c r="J9" s="530"/>
    </row>
    <row r="10" spans="1:10" ht="18.75" customHeight="1">
      <c r="A10" s="530"/>
      <c r="B10" s="530"/>
      <c r="C10" s="530"/>
      <c r="D10" s="541"/>
      <c r="E10" s="346" t="str">
        <f>CONCATENATE("ultimii ",durata_evaluare," ani")</f>
        <v>ultimii 5 ani</v>
      </c>
      <c r="F10" s="346" t="str">
        <f>CONCATENATE("ultimii                                  ",durata_evaluare," ani")</f>
        <v>ultimii                                  5 ani</v>
      </c>
      <c r="G10" s="552"/>
      <c r="H10" s="536"/>
      <c r="I10" s="437" t="str">
        <f>CONCATENATE("ultimii ",durata_evaluare," ani")</f>
        <v>ultimii 5 ani</v>
      </c>
      <c r="J10" s="437" t="str">
        <f>CONCATENATE("ultimii ",durata_evaluare," ani")</f>
        <v>ultimii 5 ani</v>
      </c>
    </row>
    <row r="11" spans="1:10">
      <c r="A11" s="86"/>
      <c r="B11" s="63"/>
      <c r="C11" s="63"/>
      <c r="D11" s="28"/>
      <c r="E11" s="146">
        <f>SUMIF(E12:E1012,"&gt;0")</f>
        <v>0</v>
      </c>
      <c r="F11" s="4">
        <f>SUMIF(F12:F1110,"&gt;0")</f>
        <v>0</v>
      </c>
      <c r="G11" s="296"/>
      <c r="I11" s="146">
        <f>SUMIF(I12:I1110,"&gt;0")</f>
        <v>0</v>
      </c>
      <c r="J11" s="146">
        <f>SUMIF(J12:J1110,"&gt;0")</f>
        <v>0</v>
      </c>
    </row>
    <row r="12" spans="1:10">
      <c r="A12" s="35">
        <v>1</v>
      </c>
      <c r="B12" s="7"/>
      <c r="C12" s="7"/>
      <c r="D12" s="218"/>
      <c r="E12" s="16" t="str">
        <f t="shared" ref="E12:E75" si="0">IF(OR($B12="",,$D12&lt;an_initial,$D12&gt;an_final),"",F12*(HLOOKUP(C12,iii9punctaje,2,FALSE)))</f>
        <v/>
      </c>
      <c r="F12" s="56" t="str">
        <f t="shared" ref="F12:F43" si="1">IF(OR($B12="",,$D12="",$D12&gt;an_final),"",IF($D12&gt;=an_initial,1,""))</f>
        <v/>
      </c>
      <c r="G12" s="347" t="b">
        <f t="shared" ref="G12:G75" si="2">IF(nume_candidat="",FALSE,ISNUMBER(SEARCH(nume_candidat,$B12)))</f>
        <v>0</v>
      </c>
      <c r="H12" s="348">
        <f t="shared" ref="H12:H43" si="3">LEN(B12)-LEN(SUBSTITUTE(B12,",",""))+1</f>
        <v>1</v>
      </c>
      <c r="I12" s="380" t="str">
        <f t="shared" ref="I12:I75" si="4">IF(OR($B12="",,$D12&lt;an_initial,$D12&gt;an_final),"",F12*(HLOOKUP(C12,iii9punctaje,2,FALSE))*COUNTIF(C12,$I$7))</f>
        <v/>
      </c>
      <c r="J12" s="380" t="str">
        <f t="shared" ref="J12:J75" si="5">IF(OR($B12="",,$D12&lt;an_initial,$D12&gt;an_final),"",F12*(HLOOKUP(C12,iii9punctaje,2,FALSE))*COUNTIF(C12,$J$7))</f>
        <v/>
      </c>
    </row>
    <row r="13" spans="1:10">
      <c r="A13" s="35">
        <v>2</v>
      </c>
      <c r="B13" s="7"/>
      <c r="C13" s="7"/>
      <c r="D13" s="218"/>
      <c r="E13" s="16" t="str">
        <f t="shared" si="0"/>
        <v/>
      </c>
      <c r="F13" s="56" t="str">
        <f t="shared" si="1"/>
        <v/>
      </c>
      <c r="G13" s="347" t="b">
        <f t="shared" si="2"/>
        <v>0</v>
      </c>
      <c r="H13" s="348">
        <f t="shared" si="3"/>
        <v>1</v>
      </c>
      <c r="I13" s="380" t="str">
        <f t="shared" si="4"/>
        <v/>
      </c>
      <c r="J13" s="380" t="str">
        <f t="shared" si="5"/>
        <v/>
      </c>
    </row>
    <row r="14" spans="1:10">
      <c r="A14" s="35">
        <v>3</v>
      </c>
      <c r="B14" s="7"/>
      <c r="C14" s="7"/>
      <c r="D14" s="218"/>
      <c r="E14" s="16" t="str">
        <f t="shared" si="0"/>
        <v/>
      </c>
      <c r="F14" s="56" t="str">
        <f t="shared" si="1"/>
        <v/>
      </c>
      <c r="G14" s="347" t="b">
        <f t="shared" si="2"/>
        <v>0</v>
      </c>
      <c r="H14" s="348">
        <f t="shared" si="3"/>
        <v>1</v>
      </c>
      <c r="I14" s="380" t="str">
        <f t="shared" si="4"/>
        <v/>
      </c>
      <c r="J14" s="380" t="str">
        <f t="shared" si="5"/>
        <v/>
      </c>
    </row>
    <row r="15" spans="1:10">
      <c r="A15" s="35">
        <v>4</v>
      </c>
      <c r="B15" s="6"/>
      <c r="C15" s="6"/>
      <c r="D15" s="214"/>
      <c r="E15" s="16" t="str">
        <f t="shared" si="0"/>
        <v/>
      </c>
      <c r="F15" s="56" t="str">
        <f t="shared" si="1"/>
        <v/>
      </c>
      <c r="G15" s="347" t="b">
        <f t="shared" si="2"/>
        <v>0</v>
      </c>
      <c r="H15" s="348">
        <f t="shared" si="3"/>
        <v>1</v>
      </c>
      <c r="I15" s="380" t="str">
        <f t="shared" si="4"/>
        <v/>
      </c>
      <c r="J15" s="380" t="str">
        <f t="shared" si="5"/>
        <v/>
      </c>
    </row>
    <row r="16" spans="1:10">
      <c r="A16" s="35">
        <v>5</v>
      </c>
      <c r="B16" s="6"/>
      <c r="C16" s="6"/>
      <c r="D16" s="214"/>
      <c r="E16" s="16" t="str">
        <f t="shared" si="0"/>
        <v/>
      </c>
      <c r="F16" s="56" t="str">
        <f t="shared" si="1"/>
        <v/>
      </c>
      <c r="G16" s="347" t="b">
        <f t="shared" si="2"/>
        <v>0</v>
      </c>
      <c r="H16" s="348">
        <f t="shared" si="3"/>
        <v>1</v>
      </c>
      <c r="I16" s="380" t="str">
        <f t="shared" si="4"/>
        <v/>
      </c>
      <c r="J16" s="380" t="str">
        <f t="shared" si="5"/>
        <v/>
      </c>
    </row>
    <row r="17" spans="1:10">
      <c r="A17" s="35">
        <v>6</v>
      </c>
      <c r="B17" s="6"/>
      <c r="C17" s="6"/>
      <c r="D17" s="214"/>
      <c r="E17" s="16" t="str">
        <f t="shared" si="0"/>
        <v/>
      </c>
      <c r="F17" s="56" t="str">
        <f t="shared" si="1"/>
        <v/>
      </c>
      <c r="G17" s="347" t="b">
        <f t="shared" si="2"/>
        <v>0</v>
      </c>
      <c r="H17" s="348">
        <f t="shared" si="3"/>
        <v>1</v>
      </c>
      <c r="I17" s="380" t="str">
        <f t="shared" si="4"/>
        <v/>
      </c>
      <c r="J17" s="380" t="str">
        <f t="shared" si="5"/>
        <v/>
      </c>
    </row>
    <row r="18" spans="1:10">
      <c r="A18" s="35">
        <v>7</v>
      </c>
      <c r="B18" s="6"/>
      <c r="C18" s="6"/>
      <c r="D18" s="214"/>
      <c r="E18" s="16" t="str">
        <f t="shared" si="0"/>
        <v/>
      </c>
      <c r="F18" s="56" t="str">
        <f t="shared" si="1"/>
        <v/>
      </c>
      <c r="G18" s="347" t="b">
        <f t="shared" si="2"/>
        <v>0</v>
      </c>
      <c r="H18" s="348">
        <f t="shared" si="3"/>
        <v>1</v>
      </c>
      <c r="I18" s="380" t="str">
        <f t="shared" si="4"/>
        <v/>
      </c>
      <c r="J18" s="380" t="str">
        <f t="shared" si="5"/>
        <v/>
      </c>
    </row>
    <row r="19" spans="1:10">
      <c r="A19" s="35">
        <v>8</v>
      </c>
      <c r="B19" s="6"/>
      <c r="C19" s="6"/>
      <c r="D19" s="214"/>
      <c r="E19" s="16" t="str">
        <f t="shared" si="0"/>
        <v/>
      </c>
      <c r="F19" s="56" t="str">
        <f t="shared" si="1"/>
        <v/>
      </c>
      <c r="G19" s="347" t="b">
        <f t="shared" si="2"/>
        <v>0</v>
      </c>
      <c r="H19" s="348">
        <f t="shared" si="3"/>
        <v>1</v>
      </c>
      <c r="I19" s="380" t="str">
        <f t="shared" si="4"/>
        <v/>
      </c>
      <c r="J19" s="380" t="str">
        <f t="shared" si="5"/>
        <v/>
      </c>
    </row>
    <row r="20" spans="1:10">
      <c r="A20" s="35">
        <v>9</v>
      </c>
      <c r="B20" s="6"/>
      <c r="C20" s="6"/>
      <c r="D20" s="214"/>
      <c r="E20" s="16" t="str">
        <f t="shared" si="0"/>
        <v/>
      </c>
      <c r="F20" s="56" t="str">
        <f t="shared" si="1"/>
        <v/>
      </c>
      <c r="G20" s="347" t="b">
        <f t="shared" si="2"/>
        <v>0</v>
      </c>
      <c r="H20" s="348">
        <f t="shared" si="3"/>
        <v>1</v>
      </c>
      <c r="I20" s="380" t="str">
        <f t="shared" si="4"/>
        <v/>
      </c>
      <c r="J20" s="380" t="str">
        <f t="shared" si="5"/>
        <v/>
      </c>
    </row>
    <row r="21" spans="1:10">
      <c r="A21" s="35">
        <v>10</v>
      </c>
      <c r="B21" s="6"/>
      <c r="C21" s="6"/>
      <c r="D21" s="214"/>
      <c r="E21" s="16" t="str">
        <f t="shared" si="0"/>
        <v/>
      </c>
      <c r="F21" s="56" t="str">
        <f t="shared" si="1"/>
        <v/>
      </c>
      <c r="G21" s="347" t="b">
        <f t="shared" si="2"/>
        <v>0</v>
      </c>
      <c r="H21" s="348">
        <f t="shared" si="3"/>
        <v>1</v>
      </c>
      <c r="I21" s="380" t="str">
        <f t="shared" si="4"/>
        <v/>
      </c>
      <c r="J21" s="380" t="str">
        <f t="shared" si="5"/>
        <v/>
      </c>
    </row>
    <row r="22" spans="1:10">
      <c r="A22" s="35">
        <v>11</v>
      </c>
      <c r="B22" s="6"/>
      <c r="C22" s="6"/>
      <c r="D22" s="214"/>
      <c r="E22" s="16" t="str">
        <f t="shared" si="0"/>
        <v/>
      </c>
      <c r="F22" s="56" t="str">
        <f t="shared" si="1"/>
        <v/>
      </c>
      <c r="G22" s="347" t="b">
        <f t="shared" si="2"/>
        <v>0</v>
      </c>
      <c r="H22" s="348">
        <f t="shared" si="3"/>
        <v>1</v>
      </c>
      <c r="I22" s="380" t="str">
        <f t="shared" si="4"/>
        <v/>
      </c>
      <c r="J22" s="380" t="str">
        <f t="shared" si="5"/>
        <v/>
      </c>
    </row>
    <row r="23" spans="1:10">
      <c r="A23" s="35">
        <v>12</v>
      </c>
      <c r="B23" s="6"/>
      <c r="C23" s="6"/>
      <c r="D23" s="214"/>
      <c r="E23" s="16" t="str">
        <f t="shared" si="0"/>
        <v/>
      </c>
      <c r="F23" s="56" t="str">
        <f t="shared" si="1"/>
        <v/>
      </c>
      <c r="G23" s="347" t="b">
        <f t="shared" si="2"/>
        <v>0</v>
      </c>
      <c r="H23" s="348">
        <f t="shared" si="3"/>
        <v>1</v>
      </c>
      <c r="I23" s="380" t="str">
        <f t="shared" si="4"/>
        <v/>
      </c>
      <c r="J23" s="380" t="str">
        <f t="shared" si="5"/>
        <v/>
      </c>
    </row>
    <row r="24" spans="1:10">
      <c r="A24" s="35">
        <v>13</v>
      </c>
      <c r="B24" s="6"/>
      <c r="C24" s="6"/>
      <c r="D24" s="214"/>
      <c r="E24" s="16" t="str">
        <f t="shared" si="0"/>
        <v/>
      </c>
      <c r="F24" s="56" t="str">
        <f t="shared" si="1"/>
        <v/>
      </c>
      <c r="G24" s="347" t="b">
        <f t="shared" si="2"/>
        <v>0</v>
      </c>
      <c r="H24" s="348">
        <f t="shared" si="3"/>
        <v>1</v>
      </c>
      <c r="I24" s="380" t="str">
        <f t="shared" si="4"/>
        <v/>
      </c>
      <c r="J24" s="380" t="str">
        <f t="shared" si="5"/>
        <v/>
      </c>
    </row>
    <row r="25" spans="1:10">
      <c r="A25" s="35">
        <v>14</v>
      </c>
      <c r="B25" s="6"/>
      <c r="C25" s="6"/>
      <c r="D25" s="214"/>
      <c r="E25" s="16" t="str">
        <f t="shared" si="0"/>
        <v/>
      </c>
      <c r="F25" s="56" t="str">
        <f t="shared" si="1"/>
        <v/>
      </c>
      <c r="G25" s="347" t="b">
        <f t="shared" si="2"/>
        <v>0</v>
      </c>
      <c r="H25" s="348">
        <f t="shared" si="3"/>
        <v>1</v>
      </c>
      <c r="I25" s="380" t="str">
        <f t="shared" si="4"/>
        <v/>
      </c>
      <c r="J25" s="380" t="str">
        <f t="shared" si="5"/>
        <v/>
      </c>
    </row>
    <row r="26" spans="1:10">
      <c r="A26" s="35">
        <v>15</v>
      </c>
      <c r="B26" s="6"/>
      <c r="C26" s="6"/>
      <c r="D26" s="214"/>
      <c r="E26" s="16" t="str">
        <f t="shared" si="0"/>
        <v/>
      </c>
      <c r="F26" s="56" t="str">
        <f t="shared" si="1"/>
        <v/>
      </c>
      <c r="G26" s="347" t="b">
        <f t="shared" si="2"/>
        <v>0</v>
      </c>
      <c r="H26" s="348">
        <f t="shared" si="3"/>
        <v>1</v>
      </c>
      <c r="I26" s="380" t="str">
        <f t="shared" si="4"/>
        <v/>
      </c>
      <c r="J26" s="380" t="str">
        <f t="shared" si="5"/>
        <v/>
      </c>
    </row>
    <row r="27" spans="1:10">
      <c r="A27" s="35">
        <v>16</v>
      </c>
      <c r="B27" s="6"/>
      <c r="C27" s="6"/>
      <c r="D27" s="214"/>
      <c r="E27" s="16" t="str">
        <f t="shared" si="0"/>
        <v/>
      </c>
      <c r="F27" s="56" t="str">
        <f t="shared" si="1"/>
        <v/>
      </c>
      <c r="G27" s="347" t="b">
        <f t="shared" si="2"/>
        <v>0</v>
      </c>
      <c r="H27" s="348">
        <f t="shared" si="3"/>
        <v>1</v>
      </c>
      <c r="I27" s="380" t="str">
        <f t="shared" si="4"/>
        <v/>
      </c>
      <c r="J27" s="380" t="str">
        <f t="shared" si="5"/>
        <v/>
      </c>
    </row>
    <row r="28" spans="1:10">
      <c r="A28" s="35">
        <v>17</v>
      </c>
      <c r="B28" s="6"/>
      <c r="C28" s="6"/>
      <c r="D28" s="214"/>
      <c r="E28" s="16" t="str">
        <f t="shared" si="0"/>
        <v/>
      </c>
      <c r="F28" s="56" t="str">
        <f t="shared" si="1"/>
        <v/>
      </c>
      <c r="G28" s="347" t="b">
        <f t="shared" si="2"/>
        <v>0</v>
      </c>
      <c r="H28" s="348">
        <f t="shared" si="3"/>
        <v>1</v>
      </c>
      <c r="I28" s="380" t="str">
        <f t="shared" si="4"/>
        <v/>
      </c>
      <c r="J28" s="380" t="str">
        <f t="shared" si="5"/>
        <v/>
      </c>
    </row>
    <row r="29" spans="1:10">
      <c r="A29" s="35">
        <v>18</v>
      </c>
      <c r="B29" s="6"/>
      <c r="C29" s="6"/>
      <c r="D29" s="214"/>
      <c r="E29" s="16" t="str">
        <f t="shared" si="0"/>
        <v/>
      </c>
      <c r="F29" s="56" t="str">
        <f t="shared" si="1"/>
        <v/>
      </c>
      <c r="G29" s="347" t="b">
        <f t="shared" si="2"/>
        <v>0</v>
      </c>
      <c r="H29" s="348">
        <f t="shared" si="3"/>
        <v>1</v>
      </c>
      <c r="I29" s="380" t="str">
        <f t="shared" si="4"/>
        <v/>
      </c>
      <c r="J29" s="380" t="str">
        <f t="shared" si="5"/>
        <v/>
      </c>
    </row>
    <row r="30" spans="1:10">
      <c r="A30" s="35">
        <v>19</v>
      </c>
      <c r="B30" s="6"/>
      <c r="C30" s="6"/>
      <c r="D30" s="214"/>
      <c r="E30" s="16" t="str">
        <f t="shared" si="0"/>
        <v/>
      </c>
      <c r="F30" s="56" t="str">
        <f t="shared" si="1"/>
        <v/>
      </c>
      <c r="G30" s="347" t="b">
        <f t="shared" si="2"/>
        <v>0</v>
      </c>
      <c r="H30" s="348">
        <f t="shared" si="3"/>
        <v>1</v>
      </c>
      <c r="I30" s="380" t="str">
        <f t="shared" si="4"/>
        <v/>
      </c>
      <c r="J30" s="380" t="str">
        <f t="shared" si="5"/>
        <v/>
      </c>
    </row>
    <row r="31" spans="1:10">
      <c r="A31" s="35">
        <v>20</v>
      </c>
      <c r="B31" s="6"/>
      <c r="C31" s="6"/>
      <c r="D31" s="214"/>
      <c r="E31" s="16" t="str">
        <f t="shared" si="0"/>
        <v/>
      </c>
      <c r="F31" s="56" t="str">
        <f t="shared" si="1"/>
        <v/>
      </c>
      <c r="G31" s="347" t="b">
        <f t="shared" si="2"/>
        <v>0</v>
      </c>
      <c r="H31" s="348">
        <f t="shared" si="3"/>
        <v>1</v>
      </c>
      <c r="I31" s="380" t="str">
        <f t="shared" si="4"/>
        <v/>
      </c>
      <c r="J31" s="380" t="str">
        <f t="shared" si="5"/>
        <v/>
      </c>
    </row>
    <row r="32" spans="1:10">
      <c r="A32" s="35">
        <v>21</v>
      </c>
      <c r="B32" s="6"/>
      <c r="C32" s="6"/>
      <c r="D32" s="214"/>
      <c r="E32" s="16" t="str">
        <f t="shared" si="0"/>
        <v/>
      </c>
      <c r="F32" s="56" t="str">
        <f t="shared" si="1"/>
        <v/>
      </c>
      <c r="G32" s="347" t="b">
        <f t="shared" si="2"/>
        <v>0</v>
      </c>
      <c r="H32" s="348">
        <f t="shared" si="3"/>
        <v>1</v>
      </c>
      <c r="I32" s="380" t="str">
        <f t="shared" si="4"/>
        <v/>
      </c>
      <c r="J32" s="380" t="str">
        <f t="shared" si="5"/>
        <v/>
      </c>
    </row>
    <row r="33" spans="1:10">
      <c r="A33" s="35">
        <v>22</v>
      </c>
      <c r="B33" s="6"/>
      <c r="C33" s="6"/>
      <c r="D33" s="214"/>
      <c r="E33" s="16" t="str">
        <f t="shared" si="0"/>
        <v/>
      </c>
      <c r="F33" s="56" t="str">
        <f t="shared" si="1"/>
        <v/>
      </c>
      <c r="G33" s="347" t="b">
        <f t="shared" si="2"/>
        <v>0</v>
      </c>
      <c r="H33" s="348">
        <f t="shared" si="3"/>
        <v>1</v>
      </c>
      <c r="I33" s="380" t="str">
        <f t="shared" si="4"/>
        <v/>
      </c>
      <c r="J33" s="380" t="str">
        <f t="shared" si="5"/>
        <v/>
      </c>
    </row>
    <row r="34" spans="1:10">
      <c r="A34" s="35">
        <v>23</v>
      </c>
      <c r="B34" s="6"/>
      <c r="C34" s="6"/>
      <c r="D34" s="214"/>
      <c r="E34" s="16" t="str">
        <f t="shared" si="0"/>
        <v/>
      </c>
      <c r="F34" s="56" t="str">
        <f t="shared" si="1"/>
        <v/>
      </c>
      <c r="G34" s="347" t="b">
        <f t="shared" si="2"/>
        <v>0</v>
      </c>
      <c r="H34" s="348">
        <f t="shared" si="3"/>
        <v>1</v>
      </c>
      <c r="I34" s="380" t="str">
        <f t="shared" si="4"/>
        <v/>
      </c>
      <c r="J34" s="380" t="str">
        <f t="shared" si="5"/>
        <v/>
      </c>
    </row>
    <row r="35" spans="1:10">
      <c r="A35" s="35">
        <v>24</v>
      </c>
      <c r="B35" s="6"/>
      <c r="C35" s="6"/>
      <c r="D35" s="214"/>
      <c r="E35" s="16" t="str">
        <f t="shared" si="0"/>
        <v/>
      </c>
      <c r="F35" s="56" t="str">
        <f t="shared" si="1"/>
        <v/>
      </c>
      <c r="G35" s="347" t="b">
        <f t="shared" si="2"/>
        <v>0</v>
      </c>
      <c r="H35" s="348">
        <f t="shared" si="3"/>
        <v>1</v>
      </c>
      <c r="I35" s="380" t="str">
        <f t="shared" si="4"/>
        <v/>
      </c>
      <c r="J35" s="380" t="str">
        <f t="shared" si="5"/>
        <v/>
      </c>
    </row>
    <row r="36" spans="1:10">
      <c r="A36" s="35">
        <v>25</v>
      </c>
      <c r="B36" s="6"/>
      <c r="C36" s="6"/>
      <c r="D36" s="214"/>
      <c r="E36" s="16" t="str">
        <f t="shared" si="0"/>
        <v/>
      </c>
      <c r="F36" s="56" t="str">
        <f t="shared" si="1"/>
        <v/>
      </c>
      <c r="G36" s="347" t="b">
        <f t="shared" si="2"/>
        <v>0</v>
      </c>
      <c r="H36" s="348">
        <f t="shared" si="3"/>
        <v>1</v>
      </c>
      <c r="I36" s="380" t="str">
        <f t="shared" si="4"/>
        <v/>
      </c>
      <c r="J36" s="380" t="str">
        <f t="shared" si="5"/>
        <v/>
      </c>
    </row>
    <row r="37" spans="1:10">
      <c r="A37" s="35">
        <v>26</v>
      </c>
      <c r="B37" s="6"/>
      <c r="C37" s="6"/>
      <c r="D37" s="214"/>
      <c r="E37" s="16" t="str">
        <f t="shared" si="0"/>
        <v/>
      </c>
      <c r="F37" s="56" t="str">
        <f t="shared" si="1"/>
        <v/>
      </c>
      <c r="G37" s="347" t="b">
        <f t="shared" si="2"/>
        <v>0</v>
      </c>
      <c r="H37" s="348">
        <f t="shared" si="3"/>
        <v>1</v>
      </c>
      <c r="I37" s="380" t="str">
        <f t="shared" si="4"/>
        <v/>
      </c>
      <c r="J37" s="380" t="str">
        <f t="shared" si="5"/>
        <v/>
      </c>
    </row>
    <row r="38" spans="1:10">
      <c r="A38" s="35">
        <v>27</v>
      </c>
      <c r="B38" s="6"/>
      <c r="C38" s="6"/>
      <c r="D38" s="214"/>
      <c r="E38" s="16" t="str">
        <f t="shared" si="0"/>
        <v/>
      </c>
      <c r="F38" s="56" t="str">
        <f t="shared" si="1"/>
        <v/>
      </c>
      <c r="G38" s="347" t="b">
        <f t="shared" si="2"/>
        <v>0</v>
      </c>
      <c r="H38" s="348">
        <f t="shared" si="3"/>
        <v>1</v>
      </c>
      <c r="I38" s="380" t="str">
        <f t="shared" si="4"/>
        <v/>
      </c>
      <c r="J38" s="380" t="str">
        <f t="shared" si="5"/>
        <v/>
      </c>
    </row>
    <row r="39" spans="1:10">
      <c r="A39" s="35">
        <v>28</v>
      </c>
      <c r="B39" s="6"/>
      <c r="C39" s="6"/>
      <c r="D39" s="214"/>
      <c r="E39" s="16" t="str">
        <f t="shared" si="0"/>
        <v/>
      </c>
      <c r="F39" s="56" t="str">
        <f t="shared" si="1"/>
        <v/>
      </c>
      <c r="G39" s="347" t="b">
        <f t="shared" si="2"/>
        <v>0</v>
      </c>
      <c r="H39" s="348">
        <f t="shared" si="3"/>
        <v>1</v>
      </c>
      <c r="I39" s="380" t="str">
        <f t="shared" si="4"/>
        <v/>
      </c>
      <c r="J39" s="380" t="str">
        <f t="shared" si="5"/>
        <v/>
      </c>
    </row>
    <row r="40" spans="1:10">
      <c r="A40" s="35">
        <v>29</v>
      </c>
      <c r="B40" s="6"/>
      <c r="C40" s="6"/>
      <c r="D40" s="214"/>
      <c r="E40" s="16" t="str">
        <f t="shared" si="0"/>
        <v/>
      </c>
      <c r="F40" s="56" t="str">
        <f t="shared" si="1"/>
        <v/>
      </c>
      <c r="G40" s="347" t="b">
        <f t="shared" si="2"/>
        <v>0</v>
      </c>
      <c r="H40" s="348">
        <f t="shared" si="3"/>
        <v>1</v>
      </c>
      <c r="I40" s="380" t="str">
        <f t="shared" si="4"/>
        <v/>
      </c>
      <c r="J40" s="380" t="str">
        <f t="shared" si="5"/>
        <v/>
      </c>
    </row>
    <row r="41" spans="1:10">
      <c r="A41" s="35">
        <v>30</v>
      </c>
      <c r="B41" s="6"/>
      <c r="C41" s="6"/>
      <c r="D41" s="214"/>
      <c r="E41" s="16" t="str">
        <f t="shared" si="0"/>
        <v/>
      </c>
      <c r="F41" s="56" t="str">
        <f t="shared" si="1"/>
        <v/>
      </c>
      <c r="G41" s="347" t="b">
        <f t="shared" si="2"/>
        <v>0</v>
      </c>
      <c r="H41" s="348">
        <f t="shared" si="3"/>
        <v>1</v>
      </c>
      <c r="I41" s="380" t="str">
        <f t="shared" si="4"/>
        <v/>
      </c>
      <c r="J41" s="380" t="str">
        <f t="shared" si="5"/>
        <v/>
      </c>
    </row>
    <row r="42" spans="1:10">
      <c r="A42" s="35">
        <v>31</v>
      </c>
      <c r="B42" s="6"/>
      <c r="C42" s="6"/>
      <c r="D42" s="214"/>
      <c r="E42" s="16" t="str">
        <f t="shared" si="0"/>
        <v/>
      </c>
      <c r="F42" s="56" t="str">
        <f t="shared" si="1"/>
        <v/>
      </c>
      <c r="G42" s="347" t="b">
        <f t="shared" si="2"/>
        <v>0</v>
      </c>
      <c r="H42" s="348">
        <f t="shared" si="3"/>
        <v>1</v>
      </c>
      <c r="I42" s="380" t="str">
        <f t="shared" si="4"/>
        <v/>
      </c>
      <c r="J42" s="380" t="str">
        <f t="shared" si="5"/>
        <v/>
      </c>
    </row>
    <row r="43" spans="1:10">
      <c r="A43" s="35">
        <v>32</v>
      </c>
      <c r="B43" s="6"/>
      <c r="C43" s="6"/>
      <c r="D43" s="214"/>
      <c r="E43" s="16" t="str">
        <f t="shared" si="0"/>
        <v/>
      </c>
      <c r="F43" s="56" t="str">
        <f t="shared" si="1"/>
        <v/>
      </c>
      <c r="G43" s="347" t="b">
        <f t="shared" si="2"/>
        <v>0</v>
      </c>
      <c r="H43" s="348">
        <f t="shared" si="3"/>
        <v>1</v>
      </c>
      <c r="I43" s="380" t="str">
        <f t="shared" si="4"/>
        <v/>
      </c>
      <c r="J43" s="380" t="str">
        <f t="shared" si="5"/>
        <v/>
      </c>
    </row>
    <row r="44" spans="1:10">
      <c r="A44" s="35">
        <v>33</v>
      </c>
      <c r="B44" s="6"/>
      <c r="C44" s="6"/>
      <c r="D44" s="214"/>
      <c r="E44" s="16" t="str">
        <f t="shared" si="0"/>
        <v/>
      </c>
      <c r="F44" s="56" t="str">
        <f t="shared" ref="F44:F75" si="6">IF(OR($B44="",,$D44="",$D44&gt;an_final),"",IF($D44&gt;=an_initial,1,""))</f>
        <v/>
      </c>
      <c r="G44" s="347" t="b">
        <f t="shared" si="2"/>
        <v>0</v>
      </c>
      <c r="H44" s="348">
        <f t="shared" ref="H44:H75" si="7">LEN(B44)-LEN(SUBSTITUTE(B44,",",""))+1</f>
        <v>1</v>
      </c>
      <c r="I44" s="380" t="str">
        <f t="shared" si="4"/>
        <v/>
      </c>
      <c r="J44" s="380" t="str">
        <f t="shared" si="5"/>
        <v/>
      </c>
    </row>
    <row r="45" spans="1:10">
      <c r="A45" s="35">
        <v>34</v>
      </c>
      <c r="B45" s="6"/>
      <c r="C45" s="6"/>
      <c r="D45" s="214"/>
      <c r="E45" s="16" t="str">
        <f t="shared" si="0"/>
        <v/>
      </c>
      <c r="F45" s="56" t="str">
        <f t="shared" si="6"/>
        <v/>
      </c>
      <c r="G45" s="347" t="b">
        <f t="shared" si="2"/>
        <v>0</v>
      </c>
      <c r="H45" s="348">
        <f t="shared" si="7"/>
        <v>1</v>
      </c>
      <c r="I45" s="380" t="str">
        <f t="shared" si="4"/>
        <v/>
      </c>
      <c r="J45" s="380" t="str">
        <f t="shared" si="5"/>
        <v/>
      </c>
    </row>
    <row r="46" spans="1:10">
      <c r="A46" s="35">
        <v>35</v>
      </c>
      <c r="B46" s="6"/>
      <c r="C46" s="6"/>
      <c r="D46" s="214"/>
      <c r="E46" s="16" t="str">
        <f t="shared" si="0"/>
        <v/>
      </c>
      <c r="F46" s="56" t="str">
        <f t="shared" si="6"/>
        <v/>
      </c>
      <c r="G46" s="347" t="b">
        <f t="shared" si="2"/>
        <v>0</v>
      </c>
      <c r="H46" s="348">
        <f t="shared" si="7"/>
        <v>1</v>
      </c>
      <c r="I46" s="380" t="str">
        <f t="shared" si="4"/>
        <v/>
      </c>
      <c r="J46" s="380" t="str">
        <f t="shared" si="5"/>
        <v/>
      </c>
    </row>
    <row r="47" spans="1:10">
      <c r="A47" s="35">
        <v>36</v>
      </c>
      <c r="B47" s="6"/>
      <c r="C47" s="6"/>
      <c r="D47" s="214"/>
      <c r="E47" s="16" t="str">
        <f t="shared" si="0"/>
        <v/>
      </c>
      <c r="F47" s="56" t="str">
        <f t="shared" si="6"/>
        <v/>
      </c>
      <c r="G47" s="347" t="b">
        <f t="shared" si="2"/>
        <v>0</v>
      </c>
      <c r="H47" s="348">
        <f t="shared" si="7"/>
        <v>1</v>
      </c>
      <c r="I47" s="380" t="str">
        <f t="shared" si="4"/>
        <v/>
      </c>
      <c r="J47" s="380" t="str">
        <f t="shared" si="5"/>
        <v/>
      </c>
    </row>
    <row r="48" spans="1:10">
      <c r="A48" s="35">
        <v>37</v>
      </c>
      <c r="B48" s="6"/>
      <c r="C48" s="6"/>
      <c r="D48" s="214"/>
      <c r="E48" s="16" t="str">
        <f t="shared" si="0"/>
        <v/>
      </c>
      <c r="F48" s="56" t="str">
        <f t="shared" si="6"/>
        <v/>
      </c>
      <c r="G48" s="347" t="b">
        <f t="shared" si="2"/>
        <v>0</v>
      </c>
      <c r="H48" s="348">
        <f t="shared" si="7"/>
        <v>1</v>
      </c>
      <c r="I48" s="380" t="str">
        <f t="shared" si="4"/>
        <v/>
      </c>
      <c r="J48" s="380" t="str">
        <f t="shared" si="5"/>
        <v/>
      </c>
    </row>
    <row r="49" spans="1:10">
      <c r="A49" s="35">
        <v>38</v>
      </c>
      <c r="B49" s="6"/>
      <c r="C49" s="6"/>
      <c r="D49" s="214"/>
      <c r="E49" s="16" t="str">
        <f t="shared" si="0"/>
        <v/>
      </c>
      <c r="F49" s="56" t="str">
        <f t="shared" si="6"/>
        <v/>
      </c>
      <c r="G49" s="347" t="b">
        <f t="shared" si="2"/>
        <v>0</v>
      </c>
      <c r="H49" s="348">
        <f t="shared" si="7"/>
        <v>1</v>
      </c>
      <c r="I49" s="380" t="str">
        <f t="shared" si="4"/>
        <v/>
      </c>
      <c r="J49" s="380" t="str">
        <f t="shared" si="5"/>
        <v/>
      </c>
    </row>
    <row r="50" spans="1:10">
      <c r="A50" s="35">
        <v>39</v>
      </c>
      <c r="B50" s="6"/>
      <c r="C50" s="6"/>
      <c r="D50" s="214"/>
      <c r="E50" s="16" t="str">
        <f t="shared" si="0"/>
        <v/>
      </c>
      <c r="F50" s="56" t="str">
        <f t="shared" si="6"/>
        <v/>
      </c>
      <c r="G50" s="347" t="b">
        <f t="shared" si="2"/>
        <v>0</v>
      </c>
      <c r="H50" s="348">
        <f t="shared" si="7"/>
        <v>1</v>
      </c>
      <c r="I50" s="380" t="str">
        <f t="shared" si="4"/>
        <v/>
      </c>
      <c r="J50" s="380" t="str">
        <f t="shared" si="5"/>
        <v/>
      </c>
    </row>
    <row r="51" spans="1:10">
      <c r="A51" s="35">
        <v>40</v>
      </c>
      <c r="B51" s="6"/>
      <c r="C51" s="6"/>
      <c r="D51" s="214"/>
      <c r="E51" s="16" t="str">
        <f t="shared" si="0"/>
        <v/>
      </c>
      <c r="F51" s="56" t="str">
        <f t="shared" si="6"/>
        <v/>
      </c>
      <c r="G51" s="347" t="b">
        <f t="shared" si="2"/>
        <v>0</v>
      </c>
      <c r="H51" s="348">
        <f t="shared" si="7"/>
        <v>1</v>
      </c>
      <c r="I51" s="380" t="str">
        <f t="shared" si="4"/>
        <v/>
      </c>
      <c r="J51" s="380" t="str">
        <f t="shared" si="5"/>
        <v/>
      </c>
    </row>
    <row r="52" spans="1:10">
      <c r="A52" s="35">
        <v>41</v>
      </c>
      <c r="B52" s="6"/>
      <c r="C52" s="6"/>
      <c r="D52" s="214"/>
      <c r="E52" s="16" t="str">
        <f t="shared" si="0"/>
        <v/>
      </c>
      <c r="F52" s="56" t="str">
        <f t="shared" si="6"/>
        <v/>
      </c>
      <c r="G52" s="347" t="b">
        <f t="shared" si="2"/>
        <v>0</v>
      </c>
      <c r="H52" s="348">
        <f t="shared" si="7"/>
        <v>1</v>
      </c>
      <c r="I52" s="380" t="str">
        <f t="shared" si="4"/>
        <v/>
      </c>
      <c r="J52" s="380" t="str">
        <f t="shared" si="5"/>
        <v/>
      </c>
    </row>
    <row r="53" spans="1:10">
      <c r="A53" s="35">
        <v>42</v>
      </c>
      <c r="B53" s="6"/>
      <c r="C53" s="6"/>
      <c r="D53" s="214"/>
      <c r="E53" s="16" t="str">
        <f t="shared" si="0"/>
        <v/>
      </c>
      <c r="F53" s="56" t="str">
        <f t="shared" si="6"/>
        <v/>
      </c>
      <c r="G53" s="347" t="b">
        <f t="shared" si="2"/>
        <v>0</v>
      </c>
      <c r="H53" s="348">
        <f t="shared" si="7"/>
        <v>1</v>
      </c>
      <c r="I53" s="380" t="str">
        <f t="shared" si="4"/>
        <v/>
      </c>
      <c r="J53" s="380" t="str">
        <f t="shared" si="5"/>
        <v/>
      </c>
    </row>
    <row r="54" spans="1:10">
      <c r="A54" s="35">
        <v>43</v>
      </c>
      <c r="B54" s="6"/>
      <c r="C54" s="6"/>
      <c r="D54" s="214"/>
      <c r="E54" s="16" t="str">
        <f t="shared" si="0"/>
        <v/>
      </c>
      <c r="F54" s="56" t="str">
        <f t="shared" si="6"/>
        <v/>
      </c>
      <c r="G54" s="347" t="b">
        <f t="shared" si="2"/>
        <v>0</v>
      </c>
      <c r="H54" s="348">
        <f t="shared" si="7"/>
        <v>1</v>
      </c>
      <c r="I54" s="380" t="str">
        <f t="shared" si="4"/>
        <v/>
      </c>
      <c r="J54" s="380" t="str">
        <f t="shared" si="5"/>
        <v/>
      </c>
    </row>
    <row r="55" spans="1:10">
      <c r="A55" s="35">
        <v>44</v>
      </c>
      <c r="B55" s="6"/>
      <c r="C55" s="6"/>
      <c r="D55" s="214"/>
      <c r="E55" s="16" t="str">
        <f t="shared" si="0"/>
        <v/>
      </c>
      <c r="F55" s="56" t="str">
        <f t="shared" si="6"/>
        <v/>
      </c>
      <c r="G55" s="347" t="b">
        <f t="shared" si="2"/>
        <v>0</v>
      </c>
      <c r="H55" s="348">
        <f t="shared" si="7"/>
        <v>1</v>
      </c>
      <c r="I55" s="380" t="str">
        <f t="shared" si="4"/>
        <v/>
      </c>
      <c r="J55" s="380" t="str">
        <f t="shared" si="5"/>
        <v/>
      </c>
    </row>
    <row r="56" spans="1:10">
      <c r="A56" s="35">
        <v>45</v>
      </c>
      <c r="B56" s="6"/>
      <c r="C56" s="6"/>
      <c r="D56" s="214"/>
      <c r="E56" s="16" t="str">
        <f t="shared" si="0"/>
        <v/>
      </c>
      <c r="F56" s="56" t="str">
        <f t="shared" si="6"/>
        <v/>
      </c>
      <c r="G56" s="347" t="b">
        <f t="shared" si="2"/>
        <v>0</v>
      </c>
      <c r="H56" s="348">
        <f t="shared" si="7"/>
        <v>1</v>
      </c>
      <c r="I56" s="380" t="str">
        <f t="shared" si="4"/>
        <v/>
      </c>
      <c r="J56" s="380" t="str">
        <f t="shared" si="5"/>
        <v/>
      </c>
    </row>
    <row r="57" spans="1:10">
      <c r="A57" s="35">
        <v>46</v>
      </c>
      <c r="B57" s="6"/>
      <c r="C57" s="6"/>
      <c r="D57" s="214"/>
      <c r="E57" s="16" t="str">
        <f t="shared" si="0"/>
        <v/>
      </c>
      <c r="F57" s="56" t="str">
        <f t="shared" si="6"/>
        <v/>
      </c>
      <c r="G57" s="347" t="b">
        <f t="shared" si="2"/>
        <v>0</v>
      </c>
      <c r="H57" s="348">
        <f t="shared" si="7"/>
        <v>1</v>
      </c>
      <c r="I57" s="380" t="str">
        <f t="shared" si="4"/>
        <v/>
      </c>
      <c r="J57" s="380" t="str">
        <f t="shared" si="5"/>
        <v/>
      </c>
    </row>
    <row r="58" spans="1:10">
      <c r="A58" s="35">
        <v>47</v>
      </c>
      <c r="B58" s="6"/>
      <c r="C58" s="6"/>
      <c r="D58" s="214"/>
      <c r="E58" s="16" t="str">
        <f t="shared" si="0"/>
        <v/>
      </c>
      <c r="F58" s="56" t="str">
        <f t="shared" si="6"/>
        <v/>
      </c>
      <c r="G58" s="347" t="b">
        <f t="shared" si="2"/>
        <v>0</v>
      </c>
      <c r="H58" s="348">
        <f t="shared" si="7"/>
        <v>1</v>
      </c>
      <c r="I58" s="380" t="str">
        <f t="shared" si="4"/>
        <v/>
      </c>
      <c r="J58" s="380" t="str">
        <f t="shared" si="5"/>
        <v/>
      </c>
    </row>
    <row r="59" spans="1:10">
      <c r="A59" s="35">
        <v>48</v>
      </c>
      <c r="B59" s="6"/>
      <c r="C59" s="6"/>
      <c r="D59" s="214"/>
      <c r="E59" s="16" t="str">
        <f t="shared" si="0"/>
        <v/>
      </c>
      <c r="F59" s="56" t="str">
        <f t="shared" si="6"/>
        <v/>
      </c>
      <c r="G59" s="347" t="b">
        <f t="shared" si="2"/>
        <v>0</v>
      </c>
      <c r="H59" s="348">
        <f t="shared" si="7"/>
        <v>1</v>
      </c>
      <c r="I59" s="380" t="str">
        <f t="shared" si="4"/>
        <v/>
      </c>
      <c r="J59" s="380" t="str">
        <f t="shared" si="5"/>
        <v/>
      </c>
    </row>
    <row r="60" spans="1:10">
      <c r="A60" s="35">
        <v>49</v>
      </c>
      <c r="B60" s="6"/>
      <c r="C60" s="6"/>
      <c r="D60" s="214"/>
      <c r="E60" s="16" t="str">
        <f t="shared" si="0"/>
        <v/>
      </c>
      <c r="F60" s="56" t="str">
        <f t="shared" si="6"/>
        <v/>
      </c>
      <c r="G60" s="347" t="b">
        <f t="shared" si="2"/>
        <v>0</v>
      </c>
      <c r="H60" s="348">
        <f t="shared" si="7"/>
        <v>1</v>
      </c>
      <c r="I60" s="380" t="str">
        <f t="shared" si="4"/>
        <v/>
      </c>
      <c r="J60" s="380" t="str">
        <f t="shared" si="5"/>
        <v/>
      </c>
    </row>
    <row r="61" spans="1:10">
      <c r="A61" s="35">
        <v>50</v>
      </c>
      <c r="B61" s="6"/>
      <c r="C61" s="6"/>
      <c r="D61" s="214"/>
      <c r="E61" s="16" t="str">
        <f t="shared" si="0"/>
        <v/>
      </c>
      <c r="F61" s="56" t="str">
        <f t="shared" si="6"/>
        <v/>
      </c>
      <c r="G61" s="347" t="b">
        <f t="shared" si="2"/>
        <v>0</v>
      </c>
      <c r="H61" s="348">
        <f t="shared" si="7"/>
        <v>1</v>
      </c>
      <c r="I61" s="380" t="str">
        <f t="shared" si="4"/>
        <v/>
      </c>
      <c r="J61" s="380" t="str">
        <f t="shared" si="5"/>
        <v/>
      </c>
    </row>
    <row r="62" spans="1:10">
      <c r="A62" s="35">
        <v>51</v>
      </c>
      <c r="B62" s="6"/>
      <c r="C62" s="6"/>
      <c r="D62" s="214"/>
      <c r="E62" s="16" t="str">
        <f t="shared" si="0"/>
        <v/>
      </c>
      <c r="F62" s="56" t="str">
        <f t="shared" si="6"/>
        <v/>
      </c>
      <c r="G62" s="347" t="b">
        <f t="shared" si="2"/>
        <v>0</v>
      </c>
      <c r="H62" s="348">
        <f t="shared" si="7"/>
        <v>1</v>
      </c>
      <c r="I62" s="380" t="str">
        <f t="shared" si="4"/>
        <v/>
      </c>
      <c r="J62" s="380" t="str">
        <f t="shared" si="5"/>
        <v/>
      </c>
    </row>
    <row r="63" spans="1:10">
      <c r="A63" s="35">
        <v>52</v>
      </c>
      <c r="B63" s="6"/>
      <c r="C63" s="6"/>
      <c r="D63" s="214"/>
      <c r="E63" s="16" t="str">
        <f t="shared" si="0"/>
        <v/>
      </c>
      <c r="F63" s="56" t="str">
        <f t="shared" si="6"/>
        <v/>
      </c>
      <c r="G63" s="347" t="b">
        <f t="shared" si="2"/>
        <v>0</v>
      </c>
      <c r="H63" s="348">
        <f t="shared" si="7"/>
        <v>1</v>
      </c>
      <c r="I63" s="380" t="str">
        <f t="shared" si="4"/>
        <v/>
      </c>
      <c r="J63" s="380" t="str">
        <f t="shared" si="5"/>
        <v/>
      </c>
    </row>
    <row r="64" spans="1:10">
      <c r="A64" s="35">
        <v>53</v>
      </c>
      <c r="B64" s="6"/>
      <c r="C64" s="6"/>
      <c r="D64" s="214"/>
      <c r="E64" s="16" t="str">
        <f t="shared" si="0"/>
        <v/>
      </c>
      <c r="F64" s="56" t="str">
        <f t="shared" si="6"/>
        <v/>
      </c>
      <c r="G64" s="347" t="b">
        <f t="shared" si="2"/>
        <v>0</v>
      </c>
      <c r="H64" s="348">
        <f t="shared" si="7"/>
        <v>1</v>
      </c>
      <c r="I64" s="380" t="str">
        <f t="shared" si="4"/>
        <v/>
      </c>
      <c r="J64" s="380" t="str">
        <f t="shared" si="5"/>
        <v/>
      </c>
    </row>
    <row r="65" spans="1:10">
      <c r="A65" s="35">
        <v>54</v>
      </c>
      <c r="B65" s="6"/>
      <c r="C65" s="6"/>
      <c r="D65" s="214"/>
      <c r="E65" s="16" t="str">
        <f t="shared" si="0"/>
        <v/>
      </c>
      <c r="F65" s="56" t="str">
        <f t="shared" si="6"/>
        <v/>
      </c>
      <c r="G65" s="347" t="b">
        <f t="shared" si="2"/>
        <v>0</v>
      </c>
      <c r="H65" s="348">
        <f t="shared" si="7"/>
        <v>1</v>
      </c>
      <c r="I65" s="380" t="str">
        <f t="shared" si="4"/>
        <v/>
      </c>
      <c r="J65" s="380" t="str">
        <f t="shared" si="5"/>
        <v/>
      </c>
    </row>
    <row r="66" spans="1:10">
      <c r="A66" s="35">
        <v>55</v>
      </c>
      <c r="B66" s="6"/>
      <c r="C66" s="6"/>
      <c r="D66" s="214"/>
      <c r="E66" s="16" t="str">
        <f t="shared" si="0"/>
        <v/>
      </c>
      <c r="F66" s="56" t="str">
        <f t="shared" si="6"/>
        <v/>
      </c>
      <c r="G66" s="347" t="b">
        <f t="shared" si="2"/>
        <v>0</v>
      </c>
      <c r="H66" s="348">
        <f t="shared" si="7"/>
        <v>1</v>
      </c>
      <c r="I66" s="380" t="str">
        <f t="shared" si="4"/>
        <v/>
      </c>
      <c r="J66" s="380" t="str">
        <f t="shared" si="5"/>
        <v/>
      </c>
    </row>
    <row r="67" spans="1:10">
      <c r="A67" s="35">
        <v>56</v>
      </c>
      <c r="B67" s="6"/>
      <c r="C67" s="6"/>
      <c r="D67" s="214"/>
      <c r="E67" s="16" t="str">
        <f t="shared" si="0"/>
        <v/>
      </c>
      <c r="F67" s="56" t="str">
        <f t="shared" si="6"/>
        <v/>
      </c>
      <c r="G67" s="347" t="b">
        <f t="shared" si="2"/>
        <v>0</v>
      </c>
      <c r="H67" s="348">
        <f t="shared" si="7"/>
        <v>1</v>
      </c>
      <c r="I67" s="380" t="str">
        <f t="shared" si="4"/>
        <v/>
      </c>
      <c r="J67" s="380" t="str">
        <f t="shared" si="5"/>
        <v/>
      </c>
    </row>
    <row r="68" spans="1:10">
      <c r="A68" s="35">
        <v>57</v>
      </c>
      <c r="B68" s="6"/>
      <c r="C68" s="6"/>
      <c r="D68" s="214"/>
      <c r="E68" s="16" t="str">
        <f t="shared" si="0"/>
        <v/>
      </c>
      <c r="F68" s="56" t="str">
        <f t="shared" si="6"/>
        <v/>
      </c>
      <c r="G68" s="347" t="b">
        <f t="shared" si="2"/>
        <v>0</v>
      </c>
      <c r="H68" s="348">
        <f t="shared" si="7"/>
        <v>1</v>
      </c>
      <c r="I68" s="380" t="str">
        <f t="shared" si="4"/>
        <v/>
      </c>
      <c r="J68" s="380" t="str">
        <f t="shared" si="5"/>
        <v/>
      </c>
    </row>
    <row r="69" spans="1:10">
      <c r="A69" s="35">
        <v>58</v>
      </c>
      <c r="B69" s="6"/>
      <c r="C69" s="6"/>
      <c r="D69" s="214"/>
      <c r="E69" s="16" t="str">
        <f t="shared" si="0"/>
        <v/>
      </c>
      <c r="F69" s="56" t="str">
        <f t="shared" si="6"/>
        <v/>
      </c>
      <c r="G69" s="347" t="b">
        <f t="shared" si="2"/>
        <v>0</v>
      </c>
      <c r="H69" s="348">
        <f t="shared" si="7"/>
        <v>1</v>
      </c>
      <c r="I69" s="380" t="str">
        <f t="shared" si="4"/>
        <v/>
      </c>
      <c r="J69" s="380" t="str">
        <f t="shared" si="5"/>
        <v/>
      </c>
    </row>
    <row r="70" spans="1:10">
      <c r="A70" s="35">
        <v>59</v>
      </c>
      <c r="B70" s="6"/>
      <c r="C70" s="6"/>
      <c r="D70" s="214"/>
      <c r="E70" s="16" t="str">
        <f t="shared" si="0"/>
        <v/>
      </c>
      <c r="F70" s="56" t="str">
        <f t="shared" si="6"/>
        <v/>
      </c>
      <c r="G70" s="347" t="b">
        <f t="shared" si="2"/>
        <v>0</v>
      </c>
      <c r="H70" s="348">
        <f t="shared" si="7"/>
        <v>1</v>
      </c>
      <c r="I70" s="380" t="str">
        <f t="shared" si="4"/>
        <v/>
      </c>
      <c r="J70" s="380" t="str">
        <f t="shared" si="5"/>
        <v/>
      </c>
    </row>
    <row r="71" spans="1:10">
      <c r="A71" s="35">
        <v>60</v>
      </c>
      <c r="B71" s="6"/>
      <c r="C71" s="6"/>
      <c r="D71" s="214"/>
      <c r="E71" s="16" t="str">
        <f t="shared" si="0"/>
        <v/>
      </c>
      <c r="F71" s="56" t="str">
        <f t="shared" si="6"/>
        <v/>
      </c>
      <c r="G71" s="347" t="b">
        <f t="shared" si="2"/>
        <v>0</v>
      </c>
      <c r="H71" s="348">
        <f t="shared" si="7"/>
        <v>1</v>
      </c>
      <c r="I71" s="380" t="str">
        <f t="shared" si="4"/>
        <v/>
      </c>
      <c r="J71" s="380" t="str">
        <f t="shared" si="5"/>
        <v/>
      </c>
    </row>
    <row r="72" spans="1:10">
      <c r="A72" s="35">
        <v>61</v>
      </c>
      <c r="B72" s="6"/>
      <c r="C72" s="6"/>
      <c r="D72" s="214"/>
      <c r="E72" s="16" t="str">
        <f t="shared" si="0"/>
        <v/>
      </c>
      <c r="F72" s="56" t="str">
        <f t="shared" si="6"/>
        <v/>
      </c>
      <c r="G72" s="347" t="b">
        <f t="shared" si="2"/>
        <v>0</v>
      </c>
      <c r="H72" s="348">
        <f t="shared" si="7"/>
        <v>1</v>
      </c>
      <c r="I72" s="380" t="str">
        <f t="shared" si="4"/>
        <v/>
      </c>
      <c r="J72" s="380" t="str">
        <f t="shared" si="5"/>
        <v/>
      </c>
    </row>
    <row r="73" spans="1:10">
      <c r="A73" s="35">
        <v>62</v>
      </c>
      <c r="B73" s="6"/>
      <c r="C73" s="6"/>
      <c r="D73" s="214"/>
      <c r="E73" s="16" t="str">
        <f t="shared" si="0"/>
        <v/>
      </c>
      <c r="F73" s="56" t="str">
        <f t="shared" si="6"/>
        <v/>
      </c>
      <c r="G73" s="347" t="b">
        <f t="shared" si="2"/>
        <v>0</v>
      </c>
      <c r="H73" s="348">
        <f t="shared" si="7"/>
        <v>1</v>
      </c>
      <c r="I73" s="380" t="str">
        <f t="shared" si="4"/>
        <v/>
      </c>
      <c r="J73" s="380" t="str">
        <f t="shared" si="5"/>
        <v/>
      </c>
    </row>
    <row r="74" spans="1:10">
      <c r="A74" s="35">
        <v>63</v>
      </c>
      <c r="B74" s="6"/>
      <c r="C74" s="6"/>
      <c r="D74" s="214"/>
      <c r="E74" s="16" t="str">
        <f t="shared" si="0"/>
        <v/>
      </c>
      <c r="F74" s="56" t="str">
        <f t="shared" si="6"/>
        <v/>
      </c>
      <c r="G74" s="347" t="b">
        <f t="shared" si="2"/>
        <v>0</v>
      </c>
      <c r="H74" s="348">
        <f t="shared" si="7"/>
        <v>1</v>
      </c>
      <c r="I74" s="380" t="str">
        <f t="shared" si="4"/>
        <v/>
      </c>
      <c r="J74" s="380" t="str">
        <f t="shared" si="5"/>
        <v/>
      </c>
    </row>
    <row r="75" spans="1:10">
      <c r="A75" s="35">
        <v>64</v>
      </c>
      <c r="B75" s="6"/>
      <c r="C75" s="6"/>
      <c r="D75" s="214"/>
      <c r="E75" s="16" t="str">
        <f t="shared" si="0"/>
        <v/>
      </c>
      <c r="F75" s="56" t="str">
        <f t="shared" si="6"/>
        <v/>
      </c>
      <c r="G75" s="347" t="b">
        <f t="shared" si="2"/>
        <v>0</v>
      </c>
      <c r="H75" s="348">
        <f t="shared" si="7"/>
        <v>1</v>
      </c>
      <c r="I75" s="380" t="str">
        <f t="shared" si="4"/>
        <v/>
      </c>
      <c r="J75" s="380" t="str">
        <f t="shared" si="5"/>
        <v/>
      </c>
    </row>
    <row r="76" spans="1:10">
      <c r="A76" s="35">
        <v>65</v>
      </c>
      <c r="B76" s="6"/>
      <c r="C76" s="6"/>
      <c r="D76" s="214"/>
      <c r="E76" s="16" t="str">
        <f t="shared" ref="E76:E139" si="8">IF(OR($B76="",,$D76&lt;an_initial,$D76&gt;an_final),"",F76*(HLOOKUP(C76,iii9punctaje,2,FALSE)))</f>
        <v/>
      </c>
      <c r="F76" s="56" t="str">
        <f t="shared" ref="F76:F110" si="9">IF(OR($B76="",,$D76="",$D76&gt;an_final),"",IF($D76&gt;=an_initial,1,""))</f>
        <v/>
      </c>
      <c r="G76" s="347" t="b">
        <f t="shared" ref="G76:G110" si="10">IF(nume_candidat="",FALSE,ISNUMBER(SEARCH(nume_candidat,$B76)))</f>
        <v>0</v>
      </c>
      <c r="H76" s="348">
        <f t="shared" ref="H76:H110" si="11">LEN(B76)-LEN(SUBSTITUTE(B76,",",""))+1</f>
        <v>1</v>
      </c>
      <c r="I76" s="380" t="str">
        <f t="shared" ref="I76:I139" si="12">IF(OR($B76="",,$D76&lt;an_initial,$D76&gt;an_final),"",F76*(HLOOKUP(C76,iii9punctaje,2,FALSE))*COUNTIF(C76,$I$7))</f>
        <v/>
      </c>
      <c r="J76" s="380" t="str">
        <f t="shared" ref="J76:J139" si="13">IF(OR($B76="",,$D76&lt;an_initial,$D76&gt;an_final),"",F76*(HLOOKUP(C76,iii9punctaje,2,FALSE))*COUNTIF(C76,$J$7))</f>
        <v/>
      </c>
    </row>
    <row r="77" spans="1:10">
      <c r="A77" s="35">
        <v>66</v>
      </c>
      <c r="B77" s="6"/>
      <c r="C77" s="6"/>
      <c r="D77" s="214"/>
      <c r="E77" s="16" t="str">
        <f t="shared" si="8"/>
        <v/>
      </c>
      <c r="F77" s="56" t="str">
        <f t="shared" si="9"/>
        <v/>
      </c>
      <c r="G77" s="347" t="b">
        <f t="shared" si="10"/>
        <v>0</v>
      </c>
      <c r="H77" s="348">
        <f t="shared" si="11"/>
        <v>1</v>
      </c>
      <c r="I77" s="380" t="str">
        <f t="shared" si="12"/>
        <v/>
      </c>
      <c r="J77" s="380" t="str">
        <f t="shared" si="13"/>
        <v/>
      </c>
    </row>
    <row r="78" spans="1:10">
      <c r="A78" s="35">
        <v>67</v>
      </c>
      <c r="B78" s="6"/>
      <c r="C78" s="6"/>
      <c r="D78" s="214"/>
      <c r="E78" s="16" t="str">
        <f t="shared" si="8"/>
        <v/>
      </c>
      <c r="F78" s="56" t="str">
        <f t="shared" si="9"/>
        <v/>
      </c>
      <c r="G78" s="347" t="b">
        <f t="shared" si="10"/>
        <v>0</v>
      </c>
      <c r="H78" s="348">
        <f t="shared" si="11"/>
        <v>1</v>
      </c>
      <c r="I78" s="380" t="str">
        <f t="shared" si="12"/>
        <v/>
      </c>
      <c r="J78" s="380" t="str">
        <f t="shared" si="13"/>
        <v/>
      </c>
    </row>
    <row r="79" spans="1:10">
      <c r="A79" s="35">
        <v>68</v>
      </c>
      <c r="B79" s="6"/>
      <c r="C79" s="6"/>
      <c r="D79" s="214"/>
      <c r="E79" s="16" t="str">
        <f t="shared" si="8"/>
        <v/>
      </c>
      <c r="F79" s="56" t="str">
        <f t="shared" si="9"/>
        <v/>
      </c>
      <c r="G79" s="347" t="b">
        <f t="shared" si="10"/>
        <v>0</v>
      </c>
      <c r="H79" s="348">
        <f t="shared" si="11"/>
        <v>1</v>
      </c>
      <c r="I79" s="380" t="str">
        <f t="shared" si="12"/>
        <v/>
      </c>
      <c r="J79" s="380" t="str">
        <f t="shared" si="13"/>
        <v/>
      </c>
    </row>
    <row r="80" spans="1:10">
      <c r="A80" s="35">
        <v>69</v>
      </c>
      <c r="B80" s="6"/>
      <c r="C80" s="6"/>
      <c r="D80" s="214"/>
      <c r="E80" s="16" t="str">
        <f t="shared" si="8"/>
        <v/>
      </c>
      <c r="F80" s="56" t="str">
        <f t="shared" si="9"/>
        <v/>
      </c>
      <c r="G80" s="347" t="b">
        <f t="shared" si="10"/>
        <v>0</v>
      </c>
      <c r="H80" s="348">
        <f t="shared" si="11"/>
        <v>1</v>
      </c>
      <c r="I80" s="380" t="str">
        <f t="shared" si="12"/>
        <v/>
      </c>
      <c r="J80" s="380" t="str">
        <f t="shared" si="13"/>
        <v/>
      </c>
    </row>
    <row r="81" spans="1:10">
      <c r="A81" s="35">
        <v>70</v>
      </c>
      <c r="B81" s="6"/>
      <c r="C81" s="6"/>
      <c r="D81" s="214"/>
      <c r="E81" s="16" t="str">
        <f t="shared" si="8"/>
        <v/>
      </c>
      <c r="F81" s="56" t="str">
        <f t="shared" si="9"/>
        <v/>
      </c>
      <c r="G81" s="347" t="b">
        <f t="shared" si="10"/>
        <v>0</v>
      </c>
      <c r="H81" s="348">
        <f t="shared" si="11"/>
        <v>1</v>
      </c>
      <c r="I81" s="380" t="str">
        <f t="shared" si="12"/>
        <v/>
      </c>
      <c r="J81" s="380" t="str">
        <f t="shared" si="13"/>
        <v/>
      </c>
    </row>
    <row r="82" spans="1:10">
      <c r="A82" s="35">
        <v>71</v>
      </c>
      <c r="B82" s="6"/>
      <c r="C82" s="6"/>
      <c r="D82" s="214"/>
      <c r="E82" s="16" t="str">
        <f t="shared" si="8"/>
        <v/>
      </c>
      <c r="F82" s="56" t="str">
        <f t="shared" si="9"/>
        <v/>
      </c>
      <c r="G82" s="347" t="b">
        <f t="shared" si="10"/>
        <v>0</v>
      </c>
      <c r="H82" s="348">
        <f t="shared" si="11"/>
        <v>1</v>
      </c>
      <c r="I82" s="380" t="str">
        <f t="shared" si="12"/>
        <v/>
      </c>
      <c r="J82" s="380" t="str">
        <f t="shared" si="13"/>
        <v/>
      </c>
    </row>
    <row r="83" spans="1:10">
      <c r="A83" s="35">
        <v>72</v>
      </c>
      <c r="B83" s="6"/>
      <c r="C83" s="6"/>
      <c r="D83" s="214"/>
      <c r="E83" s="16" t="str">
        <f t="shared" si="8"/>
        <v/>
      </c>
      <c r="F83" s="56" t="str">
        <f t="shared" si="9"/>
        <v/>
      </c>
      <c r="G83" s="347" t="b">
        <f t="shared" si="10"/>
        <v>0</v>
      </c>
      <c r="H83" s="348">
        <f t="shared" si="11"/>
        <v>1</v>
      </c>
      <c r="I83" s="380" t="str">
        <f t="shared" si="12"/>
        <v/>
      </c>
      <c r="J83" s="380" t="str">
        <f t="shared" si="13"/>
        <v/>
      </c>
    </row>
    <row r="84" spans="1:10">
      <c r="A84" s="35">
        <v>73</v>
      </c>
      <c r="B84" s="6"/>
      <c r="C84" s="6"/>
      <c r="D84" s="214"/>
      <c r="E84" s="16" t="str">
        <f t="shared" si="8"/>
        <v/>
      </c>
      <c r="F84" s="56" t="str">
        <f t="shared" si="9"/>
        <v/>
      </c>
      <c r="G84" s="347" t="b">
        <f t="shared" si="10"/>
        <v>0</v>
      </c>
      <c r="H84" s="348">
        <f t="shared" si="11"/>
        <v>1</v>
      </c>
      <c r="I84" s="380" t="str">
        <f t="shared" si="12"/>
        <v/>
      </c>
      <c r="J84" s="380" t="str">
        <f t="shared" si="13"/>
        <v/>
      </c>
    </row>
    <row r="85" spans="1:10">
      <c r="A85" s="35">
        <v>74</v>
      </c>
      <c r="B85" s="6"/>
      <c r="C85" s="6"/>
      <c r="D85" s="214"/>
      <c r="E85" s="16" t="str">
        <f t="shared" si="8"/>
        <v/>
      </c>
      <c r="F85" s="56" t="str">
        <f t="shared" si="9"/>
        <v/>
      </c>
      <c r="G85" s="347" t="b">
        <f t="shared" si="10"/>
        <v>0</v>
      </c>
      <c r="H85" s="348">
        <f t="shared" si="11"/>
        <v>1</v>
      </c>
      <c r="I85" s="380" t="str">
        <f t="shared" si="12"/>
        <v/>
      </c>
      <c r="J85" s="380" t="str">
        <f t="shared" si="13"/>
        <v/>
      </c>
    </row>
    <row r="86" spans="1:10">
      <c r="A86" s="35">
        <v>75</v>
      </c>
      <c r="B86" s="6"/>
      <c r="C86" s="6"/>
      <c r="D86" s="214"/>
      <c r="E86" s="16" t="str">
        <f t="shared" si="8"/>
        <v/>
      </c>
      <c r="F86" s="56" t="str">
        <f t="shared" si="9"/>
        <v/>
      </c>
      <c r="G86" s="347" t="b">
        <f t="shared" si="10"/>
        <v>0</v>
      </c>
      <c r="H86" s="348">
        <f t="shared" si="11"/>
        <v>1</v>
      </c>
      <c r="I86" s="380" t="str">
        <f t="shared" si="12"/>
        <v/>
      </c>
      <c r="J86" s="380" t="str">
        <f t="shared" si="13"/>
        <v/>
      </c>
    </row>
    <row r="87" spans="1:10">
      <c r="A87" s="35">
        <v>76</v>
      </c>
      <c r="B87" s="6"/>
      <c r="C87" s="6"/>
      <c r="D87" s="214"/>
      <c r="E87" s="16" t="str">
        <f t="shared" si="8"/>
        <v/>
      </c>
      <c r="F87" s="56" t="str">
        <f t="shared" si="9"/>
        <v/>
      </c>
      <c r="G87" s="347" t="b">
        <f t="shared" si="10"/>
        <v>0</v>
      </c>
      <c r="H87" s="348">
        <f t="shared" si="11"/>
        <v>1</v>
      </c>
      <c r="I87" s="380" t="str">
        <f t="shared" si="12"/>
        <v/>
      </c>
      <c r="J87" s="380" t="str">
        <f t="shared" si="13"/>
        <v/>
      </c>
    </row>
    <row r="88" spans="1:10">
      <c r="A88" s="35">
        <v>77</v>
      </c>
      <c r="B88" s="6"/>
      <c r="C88" s="6"/>
      <c r="D88" s="214"/>
      <c r="E88" s="16" t="str">
        <f t="shared" si="8"/>
        <v/>
      </c>
      <c r="F88" s="56" t="str">
        <f t="shared" si="9"/>
        <v/>
      </c>
      <c r="G88" s="347" t="b">
        <f t="shared" si="10"/>
        <v>0</v>
      </c>
      <c r="H88" s="348">
        <f t="shared" si="11"/>
        <v>1</v>
      </c>
      <c r="I88" s="380" t="str">
        <f t="shared" si="12"/>
        <v/>
      </c>
      <c r="J88" s="380" t="str">
        <f t="shared" si="13"/>
        <v/>
      </c>
    </row>
    <row r="89" spans="1:10">
      <c r="A89" s="35">
        <v>78</v>
      </c>
      <c r="B89" s="6"/>
      <c r="C89" s="6"/>
      <c r="D89" s="214"/>
      <c r="E89" s="16" t="str">
        <f t="shared" si="8"/>
        <v/>
      </c>
      <c r="F89" s="56" t="str">
        <f t="shared" si="9"/>
        <v/>
      </c>
      <c r="G89" s="347" t="b">
        <f t="shared" si="10"/>
        <v>0</v>
      </c>
      <c r="H89" s="348">
        <f t="shared" si="11"/>
        <v>1</v>
      </c>
      <c r="I89" s="380" t="str">
        <f t="shared" si="12"/>
        <v/>
      </c>
      <c r="J89" s="380" t="str">
        <f t="shared" si="13"/>
        <v/>
      </c>
    </row>
    <row r="90" spans="1:10">
      <c r="A90" s="35">
        <v>79</v>
      </c>
      <c r="B90" s="6"/>
      <c r="C90" s="6"/>
      <c r="D90" s="214"/>
      <c r="E90" s="16" t="str">
        <f t="shared" si="8"/>
        <v/>
      </c>
      <c r="F90" s="56" t="str">
        <f t="shared" si="9"/>
        <v/>
      </c>
      <c r="G90" s="347" t="b">
        <f t="shared" si="10"/>
        <v>0</v>
      </c>
      <c r="H90" s="348">
        <f t="shared" si="11"/>
        <v>1</v>
      </c>
      <c r="I90" s="380" t="str">
        <f t="shared" si="12"/>
        <v/>
      </c>
      <c r="J90" s="380" t="str">
        <f t="shared" si="13"/>
        <v/>
      </c>
    </row>
    <row r="91" spans="1:10">
      <c r="A91" s="35">
        <v>80</v>
      </c>
      <c r="B91" s="6"/>
      <c r="C91" s="6"/>
      <c r="D91" s="214"/>
      <c r="E91" s="16" t="str">
        <f t="shared" si="8"/>
        <v/>
      </c>
      <c r="F91" s="56" t="str">
        <f t="shared" si="9"/>
        <v/>
      </c>
      <c r="G91" s="347" t="b">
        <f t="shared" si="10"/>
        <v>0</v>
      </c>
      <c r="H91" s="348">
        <f t="shared" si="11"/>
        <v>1</v>
      </c>
      <c r="I91" s="380" t="str">
        <f t="shared" si="12"/>
        <v/>
      </c>
      <c r="J91" s="380" t="str">
        <f t="shared" si="13"/>
        <v/>
      </c>
    </row>
    <row r="92" spans="1:10">
      <c r="A92" s="35">
        <v>81</v>
      </c>
      <c r="B92" s="6"/>
      <c r="C92" s="6"/>
      <c r="D92" s="214"/>
      <c r="E92" s="16" t="str">
        <f t="shared" si="8"/>
        <v/>
      </c>
      <c r="F92" s="56" t="str">
        <f t="shared" si="9"/>
        <v/>
      </c>
      <c r="G92" s="347" t="b">
        <f t="shared" si="10"/>
        <v>0</v>
      </c>
      <c r="H92" s="348">
        <f t="shared" si="11"/>
        <v>1</v>
      </c>
      <c r="I92" s="380" t="str">
        <f t="shared" si="12"/>
        <v/>
      </c>
      <c r="J92" s="380" t="str">
        <f t="shared" si="13"/>
        <v/>
      </c>
    </row>
    <row r="93" spans="1:10">
      <c r="A93" s="35">
        <v>82</v>
      </c>
      <c r="B93" s="6"/>
      <c r="C93" s="6"/>
      <c r="D93" s="214"/>
      <c r="E93" s="16" t="str">
        <f t="shared" si="8"/>
        <v/>
      </c>
      <c r="F93" s="56" t="str">
        <f t="shared" si="9"/>
        <v/>
      </c>
      <c r="G93" s="347" t="b">
        <f t="shared" si="10"/>
        <v>0</v>
      </c>
      <c r="H93" s="348">
        <f t="shared" si="11"/>
        <v>1</v>
      </c>
      <c r="I93" s="380" t="str">
        <f t="shared" si="12"/>
        <v/>
      </c>
      <c r="J93" s="380" t="str">
        <f t="shared" si="13"/>
        <v/>
      </c>
    </row>
    <row r="94" spans="1:10">
      <c r="A94" s="35">
        <v>83</v>
      </c>
      <c r="B94" s="6"/>
      <c r="C94" s="6"/>
      <c r="D94" s="214"/>
      <c r="E94" s="16" t="str">
        <f t="shared" si="8"/>
        <v/>
      </c>
      <c r="F94" s="56" t="str">
        <f t="shared" si="9"/>
        <v/>
      </c>
      <c r="G94" s="347" t="b">
        <f t="shared" si="10"/>
        <v>0</v>
      </c>
      <c r="H94" s="348">
        <f t="shared" si="11"/>
        <v>1</v>
      </c>
      <c r="I94" s="380" t="str">
        <f t="shared" si="12"/>
        <v/>
      </c>
      <c r="J94" s="380" t="str">
        <f t="shared" si="13"/>
        <v/>
      </c>
    </row>
    <row r="95" spans="1:10">
      <c r="A95" s="35">
        <v>84</v>
      </c>
      <c r="B95" s="6"/>
      <c r="C95" s="6"/>
      <c r="D95" s="214"/>
      <c r="E95" s="16" t="str">
        <f t="shared" si="8"/>
        <v/>
      </c>
      <c r="F95" s="56" t="str">
        <f t="shared" si="9"/>
        <v/>
      </c>
      <c r="G95" s="347" t="b">
        <f t="shared" si="10"/>
        <v>0</v>
      </c>
      <c r="H95" s="348">
        <f t="shared" si="11"/>
        <v>1</v>
      </c>
      <c r="I95" s="380" t="str">
        <f t="shared" si="12"/>
        <v/>
      </c>
      <c r="J95" s="380" t="str">
        <f t="shared" si="13"/>
        <v/>
      </c>
    </row>
    <row r="96" spans="1:10">
      <c r="A96" s="35">
        <v>85</v>
      </c>
      <c r="B96" s="6"/>
      <c r="C96" s="6"/>
      <c r="D96" s="214"/>
      <c r="E96" s="16" t="str">
        <f t="shared" si="8"/>
        <v/>
      </c>
      <c r="F96" s="56" t="str">
        <f t="shared" si="9"/>
        <v/>
      </c>
      <c r="G96" s="347" t="b">
        <f t="shared" si="10"/>
        <v>0</v>
      </c>
      <c r="H96" s="348">
        <f t="shared" si="11"/>
        <v>1</v>
      </c>
      <c r="I96" s="380" t="str">
        <f t="shared" si="12"/>
        <v/>
      </c>
      <c r="J96" s="380" t="str">
        <f t="shared" si="13"/>
        <v/>
      </c>
    </row>
    <row r="97" spans="1:10">
      <c r="A97" s="35">
        <v>86</v>
      </c>
      <c r="B97" s="6"/>
      <c r="C97" s="6"/>
      <c r="D97" s="214"/>
      <c r="E97" s="16" t="str">
        <f t="shared" si="8"/>
        <v/>
      </c>
      <c r="F97" s="56" t="str">
        <f t="shared" si="9"/>
        <v/>
      </c>
      <c r="G97" s="347" t="b">
        <f t="shared" si="10"/>
        <v>0</v>
      </c>
      <c r="H97" s="348">
        <f t="shared" si="11"/>
        <v>1</v>
      </c>
      <c r="I97" s="380" t="str">
        <f t="shared" si="12"/>
        <v/>
      </c>
      <c r="J97" s="380" t="str">
        <f t="shared" si="13"/>
        <v/>
      </c>
    </row>
    <row r="98" spans="1:10">
      <c r="A98" s="35">
        <v>87</v>
      </c>
      <c r="B98" s="6"/>
      <c r="C98" s="6"/>
      <c r="D98" s="214"/>
      <c r="E98" s="16" t="str">
        <f t="shared" si="8"/>
        <v/>
      </c>
      <c r="F98" s="56" t="str">
        <f t="shared" si="9"/>
        <v/>
      </c>
      <c r="G98" s="347" t="b">
        <f t="shared" si="10"/>
        <v>0</v>
      </c>
      <c r="H98" s="348">
        <f t="shared" si="11"/>
        <v>1</v>
      </c>
      <c r="I98" s="380" t="str">
        <f t="shared" si="12"/>
        <v/>
      </c>
      <c r="J98" s="380" t="str">
        <f t="shared" si="13"/>
        <v/>
      </c>
    </row>
    <row r="99" spans="1:10">
      <c r="A99" s="35">
        <v>88</v>
      </c>
      <c r="B99" s="6"/>
      <c r="C99" s="6"/>
      <c r="D99" s="214"/>
      <c r="E99" s="16" t="str">
        <f t="shared" si="8"/>
        <v/>
      </c>
      <c r="F99" s="56" t="str">
        <f t="shared" si="9"/>
        <v/>
      </c>
      <c r="G99" s="347" t="b">
        <f t="shared" si="10"/>
        <v>0</v>
      </c>
      <c r="H99" s="348">
        <f t="shared" si="11"/>
        <v>1</v>
      </c>
      <c r="I99" s="380" t="str">
        <f t="shared" si="12"/>
        <v/>
      </c>
      <c r="J99" s="380" t="str">
        <f t="shared" si="13"/>
        <v/>
      </c>
    </row>
    <row r="100" spans="1:10">
      <c r="A100" s="35">
        <v>89</v>
      </c>
      <c r="B100" s="6"/>
      <c r="C100" s="6"/>
      <c r="D100" s="214"/>
      <c r="E100" s="16" t="str">
        <f t="shared" si="8"/>
        <v/>
      </c>
      <c r="F100" s="56" t="str">
        <f t="shared" si="9"/>
        <v/>
      </c>
      <c r="G100" s="347" t="b">
        <f t="shared" si="10"/>
        <v>0</v>
      </c>
      <c r="H100" s="348">
        <f t="shared" si="11"/>
        <v>1</v>
      </c>
      <c r="I100" s="380" t="str">
        <f t="shared" si="12"/>
        <v/>
      </c>
      <c r="J100" s="380" t="str">
        <f t="shared" si="13"/>
        <v/>
      </c>
    </row>
    <row r="101" spans="1:10">
      <c r="A101" s="35">
        <v>90</v>
      </c>
      <c r="B101" s="6"/>
      <c r="C101" s="6"/>
      <c r="D101" s="214"/>
      <c r="E101" s="16" t="str">
        <f t="shared" si="8"/>
        <v/>
      </c>
      <c r="F101" s="56" t="str">
        <f t="shared" si="9"/>
        <v/>
      </c>
      <c r="G101" s="347" t="b">
        <f t="shared" si="10"/>
        <v>0</v>
      </c>
      <c r="H101" s="348">
        <f t="shared" si="11"/>
        <v>1</v>
      </c>
      <c r="I101" s="380" t="str">
        <f t="shared" si="12"/>
        <v/>
      </c>
      <c r="J101" s="380" t="str">
        <f t="shared" si="13"/>
        <v/>
      </c>
    </row>
    <row r="102" spans="1:10">
      <c r="A102" s="35">
        <v>91</v>
      </c>
      <c r="B102" s="6"/>
      <c r="C102" s="6"/>
      <c r="D102" s="214"/>
      <c r="E102" s="16" t="str">
        <f t="shared" si="8"/>
        <v/>
      </c>
      <c r="F102" s="56" t="str">
        <f t="shared" si="9"/>
        <v/>
      </c>
      <c r="G102" s="347" t="b">
        <f t="shared" si="10"/>
        <v>0</v>
      </c>
      <c r="H102" s="348">
        <f t="shared" si="11"/>
        <v>1</v>
      </c>
      <c r="I102" s="380" t="str">
        <f t="shared" si="12"/>
        <v/>
      </c>
      <c r="J102" s="380" t="str">
        <f t="shared" si="13"/>
        <v/>
      </c>
    </row>
    <row r="103" spans="1:10">
      <c r="A103" s="35">
        <v>92</v>
      </c>
      <c r="B103" s="6"/>
      <c r="C103" s="6"/>
      <c r="D103" s="214"/>
      <c r="E103" s="16" t="str">
        <f t="shared" si="8"/>
        <v/>
      </c>
      <c r="F103" s="56" t="str">
        <f t="shared" si="9"/>
        <v/>
      </c>
      <c r="G103" s="347" t="b">
        <f t="shared" si="10"/>
        <v>0</v>
      </c>
      <c r="H103" s="348">
        <f t="shared" si="11"/>
        <v>1</v>
      </c>
      <c r="I103" s="380" t="str">
        <f t="shared" si="12"/>
        <v/>
      </c>
      <c r="J103" s="380" t="str">
        <f t="shared" si="13"/>
        <v/>
      </c>
    </row>
    <row r="104" spans="1:10">
      <c r="A104" s="35">
        <v>93</v>
      </c>
      <c r="B104" s="6"/>
      <c r="C104" s="6"/>
      <c r="D104" s="214"/>
      <c r="E104" s="16" t="str">
        <f t="shared" si="8"/>
        <v/>
      </c>
      <c r="F104" s="56" t="str">
        <f t="shared" si="9"/>
        <v/>
      </c>
      <c r="G104" s="347" t="b">
        <f t="shared" si="10"/>
        <v>0</v>
      </c>
      <c r="H104" s="348">
        <f t="shared" si="11"/>
        <v>1</v>
      </c>
      <c r="I104" s="380" t="str">
        <f t="shared" si="12"/>
        <v/>
      </c>
      <c r="J104" s="380" t="str">
        <f t="shared" si="13"/>
        <v/>
      </c>
    </row>
    <row r="105" spans="1:10">
      <c r="A105" s="35">
        <v>94</v>
      </c>
      <c r="B105" s="6"/>
      <c r="C105" s="6"/>
      <c r="D105" s="214"/>
      <c r="E105" s="16" t="str">
        <f t="shared" si="8"/>
        <v/>
      </c>
      <c r="F105" s="56" t="str">
        <f t="shared" si="9"/>
        <v/>
      </c>
      <c r="G105" s="347" t="b">
        <f t="shared" si="10"/>
        <v>0</v>
      </c>
      <c r="H105" s="348">
        <f t="shared" si="11"/>
        <v>1</v>
      </c>
      <c r="I105" s="380" t="str">
        <f t="shared" si="12"/>
        <v/>
      </c>
      <c r="J105" s="380" t="str">
        <f t="shared" si="13"/>
        <v/>
      </c>
    </row>
    <row r="106" spans="1:10">
      <c r="A106" s="35">
        <v>95</v>
      </c>
      <c r="B106" s="6"/>
      <c r="C106" s="6"/>
      <c r="D106" s="214"/>
      <c r="E106" s="16" t="str">
        <f t="shared" si="8"/>
        <v/>
      </c>
      <c r="F106" s="56" t="str">
        <f t="shared" si="9"/>
        <v/>
      </c>
      <c r="G106" s="347" t="b">
        <f t="shared" si="10"/>
        <v>0</v>
      </c>
      <c r="H106" s="348">
        <f t="shared" si="11"/>
        <v>1</v>
      </c>
      <c r="I106" s="380" t="str">
        <f t="shared" si="12"/>
        <v/>
      </c>
      <c r="J106" s="380" t="str">
        <f t="shared" si="13"/>
        <v/>
      </c>
    </row>
    <row r="107" spans="1:10">
      <c r="A107" s="35">
        <v>96</v>
      </c>
      <c r="B107" s="6"/>
      <c r="C107" s="6"/>
      <c r="D107" s="214"/>
      <c r="E107" s="16" t="str">
        <f t="shared" si="8"/>
        <v/>
      </c>
      <c r="F107" s="56" t="str">
        <f t="shared" si="9"/>
        <v/>
      </c>
      <c r="G107" s="347" t="b">
        <f t="shared" si="10"/>
        <v>0</v>
      </c>
      <c r="H107" s="348">
        <f t="shared" si="11"/>
        <v>1</v>
      </c>
      <c r="I107" s="380" t="str">
        <f t="shared" si="12"/>
        <v/>
      </c>
      <c r="J107" s="380" t="str">
        <f t="shared" si="13"/>
        <v/>
      </c>
    </row>
    <row r="108" spans="1:10">
      <c r="A108" s="35">
        <v>97</v>
      </c>
      <c r="B108" s="6"/>
      <c r="C108" s="6"/>
      <c r="D108" s="214"/>
      <c r="E108" s="16" t="str">
        <f t="shared" si="8"/>
        <v/>
      </c>
      <c r="F108" s="56" t="str">
        <f t="shared" si="9"/>
        <v/>
      </c>
      <c r="G108" s="347" t="b">
        <f t="shared" si="10"/>
        <v>0</v>
      </c>
      <c r="H108" s="348">
        <f t="shared" si="11"/>
        <v>1</v>
      </c>
      <c r="I108" s="380" t="str">
        <f t="shared" si="12"/>
        <v/>
      </c>
      <c r="J108" s="380" t="str">
        <f t="shared" si="13"/>
        <v/>
      </c>
    </row>
    <row r="109" spans="1:10">
      <c r="A109" s="35">
        <v>98</v>
      </c>
      <c r="B109" s="6"/>
      <c r="C109" s="6"/>
      <c r="D109" s="214"/>
      <c r="E109" s="16" t="str">
        <f t="shared" si="8"/>
        <v/>
      </c>
      <c r="F109" s="56" t="str">
        <f t="shared" si="9"/>
        <v/>
      </c>
      <c r="G109" s="347" t="b">
        <f t="shared" si="10"/>
        <v>0</v>
      </c>
      <c r="H109" s="348">
        <f t="shared" si="11"/>
        <v>1</v>
      </c>
      <c r="I109" s="380" t="str">
        <f t="shared" si="12"/>
        <v/>
      </c>
      <c r="J109" s="380" t="str">
        <f t="shared" si="13"/>
        <v/>
      </c>
    </row>
    <row r="110" spans="1:10">
      <c r="A110" s="141">
        <v>99</v>
      </c>
      <c r="B110" s="6"/>
      <c r="C110" s="6"/>
      <c r="D110" s="214"/>
      <c r="E110" s="16" t="str">
        <f t="shared" si="8"/>
        <v/>
      </c>
      <c r="F110" s="56" t="str">
        <f t="shared" si="9"/>
        <v/>
      </c>
      <c r="G110" s="347" t="b">
        <f t="shared" si="10"/>
        <v>0</v>
      </c>
      <c r="H110" s="348">
        <f t="shared" si="11"/>
        <v>1</v>
      </c>
      <c r="I110" s="380" t="str">
        <f t="shared" si="12"/>
        <v/>
      </c>
      <c r="J110" s="380" t="str">
        <f t="shared" si="13"/>
        <v/>
      </c>
    </row>
    <row r="111" spans="1:10">
      <c r="A111" s="141">
        <v>100</v>
      </c>
      <c r="B111" s="142"/>
      <c r="C111" s="142"/>
      <c r="D111" s="144"/>
      <c r="E111" s="16" t="str">
        <f t="shared" si="8"/>
        <v/>
      </c>
      <c r="I111" s="380" t="str">
        <f t="shared" si="12"/>
        <v/>
      </c>
      <c r="J111" s="380" t="str">
        <f t="shared" si="13"/>
        <v/>
      </c>
    </row>
    <row r="112" spans="1:10">
      <c r="A112" s="141">
        <v>101</v>
      </c>
      <c r="B112" s="142"/>
      <c r="C112" s="142"/>
      <c r="D112" s="144"/>
      <c r="E112" s="16" t="str">
        <f t="shared" si="8"/>
        <v/>
      </c>
      <c r="I112" s="380" t="str">
        <f t="shared" si="12"/>
        <v/>
      </c>
      <c r="J112" s="380" t="str">
        <f t="shared" si="13"/>
        <v/>
      </c>
    </row>
    <row r="113" spans="1:17">
      <c r="A113" s="141">
        <v>102</v>
      </c>
      <c r="B113" s="142"/>
      <c r="C113" s="142"/>
      <c r="D113" s="144"/>
      <c r="E113" s="16" t="str">
        <f t="shared" si="8"/>
        <v/>
      </c>
      <c r="I113" s="380" t="str">
        <f t="shared" si="12"/>
        <v/>
      </c>
      <c r="J113" s="380" t="str">
        <f t="shared" si="13"/>
        <v/>
      </c>
    </row>
    <row r="114" spans="1:17">
      <c r="A114" s="141">
        <v>103</v>
      </c>
      <c r="B114" s="142"/>
      <c r="C114" s="142"/>
      <c r="D114" s="144"/>
      <c r="E114" s="16" t="str">
        <f t="shared" si="8"/>
        <v/>
      </c>
      <c r="I114" s="380" t="str">
        <f t="shared" si="12"/>
        <v/>
      </c>
      <c r="J114" s="380" t="str">
        <f t="shared" si="13"/>
        <v/>
      </c>
    </row>
    <row r="115" spans="1:17" s="68" customFormat="1">
      <c r="A115" s="141">
        <v>104</v>
      </c>
      <c r="B115" s="142"/>
      <c r="C115" s="142"/>
      <c r="D115" s="144"/>
      <c r="E115" s="16" t="str">
        <f t="shared" si="8"/>
        <v/>
      </c>
      <c r="G115" s="69"/>
      <c r="H115" s="62"/>
      <c r="I115" s="380" t="str">
        <f t="shared" si="12"/>
        <v/>
      </c>
      <c r="J115" s="380" t="str">
        <f t="shared" si="13"/>
        <v/>
      </c>
      <c r="K115" s="62"/>
      <c r="L115" s="62"/>
      <c r="M115" s="62"/>
      <c r="N115" s="62"/>
      <c r="O115" s="62"/>
      <c r="P115" s="62"/>
      <c r="Q115" s="62"/>
    </row>
    <row r="116" spans="1:17" s="68" customFormat="1">
      <c r="A116" s="141">
        <v>105</v>
      </c>
      <c r="B116" s="142"/>
      <c r="C116" s="142"/>
      <c r="D116" s="144"/>
      <c r="E116" s="16" t="str">
        <f t="shared" si="8"/>
        <v/>
      </c>
      <c r="G116" s="69"/>
      <c r="H116" s="62"/>
      <c r="I116" s="380" t="str">
        <f t="shared" si="12"/>
        <v/>
      </c>
      <c r="J116" s="380" t="str">
        <f t="shared" si="13"/>
        <v/>
      </c>
      <c r="K116" s="62"/>
      <c r="L116" s="62"/>
      <c r="M116" s="62"/>
      <c r="N116" s="62"/>
      <c r="O116" s="62"/>
      <c r="P116" s="62"/>
      <c r="Q116" s="62"/>
    </row>
    <row r="117" spans="1:17" s="68" customFormat="1">
      <c r="A117" s="141">
        <v>106</v>
      </c>
      <c r="B117" s="142"/>
      <c r="C117" s="142"/>
      <c r="D117" s="144"/>
      <c r="E117" s="16" t="str">
        <f t="shared" si="8"/>
        <v/>
      </c>
      <c r="G117" s="69"/>
      <c r="H117" s="62"/>
      <c r="I117" s="380" t="str">
        <f t="shared" si="12"/>
        <v/>
      </c>
      <c r="J117" s="380" t="str">
        <f t="shared" si="13"/>
        <v/>
      </c>
      <c r="K117" s="62"/>
      <c r="L117" s="62"/>
      <c r="M117" s="62"/>
      <c r="N117" s="62"/>
      <c r="O117" s="62"/>
      <c r="P117" s="62"/>
      <c r="Q117" s="62"/>
    </row>
    <row r="118" spans="1:17" s="68" customFormat="1">
      <c r="A118" s="141">
        <v>107</v>
      </c>
      <c r="B118" s="142"/>
      <c r="C118" s="142"/>
      <c r="D118" s="144"/>
      <c r="E118" s="16" t="str">
        <f t="shared" si="8"/>
        <v/>
      </c>
      <c r="G118" s="69"/>
      <c r="H118" s="62"/>
      <c r="I118" s="380" t="str">
        <f t="shared" si="12"/>
        <v/>
      </c>
      <c r="J118" s="380" t="str">
        <f t="shared" si="13"/>
        <v/>
      </c>
      <c r="K118" s="62"/>
      <c r="L118" s="62"/>
      <c r="M118" s="62"/>
      <c r="N118" s="62"/>
      <c r="O118" s="62"/>
      <c r="P118" s="62"/>
      <c r="Q118" s="62"/>
    </row>
    <row r="119" spans="1:17" s="68" customFormat="1">
      <c r="A119" s="141">
        <v>108</v>
      </c>
      <c r="B119" s="142"/>
      <c r="C119" s="142"/>
      <c r="D119" s="144"/>
      <c r="E119" s="16" t="str">
        <f t="shared" si="8"/>
        <v/>
      </c>
      <c r="G119" s="69"/>
      <c r="H119" s="62"/>
      <c r="I119" s="380" t="str">
        <f t="shared" si="12"/>
        <v/>
      </c>
      <c r="J119" s="380" t="str">
        <f t="shared" si="13"/>
        <v/>
      </c>
      <c r="K119" s="62"/>
      <c r="L119" s="62"/>
      <c r="M119" s="62"/>
      <c r="N119" s="62"/>
      <c r="O119" s="62"/>
      <c r="P119" s="62"/>
      <c r="Q119" s="62"/>
    </row>
    <row r="120" spans="1:17" s="68" customFormat="1">
      <c r="A120" s="141">
        <v>109</v>
      </c>
      <c r="B120" s="142"/>
      <c r="C120" s="142"/>
      <c r="D120" s="144"/>
      <c r="E120" s="16" t="str">
        <f t="shared" si="8"/>
        <v/>
      </c>
      <c r="G120" s="69"/>
      <c r="H120" s="62"/>
      <c r="I120" s="380" t="str">
        <f t="shared" si="12"/>
        <v/>
      </c>
      <c r="J120" s="380" t="str">
        <f t="shared" si="13"/>
        <v/>
      </c>
      <c r="K120" s="62"/>
      <c r="L120" s="62"/>
      <c r="M120" s="62"/>
      <c r="N120" s="62"/>
      <c r="O120" s="62"/>
      <c r="P120" s="62"/>
      <c r="Q120" s="62"/>
    </row>
    <row r="121" spans="1:17" s="68" customFormat="1">
      <c r="A121" s="141">
        <v>110</v>
      </c>
      <c r="B121" s="142"/>
      <c r="C121" s="142"/>
      <c r="D121" s="144"/>
      <c r="E121" s="16" t="str">
        <f t="shared" si="8"/>
        <v/>
      </c>
      <c r="G121" s="69"/>
      <c r="H121" s="62"/>
      <c r="I121" s="380" t="str">
        <f t="shared" si="12"/>
        <v/>
      </c>
      <c r="J121" s="380" t="str">
        <f t="shared" si="13"/>
        <v/>
      </c>
      <c r="K121" s="62"/>
      <c r="L121" s="62"/>
      <c r="M121" s="62"/>
      <c r="N121" s="62"/>
      <c r="O121" s="62"/>
      <c r="P121" s="62"/>
      <c r="Q121" s="62"/>
    </row>
    <row r="122" spans="1:17" s="68" customFormat="1">
      <c r="A122" s="141">
        <v>111</v>
      </c>
      <c r="B122" s="142"/>
      <c r="C122" s="142"/>
      <c r="D122" s="144"/>
      <c r="E122" s="16" t="str">
        <f t="shared" si="8"/>
        <v/>
      </c>
      <c r="G122" s="69"/>
      <c r="H122" s="62"/>
      <c r="I122" s="380" t="str">
        <f t="shared" si="12"/>
        <v/>
      </c>
      <c r="J122" s="380" t="str">
        <f t="shared" si="13"/>
        <v/>
      </c>
      <c r="K122" s="62"/>
      <c r="L122" s="62"/>
      <c r="M122" s="62"/>
      <c r="N122" s="62"/>
      <c r="O122" s="62"/>
      <c r="P122" s="62"/>
      <c r="Q122" s="62"/>
    </row>
    <row r="123" spans="1:17" s="68" customFormat="1">
      <c r="A123" s="141">
        <v>112</v>
      </c>
      <c r="B123" s="142"/>
      <c r="C123" s="142"/>
      <c r="D123" s="144"/>
      <c r="E123" s="16" t="str">
        <f t="shared" si="8"/>
        <v/>
      </c>
      <c r="G123" s="69"/>
      <c r="H123" s="62"/>
      <c r="I123" s="380" t="str">
        <f t="shared" si="12"/>
        <v/>
      </c>
      <c r="J123" s="380" t="str">
        <f t="shared" si="13"/>
        <v/>
      </c>
      <c r="K123" s="62"/>
      <c r="L123" s="62"/>
      <c r="M123" s="62"/>
      <c r="N123" s="62"/>
      <c r="O123" s="62"/>
      <c r="P123" s="62"/>
      <c r="Q123" s="62"/>
    </row>
    <row r="124" spans="1:17" s="68" customFormat="1">
      <c r="A124" s="141">
        <v>113</v>
      </c>
      <c r="B124" s="142"/>
      <c r="C124" s="142"/>
      <c r="D124" s="144"/>
      <c r="E124" s="16" t="str">
        <f t="shared" si="8"/>
        <v/>
      </c>
      <c r="G124" s="69"/>
      <c r="H124" s="62"/>
      <c r="I124" s="380" t="str">
        <f t="shared" si="12"/>
        <v/>
      </c>
      <c r="J124" s="380" t="str">
        <f t="shared" si="13"/>
        <v/>
      </c>
      <c r="K124" s="62"/>
      <c r="L124" s="62"/>
      <c r="M124" s="62"/>
      <c r="N124" s="62"/>
      <c r="O124" s="62"/>
      <c r="P124" s="62"/>
      <c r="Q124" s="62"/>
    </row>
    <row r="125" spans="1:17" s="68" customFormat="1">
      <c r="A125" s="141">
        <v>114</v>
      </c>
      <c r="B125" s="142"/>
      <c r="C125" s="142"/>
      <c r="D125" s="144"/>
      <c r="E125" s="16" t="str">
        <f t="shared" si="8"/>
        <v/>
      </c>
      <c r="G125" s="69"/>
      <c r="H125" s="62"/>
      <c r="I125" s="380" t="str">
        <f t="shared" si="12"/>
        <v/>
      </c>
      <c r="J125" s="380" t="str">
        <f t="shared" si="13"/>
        <v/>
      </c>
      <c r="K125" s="62"/>
      <c r="L125" s="62"/>
      <c r="M125" s="62"/>
      <c r="N125" s="62"/>
      <c r="O125" s="62"/>
      <c r="P125" s="62"/>
      <c r="Q125" s="62"/>
    </row>
    <row r="126" spans="1:17" s="68" customFormat="1">
      <c r="A126" s="141">
        <v>115</v>
      </c>
      <c r="B126" s="142"/>
      <c r="C126" s="142"/>
      <c r="D126" s="144"/>
      <c r="E126" s="16" t="str">
        <f t="shared" si="8"/>
        <v/>
      </c>
      <c r="G126" s="69"/>
      <c r="H126" s="62"/>
      <c r="I126" s="380" t="str">
        <f t="shared" si="12"/>
        <v/>
      </c>
      <c r="J126" s="380" t="str">
        <f t="shared" si="13"/>
        <v/>
      </c>
      <c r="K126" s="62"/>
      <c r="L126" s="62"/>
      <c r="M126" s="62"/>
      <c r="N126" s="62"/>
      <c r="O126" s="62"/>
      <c r="P126" s="62"/>
      <c r="Q126" s="62"/>
    </row>
    <row r="127" spans="1:17" s="68" customFormat="1">
      <c r="A127" s="141">
        <v>116</v>
      </c>
      <c r="B127" s="142"/>
      <c r="C127" s="142"/>
      <c r="D127" s="144"/>
      <c r="E127" s="16" t="str">
        <f t="shared" si="8"/>
        <v/>
      </c>
      <c r="G127" s="69"/>
      <c r="H127" s="62"/>
      <c r="I127" s="380" t="str">
        <f t="shared" si="12"/>
        <v/>
      </c>
      <c r="J127" s="380" t="str">
        <f t="shared" si="13"/>
        <v/>
      </c>
      <c r="K127" s="62"/>
      <c r="L127" s="62"/>
      <c r="M127" s="62"/>
      <c r="N127" s="62"/>
      <c r="O127" s="62"/>
      <c r="P127" s="62"/>
      <c r="Q127" s="62"/>
    </row>
    <row r="128" spans="1:17" s="68" customFormat="1">
      <c r="A128" s="141">
        <v>117</v>
      </c>
      <c r="B128" s="142"/>
      <c r="C128" s="142"/>
      <c r="D128" s="144"/>
      <c r="E128" s="16" t="str">
        <f t="shared" si="8"/>
        <v/>
      </c>
      <c r="G128" s="69"/>
      <c r="H128" s="62"/>
      <c r="I128" s="380" t="str">
        <f t="shared" si="12"/>
        <v/>
      </c>
      <c r="J128" s="380" t="str">
        <f t="shared" si="13"/>
        <v/>
      </c>
      <c r="K128" s="62"/>
      <c r="L128" s="62"/>
      <c r="M128" s="62"/>
      <c r="N128" s="62"/>
      <c r="O128" s="62"/>
      <c r="P128" s="62"/>
      <c r="Q128" s="62"/>
    </row>
    <row r="129" spans="1:17" s="68" customFormat="1">
      <c r="A129" s="141">
        <v>118</v>
      </c>
      <c r="B129" s="142"/>
      <c r="C129" s="142"/>
      <c r="D129" s="144"/>
      <c r="E129" s="16" t="str">
        <f t="shared" si="8"/>
        <v/>
      </c>
      <c r="G129" s="69"/>
      <c r="H129" s="62"/>
      <c r="I129" s="380" t="str">
        <f t="shared" si="12"/>
        <v/>
      </c>
      <c r="J129" s="380" t="str">
        <f t="shared" si="13"/>
        <v/>
      </c>
      <c r="K129" s="62"/>
      <c r="L129" s="62"/>
      <c r="M129" s="62"/>
      <c r="N129" s="62"/>
      <c r="O129" s="62"/>
      <c r="P129" s="62"/>
      <c r="Q129" s="62"/>
    </row>
    <row r="130" spans="1:17" s="68" customFormat="1">
      <c r="A130" s="141">
        <v>119</v>
      </c>
      <c r="B130" s="142"/>
      <c r="C130" s="142"/>
      <c r="D130" s="144"/>
      <c r="E130" s="16" t="str">
        <f t="shared" si="8"/>
        <v/>
      </c>
      <c r="G130" s="69"/>
      <c r="H130" s="62"/>
      <c r="I130" s="380" t="str">
        <f t="shared" si="12"/>
        <v/>
      </c>
      <c r="J130" s="380" t="str">
        <f t="shared" si="13"/>
        <v/>
      </c>
      <c r="K130" s="62"/>
      <c r="L130" s="62"/>
      <c r="M130" s="62"/>
      <c r="N130" s="62"/>
      <c r="O130" s="62"/>
      <c r="P130" s="62"/>
      <c r="Q130" s="62"/>
    </row>
    <row r="131" spans="1:17" s="68" customFormat="1">
      <c r="A131" s="141">
        <v>120</v>
      </c>
      <c r="B131" s="142"/>
      <c r="C131" s="142"/>
      <c r="D131" s="144"/>
      <c r="E131" s="16" t="str">
        <f t="shared" si="8"/>
        <v/>
      </c>
      <c r="G131" s="69"/>
      <c r="H131" s="62"/>
      <c r="I131" s="380" t="str">
        <f t="shared" si="12"/>
        <v/>
      </c>
      <c r="J131" s="380" t="str">
        <f t="shared" si="13"/>
        <v/>
      </c>
      <c r="K131" s="62"/>
      <c r="L131" s="62"/>
      <c r="M131" s="62"/>
      <c r="N131" s="62"/>
      <c r="O131" s="62"/>
      <c r="P131" s="62"/>
      <c r="Q131" s="62"/>
    </row>
    <row r="132" spans="1:17" s="68" customFormat="1">
      <c r="A132" s="141">
        <v>121</v>
      </c>
      <c r="B132" s="142"/>
      <c r="C132" s="142"/>
      <c r="D132" s="144"/>
      <c r="E132" s="16" t="str">
        <f t="shared" si="8"/>
        <v/>
      </c>
      <c r="G132" s="69"/>
      <c r="H132" s="62"/>
      <c r="I132" s="380" t="str">
        <f t="shared" si="12"/>
        <v/>
      </c>
      <c r="J132" s="380" t="str">
        <f t="shared" si="13"/>
        <v/>
      </c>
      <c r="K132" s="62"/>
      <c r="L132" s="62"/>
      <c r="M132" s="62"/>
      <c r="N132" s="62"/>
      <c r="O132" s="62"/>
      <c r="P132" s="62"/>
      <c r="Q132" s="62"/>
    </row>
    <row r="133" spans="1:17" s="68" customFormat="1">
      <c r="A133" s="141">
        <v>122</v>
      </c>
      <c r="B133" s="142"/>
      <c r="C133" s="142"/>
      <c r="D133" s="144"/>
      <c r="E133" s="16" t="str">
        <f t="shared" si="8"/>
        <v/>
      </c>
      <c r="G133" s="69"/>
      <c r="H133" s="62"/>
      <c r="I133" s="380" t="str">
        <f t="shared" si="12"/>
        <v/>
      </c>
      <c r="J133" s="380" t="str">
        <f t="shared" si="13"/>
        <v/>
      </c>
      <c r="K133" s="62"/>
      <c r="L133" s="62"/>
      <c r="M133" s="62"/>
      <c r="N133" s="62"/>
      <c r="O133" s="62"/>
      <c r="P133" s="62"/>
      <c r="Q133" s="62"/>
    </row>
    <row r="134" spans="1:17" s="68" customFormat="1">
      <c r="A134" s="141">
        <v>123</v>
      </c>
      <c r="B134" s="142"/>
      <c r="C134" s="142"/>
      <c r="D134" s="144"/>
      <c r="E134" s="16" t="str">
        <f t="shared" si="8"/>
        <v/>
      </c>
      <c r="G134" s="69"/>
      <c r="H134" s="62"/>
      <c r="I134" s="380" t="str">
        <f t="shared" si="12"/>
        <v/>
      </c>
      <c r="J134" s="380" t="str">
        <f t="shared" si="13"/>
        <v/>
      </c>
      <c r="K134" s="62"/>
      <c r="L134" s="62"/>
      <c r="M134" s="62"/>
      <c r="N134" s="62"/>
      <c r="O134" s="62"/>
      <c r="P134" s="62"/>
      <c r="Q134" s="62"/>
    </row>
    <row r="135" spans="1:17" s="68" customFormat="1">
      <c r="A135" s="141">
        <v>124</v>
      </c>
      <c r="B135" s="142"/>
      <c r="C135" s="142"/>
      <c r="D135" s="144"/>
      <c r="E135" s="16" t="str">
        <f t="shared" si="8"/>
        <v/>
      </c>
      <c r="G135" s="69"/>
      <c r="H135" s="62"/>
      <c r="I135" s="380" t="str">
        <f t="shared" si="12"/>
        <v/>
      </c>
      <c r="J135" s="380" t="str">
        <f t="shared" si="13"/>
        <v/>
      </c>
      <c r="K135" s="62"/>
      <c r="L135" s="62"/>
      <c r="M135" s="62"/>
      <c r="N135" s="62"/>
      <c r="O135" s="62"/>
      <c r="P135" s="62"/>
      <c r="Q135" s="62"/>
    </row>
    <row r="136" spans="1:17" s="68" customFormat="1">
      <c r="A136" s="141">
        <v>125</v>
      </c>
      <c r="B136" s="142"/>
      <c r="C136" s="142"/>
      <c r="D136" s="144"/>
      <c r="E136" s="16" t="str">
        <f t="shared" si="8"/>
        <v/>
      </c>
      <c r="G136" s="69"/>
      <c r="H136" s="62"/>
      <c r="I136" s="380" t="str">
        <f t="shared" si="12"/>
        <v/>
      </c>
      <c r="J136" s="380" t="str">
        <f t="shared" si="13"/>
        <v/>
      </c>
      <c r="K136" s="62"/>
      <c r="L136" s="62"/>
      <c r="M136" s="62"/>
      <c r="N136" s="62"/>
      <c r="O136" s="62"/>
      <c r="P136" s="62"/>
      <c r="Q136" s="62"/>
    </row>
    <row r="137" spans="1:17" s="68" customFormat="1">
      <c r="A137" s="141">
        <v>126</v>
      </c>
      <c r="B137" s="142"/>
      <c r="C137" s="142"/>
      <c r="D137" s="144"/>
      <c r="E137" s="16" t="str">
        <f t="shared" si="8"/>
        <v/>
      </c>
      <c r="G137" s="69"/>
      <c r="H137" s="62"/>
      <c r="I137" s="380" t="str">
        <f t="shared" si="12"/>
        <v/>
      </c>
      <c r="J137" s="380" t="str">
        <f t="shared" si="13"/>
        <v/>
      </c>
      <c r="K137" s="62"/>
      <c r="L137" s="62"/>
      <c r="M137" s="62"/>
      <c r="N137" s="62"/>
      <c r="O137" s="62"/>
      <c r="P137" s="62"/>
      <c r="Q137" s="62"/>
    </row>
    <row r="138" spans="1:17" s="68" customFormat="1">
      <c r="A138" s="141">
        <v>127</v>
      </c>
      <c r="B138" s="142"/>
      <c r="C138" s="142"/>
      <c r="D138" s="144"/>
      <c r="E138" s="16" t="str">
        <f t="shared" si="8"/>
        <v/>
      </c>
      <c r="G138" s="69"/>
      <c r="H138" s="62"/>
      <c r="I138" s="380" t="str">
        <f t="shared" si="12"/>
        <v/>
      </c>
      <c r="J138" s="380" t="str">
        <f t="shared" si="13"/>
        <v/>
      </c>
      <c r="K138" s="62"/>
      <c r="L138" s="62"/>
      <c r="M138" s="62"/>
      <c r="N138" s="62"/>
      <c r="O138" s="62"/>
      <c r="P138" s="62"/>
      <c r="Q138" s="62"/>
    </row>
    <row r="139" spans="1:17" s="68" customFormat="1">
      <c r="A139" s="141">
        <v>128</v>
      </c>
      <c r="B139" s="142"/>
      <c r="C139" s="142"/>
      <c r="D139" s="144"/>
      <c r="E139" s="16" t="str">
        <f t="shared" si="8"/>
        <v/>
      </c>
      <c r="G139" s="69"/>
      <c r="H139" s="62"/>
      <c r="I139" s="380" t="str">
        <f t="shared" si="12"/>
        <v/>
      </c>
      <c r="J139" s="380" t="str">
        <f t="shared" si="13"/>
        <v/>
      </c>
      <c r="K139" s="62"/>
      <c r="L139" s="62"/>
      <c r="M139" s="62"/>
      <c r="N139" s="62"/>
      <c r="O139" s="62"/>
      <c r="P139" s="62"/>
      <c r="Q139" s="62"/>
    </row>
    <row r="140" spans="1:17" s="68" customFormat="1">
      <c r="A140" s="141">
        <v>129</v>
      </c>
      <c r="B140" s="142"/>
      <c r="C140" s="142"/>
      <c r="D140" s="144"/>
      <c r="E140" s="16" t="str">
        <f t="shared" ref="E140:E203" si="14">IF(OR($B140="",,$D140&lt;an_initial,$D140&gt;an_final),"",F140*(HLOOKUP(C140,iii9punctaje,2,FALSE)))</f>
        <v/>
      </c>
      <c r="G140" s="69"/>
      <c r="H140" s="62"/>
      <c r="I140" s="380" t="str">
        <f t="shared" ref="I140:I203" si="15">IF(OR($B140="",,$D140&lt;an_initial,$D140&gt;an_final),"",F140*(HLOOKUP(C140,iii9punctaje,2,FALSE))*COUNTIF(C140,$I$7))</f>
        <v/>
      </c>
      <c r="J140" s="380" t="str">
        <f t="shared" ref="J140:J203" si="16">IF(OR($B140="",,$D140&lt;an_initial,$D140&gt;an_final),"",F140*(HLOOKUP(C140,iii9punctaje,2,FALSE))*COUNTIF(C140,$J$7))</f>
        <v/>
      </c>
      <c r="K140" s="62"/>
      <c r="L140" s="62"/>
      <c r="M140" s="62"/>
      <c r="N140" s="62"/>
      <c r="O140" s="62"/>
      <c r="P140" s="62"/>
      <c r="Q140" s="62"/>
    </row>
    <row r="141" spans="1:17" s="68" customFormat="1">
      <c r="A141" s="141">
        <v>130</v>
      </c>
      <c r="B141" s="142"/>
      <c r="C141" s="142"/>
      <c r="D141" s="144"/>
      <c r="E141" s="16" t="str">
        <f t="shared" si="14"/>
        <v/>
      </c>
      <c r="G141" s="69"/>
      <c r="H141" s="62"/>
      <c r="I141" s="380" t="str">
        <f t="shared" si="15"/>
        <v/>
      </c>
      <c r="J141" s="380" t="str">
        <f t="shared" si="16"/>
        <v/>
      </c>
      <c r="K141" s="62"/>
      <c r="L141" s="62"/>
      <c r="M141" s="62"/>
      <c r="N141" s="62"/>
      <c r="O141" s="62"/>
      <c r="P141" s="62"/>
      <c r="Q141" s="62"/>
    </row>
    <row r="142" spans="1:17" s="68" customFormat="1">
      <c r="A142" s="141">
        <v>131</v>
      </c>
      <c r="B142" s="142"/>
      <c r="C142" s="142"/>
      <c r="D142" s="144"/>
      <c r="E142" s="16" t="str">
        <f t="shared" si="14"/>
        <v/>
      </c>
      <c r="G142" s="69"/>
      <c r="H142" s="62"/>
      <c r="I142" s="380" t="str">
        <f t="shared" si="15"/>
        <v/>
      </c>
      <c r="J142" s="380" t="str">
        <f t="shared" si="16"/>
        <v/>
      </c>
      <c r="K142" s="62"/>
      <c r="L142" s="62"/>
      <c r="M142" s="62"/>
      <c r="N142" s="62"/>
      <c r="O142" s="62"/>
      <c r="P142" s="62"/>
      <c r="Q142" s="62"/>
    </row>
    <row r="143" spans="1:17" s="68" customFormat="1">
      <c r="A143" s="141">
        <v>132</v>
      </c>
      <c r="B143" s="142"/>
      <c r="C143" s="142"/>
      <c r="D143" s="144"/>
      <c r="E143" s="16" t="str">
        <f t="shared" si="14"/>
        <v/>
      </c>
      <c r="G143" s="69"/>
      <c r="H143" s="62"/>
      <c r="I143" s="380" t="str">
        <f t="shared" si="15"/>
        <v/>
      </c>
      <c r="J143" s="380" t="str">
        <f t="shared" si="16"/>
        <v/>
      </c>
      <c r="K143" s="62"/>
      <c r="L143" s="62"/>
      <c r="M143" s="62"/>
      <c r="N143" s="62"/>
      <c r="O143" s="62"/>
      <c r="P143" s="62"/>
      <c r="Q143" s="62"/>
    </row>
    <row r="144" spans="1:17" s="68" customFormat="1">
      <c r="A144" s="141">
        <v>133</v>
      </c>
      <c r="B144" s="142"/>
      <c r="C144" s="142"/>
      <c r="D144" s="144"/>
      <c r="E144" s="16" t="str">
        <f t="shared" si="14"/>
        <v/>
      </c>
      <c r="G144" s="69"/>
      <c r="H144" s="62"/>
      <c r="I144" s="380" t="str">
        <f t="shared" si="15"/>
        <v/>
      </c>
      <c r="J144" s="380" t="str">
        <f t="shared" si="16"/>
        <v/>
      </c>
      <c r="K144" s="62"/>
      <c r="L144" s="62"/>
      <c r="M144" s="62"/>
      <c r="N144" s="62"/>
      <c r="O144" s="62"/>
      <c r="P144" s="62"/>
      <c r="Q144" s="62"/>
    </row>
    <row r="145" spans="1:17" s="68" customFormat="1">
      <c r="A145" s="141">
        <v>134</v>
      </c>
      <c r="B145" s="142"/>
      <c r="C145" s="142"/>
      <c r="D145" s="144"/>
      <c r="E145" s="16" t="str">
        <f t="shared" si="14"/>
        <v/>
      </c>
      <c r="G145" s="69"/>
      <c r="H145" s="62"/>
      <c r="I145" s="380" t="str">
        <f t="shared" si="15"/>
        <v/>
      </c>
      <c r="J145" s="380" t="str">
        <f t="shared" si="16"/>
        <v/>
      </c>
      <c r="K145" s="62"/>
      <c r="L145" s="62"/>
      <c r="M145" s="62"/>
      <c r="N145" s="62"/>
      <c r="O145" s="62"/>
      <c r="P145" s="62"/>
      <c r="Q145" s="62"/>
    </row>
    <row r="146" spans="1:17" s="68" customFormat="1">
      <c r="A146" s="141">
        <v>135</v>
      </c>
      <c r="B146" s="142"/>
      <c r="C146" s="142"/>
      <c r="D146" s="144"/>
      <c r="E146" s="16" t="str">
        <f t="shared" si="14"/>
        <v/>
      </c>
      <c r="G146" s="69"/>
      <c r="H146" s="62"/>
      <c r="I146" s="380" t="str">
        <f t="shared" si="15"/>
        <v/>
      </c>
      <c r="J146" s="380" t="str">
        <f t="shared" si="16"/>
        <v/>
      </c>
      <c r="K146" s="62"/>
      <c r="L146" s="62"/>
      <c r="M146" s="62"/>
      <c r="N146" s="62"/>
      <c r="O146" s="62"/>
      <c r="P146" s="62"/>
      <c r="Q146" s="62"/>
    </row>
    <row r="147" spans="1:17" s="68" customFormat="1">
      <c r="A147" s="141">
        <v>136</v>
      </c>
      <c r="B147" s="142"/>
      <c r="C147" s="142"/>
      <c r="D147" s="144"/>
      <c r="E147" s="16" t="str">
        <f t="shared" si="14"/>
        <v/>
      </c>
      <c r="G147" s="69"/>
      <c r="H147" s="62"/>
      <c r="I147" s="380" t="str">
        <f t="shared" si="15"/>
        <v/>
      </c>
      <c r="J147" s="380" t="str">
        <f t="shared" si="16"/>
        <v/>
      </c>
      <c r="K147" s="62"/>
      <c r="L147" s="62"/>
      <c r="M147" s="62"/>
      <c r="N147" s="62"/>
      <c r="O147" s="62"/>
      <c r="P147" s="62"/>
      <c r="Q147" s="62"/>
    </row>
    <row r="148" spans="1:17" s="68" customFormat="1">
      <c r="A148" s="141">
        <v>137</v>
      </c>
      <c r="B148" s="142"/>
      <c r="C148" s="142"/>
      <c r="D148" s="144"/>
      <c r="E148" s="16" t="str">
        <f t="shared" si="14"/>
        <v/>
      </c>
      <c r="G148" s="69"/>
      <c r="H148" s="62"/>
      <c r="I148" s="380" t="str">
        <f t="shared" si="15"/>
        <v/>
      </c>
      <c r="J148" s="380" t="str">
        <f t="shared" si="16"/>
        <v/>
      </c>
      <c r="K148" s="62"/>
      <c r="L148" s="62"/>
      <c r="M148" s="62"/>
      <c r="N148" s="62"/>
      <c r="O148" s="62"/>
      <c r="P148" s="62"/>
      <c r="Q148" s="62"/>
    </row>
    <row r="149" spans="1:17" s="68" customFormat="1">
      <c r="A149" s="141">
        <v>138</v>
      </c>
      <c r="B149" s="142"/>
      <c r="C149" s="142"/>
      <c r="D149" s="144"/>
      <c r="E149" s="16" t="str">
        <f t="shared" si="14"/>
        <v/>
      </c>
      <c r="G149" s="69"/>
      <c r="H149" s="62"/>
      <c r="I149" s="380" t="str">
        <f t="shared" si="15"/>
        <v/>
      </c>
      <c r="J149" s="380" t="str">
        <f t="shared" si="16"/>
        <v/>
      </c>
      <c r="K149" s="62"/>
      <c r="L149" s="62"/>
      <c r="M149" s="62"/>
      <c r="N149" s="62"/>
      <c r="O149" s="62"/>
      <c r="P149" s="62"/>
      <c r="Q149" s="62"/>
    </row>
    <row r="150" spans="1:17" s="68" customFormat="1">
      <c r="A150" s="141">
        <v>139</v>
      </c>
      <c r="B150" s="142"/>
      <c r="C150" s="142"/>
      <c r="D150" s="144"/>
      <c r="E150" s="16" t="str">
        <f t="shared" si="14"/>
        <v/>
      </c>
      <c r="G150" s="69"/>
      <c r="H150" s="62"/>
      <c r="I150" s="380" t="str">
        <f t="shared" si="15"/>
        <v/>
      </c>
      <c r="J150" s="380" t="str">
        <f t="shared" si="16"/>
        <v/>
      </c>
      <c r="K150" s="62"/>
      <c r="L150" s="62"/>
      <c r="M150" s="62"/>
      <c r="N150" s="62"/>
      <c r="O150" s="62"/>
      <c r="P150" s="62"/>
      <c r="Q150" s="62"/>
    </row>
    <row r="151" spans="1:17" s="68" customFormat="1">
      <c r="A151" s="141">
        <v>140</v>
      </c>
      <c r="B151" s="142"/>
      <c r="C151" s="142"/>
      <c r="D151" s="144"/>
      <c r="E151" s="16" t="str">
        <f t="shared" si="14"/>
        <v/>
      </c>
      <c r="G151" s="69"/>
      <c r="H151" s="62"/>
      <c r="I151" s="380" t="str">
        <f t="shared" si="15"/>
        <v/>
      </c>
      <c r="J151" s="380" t="str">
        <f t="shared" si="16"/>
        <v/>
      </c>
      <c r="K151" s="62"/>
      <c r="L151" s="62"/>
      <c r="M151" s="62"/>
      <c r="N151" s="62"/>
      <c r="O151" s="62"/>
      <c r="P151" s="62"/>
      <c r="Q151" s="62"/>
    </row>
    <row r="152" spans="1:17" s="68" customFormat="1">
      <c r="A152" s="141">
        <v>141</v>
      </c>
      <c r="B152" s="142"/>
      <c r="C152" s="142"/>
      <c r="D152" s="144"/>
      <c r="E152" s="16" t="str">
        <f t="shared" si="14"/>
        <v/>
      </c>
      <c r="G152" s="69"/>
      <c r="H152" s="62"/>
      <c r="I152" s="380" t="str">
        <f t="shared" si="15"/>
        <v/>
      </c>
      <c r="J152" s="380" t="str">
        <f t="shared" si="16"/>
        <v/>
      </c>
      <c r="K152" s="62"/>
      <c r="L152" s="62"/>
      <c r="M152" s="62"/>
      <c r="N152" s="62"/>
      <c r="O152" s="62"/>
      <c r="P152" s="62"/>
      <c r="Q152" s="62"/>
    </row>
    <row r="153" spans="1:17" s="68" customFormat="1">
      <c r="A153" s="141">
        <v>142</v>
      </c>
      <c r="B153" s="142"/>
      <c r="C153" s="142"/>
      <c r="D153" s="144"/>
      <c r="E153" s="16" t="str">
        <f t="shared" si="14"/>
        <v/>
      </c>
      <c r="G153" s="69"/>
      <c r="H153" s="62"/>
      <c r="I153" s="380" t="str">
        <f t="shared" si="15"/>
        <v/>
      </c>
      <c r="J153" s="380" t="str">
        <f t="shared" si="16"/>
        <v/>
      </c>
      <c r="K153" s="62"/>
      <c r="L153" s="62"/>
      <c r="M153" s="62"/>
      <c r="N153" s="62"/>
      <c r="O153" s="62"/>
      <c r="P153" s="62"/>
      <c r="Q153" s="62"/>
    </row>
    <row r="154" spans="1:17" s="68" customFormat="1">
      <c r="A154" s="141">
        <v>143</v>
      </c>
      <c r="B154" s="142"/>
      <c r="C154" s="142"/>
      <c r="D154" s="144"/>
      <c r="E154" s="16" t="str">
        <f t="shared" si="14"/>
        <v/>
      </c>
      <c r="G154" s="69"/>
      <c r="H154" s="62"/>
      <c r="I154" s="380" t="str">
        <f t="shared" si="15"/>
        <v/>
      </c>
      <c r="J154" s="380" t="str">
        <f t="shared" si="16"/>
        <v/>
      </c>
      <c r="K154" s="62"/>
      <c r="L154" s="62"/>
      <c r="M154" s="62"/>
      <c r="N154" s="62"/>
      <c r="O154" s="62"/>
      <c r="P154" s="62"/>
      <c r="Q154" s="62"/>
    </row>
    <row r="155" spans="1:17" s="68" customFormat="1">
      <c r="A155" s="141">
        <v>144</v>
      </c>
      <c r="B155" s="142"/>
      <c r="C155" s="142"/>
      <c r="D155" s="144"/>
      <c r="E155" s="16" t="str">
        <f t="shared" si="14"/>
        <v/>
      </c>
      <c r="G155" s="69"/>
      <c r="H155" s="62"/>
      <c r="I155" s="380" t="str">
        <f t="shared" si="15"/>
        <v/>
      </c>
      <c r="J155" s="380" t="str">
        <f t="shared" si="16"/>
        <v/>
      </c>
      <c r="K155" s="62"/>
      <c r="L155" s="62"/>
      <c r="M155" s="62"/>
      <c r="N155" s="62"/>
      <c r="O155" s="62"/>
      <c r="P155" s="62"/>
      <c r="Q155" s="62"/>
    </row>
    <row r="156" spans="1:17" s="68" customFormat="1">
      <c r="A156" s="141">
        <v>145</v>
      </c>
      <c r="B156" s="142"/>
      <c r="C156" s="142"/>
      <c r="D156" s="144"/>
      <c r="E156" s="16" t="str">
        <f t="shared" si="14"/>
        <v/>
      </c>
      <c r="G156" s="69"/>
      <c r="H156" s="62"/>
      <c r="I156" s="380" t="str">
        <f t="shared" si="15"/>
        <v/>
      </c>
      <c r="J156" s="380" t="str">
        <f t="shared" si="16"/>
        <v/>
      </c>
      <c r="K156" s="62"/>
      <c r="L156" s="62"/>
      <c r="M156" s="62"/>
      <c r="N156" s="62"/>
      <c r="O156" s="62"/>
      <c r="P156" s="62"/>
      <c r="Q156" s="62"/>
    </row>
    <row r="157" spans="1:17" s="68" customFormat="1">
      <c r="A157" s="141">
        <v>146</v>
      </c>
      <c r="B157" s="142"/>
      <c r="C157" s="142"/>
      <c r="D157" s="144"/>
      <c r="E157" s="16" t="str">
        <f t="shared" si="14"/>
        <v/>
      </c>
      <c r="G157" s="69"/>
      <c r="H157" s="62"/>
      <c r="I157" s="380" t="str">
        <f t="shared" si="15"/>
        <v/>
      </c>
      <c r="J157" s="380" t="str">
        <f t="shared" si="16"/>
        <v/>
      </c>
      <c r="K157" s="62"/>
      <c r="L157" s="62"/>
      <c r="M157" s="62"/>
      <c r="N157" s="62"/>
      <c r="O157" s="62"/>
      <c r="P157" s="62"/>
      <c r="Q157" s="62"/>
    </row>
    <row r="158" spans="1:17" s="68" customFormat="1">
      <c r="A158" s="141">
        <v>147</v>
      </c>
      <c r="B158" s="142"/>
      <c r="C158" s="142"/>
      <c r="D158" s="144"/>
      <c r="E158" s="16" t="str">
        <f t="shared" si="14"/>
        <v/>
      </c>
      <c r="G158" s="69"/>
      <c r="H158" s="62"/>
      <c r="I158" s="380" t="str">
        <f t="shared" si="15"/>
        <v/>
      </c>
      <c r="J158" s="380" t="str">
        <f t="shared" si="16"/>
        <v/>
      </c>
      <c r="K158" s="62"/>
      <c r="L158" s="62"/>
      <c r="M158" s="62"/>
      <c r="N158" s="62"/>
      <c r="O158" s="62"/>
      <c r="P158" s="62"/>
      <c r="Q158" s="62"/>
    </row>
    <row r="159" spans="1:17" s="68" customFormat="1">
      <c r="A159" s="141">
        <v>148</v>
      </c>
      <c r="B159" s="142"/>
      <c r="C159" s="142"/>
      <c r="D159" s="144"/>
      <c r="E159" s="16" t="str">
        <f t="shared" si="14"/>
        <v/>
      </c>
      <c r="G159" s="69"/>
      <c r="H159" s="62"/>
      <c r="I159" s="380" t="str">
        <f t="shared" si="15"/>
        <v/>
      </c>
      <c r="J159" s="380" t="str">
        <f t="shared" si="16"/>
        <v/>
      </c>
      <c r="K159" s="62"/>
      <c r="L159" s="62"/>
      <c r="M159" s="62"/>
      <c r="N159" s="62"/>
      <c r="O159" s="62"/>
      <c r="P159" s="62"/>
      <c r="Q159" s="62"/>
    </row>
    <row r="160" spans="1:17" s="68" customFormat="1">
      <c r="A160" s="141">
        <v>149</v>
      </c>
      <c r="B160" s="142"/>
      <c r="C160" s="142"/>
      <c r="D160" s="144"/>
      <c r="E160" s="16" t="str">
        <f t="shared" si="14"/>
        <v/>
      </c>
      <c r="G160" s="69"/>
      <c r="H160" s="62"/>
      <c r="I160" s="380" t="str">
        <f t="shared" si="15"/>
        <v/>
      </c>
      <c r="J160" s="380" t="str">
        <f t="shared" si="16"/>
        <v/>
      </c>
      <c r="K160" s="62"/>
      <c r="L160" s="62"/>
      <c r="M160" s="62"/>
      <c r="N160" s="62"/>
      <c r="O160" s="62"/>
      <c r="P160" s="62"/>
      <c r="Q160" s="62"/>
    </row>
    <row r="161" spans="1:17" s="68" customFormat="1">
      <c r="A161" s="141">
        <v>150</v>
      </c>
      <c r="B161" s="142"/>
      <c r="C161" s="142"/>
      <c r="D161" s="144"/>
      <c r="E161" s="16" t="str">
        <f t="shared" si="14"/>
        <v/>
      </c>
      <c r="G161" s="69"/>
      <c r="H161" s="62"/>
      <c r="I161" s="380" t="str">
        <f t="shared" si="15"/>
        <v/>
      </c>
      <c r="J161" s="380" t="str">
        <f t="shared" si="16"/>
        <v/>
      </c>
      <c r="K161" s="62"/>
      <c r="L161" s="62"/>
      <c r="M161" s="62"/>
      <c r="N161" s="62"/>
      <c r="O161" s="62"/>
      <c r="P161" s="62"/>
      <c r="Q161" s="62"/>
    </row>
    <row r="162" spans="1:17" s="68" customFormat="1">
      <c r="A162" s="141">
        <v>151</v>
      </c>
      <c r="B162" s="142"/>
      <c r="C162" s="142"/>
      <c r="D162" s="144"/>
      <c r="E162" s="16" t="str">
        <f t="shared" si="14"/>
        <v/>
      </c>
      <c r="G162" s="69"/>
      <c r="H162" s="62"/>
      <c r="I162" s="380" t="str">
        <f t="shared" si="15"/>
        <v/>
      </c>
      <c r="J162" s="380" t="str">
        <f t="shared" si="16"/>
        <v/>
      </c>
      <c r="K162" s="62"/>
      <c r="L162" s="62"/>
      <c r="M162" s="62"/>
      <c r="N162" s="62"/>
      <c r="O162" s="62"/>
      <c r="P162" s="62"/>
      <c r="Q162" s="62"/>
    </row>
    <row r="163" spans="1:17" s="68" customFormat="1">
      <c r="A163" s="141">
        <v>152</v>
      </c>
      <c r="B163" s="142"/>
      <c r="C163" s="142"/>
      <c r="D163" s="144"/>
      <c r="E163" s="16" t="str">
        <f t="shared" si="14"/>
        <v/>
      </c>
      <c r="G163" s="69"/>
      <c r="H163" s="62"/>
      <c r="I163" s="380" t="str">
        <f t="shared" si="15"/>
        <v/>
      </c>
      <c r="J163" s="380" t="str">
        <f t="shared" si="16"/>
        <v/>
      </c>
      <c r="K163" s="62"/>
      <c r="L163" s="62"/>
      <c r="M163" s="62"/>
      <c r="N163" s="62"/>
      <c r="O163" s="62"/>
      <c r="P163" s="62"/>
      <c r="Q163" s="62"/>
    </row>
    <row r="164" spans="1:17" s="68" customFormat="1">
      <c r="A164" s="141">
        <v>153</v>
      </c>
      <c r="B164" s="142"/>
      <c r="C164" s="142"/>
      <c r="D164" s="144"/>
      <c r="E164" s="16" t="str">
        <f t="shared" si="14"/>
        <v/>
      </c>
      <c r="G164" s="69"/>
      <c r="H164" s="62"/>
      <c r="I164" s="380" t="str">
        <f t="shared" si="15"/>
        <v/>
      </c>
      <c r="J164" s="380" t="str">
        <f t="shared" si="16"/>
        <v/>
      </c>
      <c r="K164" s="62"/>
      <c r="L164" s="62"/>
      <c r="M164" s="62"/>
      <c r="N164" s="62"/>
      <c r="O164" s="62"/>
      <c r="P164" s="62"/>
      <c r="Q164" s="62"/>
    </row>
    <row r="165" spans="1:17" s="68" customFormat="1">
      <c r="A165" s="141">
        <v>154</v>
      </c>
      <c r="B165" s="142"/>
      <c r="C165" s="142"/>
      <c r="D165" s="144"/>
      <c r="E165" s="16" t="str">
        <f t="shared" si="14"/>
        <v/>
      </c>
      <c r="G165" s="69"/>
      <c r="H165" s="62"/>
      <c r="I165" s="380" t="str">
        <f t="shared" si="15"/>
        <v/>
      </c>
      <c r="J165" s="380" t="str">
        <f t="shared" si="16"/>
        <v/>
      </c>
      <c r="K165" s="62"/>
      <c r="L165" s="62"/>
      <c r="M165" s="62"/>
      <c r="N165" s="62"/>
      <c r="O165" s="62"/>
      <c r="P165" s="62"/>
      <c r="Q165" s="62"/>
    </row>
    <row r="166" spans="1:17" s="68" customFormat="1">
      <c r="A166" s="141">
        <v>155</v>
      </c>
      <c r="B166" s="142"/>
      <c r="C166" s="142"/>
      <c r="D166" s="144"/>
      <c r="E166" s="16" t="str">
        <f t="shared" si="14"/>
        <v/>
      </c>
      <c r="G166" s="69"/>
      <c r="H166" s="62"/>
      <c r="I166" s="380" t="str">
        <f t="shared" si="15"/>
        <v/>
      </c>
      <c r="J166" s="380" t="str">
        <f t="shared" si="16"/>
        <v/>
      </c>
      <c r="K166" s="62"/>
      <c r="L166" s="62"/>
      <c r="M166" s="62"/>
      <c r="N166" s="62"/>
      <c r="O166" s="62"/>
      <c r="P166" s="62"/>
      <c r="Q166" s="62"/>
    </row>
    <row r="167" spans="1:17" s="68" customFormat="1">
      <c r="A167" s="141">
        <v>156</v>
      </c>
      <c r="B167" s="142"/>
      <c r="C167" s="142"/>
      <c r="D167" s="144"/>
      <c r="E167" s="16" t="str">
        <f t="shared" si="14"/>
        <v/>
      </c>
      <c r="G167" s="69"/>
      <c r="H167" s="62"/>
      <c r="I167" s="380" t="str">
        <f t="shared" si="15"/>
        <v/>
      </c>
      <c r="J167" s="380" t="str">
        <f t="shared" si="16"/>
        <v/>
      </c>
      <c r="K167" s="62"/>
      <c r="L167" s="62"/>
      <c r="M167" s="62"/>
      <c r="N167" s="62"/>
      <c r="O167" s="62"/>
      <c r="P167" s="62"/>
      <c r="Q167" s="62"/>
    </row>
    <row r="168" spans="1:17" s="68" customFormat="1">
      <c r="A168" s="141">
        <v>157</v>
      </c>
      <c r="B168" s="142"/>
      <c r="C168" s="142"/>
      <c r="D168" s="144"/>
      <c r="E168" s="16" t="str">
        <f t="shared" si="14"/>
        <v/>
      </c>
      <c r="G168" s="69"/>
      <c r="H168" s="62"/>
      <c r="I168" s="380" t="str">
        <f t="shared" si="15"/>
        <v/>
      </c>
      <c r="J168" s="380" t="str">
        <f t="shared" si="16"/>
        <v/>
      </c>
      <c r="K168" s="62"/>
      <c r="L168" s="62"/>
      <c r="M168" s="62"/>
      <c r="N168" s="62"/>
      <c r="O168" s="62"/>
      <c r="P168" s="62"/>
      <c r="Q168" s="62"/>
    </row>
    <row r="169" spans="1:17" s="68" customFormat="1">
      <c r="A169" s="141">
        <v>158</v>
      </c>
      <c r="B169" s="142"/>
      <c r="C169" s="142"/>
      <c r="D169" s="144"/>
      <c r="E169" s="16" t="str">
        <f t="shared" si="14"/>
        <v/>
      </c>
      <c r="G169" s="69"/>
      <c r="H169" s="62"/>
      <c r="I169" s="380" t="str">
        <f t="shared" si="15"/>
        <v/>
      </c>
      <c r="J169" s="380" t="str">
        <f t="shared" si="16"/>
        <v/>
      </c>
      <c r="K169" s="62"/>
      <c r="L169" s="62"/>
      <c r="M169" s="62"/>
      <c r="N169" s="62"/>
      <c r="O169" s="62"/>
      <c r="P169" s="62"/>
      <c r="Q169" s="62"/>
    </row>
    <row r="170" spans="1:17" s="68" customFormat="1">
      <c r="A170" s="141">
        <v>159</v>
      </c>
      <c r="B170" s="142"/>
      <c r="C170" s="142"/>
      <c r="D170" s="144"/>
      <c r="E170" s="16" t="str">
        <f t="shared" si="14"/>
        <v/>
      </c>
      <c r="G170" s="69"/>
      <c r="H170" s="62"/>
      <c r="I170" s="380" t="str">
        <f t="shared" si="15"/>
        <v/>
      </c>
      <c r="J170" s="380" t="str">
        <f t="shared" si="16"/>
        <v/>
      </c>
      <c r="K170" s="62"/>
      <c r="L170" s="62"/>
      <c r="M170" s="62"/>
      <c r="N170" s="62"/>
      <c r="O170" s="62"/>
      <c r="P170" s="62"/>
      <c r="Q170" s="62"/>
    </row>
    <row r="171" spans="1:17" s="68" customFormat="1">
      <c r="A171" s="141">
        <v>160</v>
      </c>
      <c r="B171" s="142"/>
      <c r="C171" s="142"/>
      <c r="D171" s="144"/>
      <c r="E171" s="16" t="str">
        <f t="shared" si="14"/>
        <v/>
      </c>
      <c r="G171" s="69"/>
      <c r="H171" s="62"/>
      <c r="I171" s="380" t="str">
        <f t="shared" si="15"/>
        <v/>
      </c>
      <c r="J171" s="380" t="str">
        <f t="shared" si="16"/>
        <v/>
      </c>
      <c r="K171" s="62"/>
      <c r="L171" s="62"/>
      <c r="M171" s="62"/>
      <c r="N171" s="62"/>
      <c r="O171" s="62"/>
      <c r="P171" s="62"/>
      <c r="Q171" s="62"/>
    </row>
    <row r="172" spans="1:17" s="68" customFormat="1">
      <c r="A172" s="141">
        <v>161</v>
      </c>
      <c r="B172" s="142"/>
      <c r="C172" s="142"/>
      <c r="D172" s="144"/>
      <c r="E172" s="16" t="str">
        <f t="shared" si="14"/>
        <v/>
      </c>
      <c r="G172" s="69"/>
      <c r="H172" s="62"/>
      <c r="I172" s="380" t="str">
        <f t="shared" si="15"/>
        <v/>
      </c>
      <c r="J172" s="380" t="str">
        <f t="shared" si="16"/>
        <v/>
      </c>
      <c r="K172" s="62"/>
      <c r="L172" s="62"/>
      <c r="M172" s="62"/>
      <c r="N172" s="62"/>
      <c r="O172" s="62"/>
      <c r="P172" s="62"/>
      <c r="Q172" s="62"/>
    </row>
    <row r="173" spans="1:17" s="68" customFormat="1">
      <c r="A173" s="141">
        <v>162</v>
      </c>
      <c r="B173" s="142"/>
      <c r="C173" s="142"/>
      <c r="D173" s="144"/>
      <c r="E173" s="16" t="str">
        <f t="shared" si="14"/>
        <v/>
      </c>
      <c r="G173" s="69"/>
      <c r="H173" s="62"/>
      <c r="I173" s="380" t="str">
        <f t="shared" si="15"/>
        <v/>
      </c>
      <c r="J173" s="380" t="str">
        <f t="shared" si="16"/>
        <v/>
      </c>
      <c r="K173" s="62"/>
      <c r="L173" s="62"/>
      <c r="M173" s="62"/>
      <c r="N173" s="62"/>
      <c r="O173" s="62"/>
      <c r="P173" s="62"/>
      <c r="Q173" s="62"/>
    </row>
    <row r="174" spans="1:17" s="68" customFormat="1">
      <c r="A174" s="141">
        <v>163</v>
      </c>
      <c r="B174" s="142"/>
      <c r="C174" s="142"/>
      <c r="D174" s="144"/>
      <c r="E174" s="16" t="str">
        <f t="shared" si="14"/>
        <v/>
      </c>
      <c r="G174" s="69"/>
      <c r="H174" s="62"/>
      <c r="I174" s="380" t="str">
        <f t="shared" si="15"/>
        <v/>
      </c>
      <c r="J174" s="380" t="str">
        <f t="shared" si="16"/>
        <v/>
      </c>
      <c r="K174" s="62"/>
      <c r="L174" s="62"/>
      <c r="M174" s="62"/>
      <c r="N174" s="62"/>
      <c r="O174" s="62"/>
      <c r="P174" s="62"/>
      <c r="Q174" s="62"/>
    </row>
    <row r="175" spans="1:17" s="68" customFormat="1">
      <c r="A175" s="141">
        <v>164</v>
      </c>
      <c r="B175" s="142"/>
      <c r="C175" s="142"/>
      <c r="D175" s="144"/>
      <c r="E175" s="16" t="str">
        <f t="shared" si="14"/>
        <v/>
      </c>
      <c r="G175" s="69"/>
      <c r="H175" s="62"/>
      <c r="I175" s="380" t="str">
        <f t="shared" si="15"/>
        <v/>
      </c>
      <c r="J175" s="380" t="str">
        <f t="shared" si="16"/>
        <v/>
      </c>
      <c r="K175" s="62"/>
      <c r="L175" s="62"/>
      <c r="M175" s="62"/>
      <c r="N175" s="62"/>
      <c r="O175" s="62"/>
      <c r="P175" s="62"/>
      <c r="Q175" s="62"/>
    </row>
    <row r="176" spans="1:17" s="68" customFormat="1">
      <c r="A176" s="141">
        <v>165</v>
      </c>
      <c r="B176" s="142"/>
      <c r="C176" s="142"/>
      <c r="D176" s="144"/>
      <c r="E176" s="16" t="str">
        <f t="shared" si="14"/>
        <v/>
      </c>
      <c r="G176" s="69"/>
      <c r="H176" s="62"/>
      <c r="I176" s="380" t="str">
        <f t="shared" si="15"/>
        <v/>
      </c>
      <c r="J176" s="380" t="str">
        <f t="shared" si="16"/>
        <v/>
      </c>
      <c r="K176" s="62"/>
      <c r="L176" s="62"/>
      <c r="M176" s="62"/>
      <c r="N176" s="62"/>
      <c r="O176" s="62"/>
      <c r="P176" s="62"/>
      <c r="Q176" s="62"/>
    </row>
    <row r="177" spans="1:17" s="68" customFormat="1">
      <c r="A177" s="141">
        <v>166</v>
      </c>
      <c r="B177" s="142"/>
      <c r="C177" s="142"/>
      <c r="D177" s="144"/>
      <c r="E177" s="16" t="str">
        <f t="shared" si="14"/>
        <v/>
      </c>
      <c r="G177" s="69"/>
      <c r="H177" s="62"/>
      <c r="I177" s="380" t="str">
        <f t="shared" si="15"/>
        <v/>
      </c>
      <c r="J177" s="380" t="str">
        <f t="shared" si="16"/>
        <v/>
      </c>
      <c r="K177" s="62"/>
      <c r="L177" s="62"/>
      <c r="M177" s="62"/>
      <c r="N177" s="62"/>
      <c r="O177" s="62"/>
      <c r="P177" s="62"/>
      <c r="Q177" s="62"/>
    </row>
    <row r="178" spans="1:17" s="68" customFormat="1">
      <c r="A178" s="141">
        <v>167</v>
      </c>
      <c r="B178" s="142"/>
      <c r="C178" s="142"/>
      <c r="D178" s="144"/>
      <c r="E178" s="16" t="str">
        <f t="shared" si="14"/>
        <v/>
      </c>
      <c r="G178" s="69"/>
      <c r="H178" s="62"/>
      <c r="I178" s="380" t="str">
        <f t="shared" si="15"/>
        <v/>
      </c>
      <c r="J178" s="380" t="str">
        <f t="shared" si="16"/>
        <v/>
      </c>
      <c r="K178" s="62"/>
      <c r="L178" s="62"/>
      <c r="M178" s="62"/>
      <c r="N178" s="62"/>
      <c r="O178" s="62"/>
      <c r="P178" s="62"/>
      <c r="Q178" s="62"/>
    </row>
    <row r="179" spans="1:17" s="68" customFormat="1">
      <c r="A179" s="141">
        <v>168</v>
      </c>
      <c r="B179" s="142"/>
      <c r="C179" s="142"/>
      <c r="D179" s="144"/>
      <c r="E179" s="16" t="str">
        <f t="shared" si="14"/>
        <v/>
      </c>
      <c r="G179" s="69"/>
      <c r="H179" s="62"/>
      <c r="I179" s="380" t="str">
        <f t="shared" si="15"/>
        <v/>
      </c>
      <c r="J179" s="380" t="str">
        <f t="shared" si="16"/>
        <v/>
      </c>
      <c r="K179" s="62"/>
      <c r="L179" s="62"/>
      <c r="M179" s="62"/>
      <c r="N179" s="62"/>
      <c r="O179" s="62"/>
      <c r="P179" s="62"/>
      <c r="Q179" s="62"/>
    </row>
    <row r="180" spans="1:17" s="68" customFormat="1">
      <c r="A180" s="141">
        <v>169</v>
      </c>
      <c r="B180" s="142"/>
      <c r="C180" s="142"/>
      <c r="D180" s="144"/>
      <c r="E180" s="16" t="str">
        <f t="shared" si="14"/>
        <v/>
      </c>
      <c r="G180" s="69"/>
      <c r="H180" s="62"/>
      <c r="I180" s="380" t="str">
        <f t="shared" si="15"/>
        <v/>
      </c>
      <c r="J180" s="380" t="str">
        <f t="shared" si="16"/>
        <v/>
      </c>
      <c r="K180" s="62"/>
      <c r="L180" s="62"/>
      <c r="M180" s="62"/>
      <c r="N180" s="62"/>
      <c r="O180" s="62"/>
      <c r="P180" s="62"/>
      <c r="Q180" s="62"/>
    </row>
    <row r="181" spans="1:17" s="68" customFormat="1">
      <c r="A181" s="141">
        <v>170</v>
      </c>
      <c r="B181" s="142"/>
      <c r="C181" s="142"/>
      <c r="D181" s="144"/>
      <c r="E181" s="16" t="str">
        <f t="shared" si="14"/>
        <v/>
      </c>
      <c r="G181" s="69"/>
      <c r="H181" s="62"/>
      <c r="I181" s="380" t="str">
        <f t="shared" si="15"/>
        <v/>
      </c>
      <c r="J181" s="380" t="str">
        <f t="shared" si="16"/>
        <v/>
      </c>
      <c r="K181" s="62"/>
      <c r="L181" s="62"/>
      <c r="M181" s="62"/>
      <c r="N181" s="62"/>
      <c r="O181" s="62"/>
      <c r="P181" s="62"/>
      <c r="Q181" s="62"/>
    </row>
    <row r="182" spans="1:17" s="68" customFormat="1">
      <c r="A182" s="141">
        <v>171</v>
      </c>
      <c r="B182" s="142"/>
      <c r="C182" s="142"/>
      <c r="D182" s="144"/>
      <c r="E182" s="16" t="str">
        <f t="shared" si="14"/>
        <v/>
      </c>
      <c r="G182" s="69"/>
      <c r="H182" s="62"/>
      <c r="I182" s="380" t="str">
        <f t="shared" si="15"/>
        <v/>
      </c>
      <c r="J182" s="380" t="str">
        <f t="shared" si="16"/>
        <v/>
      </c>
      <c r="K182" s="62"/>
      <c r="L182" s="62"/>
      <c r="M182" s="62"/>
      <c r="N182" s="62"/>
      <c r="O182" s="62"/>
      <c r="P182" s="62"/>
      <c r="Q182" s="62"/>
    </row>
    <row r="183" spans="1:17" s="68" customFormat="1">
      <c r="A183" s="141">
        <v>172</v>
      </c>
      <c r="B183" s="142"/>
      <c r="C183" s="142"/>
      <c r="D183" s="144"/>
      <c r="E183" s="16" t="str">
        <f t="shared" si="14"/>
        <v/>
      </c>
      <c r="G183" s="69"/>
      <c r="H183" s="62"/>
      <c r="I183" s="380" t="str">
        <f t="shared" si="15"/>
        <v/>
      </c>
      <c r="J183" s="380" t="str">
        <f t="shared" si="16"/>
        <v/>
      </c>
      <c r="K183" s="62"/>
      <c r="L183" s="62"/>
      <c r="M183" s="62"/>
      <c r="N183" s="62"/>
      <c r="O183" s="62"/>
      <c r="P183" s="62"/>
      <c r="Q183" s="62"/>
    </row>
    <row r="184" spans="1:17" s="68" customFormat="1">
      <c r="A184" s="141">
        <v>173</v>
      </c>
      <c r="B184" s="142"/>
      <c r="C184" s="142"/>
      <c r="D184" s="144"/>
      <c r="E184" s="16" t="str">
        <f t="shared" si="14"/>
        <v/>
      </c>
      <c r="G184" s="69"/>
      <c r="H184" s="62"/>
      <c r="I184" s="380" t="str">
        <f t="shared" si="15"/>
        <v/>
      </c>
      <c r="J184" s="380" t="str">
        <f t="shared" si="16"/>
        <v/>
      </c>
      <c r="K184" s="62"/>
      <c r="L184" s="62"/>
      <c r="M184" s="62"/>
      <c r="N184" s="62"/>
      <c r="O184" s="62"/>
      <c r="P184" s="62"/>
      <c r="Q184" s="62"/>
    </row>
    <row r="185" spans="1:17" s="68" customFormat="1">
      <c r="A185" s="141">
        <v>174</v>
      </c>
      <c r="B185" s="142"/>
      <c r="C185" s="142"/>
      <c r="D185" s="144"/>
      <c r="E185" s="16" t="str">
        <f t="shared" si="14"/>
        <v/>
      </c>
      <c r="G185" s="69"/>
      <c r="H185" s="62"/>
      <c r="I185" s="380" t="str">
        <f t="shared" si="15"/>
        <v/>
      </c>
      <c r="J185" s="380" t="str">
        <f t="shared" si="16"/>
        <v/>
      </c>
      <c r="K185" s="62"/>
      <c r="L185" s="62"/>
      <c r="M185" s="62"/>
      <c r="N185" s="62"/>
      <c r="O185" s="62"/>
      <c r="P185" s="62"/>
      <c r="Q185" s="62"/>
    </row>
    <row r="186" spans="1:17" s="68" customFormat="1">
      <c r="A186" s="141">
        <v>175</v>
      </c>
      <c r="B186" s="142"/>
      <c r="C186" s="142"/>
      <c r="D186" s="144"/>
      <c r="E186" s="16" t="str">
        <f t="shared" si="14"/>
        <v/>
      </c>
      <c r="G186" s="69"/>
      <c r="H186" s="62"/>
      <c r="I186" s="380" t="str">
        <f t="shared" si="15"/>
        <v/>
      </c>
      <c r="J186" s="380" t="str">
        <f t="shared" si="16"/>
        <v/>
      </c>
      <c r="K186" s="62"/>
      <c r="L186" s="62"/>
      <c r="M186" s="62"/>
      <c r="N186" s="62"/>
      <c r="O186" s="62"/>
      <c r="P186" s="62"/>
      <c r="Q186" s="62"/>
    </row>
    <row r="187" spans="1:17" s="68" customFormat="1">
      <c r="A187" s="141">
        <v>176</v>
      </c>
      <c r="B187" s="142"/>
      <c r="C187" s="142"/>
      <c r="D187" s="144"/>
      <c r="E187" s="16" t="str">
        <f t="shared" si="14"/>
        <v/>
      </c>
      <c r="G187" s="69"/>
      <c r="H187" s="62"/>
      <c r="I187" s="380" t="str">
        <f t="shared" si="15"/>
        <v/>
      </c>
      <c r="J187" s="380" t="str">
        <f t="shared" si="16"/>
        <v/>
      </c>
      <c r="K187" s="62"/>
      <c r="L187" s="62"/>
      <c r="M187" s="62"/>
      <c r="N187" s="62"/>
      <c r="O187" s="62"/>
      <c r="P187" s="62"/>
      <c r="Q187" s="62"/>
    </row>
    <row r="188" spans="1:17" s="68" customFormat="1">
      <c r="A188" s="141">
        <v>177</v>
      </c>
      <c r="B188" s="142"/>
      <c r="C188" s="142"/>
      <c r="D188" s="144"/>
      <c r="E188" s="16" t="str">
        <f t="shared" si="14"/>
        <v/>
      </c>
      <c r="G188" s="69"/>
      <c r="H188" s="62"/>
      <c r="I188" s="380" t="str">
        <f t="shared" si="15"/>
        <v/>
      </c>
      <c r="J188" s="380" t="str">
        <f t="shared" si="16"/>
        <v/>
      </c>
      <c r="K188" s="62"/>
      <c r="L188" s="62"/>
      <c r="M188" s="62"/>
      <c r="N188" s="62"/>
      <c r="O188" s="62"/>
      <c r="P188" s="62"/>
      <c r="Q188" s="62"/>
    </row>
    <row r="189" spans="1:17" s="68" customFormat="1">
      <c r="A189" s="141">
        <v>178</v>
      </c>
      <c r="B189" s="142"/>
      <c r="C189" s="142"/>
      <c r="D189" s="144"/>
      <c r="E189" s="16" t="str">
        <f t="shared" si="14"/>
        <v/>
      </c>
      <c r="G189" s="69"/>
      <c r="H189" s="62"/>
      <c r="I189" s="380" t="str">
        <f t="shared" si="15"/>
        <v/>
      </c>
      <c r="J189" s="380" t="str">
        <f t="shared" si="16"/>
        <v/>
      </c>
      <c r="K189" s="62"/>
      <c r="L189" s="62"/>
      <c r="M189" s="62"/>
      <c r="N189" s="62"/>
      <c r="O189" s="62"/>
      <c r="P189" s="62"/>
      <c r="Q189" s="62"/>
    </row>
    <row r="190" spans="1:17" s="68" customFormat="1">
      <c r="A190" s="141">
        <v>179</v>
      </c>
      <c r="B190" s="142"/>
      <c r="C190" s="142"/>
      <c r="D190" s="144"/>
      <c r="E190" s="16" t="str">
        <f t="shared" si="14"/>
        <v/>
      </c>
      <c r="G190" s="69"/>
      <c r="H190" s="62"/>
      <c r="I190" s="380" t="str">
        <f t="shared" si="15"/>
        <v/>
      </c>
      <c r="J190" s="380" t="str">
        <f t="shared" si="16"/>
        <v/>
      </c>
      <c r="K190" s="62"/>
      <c r="L190" s="62"/>
      <c r="M190" s="62"/>
      <c r="N190" s="62"/>
      <c r="O190" s="62"/>
      <c r="P190" s="62"/>
      <c r="Q190" s="62"/>
    </row>
    <row r="191" spans="1:17" s="68" customFormat="1">
      <c r="A191" s="141">
        <v>180</v>
      </c>
      <c r="B191" s="142"/>
      <c r="C191" s="142"/>
      <c r="D191" s="144"/>
      <c r="E191" s="16" t="str">
        <f t="shared" si="14"/>
        <v/>
      </c>
      <c r="G191" s="69"/>
      <c r="H191" s="62"/>
      <c r="I191" s="380" t="str">
        <f t="shared" si="15"/>
        <v/>
      </c>
      <c r="J191" s="380" t="str">
        <f t="shared" si="16"/>
        <v/>
      </c>
      <c r="K191" s="62"/>
      <c r="L191" s="62"/>
      <c r="M191" s="62"/>
      <c r="N191" s="62"/>
      <c r="O191" s="62"/>
      <c r="P191" s="62"/>
      <c r="Q191" s="62"/>
    </row>
    <row r="192" spans="1:17" s="68" customFormat="1">
      <c r="A192" s="141">
        <v>181</v>
      </c>
      <c r="B192" s="142"/>
      <c r="C192" s="142"/>
      <c r="D192" s="144"/>
      <c r="E192" s="16" t="str">
        <f t="shared" si="14"/>
        <v/>
      </c>
      <c r="G192" s="69"/>
      <c r="H192" s="62"/>
      <c r="I192" s="380" t="str">
        <f t="shared" si="15"/>
        <v/>
      </c>
      <c r="J192" s="380" t="str">
        <f t="shared" si="16"/>
        <v/>
      </c>
      <c r="K192" s="62"/>
      <c r="L192" s="62"/>
      <c r="M192" s="62"/>
      <c r="N192" s="62"/>
      <c r="O192" s="62"/>
      <c r="P192" s="62"/>
      <c r="Q192" s="62"/>
    </row>
    <row r="193" spans="1:17" s="68" customFormat="1">
      <c r="A193" s="141">
        <v>182</v>
      </c>
      <c r="B193" s="142"/>
      <c r="C193" s="142"/>
      <c r="D193" s="144"/>
      <c r="E193" s="16" t="str">
        <f t="shared" si="14"/>
        <v/>
      </c>
      <c r="G193" s="69"/>
      <c r="H193" s="62"/>
      <c r="I193" s="380" t="str">
        <f t="shared" si="15"/>
        <v/>
      </c>
      <c r="J193" s="380" t="str">
        <f t="shared" si="16"/>
        <v/>
      </c>
      <c r="K193" s="62"/>
      <c r="L193" s="62"/>
      <c r="M193" s="62"/>
      <c r="N193" s="62"/>
      <c r="O193" s="62"/>
      <c r="P193" s="62"/>
      <c r="Q193" s="62"/>
    </row>
    <row r="194" spans="1:17" s="68" customFormat="1">
      <c r="A194" s="141">
        <v>183</v>
      </c>
      <c r="B194" s="142"/>
      <c r="C194" s="142"/>
      <c r="D194" s="144"/>
      <c r="E194" s="16" t="str">
        <f t="shared" si="14"/>
        <v/>
      </c>
      <c r="G194" s="69"/>
      <c r="H194" s="62"/>
      <c r="I194" s="380" t="str">
        <f t="shared" si="15"/>
        <v/>
      </c>
      <c r="J194" s="380" t="str">
        <f t="shared" si="16"/>
        <v/>
      </c>
      <c r="K194" s="62"/>
      <c r="L194" s="62"/>
      <c r="M194" s="62"/>
      <c r="N194" s="62"/>
      <c r="O194" s="62"/>
      <c r="P194" s="62"/>
      <c r="Q194" s="62"/>
    </row>
    <row r="195" spans="1:17" s="68" customFormat="1">
      <c r="A195" s="141">
        <v>184</v>
      </c>
      <c r="B195" s="142"/>
      <c r="C195" s="142"/>
      <c r="D195" s="144"/>
      <c r="E195" s="16" t="str">
        <f t="shared" si="14"/>
        <v/>
      </c>
      <c r="G195" s="69"/>
      <c r="H195" s="62"/>
      <c r="I195" s="380" t="str">
        <f t="shared" si="15"/>
        <v/>
      </c>
      <c r="J195" s="380" t="str">
        <f t="shared" si="16"/>
        <v/>
      </c>
      <c r="K195" s="62"/>
      <c r="L195" s="62"/>
      <c r="M195" s="62"/>
      <c r="N195" s="62"/>
      <c r="O195" s="62"/>
      <c r="P195" s="62"/>
      <c r="Q195" s="62"/>
    </row>
    <row r="196" spans="1:17" s="68" customFormat="1">
      <c r="A196" s="141">
        <v>185</v>
      </c>
      <c r="B196" s="142"/>
      <c r="C196" s="142"/>
      <c r="D196" s="144"/>
      <c r="E196" s="16" t="str">
        <f t="shared" si="14"/>
        <v/>
      </c>
      <c r="G196" s="69"/>
      <c r="H196" s="62"/>
      <c r="I196" s="380" t="str">
        <f t="shared" si="15"/>
        <v/>
      </c>
      <c r="J196" s="380" t="str">
        <f t="shared" si="16"/>
        <v/>
      </c>
      <c r="K196" s="62"/>
      <c r="L196" s="62"/>
      <c r="M196" s="62"/>
      <c r="N196" s="62"/>
      <c r="O196" s="62"/>
      <c r="P196" s="62"/>
      <c r="Q196" s="62"/>
    </row>
    <row r="197" spans="1:17" s="68" customFormat="1">
      <c r="A197" s="141">
        <v>186</v>
      </c>
      <c r="B197" s="142"/>
      <c r="C197" s="142"/>
      <c r="D197" s="144"/>
      <c r="E197" s="16" t="str">
        <f t="shared" si="14"/>
        <v/>
      </c>
      <c r="G197" s="69"/>
      <c r="H197" s="62"/>
      <c r="I197" s="380" t="str">
        <f t="shared" si="15"/>
        <v/>
      </c>
      <c r="J197" s="380" t="str">
        <f t="shared" si="16"/>
        <v/>
      </c>
      <c r="K197" s="62"/>
      <c r="L197" s="62"/>
      <c r="M197" s="62"/>
      <c r="N197" s="62"/>
      <c r="O197" s="62"/>
      <c r="P197" s="62"/>
      <c r="Q197" s="62"/>
    </row>
    <row r="198" spans="1:17" s="68" customFormat="1">
      <c r="A198" s="141">
        <v>187</v>
      </c>
      <c r="B198" s="142"/>
      <c r="C198" s="142"/>
      <c r="D198" s="144"/>
      <c r="E198" s="16" t="str">
        <f t="shared" si="14"/>
        <v/>
      </c>
      <c r="G198" s="69"/>
      <c r="H198" s="62"/>
      <c r="I198" s="380" t="str">
        <f t="shared" si="15"/>
        <v/>
      </c>
      <c r="J198" s="380" t="str">
        <f t="shared" si="16"/>
        <v/>
      </c>
      <c r="K198" s="62"/>
      <c r="L198" s="62"/>
      <c r="M198" s="62"/>
      <c r="N198" s="62"/>
      <c r="O198" s="62"/>
      <c r="P198" s="62"/>
      <c r="Q198" s="62"/>
    </row>
    <row r="199" spans="1:17" s="68" customFormat="1">
      <c r="A199" s="141">
        <v>188</v>
      </c>
      <c r="B199" s="142"/>
      <c r="C199" s="142"/>
      <c r="D199" s="144"/>
      <c r="E199" s="16" t="str">
        <f t="shared" si="14"/>
        <v/>
      </c>
      <c r="G199" s="69"/>
      <c r="H199" s="62"/>
      <c r="I199" s="380" t="str">
        <f t="shared" si="15"/>
        <v/>
      </c>
      <c r="J199" s="380" t="str">
        <f t="shared" si="16"/>
        <v/>
      </c>
      <c r="K199" s="62"/>
      <c r="L199" s="62"/>
      <c r="M199" s="62"/>
      <c r="N199" s="62"/>
      <c r="O199" s="62"/>
      <c r="P199" s="62"/>
      <c r="Q199" s="62"/>
    </row>
    <row r="200" spans="1:17" s="68" customFormat="1">
      <c r="A200" s="141">
        <v>189</v>
      </c>
      <c r="B200" s="142"/>
      <c r="C200" s="142"/>
      <c r="D200" s="144"/>
      <c r="E200" s="16" t="str">
        <f t="shared" si="14"/>
        <v/>
      </c>
      <c r="G200" s="69"/>
      <c r="H200" s="62"/>
      <c r="I200" s="380" t="str">
        <f t="shared" si="15"/>
        <v/>
      </c>
      <c r="J200" s="380" t="str">
        <f t="shared" si="16"/>
        <v/>
      </c>
      <c r="K200" s="62"/>
      <c r="L200" s="62"/>
      <c r="M200" s="62"/>
      <c r="N200" s="62"/>
      <c r="O200" s="62"/>
      <c r="P200" s="62"/>
      <c r="Q200" s="62"/>
    </row>
    <row r="201" spans="1:17" s="68" customFormat="1">
      <c r="A201" s="141">
        <v>190</v>
      </c>
      <c r="B201" s="142"/>
      <c r="C201" s="142"/>
      <c r="D201" s="144"/>
      <c r="E201" s="16" t="str">
        <f t="shared" si="14"/>
        <v/>
      </c>
      <c r="G201" s="69"/>
      <c r="H201" s="62"/>
      <c r="I201" s="380" t="str">
        <f t="shared" si="15"/>
        <v/>
      </c>
      <c r="J201" s="380" t="str">
        <f t="shared" si="16"/>
        <v/>
      </c>
      <c r="K201" s="62"/>
      <c r="L201" s="62"/>
      <c r="M201" s="62"/>
      <c r="N201" s="62"/>
      <c r="O201" s="62"/>
      <c r="P201" s="62"/>
      <c r="Q201" s="62"/>
    </row>
    <row r="202" spans="1:17" s="68" customFormat="1">
      <c r="A202" s="141">
        <v>191</v>
      </c>
      <c r="B202" s="142"/>
      <c r="C202" s="142"/>
      <c r="D202" s="144"/>
      <c r="E202" s="16" t="str">
        <f t="shared" si="14"/>
        <v/>
      </c>
      <c r="G202" s="69"/>
      <c r="H202" s="62"/>
      <c r="I202" s="380" t="str">
        <f t="shared" si="15"/>
        <v/>
      </c>
      <c r="J202" s="380" t="str">
        <f t="shared" si="16"/>
        <v/>
      </c>
      <c r="K202" s="62"/>
      <c r="L202" s="62"/>
      <c r="M202" s="62"/>
      <c r="N202" s="62"/>
      <c r="O202" s="62"/>
      <c r="P202" s="62"/>
      <c r="Q202" s="62"/>
    </row>
    <row r="203" spans="1:17" s="68" customFormat="1">
      <c r="A203" s="141">
        <v>192</v>
      </c>
      <c r="B203" s="142"/>
      <c r="C203" s="142"/>
      <c r="D203" s="144"/>
      <c r="E203" s="16" t="str">
        <f t="shared" si="14"/>
        <v/>
      </c>
      <c r="G203" s="69"/>
      <c r="H203" s="62"/>
      <c r="I203" s="380" t="str">
        <f t="shared" si="15"/>
        <v/>
      </c>
      <c r="J203" s="380" t="str">
        <f t="shared" si="16"/>
        <v/>
      </c>
      <c r="K203" s="62"/>
      <c r="L203" s="62"/>
      <c r="M203" s="62"/>
      <c r="N203" s="62"/>
      <c r="O203" s="62"/>
      <c r="P203" s="62"/>
      <c r="Q203" s="62"/>
    </row>
    <row r="204" spans="1:17" s="68" customFormat="1">
      <c r="A204" s="141">
        <v>193</v>
      </c>
      <c r="B204" s="142"/>
      <c r="C204" s="142"/>
      <c r="D204" s="144"/>
      <c r="E204" s="16" t="str">
        <f t="shared" ref="E204:E261" si="17">IF(OR($B204="",,$D204&lt;an_initial,$D204&gt;an_final),"",F204*(HLOOKUP(C204,iii9punctaje,2,FALSE)))</f>
        <v/>
      </c>
      <c r="G204" s="69"/>
      <c r="H204" s="62"/>
      <c r="I204" s="380" t="str">
        <f t="shared" ref="I204:I261" si="18">IF(OR($B204="",,$D204&lt;an_initial,$D204&gt;an_final),"",F204*(HLOOKUP(C204,iii9punctaje,2,FALSE))*COUNTIF(C204,$I$7))</f>
        <v/>
      </c>
      <c r="J204" s="380" t="str">
        <f t="shared" ref="J204:J261" si="19">IF(OR($B204="",,$D204&lt;an_initial,$D204&gt;an_final),"",F204*(HLOOKUP(C204,iii9punctaje,2,FALSE))*COUNTIF(C204,$J$7))</f>
        <v/>
      </c>
      <c r="K204" s="62"/>
      <c r="L204" s="62"/>
      <c r="M204" s="62"/>
      <c r="N204" s="62"/>
      <c r="O204" s="62"/>
      <c r="P204" s="62"/>
      <c r="Q204" s="62"/>
    </row>
    <row r="205" spans="1:17" s="68" customFormat="1">
      <c r="A205" s="141">
        <v>194</v>
      </c>
      <c r="B205" s="142"/>
      <c r="C205" s="142"/>
      <c r="D205" s="144"/>
      <c r="E205" s="16" t="str">
        <f t="shared" si="17"/>
        <v/>
      </c>
      <c r="G205" s="69"/>
      <c r="H205" s="62"/>
      <c r="I205" s="380" t="str">
        <f t="shared" si="18"/>
        <v/>
      </c>
      <c r="J205" s="380" t="str">
        <f t="shared" si="19"/>
        <v/>
      </c>
      <c r="K205" s="62"/>
      <c r="L205" s="62"/>
      <c r="M205" s="62"/>
      <c r="N205" s="62"/>
      <c r="O205" s="62"/>
      <c r="P205" s="62"/>
      <c r="Q205" s="62"/>
    </row>
    <row r="206" spans="1:17" s="68" customFormat="1">
      <c r="A206" s="141">
        <v>195</v>
      </c>
      <c r="B206" s="142"/>
      <c r="C206" s="142"/>
      <c r="D206" s="144"/>
      <c r="E206" s="16" t="str">
        <f t="shared" si="17"/>
        <v/>
      </c>
      <c r="G206" s="69"/>
      <c r="H206" s="62"/>
      <c r="I206" s="380" t="str">
        <f t="shared" si="18"/>
        <v/>
      </c>
      <c r="J206" s="380" t="str">
        <f t="shared" si="19"/>
        <v/>
      </c>
      <c r="K206" s="62"/>
      <c r="L206" s="62"/>
      <c r="M206" s="62"/>
      <c r="N206" s="62"/>
      <c r="O206" s="62"/>
      <c r="P206" s="62"/>
      <c r="Q206" s="62"/>
    </row>
    <row r="207" spans="1:17" s="68" customFormat="1">
      <c r="A207" s="141">
        <v>196</v>
      </c>
      <c r="B207" s="142"/>
      <c r="C207" s="142"/>
      <c r="D207" s="144"/>
      <c r="E207" s="16" t="str">
        <f t="shared" si="17"/>
        <v/>
      </c>
      <c r="G207" s="69"/>
      <c r="H207" s="62"/>
      <c r="I207" s="380" t="str">
        <f t="shared" si="18"/>
        <v/>
      </c>
      <c r="J207" s="380" t="str">
        <f t="shared" si="19"/>
        <v/>
      </c>
      <c r="K207" s="62"/>
      <c r="L207" s="62"/>
      <c r="M207" s="62"/>
      <c r="N207" s="62"/>
      <c r="O207" s="62"/>
      <c r="P207" s="62"/>
      <c r="Q207" s="62"/>
    </row>
    <row r="208" spans="1:17" s="68" customFormat="1">
      <c r="A208" s="141">
        <v>197</v>
      </c>
      <c r="B208" s="142"/>
      <c r="C208" s="142"/>
      <c r="D208" s="144"/>
      <c r="E208" s="16" t="str">
        <f t="shared" si="17"/>
        <v/>
      </c>
      <c r="G208" s="69"/>
      <c r="H208" s="62"/>
      <c r="I208" s="380" t="str">
        <f t="shared" si="18"/>
        <v/>
      </c>
      <c r="J208" s="380" t="str">
        <f t="shared" si="19"/>
        <v/>
      </c>
      <c r="K208" s="62"/>
      <c r="L208" s="62"/>
      <c r="M208" s="62"/>
      <c r="N208" s="62"/>
      <c r="O208" s="62"/>
      <c r="P208" s="62"/>
      <c r="Q208" s="62"/>
    </row>
    <row r="209" spans="1:17" s="68" customFormat="1">
      <c r="A209" s="141">
        <v>198</v>
      </c>
      <c r="B209" s="142"/>
      <c r="C209" s="142"/>
      <c r="D209" s="144"/>
      <c r="E209" s="16" t="str">
        <f t="shared" si="17"/>
        <v/>
      </c>
      <c r="G209" s="69"/>
      <c r="H209" s="62"/>
      <c r="I209" s="380" t="str">
        <f t="shared" si="18"/>
        <v/>
      </c>
      <c r="J209" s="380" t="str">
        <f t="shared" si="19"/>
        <v/>
      </c>
      <c r="K209" s="62"/>
      <c r="L209" s="62"/>
      <c r="M209" s="62"/>
      <c r="N209" s="62"/>
      <c r="O209" s="62"/>
      <c r="P209" s="62"/>
      <c r="Q209" s="62"/>
    </row>
    <row r="210" spans="1:17" s="68" customFormat="1">
      <c r="A210" s="141">
        <v>199</v>
      </c>
      <c r="B210" s="142"/>
      <c r="C210" s="142"/>
      <c r="D210" s="144"/>
      <c r="E210" s="16" t="str">
        <f t="shared" si="17"/>
        <v/>
      </c>
      <c r="G210" s="69"/>
      <c r="H210" s="62"/>
      <c r="I210" s="380" t="str">
        <f t="shared" si="18"/>
        <v/>
      </c>
      <c r="J210" s="380" t="str">
        <f t="shared" si="19"/>
        <v/>
      </c>
      <c r="K210" s="62"/>
      <c r="L210" s="62"/>
      <c r="M210" s="62"/>
      <c r="N210" s="62"/>
      <c r="O210" s="62"/>
      <c r="P210" s="62"/>
      <c r="Q210" s="62"/>
    </row>
    <row r="211" spans="1:17" s="68" customFormat="1">
      <c r="A211" s="141">
        <v>200</v>
      </c>
      <c r="B211" s="142"/>
      <c r="C211" s="142"/>
      <c r="D211" s="144"/>
      <c r="E211" s="16" t="str">
        <f t="shared" si="17"/>
        <v/>
      </c>
      <c r="G211" s="69"/>
      <c r="H211" s="62"/>
      <c r="I211" s="380" t="str">
        <f t="shared" si="18"/>
        <v/>
      </c>
      <c r="J211" s="380" t="str">
        <f t="shared" si="19"/>
        <v/>
      </c>
      <c r="K211" s="62"/>
      <c r="L211" s="62"/>
      <c r="M211" s="62"/>
      <c r="N211" s="62"/>
      <c r="O211" s="62"/>
      <c r="P211" s="62"/>
      <c r="Q211" s="62"/>
    </row>
    <row r="212" spans="1:17" s="68" customFormat="1">
      <c r="A212" s="141">
        <v>201</v>
      </c>
      <c r="B212" s="142"/>
      <c r="C212" s="142"/>
      <c r="D212" s="144"/>
      <c r="E212" s="16" t="str">
        <f t="shared" si="17"/>
        <v/>
      </c>
      <c r="G212" s="69"/>
      <c r="H212" s="62"/>
      <c r="I212" s="380" t="str">
        <f t="shared" si="18"/>
        <v/>
      </c>
      <c r="J212" s="380" t="str">
        <f t="shared" si="19"/>
        <v/>
      </c>
      <c r="K212" s="62"/>
      <c r="L212" s="62"/>
      <c r="M212" s="62"/>
      <c r="N212" s="62"/>
      <c r="O212" s="62"/>
      <c r="P212" s="62"/>
      <c r="Q212" s="62"/>
    </row>
    <row r="213" spans="1:17" s="68" customFormat="1">
      <c r="A213" s="141">
        <v>202</v>
      </c>
      <c r="B213" s="142"/>
      <c r="C213" s="142"/>
      <c r="D213" s="144"/>
      <c r="E213" s="16" t="str">
        <f t="shared" si="17"/>
        <v/>
      </c>
      <c r="G213" s="69"/>
      <c r="H213" s="62"/>
      <c r="I213" s="380" t="str">
        <f t="shared" si="18"/>
        <v/>
      </c>
      <c r="J213" s="380" t="str">
        <f t="shared" si="19"/>
        <v/>
      </c>
      <c r="K213" s="62"/>
      <c r="L213" s="62"/>
      <c r="M213" s="62"/>
      <c r="N213" s="62"/>
      <c r="O213" s="62"/>
      <c r="P213" s="62"/>
      <c r="Q213" s="62"/>
    </row>
    <row r="214" spans="1:17" s="68" customFormat="1">
      <c r="A214" s="141">
        <v>203</v>
      </c>
      <c r="B214" s="142"/>
      <c r="C214" s="142"/>
      <c r="D214" s="144"/>
      <c r="E214" s="16" t="str">
        <f t="shared" si="17"/>
        <v/>
      </c>
      <c r="G214" s="69"/>
      <c r="H214" s="62"/>
      <c r="I214" s="380" t="str">
        <f t="shared" si="18"/>
        <v/>
      </c>
      <c r="J214" s="380" t="str">
        <f t="shared" si="19"/>
        <v/>
      </c>
      <c r="K214" s="62"/>
      <c r="L214" s="62"/>
      <c r="M214" s="62"/>
      <c r="N214" s="62"/>
      <c r="O214" s="62"/>
      <c r="P214" s="62"/>
      <c r="Q214" s="62"/>
    </row>
    <row r="215" spans="1:17" s="68" customFormat="1">
      <c r="A215" s="141">
        <v>204</v>
      </c>
      <c r="B215" s="142"/>
      <c r="C215" s="142"/>
      <c r="D215" s="144"/>
      <c r="E215" s="16" t="str">
        <f t="shared" si="17"/>
        <v/>
      </c>
      <c r="G215" s="69"/>
      <c r="H215" s="62"/>
      <c r="I215" s="380" t="str">
        <f t="shared" si="18"/>
        <v/>
      </c>
      <c r="J215" s="380" t="str">
        <f t="shared" si="19"/>
        <v/>
      </c>
      <c r="K215" s="62"/>
      <c r="L215" s="62"/>
      <c r="M215" s="62"/>
      <c r="N215" s="62"/>
      <c r="O215" s="62"/>
      <c r="P215" s="62"/>
      <c r="Q215" s="62"/>
    </row>
    <row r="216" spans="1:17" s="68" customFormat="1">
      <c r="A216" s="141">
        <v>205</v>
      </c>
      <c r="B216" s="142"/>
      <c r="C216" s="142"/>
      <c r="D216" s="144"/>
      <c r="E216" s="16" t="str">
        <f t="shared" si="17"/>
        <v/>
      </c>
      <c r="G216" s="69"/>
      <c r="H216" s="62"/>
      <c r="I216" s="380" t="str">
        <f t="shared" si="18"/>
        <v/>
      </c>
      <c r="J216" s="380" t="str">
        <f t="shared" si="19"/>
        <v/>
      </c>
      <c r="K216" s="62"/>
      <c r="L216" s="62"/>
      <c r="M216" s="62"/>
      <c r="N216" s="62"/>
      <c r="O216" s="62"/>
      <c r="P216" s="62"/>
      <c r="Q216" s="62"/>
    </row>
    <row r="217" spans="1:17" s="68" customFormat="1">
      <c r="A217" s="141">
        <v>206</v>
      </c>
      <c r="B217" s="142"/>
      <c r="C217" s="142"/>
      <c r="D217" s="144"/>
      <c r="E217" s="16" t="str">
        <f t="shared" si="17"/>
        <v/>
      </c>
      <c r="G217" s="69"/>
      <c r="H217" s="62"/>
      <c r="I217" s="380" t="str">
        <f t="shared" si="18"/>
        <v/>
      </c>
      <c r="J217" s="380" t="str">
        <f t="shared" si="19"/>
        <v/>
      </c>
      <c r="K217" s="62"/>
      <c r="L217" s="62"/>
      <c r="M217" s="62"/>
      <c r="N217" s="62"/>
      <c r="O217" s="62"/>
      <c r="P217" s="62"/>
      <c r="Q217" s="62"/>
    </row>
    <row r="218" spans="1:17" s="68" customFormat="1">
      <c r="A218" s="141">
        <v>207</v>
      </c>
      <c r="B218" s="142"/>
      <c r="C218" s="142"/>
      <c r="D218" s="144"/>
      <c r="E218" s="16" t="str">
        <f t="shared" si="17"/>
        <v/>
      </c>
      <c r="G218" s="69"/>
      <c r="H218" s="62"/>
      <c r="I218" s="380" t="str">
        <f t="shared" si="18"/>
        <v/>
      </c>
      <c r="J218" s="380" t="str">
        <f t="shared" si="19"/>
        <v/>
      </c>
      <c r="K218" s="62"/>
      <c r="L218" s="62"/>
      <c r="M218" s="62"/>
      <c r="N218" s="62"/>
      <c r="O218" s="62"/>
      <c r="P218" s="62"/>
      <c r="Q218" s="62"/>
    </row>
    <row r="219" spans="1:17" s="68" customFormat="1">
      <c r="A219" s="141">
        <v>208</v>
      </c>
      <c r="B219" s="142"/>
      <c r="C219" s="142"/>
      <c r="D219" s="144"/>
      <c r="E219" s="16" t="str">
        <f t="shared" si="17"/>
        <v/>
      </c>
      <c r="G219" s="69"/>
      <c r="H219" s="62"/>
      <c r="I219" s="380" t="str">
        <f t="shared" si="18"/>
        <v/>
      </c>
      <c r="J219" s="380" t="str">
        <f t="shared" si="19"/>
        <v/>
      </c>
      <c r="K219" s="62"/>
      <c r="L219" s="62"/>
      <c r="M219" s="62"/>
      <c r="N219" s="62"/>
      <c r="O219" s="62"/>
      <c r="P219" s="62"/>
      <c r="Q219" s="62"/>
    </row>
    <row r="220" spans="1:17" s="68" customFormat="1">
      <c r="A220" s="141">
        <v>209</v>
      </c>
      <c r="B220" s="142"/>
      <c r="C220" s="142"/>
      <c r="D220" s="144"/>
      <c r="E220" s="16" t="str">
        <f t="shared" si="17"/>
        <v/>
      </c>
      <c r="G220" s="69"/>
      <c r="H220" s="62"/>
      <c r="I220" s="380" t="str">
        <f t="shared" si="18"/>
        <v/>
      </c>
      <c r="J220" s="380" t="str">
        <f t="shared" si="19"/>
        <v/>
      </c>
      <c r="K220" s="62"/>
      <c r="L220" s="62"/>
      <c r="M220" s="62"/>
      <c r="N220" s="62"/>
      <c r="O220" s="62"/>
      <c r="P220" s="62"/>
      <c r="Q220" s="62"/>
    </row>
    <row r="221" spans="1:17" s="68" customFormat="1">
      <c r="A221" s="141">
        <v>210</v>
      </c>
      <c r="B221" s="142"/>
      <c r="C221" s="142"/>
      <c r="D221" s="144"/>
      <c r="E221" s="16" t="str">
        <f t="shared" si="17"/>
        <v/>
      </c>
      <c r="G221" s="69"/>
      <c r="H221" s="62"/>
      <c r="I221" s="380" t="str">
        <f t="shared" si="18"/>
        <v/>
      </c>
      <c r="J221" s="380" t="str">
        <f t="shared" si="19"/>
        <v/>
      </c>
      <c r="K221" s="62"/>
      <c r="L221" s="62"/>
      <c r="M221" s="62"/>
      <c r="N221" s="62"/>
      <c r="O221" s="62"/>
      <c r="P221" s="62"/>
      <c r="Q221" s="62"/>
    </row>
    <row r="222" spans="1:17" s="68" customFormat="1">
      <c r="A222" s="141">
        <v>211</v>
      </c>
      <c r="B222" s="142"/>
      <c r="C222" s="142"/>
      <c r="D222" s="144"/>
      <c r="E222" s="16" t="str">
        <f t="shared" si="17"/>
        <v/>
      </c>
      <c r="G222" s="69"/>
      <c r="H222" s="62"/>
      <c r="I222" s="380" t="str">
        <f t="shared" si="18"/>
        <v/>
      </c>
      <c r="J222" s="380" t="str">
        <f t="shared" si="19"/>
        <v/>
      </c>
      <c r="K222" s="62"/>
      <c r="L222" s="62"/>
      <c r="M222" s="62"/>
      <c r="N222" s="62"/>
      <c r="O222" s="62"/>
      <c r="P222" s="62"/>
      <c r="Q222" s="62"/>
    </row>
    <row r="223" spans="1:17" s="68" customFormat="1">
      <c r="A223" s="141">
        <v>212</v>
      </c>
      <c r="B223" s="142"/>
      <c r="C223" s="142"/>
      <c r="D223" s="144"/>
      <c r="E223" s="16" t="str">
        <f t="shared" si="17"/>
        <v/>
      </c>
      <c r="G223" s="69"/>
      <c r="H223" s="62"/>
      <c r="I223" s="380" t="str">
        <f t="shared" si="18"/>
        <v/>
      </c>
      <c r="J223" s="380" t="str">
        <f t="shared" si="19"/>
        <v/>
      </c>
      <c r="K223" s="62"/>
      <c r="L223" s="62"/>
      <c r="M223" s="62"/>
      <c r="N223" s="62"/>
      <c r="O223" s="62"/>
      <c r="P223" s="62"/>
      <c r="Q223" s="62"/>
    </row>
    <row r="224" spans="1:17" s="68" customFormat="1">
      <c r="A224" s="141">
        <v>213</v>
      </c>
      <c r="B224" s="142"/>
      <c r="C224" s="142"/>
      <c r="D224" s="144"/>
      <c r="E224" s="16" t="str">
        <f t="shared" si="17"/>
        <v/>
      </c>
      <c r="G224" s="69"/>
      <c r="H224" s="62"/>
      <c r="I224" s="380" t="str">
        <f t="shared" si="18"/>
        <v/>
      </c>
      <c r="J224" s="380" t="str">
        <f t="shared" si="19"/>
        <v/>
      </c>
      <c r="K224" s="62"/>
      <c r="L224" s="62"/>
      <c r="M224" s="62"/>
      <c r="N224" s="62"/>
      <c r="O224" s="62"/>
      <c r="P224" s="62"/>
      <c r="Q224" s="62"/>
    </row>
    <row r="225" spans="1:17" s="68" customFormat="1">
      <c r="A225" s="141">
        <v>214</v>
      </c>
      <c r="B225" s="142"/>
      <c r="C225" s="142"/>
      <c r="D225" s="144"/>
      <c r="E225" s="16" t="str">
        <f t="shared" si="17"/>
        <v/>
      </c>
      <c r="G225" s="69"/>
      <c r="H225" s="62"/>
      <c r="I225" s="380" t="str">
        <f t="shared" si="18"/>
        <v/>
      </c>
      <c r="J225" s="380" t="str">
        <f t="shared" si="19"/>
        <v/>
      </c>
      <c r="K225" s="62"/>
      <c r="L225" s="62"/>
      <c r="M225" s="62"/>
      <c r="N225" s="62"/>
      <c r="O225" s="62"/>
      <c r="P225" s="62"/>
      <c r="Q225" s="62"/>
    </row>
    <row r="226" spans="1:17" s="68" customFormat="1">
      <c r="A226" s="141">
        <v>215</v>
      </c>
      <c r="B226" s="142"/>
      <c r="C226" s="142"/>
      <c r="D226" s="144"/>
      <c r="E226" s="16" t="str">
        <f t="shared" si="17"/>
        <v/>
      </c>
      <c r="G226" s="69"/>
      <c r="H226" s="62"/>
      <c r="I226" s="380" t="str">
        <f t="shared" si="18"/>
        <v/>
      </c>
      <c r="J226" s="380" t="str">
        <f t="shared" si="19"/>
        <v/>
      </c>
      <c r="K226" s="62"/>
      <c r="L226" s="62"/>
      <c r="M226" s="62"/>
      <c r="N226" s="62"/>
      <c r="O226" s="62"/>
      <c r="P226" s="62"/>
      <c r="Q226" s="62"/>
    </row>
    <row r="227" spans="1:17" s="68" customFormat="1">
      <c r="A227" s="141">
        <v>216</v>
      </c>
      <c r="B227" s="142"/>
      <c r="C227" s="142"/>
      <c r="D227" s="144"/>
      <c r="E227" s="16" t="str">
        <f t="shared" si="17"/>
        <v/>
      </c>
      <c r="G227" s="69"/>
      <c r="H227" s="62"/>
      <c r="I227" s="380" t="str">
        <f t="shared" si="18"/>
        <v/>
      </c>
      <c r="J227" s="380" t="str">
        <f t="shared" si="19"/>
        <v/>
      </c>
      <c r="K227" s="62"/>
      <c r="L227" s="62"/>
      <c r="M227" s="62"/>
      <c r="N227" s="62"/>
      <c r="O227" s="62"/>
      <c r="P227" s="62"/>
      <c r="Q227" s="62"/>
    </row>
    <row r="228" spans="1:17" s="68" customFormat="1">
      <c r="A228" s="141">
        <v>217</v>
      </c>
      <c r="B228" s="142"/>
      <c r="C228" s="142"/>
      <c r="D228" s="144"/>
      <c r="E228" s="16" t="str">
        <f t="shared" si="17"/>
        <v/>
      </c>
      <c r="G228" s="69"/>
      <c r="H228" s="62"/>
      <c r="I228" s="380" t="str">
        <f t="shared" si="18"/>
        <v/>
      </c>
      <c r="J228" s="380" t="str">
        <f t="shared" si="19"/>
        <v/>
      </c>
      <c r="K228" s="62"/>
      <c r="L228" s="62"/>
      <c r="M228" s="62"/>
      <c r="N228" s="62"/>
      <c r="O228" s="62"/>
      <c r="P228" s="62"/>
      <c r="Q228" s="62"/>
    </row>
    <row r="229" spans="1:17" s="68" customFormat="1">
      <c r="A229" s="141">
        <v>218</v>
      </c>
      <c r="B229" s="142"/>
      <c r="C229" s="142"/>
      <c r="D229" s="144"/>
      <c r="E229" s="16" t="str">
        <f t="shared" si="17"/>
        <v/>
      </c>
      <c r="G229" s="69"/>
      <c r="H229" s="62"/>
      <c r="I229" s="380" t="str">
        <f t="shared" si="18"/>
        <v/>
      </c>
      <c r="J229" s="380" t="str">
        <f t="shared" si="19"/>
        <v/>
      </c>
      <c r="K229" s="62"/>
      <c r="L229" s="62"/>
      <c r="M229" s="62"/>
      <c r="N229" s="62"/>
      <c r="O229" s="62"/>
      <c r="P229" s="62"/>
      <c r="Q229" s="62"/>
    </row>
    <row r="230" spans="1:17" s="68" customFormat="1">
      <c r="A230" s="141">
        <v>219</v>
      </c>
      <c r="B230" s="142"/>
      <c r="C230" s="142"/>
      <c r="D230" s="144"/>
      <c r="E230" s="16" t="str">
        <f t="shared" si="17"/>
        <v/>
      </c>
      <c r="G230" s="69"/>
      <c r="H230" s="62"/>
      <c r="I230" s="380" t="str">
        <f t="shared" si="18"/>
        <v/>
      </c>
      <c r="J230" s="380" t="str">
        <f t="shared" si="19"/>
        <v/>
      </c>
      <c r="K230" s="62"/>
      <c r="L230" s="62"/>
      <c r="M230" s="62"/>
      <c r="N230" s="62"/>
      <c r="O230" s="62"/>
      <c r="P230" s="62"/>
      <c r="Q230" s="62"/>
    </row>
    <row r="231" spans="1:17" s="68" customFormat="1">
      <c r="A231" s="141">
        <v>220</v>
      </c>
      <c r="B231" s="142"/>
      <c r="C231" s="142"/>
      <c r="D231" s="144"/>
      <c r="E231" s="16" t="str">
        <f t="shared" si="17"/>
        <v/>
      </c>
      <c r="G231" s="69"/>
      <c r="H231" s="62"/>
      <c r="I231" s="380" t="str">
        <f t="shared" si="18"/>
        <v/>
      </c>
      <c r="J231" s="380" t="str">
        <f t="shared" si="19"/>
        <v/>
      </c>
      <c r="K231" s="62"/>
      <c r="L231" s="62"/>
      <c r="M231" s="62"/>
      <c r="N231" s="62"/>
      <c r="O231" s="62"/>
      <c r="P231" s="62"/>
      <c r="Q231" s="62"/>
    </row>
    <row r="232" spans="1:17" s="68" customFormat="1">
      <c r="A232" s="141">
        <v>221</v>
      </c>
      <c r="B232" s="142"/>
      <c r="C232" s="142"/>
      <c r="D232" s="144"/>
      <c r="E232" s="16" t="str">
        <f t="shared" si="17"/>
        <v/>
      </c>
      <c r="G232" s="69"/>
      <c r="H232" s="62"/>
      <c r="I232" s="380" t="str">
        <f t="shared" si="18"/>
        <v/>
      </c>
      <c r="J232" s="380" t="str">
        <f t="shared" si="19"/>
        <v/>
      </c>
      <c r="K232" s="62"/>
      <c r="L232" s="62"/>
      <c r="M232" s="62"/>
      <c r="N232" s="62"/>
      <c r="O232" s="62"/>
      <c r="P232" s="62"/>
      <c r="Q232" s="62"/>
    </row>
    <row r="233" spans="1:17" s="68" customFormat="1">
      <c r="A233" s="141">
        <v>222</v>
      </c>
      <c r="B233" s="142"/>
      <c r="C233" s="142"/>
      <c r="D233" s="144"/>
      <c r="E233" s="16" t="str">
        <f t="shared" si="17"/>
        <v/>
      </c>
      <c r="G233" s="69"/>
      <c r="H233" s="62"/>
      <c r="I233" s="380" t="str">
        <f t="shared" si="18"/>
        <v/>
      </c>
      <c r="J233" s="380" t="str">
        <f t="shared" si="19"/>
        <v/>
      </c>
      <c r="K233" s="62"/>
      <c r="L233" s="62"/>
      <c r="M233" s="62"/>
      <c r="N233" s="62"/>
      <c r="O233" s="62"/>
      <c r="P233" s="62"/>
      <c r="Q233" s="62"/>
    </row>
    <row r="234" spans="1:17" s="68" customFormat="1">
      <c r="A234" s="141">
        <v>223</v>
      </c>
      <c r="B234" s="142"/>
      <c r="C234" s="142"/>
      <c r="D234" s="144"/>
      <c r="E234" s="16" t="str">
        <f t="shared" si="17"/>
        <v/>
      </c>
      <c r="G234" s="69"/>
      <c r="H234" s="62"/>
      <c r="I234" s="380" t="str">
        <f t="shared" si="18"/>
        <v/>
      </c>
      <c r="J234" s="380" t="str">
        <f t="shared" si="19"/>
        <v/>
      </c>
      <c r="K234" s="62"/>
      <c r="L234" s="62"/>
      <c r="M234" s="62"/>
      <c r="N234" s="62"/>
      <c r="O234" s="62"/>
      <c r="P234" s="62"/>
      <c r="Q234" s="62"/>
    </row>
    <row r="235" spans="1:17" s="68" customFormat="1">
      <c r="A235" s="141">
        <v>224</v>
      </c>
      <c r="B235" s="142"/>
      <c r="C235" s="142"/>
      <c r="D235" s="144"/>
      <c r="E235" s="16" t="str">
        <f t="shared" si="17"/>
        <v/>
      </c>
      <c r="G235" s="69"/>
      <c r="H235" s="62"/>
      <c r="I235" s="380" t="str">
        <f t="shared" si="18"/>
        <v/>
      </c>
      <c r="J235" s="380" t="str">
        <f t="shared" si="19"/>
        <v/>
      </c>
      <c r="K235" s="62"/>
      <c r="L235" s="62"/>
      <c r="M235" s="62"/>
      <c r="N235" s="62"/>
      <c r="O235" s="62"/>
      <c r="P235" s="62"/>
      <c r="Q235" s="62"/>
    </row>
    <row r="236" spans="1:17" s="68" customFormat="1">
      <c r="A236" s="141">
        <v>225</v>
      </c>
      <c r="B236" s="142"/>
      <c r="C236" s="142"/>
      <c r="D236" s="144"/>
      <c r="E236" s="16" t="str">
        <f t="shared" si="17"/>
        <v/>
      </c>
      <c r="G236" s="69"/>
      <c r="H236" s="62"/>
      <c r="I236" s="380" t="str">
        <f t="shared" si="18"/>
        <v/>
      </c>
      <c r="J236" s="380" t="str">
        <f t="shared" si="19"/>
        <v/>
      </c>
      <c r="K236" s="62"/>
      <c r="L236" s="62"/>
      <c r="M236" s="62"/>
      <c r="N236" s="62"/>
      <c r="O236" s="62"/>
      <c r="P236" s="62"/>
      <c r="Q236" s="62"/>
    </row>
    <row r="237" spans="1:17" s="68" customFormat="1">
      <c r="A237" s="141">
        <v>226</v>
      </c>
      <c r="B237" s="142"/>
      <c r="C237" s="142"/>
      <c r="D237" s="144"/>
      <c r="E237" s="16" t="str">
        <f t="shared" si="17"/>
        <v/>
      </c>
      <c r="G237" s="69"/>
      <c r="H237" s="62"/>
      <c r="I237" s="380" t="str">
        <f t="shared" si="18"/>
        <v/>
      </c>
      <c r="J237" s="380" t="str">
        <f t="shared" si="19"/>
        <v/>
      </c>
      <c r="K237" s="62"/>
      <c r="L237" s="62"/>
      <c r="M237" s="62"/>
      <c r="N237" s="62"/>
      <c r="O237" s="62"/>
      <c r="P237" s="62"/>
      <c r="Q237" s="62"/>
    </row>
    <row r="238" spans="1:17" s="68" customFormat="1">
      <c r="A238" s="141">
        <v>227</v>
      </c>
      <c r="B238" s="142"/>
      <c r="C238" s="142"/>
      <c r="D238" s="144"/>
      <c r="E238" s="16" t="str">
        <f t="shared" si="17"/>
        <v/>
      </c>
      <c r="G238" s="69"/>
      <c r="H238" s="62"/>
      <c r="I238" s="380" t="str">
        <f t="shared" si="18"/>
        <v/>
      </c>
      <c r="J238" s="380" t="str">
        <f t="shared" si="19"/>
        <v/>
      </c>
      <c r="K238" s="62"/>
      <c r="L238" s="62"/>
      <c r="M238" s="62"/>
      <c r="N238" s="62"/>
      <c r="O238" s="62"/>
      <c r="P238" s="62"/>
      <c r="Q238" s="62"/>
    </row>
    <row r="239" spans="1:17" s="68" customFormat="1">
      <c r="A239" s="141">
        <v>228</v>
      </c>
      <c r="B239" s="142"/>
      <c r="C239" s="142"/>
      <c r="D239" s="144"/>
      <c r="E239" s="16" t="str">
        <f t="shared" si="17"/>
        <v/>
      </c>
      <c r="G239" s="69"/>
      <c r="H239" s="62"/>
      <c r="I239" s="380" t="str">
        <f t="shared" si="18"/>
        <v/>
      </c>
      <c r="J239" s="380" t="str">
        <f t="shared" si="19"/>
        <v/>
      </c>
      <c r="K239" s="62"/>
      <c r="L239" s="62"/>
      <c r="M239" s="62"/>
      <c r="N239" s="62"/>
      <c r="O239" s="62"/>
      <c r="P239" s="62"/>
      <c r="Q239" s="62"/>
    </row>
    <row r="240" spans="1:17" s="68" customFormat="1">
      <c r="A240" s="141">
        <v>229</v>
      </c>
      <c r="B240" s="142"/>
      <c r="C240" s="142"/>
      <c r="D240" s="144"/>
      <c r="E240" s="16" t="str">
        <f t="shared" si="17"/>
        <v/>
      </c>
      <c r="G240" s="69"/>
      <c r="H240" s="62"/>
      <c r="I240" s="380" t="str">
        <f t="shared" si="18"/>
        <v/>
      </c>
      <c r="J240" s="380" t="str">
        <f t="shared" si="19"/>
        <v/>
      </c>
      <c r="K240" s="62"/>
      <c r="L240" s="62"/>
      <c r="M240" s="62"/>
      <c r="N240" s="62"/>
      <c r="O240" s="62"/>
      <c r="P240" s="62"/>
      <c r="Q240" s="62"/>
    </row>
    <row r="241" spans="1:17" s="68" customFormat="1">
      <c r="A241" s="141">
        <v>230</v>
      </c>
      <c r="B241" s="142"/>
      <c r="C241" s="142"/>
      <c r="D241" s="144"/>
      <c r="E241" s="16" t="str">
        <f t="shared" si="17"/>
        <v/>
      </c>
      <c r="G241" s="69"/>
      <c r="H241" s="62"/>
      <c r="I241" s="380" t="str">
        <f t="shared" si="18"/>
        <v/>
      </c>
      <c r="J241" s="380" t="str">
        <f t="shared" si="19"/>
        <v/>
      </c>
      <c r="K241" s="62"/>
      <c r="L241" s="62"/>
      <c r="M241" s="62"/>
      <c r="N241" s="62"/>
      <c r="O241" s="62"/>
      <c r="P241" s="62"/>
      <c r="Q241" s="62"/>
    </row>
    <row r="242" spans="1:17" s="68" customFormat="1">
      <c r="A242" s="141">
        <v>231</v>
      </c>
      <c r="B242" s="142"/>
      <c r="C242" s="142"/>
      <c r="D242" s="144"/>
      <c r="E242" s="16" t="str">
        <f t="shared" si="17"/>
        <v/>
      </c>
      <c r="G242" s="69"/>
      <c r="H242" s="62"/>
      <c r="I242" s="380" t="str">
        <f t="shared" si="18"/>
        <v/>
      </c>
      <c r="J242" s="380" t="str">
        <f t="shared" si="19"/>
        <v/>
      </c>
      <c r="K242" s="62"/>
      <c r="L242" s="62"/>
      <c r="M242" s="62"/>
      <c r="N242" s="62"/>
      <c r="O242" s="62"/>
      <c r="P242" s="62"/>
      <c r="Q242" s="62"/>
    </row>
    <row r="243" spans="1:17" s="68" customFormat="1">
      <c r="A243" s="141">
        <v>232</v>
      </c>
      <c r="B243" s="142"/>
      <c r="C243" s="142"/>
      <c r="D243" s="144"/>
      <c r="E243" s="16" t="str">
        <f t="shared" si="17"/>
        <v/>
      </c>
      <c r="G243" s="69"/>
      <c r="H243" s="62"/>
      <c r="I243" s="380" t="str">
        <f t="shared" si="18"/>
        <v/>
      </c>
      <c r="J243" s="380" t="str">
        <f t="shared" si="19"/>
        <v/>
      </c>
      <c r="K243" s="62"/>
      <c r="L243" s="62"/>
      <c r="M243" s="62"/>
      <c r="N243" s="62"/>
      <c r="O243" s="62"/>
      <c r="P243" s="62"/>
      <c r="Q243" s="62"/>
    </row>
    <row r="244" spans="1:17" s="68" customFormat="1">
      <c r="A244" s="141">
        <v>233</v>
      </c>
      <c r="B244" s="142"/>
      <c r="C244" s="142"/>
      <c r="D244" s="144"/>
      <c r="E244" s="16" t="str">
        <f t="shared" si="17"/>
        <v/>
      </c>
      <c r="G244" s="69"/>
      <c r="H244" s="62"/>
      <c r="I244" s="380" t="str">
        <f t="shared" si="18"/>
        <v/>
      </c>
      <c r="J244" s="380" t="str">
        <f t="shared" si="19"/>
        <v/>
      </c>
      <c r="K244" s="62"/>
      <c r="L244" s="62"/>
      <c r="M244" s="62"/>
      <c r="N244" s="62"/>
      <c r="O244" s="62"/>
      <c r="P244" s="62"/>
      <c r="Q244" s="62"/>
    </row>
    <row r="245" spans="1:17" s="68" customFormat="1">
      <c r="A245" s="141">
        <v>234</v>
      </c>
      <c r="B245" s="142"/>
      <c r="C245" s="142"/>
      <c r="D245" s="144"/>
      <c r="E245" s="16" t="str">
        <f t="shared" si="17"/>
        <v/>
      </c>
      <c r="G245" s="69"/>
      <c r="H245" s="62"/>
      <c r="I245" s="380" t="str">
        <f t="shared" si="18"/>
        <v/>
      </c>
      <c r="J245" s="380" t="str">
        <f t="shared" si="19"/>
        <v/>
      </c>
      <c r="K245" s="62"/>
      <c r="L245" s="62"/>
      <c r="M245" s="62"/>
      <c r="N245" s="62"/>
      <c r="O245" s="62"/>
      <c r="P245" s="62"/>
      <c r="Q245" s="62"/>
    </row>
    <row r="246" spans="1:17" s="68" customFormat="1">
      <c r="A246" s="141">
        <v>235</v>
      </c>
      <c r="B246" s="142"/>
      <c r="C246" s="142"/>
      <c r="D246" s="144"/>
      <c r="E246" s="16" t="str">
        <f t="shared" si="17"/>
        <v/>
      </c>
      <c r="G246" s="69"/>
      <c r="H246" s="62"/>
      <c r="I246" s="380" t="str">
        <f t="shared" si="18"/>
        <v/>
      </c>
      <c r="J246" s="380" t="str">
        <f t="shared" si="19"/>
        <v/>
      </c>
      <c r="K246" s="62"/>
      <c r="L246" s="62"/>
      <c r="M246" s="62"/>
      <c r="N246" s="62"/>
      <c r="O246" s="62"/>
      <c r="P246" s="62"/>
      <c r="Q246" s="62"/>
    </row>
    <row r="247" spans="1:17" s="68" customFormat="1">
      <c r="A247" s="141">
        <v>236</v>
      </c>
      <c r="B247" s="142"/>
      <c r="C247" s="142"/>
      <c r="D247" s="144"/>
      <c r="E247" s="16" t="str">
        <f t="shared" si="17"/>
        <v/>
      </c>
      <c r="G247" s="69"/>
      <c r="H247" s="62"/>
      <c r="I247" s="380" t="str">
        <f t="shared" si="18"/>
        <v/>
      </c>
      <c r="J247" s="380" t="str">
        <f t="shared" si="19"/>
        <v/>
      </c>
      <c r="K247" s="62"/>
      <c r="L247" s="62"/>
      <c r="M247" s="62"/>
      <c r="N247" s="62"/>
      <c r="O247" s="62"/>
      <c r="P247" s="62"/>
      <c r="Q247" s="62"/>
    </row>
    <row r="248" spans="1:17" s="68" customFormat="1">
      <c r="A248" s="141">
        <v>237</v>
      </c>
      <c r="B248" s="142"/>
      <c r="C248" s="142"/>
      <c r="D248" s="144"/>
      <c r="E248" s="16" t="str">
        <f t="shared" si="17"/>
        <v/>
      </c>
      <c r="G248" s="69"/>
      <c r="H248" s="62"/>
      <c r="I248" s="380" t="str">
        <f t="shared" si="18"/>
        <v/>
      </c>
      <c r="J248" s="380" t="str">
        <f t="shared" si="19"/>
        <v/>
      </c>
      <c r="K248" s="62"/>
      <c r="L248" s="62"/>
      <c r="M248" s="62"/>
      <c r="N248" s="62"/>
      <c r="O248" s="62"/>
      <c r="P248" s="62"/>
      <c r="Q248" s="62"/>
    </row>
    <row r="249" spans="1:17" s="68" customFormat="1">
      <c r="A249" s="141">
        <v>238</v>
      </c>
      <c r="B249" s="142"/>
      <c r="C249" s="142"/>
      <c r="D249" s="144"/>
      <c r="E249" s="16" t="str">
        <f t="shared" si="17"/>
        <v/>
      </c>
      <c r="G249" s="69"/>
      <c r="H249" s="62"/>
      <c r="I249" s="380" t="str">
        <f t="shared" si="18"/>
        <v/>
      </c>
      <c r="J249" s="380" t="str">
        <f t="shared" si="19"/>
        <v/>
      </c>
      <c r="K249" s="62"/>
      <c r="L249" s="62"/>
      <c r="M249" s="62"/>
      <c r="N249" s="62"/>
      <c r="O249" s="62"/>
      <c r="P249" s="62"/>
      <c r="Q249" s="62"/>
    </row>
    <row r="250" spans="1:17" s="68" customFormat="1">
      <c r="A250" s="141">
        <v>239</v>
      </c>
      <c r="B250" s="142"/>
      <c r="C250" s="142"/>
      <c r="D250" s="144"/>
      <c r="E250" s="16" t="str">
        <f t="shared" si="17"/>
        <v/>
      </c>
      <c r="G250" s="69"/>
      <c r="H250" s="62"/>
      <c r="I250" s="380" t="str">
        <f t="shared" si="18"/>
        <v/>
      </c>
      <c r="J250" s="380" t="str">
        <f t="shared" si="19"/>
        <v/>
      </c>
      <c r="K250" s="62"/>
      <c r="L250" s="62"/>
      <c r="M250" s="62"/>
      <c r="N250" s="62"/>
      <c r="O250" s="62"/>
      <c r="P250" s="62"/>
      <c r="Q250" s="62"/>
    </row>
    <row r="251" spans="1:17" s="68" customFormat="1">
      <c r="A251" s="141">
        <v>240</v>
      </c>
      <c r="B251" s="142"/>
      <c r="C251" s="142"/>
      <c r="D251" s="144"/>
      <c r="E251" s="16" t="str">
        <f t="shared" si="17"/>
        <v/>
      </c>
      <c r="G251" s="69"/>
      <c r="H251" s="62"/>
      <c r="I251" s="380" t="str">
        <f t="shared" si="18"/>
        <v/>
      </c>
      <c r="J251" s="380" t="str">
        <f t="shared" si="19"/>
        <v/>
      </c>
      <c r="K251" s="62"/>
      <c r="L251" s="62"/>
      <c r="M251" s="62"/>
      <c r="N251" s="62"/>
      <c r="O251" s="62"/>
      <c r="P251" s="62"/>
      <c r="Q251" s="62"/>
    </row>
    <row r="252" spans="1:17" s="68" customFormat="1">
      <c r="A252" s="141">
        <v>241</v>
      </c>
      <c r="B252" s="142"/>
      <c r="C252" s="142"/>
      <c r="D252" s="144"/>
      <c r="E252" s="16" t="str">
        <f t="shared" si="17"/>
        <v/>
      </c>
      <c r="G252" s="69"/>
      <c r="H252" s="62"/>
      <c r="I252" s="380" t="str">
        <f t="shared" si="18"/>
        <v/>
      </c>
      <c r="J252" s="380" t="str">
        <f t="shared" si="19"/>
        <v/>
      </c>
      <c r="K252" s="62"/>
      <c r="L252" s="62"/>
      <c r="M252" s="62"/>
      <c r="N252" s="62"/>
      <c r="O252" s="62"/>
      <c r="P252" s="62"/>
      <c r="Q252" s="62"/>
    </row>
    <row r="253" spans="1:17" s="68" customFormat="1">
      <c r="A253" s="141">
        <v>242</v>
      </c>
      <c r="B253" s="142"/>
      <c r="C253" s="142"/>
      <c r="D253" s="144"/>
      <c r="E253" s="16" t="str">
        <f t="shared" si="17"/>
        <v/>
      </c>
      <c r="G253" s="69"/>
      <c r="H253" s="62"/>
      <c r="I253" s="380" t="str">
        <f t="shared" si="18"/>
        <v/>
      </c>
      <c r="J253" s="380" t="str">
        <f t="shared" si="19"/>
        <v/>
      </c>
      <c r="K253" s="62"/>
      <c r="L253" s="62"/>
      <c r="M253" s="62"/>
      <c r="N253" s="62"/>
      <c r="O253" s="62"/>
      <c r="P253" s="62"/>
      <c r="Q253" s="62"/>
    </row>
    <row r="254" spans="1:17" s="68" customFormat="1">
      <c r="A254" s="141">
        <v>243</v>
      </c>
      <c r="B254" s="142"/>
      <c r="C254" s="142"/>
      <c r="D254" s="144"/>
      <c r="E254" s="16" t="str">
        <f t="shared" si="17"/>
        <v/>
      </c>
      <c r="G254" s="69"/>
      <c r="H254" s="62"/>
      <c r="I254" s="380" t="str">
        <f t="shared" si="18"/>
        <v/>
      </c>
      <c r="J254" s="380" t="str">
        <f t="shared" si="19"/>
        <v/>
      </c>
      <c r="K254" s="62"/>
      <c r="L254" s="62"/>
      <c r="M254" s="62"/>
      <c r="N254" s="62"/>
      <c r="O254" s="62"/>
      <c r="P254" s="62"/>
      <c r="Q254" s="62"/>
    </row>
    <row r="255" spans="1:17" s="68" customFormat="1">
      <c r="A255" s="141">
        <v>244</v>
      </c>
      <c r="B255" s="142"/>
      <c r="C255" s="142"/>
      <c r="D255" s="144"/>
      <c r="E255" s="16" t="str">
        <f t="shared" si="17"/>
        <v/>
      </c>
      <c r="G255" s="69"/>
      <c r="H255" s="62"/>
      <c r="I255" s="380" t="str">
        <f t="shared" si="18"/>
        <v/>
      </c>
      <c r="J255" s="380" t="str">
        <f t="shared" si="19"/>
        <v/>
      </c>
      <c r="K255" s="62"/>
      <c r="L255" s="62"/>
      <c r="M255" s="62"/>
      <c r="N255" s="62"/>
      <c r="O255" s="62"/>
      <c r="P255" s="62"/>
      <c r="Q255" s="62"/>
    </row>
    <row r="256" spans="1:17" s="68" customFormat="1">
      <c r="A256" s="141">
        <v>245</v>
      </c>
      <c r="B256" s="142"/>
      <c r="C256" s="142"/>
      <c r="D256" s="144"/>
      <c r="E256" s="16" t="str">
        <f t="shared" si="17"/>
        <v/>
      </c>
      <c r="G256" s="69"/>
      <c r="H256" s="62"/>
      <c r="I256" s="380" t="str">
        <f t="shared" si="18"/>
        <v/>
      </c>
      <c r="J256" s="380" t="str">
        <f t="shared" si="19"/>
        <v/>
      </c>
      <c r="K256" s="62"/>
      <c r="L256" s="62"/>
      <c r="M256" s="62"/>
      <c r="N256" s="62"/>
      <c r="O256" s="62"/>
      <c r="P256" s="62"/>
      <c r="Q256" s="62"/>
    </row>
    <row r="257" spans="1:17" s="68" customFormat="1">
      <c r="A257" s="141">
        <v>246</v>
      </c>
      <c r="B257" s="142"/>
      <c r="C257" s="142"/>
      <c r="D257" s="144"/>
      <c r="E257" s="16" t="str">
        <f t="shared" si="17"/>
        <v/>
      </c>
      <c r="G257" s="69"/>
      <c r="H257" s="62"/>
      <c r="I257" s="380" t="str">
        <f t="shared" si="18"/>
        <v/>
      </c>
      <c r="J257" s="380" t="str">
        <f t="shared" si="19"/>
        <v/>
      </c>
      <c r="K257" s="62"/>
      <c r="L257" s="62"/>
      <c r="M257" s="62"/>
      <c r="N257" s="62"/>
      <c r="O257" s="62"/>
      <c r="P257" s="62"/>
      <c r="Q257" s="62"/>
    </row>
    <row r="258" spans="1:17" s="68" customFormat="1">
      <c r="A258" s="141">
        <v>247</v>
      </c>
      <c r="B258" s="142"/>
      <c r="C258" s="142"/>
      <c r="D258" s="144"/>
      <c r="E258" s="16" t="str">
        <f t="shared" si="17"/>
        <v/>
      </c>
      <c r="G258" s="69"/>
      <c r="H258" s="62"/>
      <c r="I258" s="380" t="str">
        <f t="shared" si="18"/>
        <v/>
      </c>
      <c r="J258" s="380" t="str">
        <f t="shared" si="19"/>
        <v/>
      </c>
      <c r="K258" s="62"/>
      <c r="L258" s="62"/>
      <c r="M258" s="62"/>
      <c r="N258" s="62"/>
      <c r="O258" s="62"/>
      <c r="P258" s="62"/>
      <c r="Q258" s="62"/>
    </row>
    <row r="259" spans="1:17" s="68" customFormat="1">
      <c r="A259" s="141">
        <v>248</v>
      </c>
      <c r="B259" s="142"/>
      <c r="C259" s="142"/>
      <c r="D259" s="144"/>
      <c r="E259" s="16" t="str">
        <f t="shared" si="17"/>
        <v/>
      </c>
      <c r="G259" s="69"/>
      <c r="H259" s="62"/>
      <c r="I259" s="380" t="str">
        <f t="shared" si="18"/>
        <v/>
      </c>
      <c r="J259" s="380" t="str">
        <f t="shared" si="19"/>
        <v/>
      </c>
      <c r="K259" s="62"/>
      <c r="L259" s="62"/>
      <c r="M259" s="62"/>
      <c r="N259" s="62"/>
      <c r="O259" s="62"/>
      <c r="P259" s="62"/>
      <c r="Q259" s="62"/>
    </row>
    <row r="260" spans="1:17" s="68" customFormat="1">
      <c r="A260" s="141">
        <v>249</v>
      </c>
      <c r="B260" s="142"/>
      <c r="C260" s="142"/>
      <c r="D260" s="144"/>
      <c r="E260" s="16" t="str">
        <f t="shared" si="17"/>
        <v/>
      </c>
      <c r="G260" s="69"/>
      <c r="H260" s="62"/>
      <c r="I260" s="380" t="str">
        <f t="shared" si="18"/>
        <v/>
      </c>
      <c r="J260" s="380" t="str">
        <f t="shared" si="19"/>
        <v/>
      </c>
      <c r="K260" s="62"/>
      <c r="L260" s="62"/>
      <c r="M260" s="62"/>
      <c r="N260" s="62"/>
      <c r="O260" s="62"/>
      <c r="P260" s="62"/>
      <c r="Q260" s="62"/>
    </row>
    <row r="261" spans="1:17" s="68" customFormat="1">
      <c r="A261" s="141">
        <v>250</v>
      </c>
      <c r="B261" s="142"/>
      <c r="C261" s="142"/>
      <c r="D261" s="144"/>
      <c r="E261" s="16" t="str">
        <f t="shared" si="17"/>
        <v/>
      </c>
      <c r="G261" s="69"/>
      <c r="H261" s="62"/>
      <c r="I261" s="380" t="str">
        <f t="shared" si="18"/>
        <v/>
      </c>
      <c r="J261" s="380" t="str">
        <f t="shared" si="19"/>
        <v/>
      </c>
      <c r="K261" s="62"/>
      <c r="L261" s="62"/>
      <c r="M261" s="62"/>
      <c r="N261" s="62"/>
      <c r="O261" s="62"/>
      <c r="P261" s="62"/>
      <c r="Q261" s="62"/>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2" sqref="B12:C14"/>
    </sheetView>
  </sheetViews>
  <sheetFormatPr defaultColWidth="9.109375" defaultRowHeight="15.6"/>
  <cols>
    <col min="1" max="1" width="5.6640625" style="58" customWidth="1"/>
    <col min="2" max="2" width="68.6640625" style="62" customWidth="1"/>
    <col min="3" max="3" width="10.6640625" style="67" customWidth="1"/>
    <col min="4" max="4" width="17.6640625" style="62" customWidth="1"/>
    <col min="5" max="5" width="10.6640625" style="68" hidden="1" customWidth="1"/>
    <col min="6" max="6" width="9.109375" style="69" hidden="1" customWidth="1"/>
    <col min="7" max="7" width="9.109375" style="62" hidden="1" customWidth="1"/>
    <col min="8" max="17" width="9.109375" style="62" customWidth="1"/>
    <col min="18" max="16384" width="9.109375" style="62"/>
  </cols>
  <sheetData>
    <row r="1" spans="1:7" s="58" customFormat="1">
      <c r="A1" s="57" t="s">
        <v>481</v>
      </c>
      <c r="C1" s="59"/>
      <c r="D1" s="61"/>
      <c r="E1" s="60"/>
      <c r="F1" s="287"/>
    </row>
    <row r="2" spans="1:7" s="58" customFormat="1">
      <c r="A2" s="149" t="str">
        <f>IF(ISBLANK(facultate), IF(ISBLANK(departament),"","Departament " &amp; departament), "Facultatea " &amp; facultate)</f>
        <v>Facultatea Construcții</v>
      </c>
      <c r="C2" s="59"/>
      <c r="D2" s="61"/>
      <c r="E2" s="60"/>
      <c r="F2" s="287"/>
    </row>
    <row r="3" spans="1:7" s="58" customFormat="1">
      <c r="A3" s="149" t="str">
        <f>IF(ISBLANK(departament),"","Departamentul " &amp; departament)</f>
        <v>Departamentul Căi de Comunicație Terestre, Fundații și Cadastru</v>
      </c>
      <c r="C3" s="59"/>
      <c r="D3" s="61"/>
      <c r="E3" s="60"/>
      <c r="F3" s="287"/>
    </row>
    <row r="4" spans="1:7">
      <c r="A4" s="531" t="s">
        <v>834</v>
      </c>
      <c r="B4" s="531"/>
      <c r="C4" s="531"/>
      <c r="D4" s="531"/>
      <c r="E4" s="531"/>
      <c r="F4" s="531"/>
    </row>
    <row r="5" spans="1:7">
      <c r="A5" s="531" t="s">
        <v>877</v>
      </c>
      <c r="B5" s="531"/>
      <c r="C5" s="531"/>
      <c r="D5" s="531"/>
      <c r="E5" s="224"/>
    </row>
    <row r="6" spans="1:7" ht="13.5" customHeight="1">
      <c r="C6" s="62"/>
      <c r="D6" s="297" t="str">
        <f>CONCATENATE(functie," ",nume_candidat)</f>
        <v>Șef de lucrări Halbac-Cotoara-Zamfir Rares</v>
      </c>
    </row>
    <row r="7" spans="1:7" ht="18.75" customHeight="1">
      <c r="A7" s="529" t="s">
        <v>336</v>
      </c>
      <c r="B7" s="529" t="s">
        <v>878</v>
      </c>
      <c r="C7" s="539" t="s">
        <v>2</v>
      </c>
      <c r="D7" s="529" t="s">
        <v>542</v>
      </c>
      <c r="E7" s="529" t="s">
        <v>4</v>
      </c>
      <c r="F7" s="550" t="s">
        <v>539</v>
      </c>
      <c r="G7" s="536" t="s">
        <v>549</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298" t="str">
        <f>CONCATENATE("ultimii ",durata_evaluare," ani")</f>
        <v>ultimii 5 ani</v>
      </c>
      <c r="E10" s="298" t="str">
        <f>CONCATENATE("ultimii                                  ",durata_evaluare," ani")</f>
        <v>ultimii                                  5 ani</v>
      </c>
      <c r="F10" s="552"/>
      <c r="G10" s="536"/>
    </row>
    <row r="11" spans="1:7">
      <c r="A11" s="86"/>
      <c r="B11" s="63"/>
      <c r="C11" s="28"/>
      <c r="D11" s="147">
        <f>SUMIF(D12:D1012,"&gt;0")</f>
        <v>0</v>
      </c>
      <c r="E11" s="73">
        <f>SUMIF(E12:E1110,"&gt;0")</f>
        <v>0</v>
      </c>
      <c r="F11" s="296"/>
    </row>
    <row r="12" spans="1:7">
      <c r="A12" s="35">
        <v>1</v>
      </c>
      <c r="B12" s="7"/>
      <c r="C12" s="218"/>
      <c r="D12" s="148" t="str">
        <f t="shared" ref="D12:D75" si="0">IF(OR($B12="",,$C12&lt;an_initial,$C12&gt;an_final),"",E12*100)</f>
        <v/>
      </c>
      <c r="E12" s="74" t="str">
        <f t="shared" ref="E12:E43" si="1">IF(OR($B12="",,$C12="",$C12&gt;an_final),"",IF($C12&gt;=an_initial,1,""))</f>
        <v/>
      </c>
      <c r="F12" s="70" t="b">
        <f t="shared" ref="F12:F75" si="2">IF(nume_candidat="",FALSE,ISNUMBER(SEARCH(nume_candidat,$B12)))</f>
        <v>0</v>
      </c>
      <c r="G12" s="71">
        <f t="shared" ref="G12:G43" si="3">LEN(B12)-LEN(SUBSTITUTE(B12,",",""))+1</f>
        <v>1</v>
      </c>
    </row>
    <row r="13" spans="1:7">
      <c r="A13" s="35">
        <v>2</v>
      </c>
      <c r="B13" s="7"/>
      <c r="C13" s="218"/>
      <c r="D13" s="148" t="str">
        <f t="shared" si="0"/>
        <v/>
      </c>
      <c r="E13" s="74" t="str">
        <f t="shared" si="1"/>
        <v/>
      </c>
      <c r="F13" s="70" t="b">
        <f t="shared" si="2"/>
        <v>0</v>
      </c>
      <c r="G13" s="71">
        <f t="shared" si="3"/>
        <v>1</v>
      </c>
    </row>
    <row r="14" spans="1:7">
      <c r="A14" s="35">
        <v>3</v>
      </c>
      <c r="B14" s="7"/>
      <c r="C14" s="218"/>
      <c r="D14" s="148" t="str">
        <f t="shared" si="0"/>
        <v/>
      </c>
      <c r="E14" s="74" t="str">
        <f t="shared" si="1"/>
        <v/>
      </c>
      <c r="F14" s="70" t="b">
        <f t="shared" si="2"/>
        <v>0</v>
      </c>
      <c r="G14" s="71">
        <f t="shared" si="3"/>
        <v>1</v>
      </c>
    </row>
    <row r="15" spans="1:7">
      <c r="A15" s="35">
        <v>4</v>
      </c>
      <c r="B15" s="6"/>
      <c r="C15" s="214"/>
      <c r="D15" s="148" t="str">
        <f t="shared" si="0"/>
        <v/>
      </c>
      <c r="E15" s="74" t="str">
        <f t="shared" si="1"/>
        <v/>
      </c>
      <c r="F15" s="70" t="b">
        <f t="shared" si="2"/>
        <v>0</v>
      </c>
      <c r="G15" s="71">
        <f t="shared" si="3"/>
        <v>1</v>
      </c>
    </row>
    <row r="16" spans="1:7">
      <c r="A16" s="35">
        <v>5</v>
      </c>
      <c r="B16" s="6"/>
      <c r="C16" s="214"/>
      <c r="D16" s="148" t="str">
        <f t="shared" si="0"/>
        <v/>
      </c>
      <c r="E16" s="74" t="str">
        <f t="shared" si="1"/>
        <v/>
      </c>
      <c r="F16" s="70" t="b">
        <f t="shared" si="2"/>
        <v>0</v>
      </c>
      <c r="G16" s="71">
        <f t="shared" si="3"/>
        <v>1</v>
      </c>
    </row>
    <row r="17" spans="1:7">
      <c r="A17" s="35">
        <v>6</v>
      </c>
      <c r="B17" s="6"/>
      <c r="C17" s="214"/>
      <c r="D17" s="148" t="str">
        <f t="shared" si="0"/>
        <v/>
      </c>
      <c r="E17" s="74" t="str">
        <f t="shared" si="1"/>
        <v/>
      </c>
      <c r="F17" s="70" t="b">
        <f t="shared" si="2"/>
        <v>0</v>
      </c>
      <c r="G17" s="71">
        <f t="shared" si="3"/>
        <v>1</v>
      </c>
    </row>
    <row r="18" spans="1:7">
      <c r="A18" s="35">
        <v>7</v>
      </c>
      <c r="B18" s="6"/>
      <c r="C18" s="214"/>
      <c r="D18" s="148" t="str">
        <f t="shared" si="0"/>
        <v/>
      </c>
      <c r="E18" s="74" t="str">
        <f t="shared" si="1"/>
        <v/>
      </c>
      <c r="F18" s="70" t="b">
        <f t="shared" si="2"/>
        <v>0</v>
      </c>
      <c r="G18" s="71">
        <f t="shared" si="3"/>
        <v>1</v>
      </c>
    </row>
    <row r="19" spans="1:7">
      <c r="A19" s="35">
        <v>8</v>
      </c>
      <c r="B19" s="6"/>
      <c r="C19" s="214"/>
      <c r="D19" s="148" t="str">
        <f t="shared" si="0"/>
        <v/>
      </c>
      <c r="E19" s="74" t="str">
        <f t="shared" si="1"/>
        <v/>
      </c>
      <c r="F19" s="70" t="b">
        <f t="shared" si="2"/>
        <v>0</v>
      </c>
      <c r="G19" s="71">
        <f t="shared" si="3"/>
        <v>1</v>
      </c>
    </row>
    <row r="20" spans="1:7">
      <c r="A20" s="35">
        <v>9</v>
      </c>
      <c r="B20" s="6"/>
      <c r="C20" s="214"/>
      <c r="D20" s="148" t="str">
        <f t="shared" si="0"/>
        <v/>
      </c>
      <c r="E20" s="74" t="str">
        <f t="shared" si="1"/>
        <v/>
      </c>
      <c r="F20" s="70" t="b">
        <f t="shared" si="2"/>
        <v>0</v>
      </c>
      <c r="G20" s="71">
        <f t="shared" si="3"/>
        <v>1</v>
      </c>
    </row>
    <row r="21" spans="1:7">
      <c r="A21" s="35">
        <v>10</v>
      </c>
      <c r="B21" s="6"/>
      <c r="C21" s="214"/>
      <c r="D21" s="148" t="str">
        <f t="shared" si="0"/>
        <v/>
      </c>
      <c r="E21" s="74" t="str">
        <f t="shared" si="1"/>
        <v/>
      </c>
      <c r="F21" s="70" t="b">
        <f t="shared" si="2"/>
        <v>0</v>
      </c>
      <c r="G21" s="71">
        <f t="shared" si="3"/>
        <v>1</v>
      </c>
    </row>
    <row r="22" spans="1:7">
      <c r="A22" s="35">
        <v>11</v>
      </c>
      <c r="B22" s="6"/>
      <c r="C22" s="214"/>
      <c r="D22" s="148" t="str">
        <f t="shared" si="0"/>
        <v/>
      </c>
      <c r="E22" s="74" t="str">
        <f t="shared" si="1"/>
        <v/>
      </c>
      <c r="F22" s="70" t="b">
        <f t="shared" si="2"/>
        <v>0</v>
      </c>
      <c r="G22" s="71">
        <f t="shared" si="3"/>
        <v>1</v>
      </c>
    </row>
    <row r="23" spans="1:7">
      <c r="A23" s="35">
        <v>12</v>
      </c>
      <c r="B23" s="6"/>
      <c r="C23" s="214"/>
      <c r="D23" s="148" t="str">
        <f t="shared" si="0"/>
        <v/>
      </c>
      <c r="E23" s="74" t="str">
        <f t="shared" si="1"/>
        <v/>
      </c>
      <c r="F23" s="70" t="b">
        <f t="shared" si="2"/>
        <v>0</v>
      </c>
      <c r="G23" s="71">
        <f t="shared" si="3"/>
        <v>1</v>
      </c>
    </row>
    <row r="24" spans="1:7">
      <c r="A24" s="35">
        <v>13</v>
      </c>
      <c r="B24" s="6"/>
      <c r="C24" s="214"/>
      <c r="D24" s="148" t="str">
        <f t="shared" si="0"/>
        <v/>
      </c>
      <c r="E24" s="74" t="str">
        <f t="shared" si="1"/>
        <v/>
      </c>
      <c r="F24" s="70" t="b">
        <f t="shared" si="2"/>
        <v>0</v>
      </c>
      <c r="G24" s="71">
        <f t="shared" si="3"/>
        <v>1</v>
      </c>
    </row>
    <row r="25" spans="1:7">
      <c r="A25" s="35">
        <v>14</v>
      </c>
      <c r="B25" s="6"/>
      <c r="C25" s="214"/>
      <c r="D25" s="148" t="str">
        <f t="shared" si="0"/>
        <v/>
      </c>
      <c r="E25" s="74" t="str">
        <f t="shared" si="1"/>
        <v/>
      </c>
      <c r="F25" s="70" t="b">
        <f t="shared" si="2"/>
        <v>0</v>
      </c>
      <c r="G25" s="71">
        <f t="shared" si="3"/>
        <v>1</v>
      </c>
    </row>
    <row r="26" spans="1:7">
      <c r="A26" s="35">
        <v>15</v>
      </c>
      <c r="B26" s="6"/>
      <c r="C26" s="214"/>
      <c r="D26" s="148" t="str">
        <f t="shared" si="0"/>
        <v/>
      </c>
      <c r="E26" s="74" t="str">
        <f t="shared" si="1"/>
        <v/>
      </c>
      <c r="F26" s="70" t="b">
        <f t="shared" si="2"/>
        <v>0</v>
      </c>
      <c r="G26" s="71">
        <f t="shared" si="3"/>
        <v>1</v>
      </c>
    </row>
    <row r="27" spans="1:7">
      <c r="A27" s="35">
        <v>16</v>
      </c>
      <c r="B27" s="6"/>
      <c r="C27" s="214"/>
      <c r="D27" s="148" t="str">
        <f t="shared" si="0"/>
        <v/>
      </c>
      <c r="E27" s="74" t="str">
        <f t="shared" si="1"/>
        <v/>
      </c>
      <c r="F27" s="70" t="b">
        <f t="shared" si="2"/>
        <v>0</v>
      </c>
      <c r="G27" s="71">
        <f t="shared" si="3"/>
        <v>1</v>
      </c>
    </row>
    <row r="28" spans="1:7">
      <c r="A28" s="35">
        <v>17</v>
      </c>
      <c r="B28" s="6"/>
      <c r="C28" s="214"/>
      <c r="D28" s="148" t="str">
        <f t="shared" si="0"/>
        <v/>
      </c>
      <c r="E28" s="74" t="str">
        <f t="shared" si="1"/>
        <v/>
      </c>
      <c r="F28" s="70" t="b">
        <f t="shared" si="2"/>
        <v>0</v>
      </c>
      <c r="G28" s="71">
        <f t="shared" si="3"/>
        <v>1</v>
      </c>
    </row>
    <row r="29" spans="1:7">
      <c r="A29" s="35">
        <v>18</v>
      </c>
      <c r="B29" s="6"/>
      <c r="C29" s="214"/>
      <c r="D29" s="148" t="str">
        <f t="shared" si="0"/>
        <v/>
      </c>
      <c r="E29" s="74" t="str">
        <f t="shared" si="1"/>
        <v/>
      </c>
      <c r="F29" s="70" t="b">
        <f t="shared" si="2"/>
        <v>0</v>
      </c>
      <c r="G29" s="71">
        <f t="shared" si="3"/>
        <v>1</v>
      </c>
    </row>
    <row r="30" spans="1:7">
      <c r="A30" s="35">
        <v>19</v>
      </c>
      <c r="B30" s="6"/>
      <c r="C30" s="214"/>
      <c r="D30" s="148" t="str">
        <f t="shared" si="0"/>
        <v/>
      </c>
      <c r="E30" s="74" t="str">
        <f t="shared" si="1"/>
        <v/>
      </c>
      <c r="F30" s="70" t="b">
        <f t="shared" si="2"/>
        <v>0</v>
      </c>
      <c r="G30" s="71">
        <f t="shared" si="3"/>
        <v>1</v>
      </c>
    </row>
    <row r="31" spans="1:7">
      <c r="A31" s="35">
        <v>20</v>
      </c>
      <c r="B31" s="6"/>
      <c r="C31" s="214"/>
      <c r="D31" s="148" t="str">
        <f t="shared" si="0"/>
        <v/>
      </c>
      <c r="E31" s="74" t="str">
        <f t="shared" si="1"/>
        <v/>
      </c>
      <c r="F31" s="70" t="b">
        <f t="shared" si="2"/>
        <v>0</v>
      </c>
      <c r="G31" s="71">
        <f t="shared" si="3"/>
        <v>1</v>
      </c>
    </row>
    <row r="32" spans="1:7">
      <c r="A32" s="35">
        <v>21</v>
      </c>
      <c r="B32" s="6"/>
      <c r="C32" s="214"/>
      <c r="D32" s="148" t="str">
        <f t="shared" si="0"/>
        <v/>
      </c>
      <c r="E32" s="74" t="str">
        <f t="shared" si="1"/>
        <v/>
      </c>
      <c r="F32" s="70" t="b">
        <f t="shared" si="2"/>
        <v>0</v>
      </c>
      <c r="G32" s="71">
        <f t="shared" si="3"/>
        <v>1</v>
      </c>
    </row>
    <row r="33" spans="1:7">
      <c r="A33" s="35">
        <v>22</v>
      </c>
      <c r="B33" s="6"/>
      <c r="C33" s="214"/>
      <c r="D33" s="148" t="str">
        <f t="shared" si="0"/>
        <v/>
      </c>
      <c r="E33" s="74" t="str">
        <f t="shared" si="1"/>
        <v/>
      </c>
      <c r="F33" s="70" t="b">
        <f t="shared" si="2"/>
        <v>0</v>
      </c>
      <c r="G33" s="71">
        <f t="shared" si="3"/>
        <v>1</v>
      </c>
    </row>
    <row r="34" spans="1:7">
      <c r="A34" s="35">
        <v>23</v>
      </c>
      <c r="B34" s="6"/>
      <c r="C34" s="214"/>
      <c r="D34" s="148" t="str">
        <f t="shared" si="0"/>
        <v/>
      </c>
      <c r="E34" s="74" t="str">
        <f t="shared" si="1"/>
        <v/>
      </c>
      <c r="F34" s="70" t="b">
        <f t="shared" si="2"/>
        <v>0</v>
      </c>
      <c r="G34" s="71">
        <f t="shared" si="3"/>
        <v>1</v>
      </c>
    </row>
    <row r="35" spans="1:7">
      <c r="A35" s="35">
        <v>24</v>
      </c>
      <c r="B35" s="6"/>
      <c r="C35" s="214"/>
      <c r="D35" s="148" t="str">
        <f t="shared" si="0"/>
        <v/>
      </c>
      <c r="E35" s="74" t="str">
        <f t="shared" si="1"/>
        <v/>
      </c>
      <c r="F35" s="70" t="b">
        <f t="shared" si="2"/>
        <v>0</v>
      </c>
      <c r="G35" s="71">
        <f t="shared" si="3"/>
        <v>1</v>
      </c>
    </row>
    <row r="36" spans="1:7">
      <c r="A36" s="35">
        <v>25</v>
      </c>
      <c r="B36" s="6"/>
      <c r="C36" s="214"/>
      <c r="D36" s="148" t="str">
        <f t="shared" si="0"/>
        <v/>
      </c>
      <c r="E36" s="74" t="str">
        <f t="shared" si="1"/>
        <v/>
      </c>
      <c r="F36" s="70" t="b">
        <f t="shared" si="2"/>
        <v>0</v>
      </c>
      <c r="G36" s="71">
        <f t="shared" si="3"/>
        <v>1</v>
      </c>
    </row>
    <row r="37" spans="1:7">
      <c r="A37" s="35">
        <v>26</v>
      </c>
      <c r="B37" s="6"/>
      <c r="C37" s="214"/>
      <c r="D37" s="148" t="str">
        <f t="shared" si="0"/>
        <v/>
      </c>
      <c r="E37" s="74" t="str">
        <f t="shared" si="1"/>
        <v/>
      </c>
      <c r="F37" s="70" t="b">
        <f t="shared" si="2"/>
        <v>0</v>
      </c>
      <c r="G37" s="71">
        <f t="shared" si="3"/>
        <v>1</v>
      </c>
    </row>
    <row r="38" spans="1:7">
      <c r="A38" s="35">
        <v>27</v>
      </c>
      <c r="B38" s="6"/>
      <c r="C38" s="214"/>
      <c r="D38" s="148" t="str">
        <f t="shared" si="0"/>
        <v/>
      </c>
      <c r="E38" s="74" t="str">
        <f t="shared" si="1"/>
        <v/>
      </c>
      <c r="F38" s="70" t="b">
        <f t="shared" si="2"/>
        <v>0</v>
      </c>
      <c r="G38" s="71">
        <f t="shared" si="3"/>
        <v>1</v>
      </c>
    </row>
    <row r="39" spans="1:7">
      <c r="A39" s="35">
        <v>28</v>
      </c>
      <c r="B39" s="6"/>
      <c r="C39" s="214"/>
      <c r="D39" s="148" t="str">
        <f t="shared" si="0"/>
        <v/>
      </c>
      <c r="E39" s="74" t="str">
        <f t="shared" si="1"/>
        <v/>
      </c>
      <c r="F39" s="70" t="b">
        <f t="shared" si="2"/>
        <v>0</v>
      </c>
      <c r="G39" s="71">
        <f t="shared" si="3"/>
        <v>1</v>
      </c>
    </row>
    <row r="40" spans="1:7">
      <c r="A40" s="35">
        <v>29</v>
      </c>
      <c r="B40" s="6"/>
      <c r="C40" s="214"/>
      <c r="D40" s="148" t="str">
        <f t="shared" si="0"/>
        <v/>
      </c>
      <c r="E40" s="74" t="str">
        <f t="shared" si="1"/>
        <v/>
      </c>
      <c r="F40" s="70" t="b">
        <f t="shared" si="2"/>
        <v>0</v>
      </c>
      <c r="G40" s="71">
        <f t="shared" si="3"/>
        <v>1</v>
      </c>
    </row>
    <row r="41" spans="1:7">
      <c r="A41" s="35">
        <v>30</v>
      </c>
      <c r="B41" s="6"/>
      <c r="C41" s="214"/>
      <c r="D41" s="148" t="str">
        <f t="shared" si="0"/>
        <v/>
      </c>
      <c r="E41" s="74" t="str">
        <f t="shared" si="1"/>
        <v/>
      </c>
      <c r="F41" s="70" t="b">
        <f t="shared" si="2"/>
        <v>0</v>
      </c>
      <c r="G41" s="71">
        <f t="shared" si="3"/>
        <v>1</v>
      </c>
    </row>
    <row r="42" spans="1:7">
      <c r="A42" s="35">
        <v>31</v>
      </c>
      <c r="B42" s="6"/>
      <c r="C42" s="214"/>
      <c r="D42" s="148" t="str">
        <f t="shared" si="0"/>
        <v/>
      </c>
      <c r="E42" s="74" t="str">
        <f t="shared" si="1"/>
        <v/>
      </c>
      <c r="F42" s="70" t="b">
        <f t="shared" si="2"/>
        <v>0</v>
      </c>
      <c r="G42" s="71">
        <f t="shared" si="3"/>
        <v>1</v>
      </c>
    </row>
    <row r="43" spans="1:7">
      <c r="A43" s="35">
        <v>32</v>
      </c>
      <c r="B43" s="6"/>
      <c r="C43" s="214"/>
      <c r="D43" s="148" t="str">
        <f t="shared" si="0"/>
        <v/>
      </c>
      <c r="E43" s="74" t="str">
        <f t="shared" si="1"/>
        <v/>
      </c>
      <c r="F43" s="70" t="b">
        <f t="shared" si="2"/>
        <v>0</v>
      </c>
      <c r="G43" s="71">
        <f t="shared" si="3"/>
        <v>1</v>
      </c>
    </row>
    <row r="44" spans="1:7">
      <c r="A44" s="35">
        <v>33</v>
      </c>
      <c r="B44" s="6"/>
      <c r="C44" s="214"/>
      <c r="D44" s="148" t="str">
        <f t="shared" si="0"/>
        <v/>
      </c>
      <c r="E44" s="74" t="str">
        <f t="shared" ref="E44:E75" si="4">IF(OR($B44="",,$C44="",$C44&gt;an_final),"",IF($C44&gt;=an_initial,1,""))</f>
        <v/>
      </c>
      <c r="F44" s="70" t="b">
        <f t="shared" si="2"/>
        <v>0</v>
      </c>
      <c r="G44" s="71">
        <f t="shared" ref="G44:G75" si="5">LEN(B44)-LEN(SUBSTITUTE(B44,",",""))+1</f>
        <v>1</v>
      </c>
    </row>
    <row r="45" spans="1:7">
      <c r="A45" s="35">
        <v>34</v>
      </c>
      <c r="B45" s="6"/>
      <c r="C45" s="214"/>
      <c r="D45" s="148" t="str">
        <f t="shared" si="0"/>
        <v/>
      </c>
      <c r="E45" s="74" t="str">
        <f t="shared" si="4"/>
        <v/>
      </c>
      <c r="F45" s="70" t="b">
        <f t="shared" si="2"/>
        <v>0</v>
      </c>
      <c r="G45" s="71">
        <f t="shared" si="5"/>
        <v>1</v>
      </c>
    </row>
    <row r="46" spans="1:7">
      <c r="A46" s="35">
        <v>35</v>
      </c>
      <c r="B46" s="6"/>
      <c r="C46" s="214"/>
      <c r="D46" s="148" t="str">
        <f t="shared" si="0"/>
        <v/>
      </c>
      <c r="E46" s="74" t="str">
        <f t="shared" si="4"/>
        <v/>
      </c>
      <c r="F46" s="70" t="b">
        <f t="shared" si="2"/>
        <v>0</v>
      </c>
      <c r="G46" s="71">
        <f t="shared" si="5"/>
        <v>1</v>
      </c>
    </row>
    <row r="47" spans="1:7">
      <c r="A47" s="35">
        <v>36</v>
      </c>
      <c r="B47" s="6"/>
      <c r="C47" s="214"/>
      <c r="D47" s="148" t="str">
        <f t="shared" si="0"/>
        <v/>
      </c>
      <c r="E47" s="74" t="str">
        <f t="shared" si="4"/>
        <v/>
      </c>
      <c r="F47" s="70" t="b">
        <f t="shared" si="2"/>
        <v>0</v>
      </c>
      <c r="G47" s="71">
        <f t="shared" si="5"/>
        <v>1</v>
      </c>
    </row>
    <row r="48" spans="1:7">
      <c r="A48" s="35">
        <v>37</v>
      </c>
      <c r="B48" s="6"/>
      <c r="C48" s="214"/>
      <c r="D48" s="148" t="str">
        <f t="shared" si="0"/>
        <v/>
      </c>
      <c r="E48" s="74" t="str">
        <f t="shared" si="4"/>
        <v/>
      </c>
      <c r="F48" s="70" t="b">
        <f t="shared" si="2"/>
        <v>0</v>
      </c>
      <c r="G48" s="71">
        <f t="shared" si="5"/>
        <v>1</v>
      </c>
    </row>
    <row r="49" spans="1:7">
      <c r="A49" s="35">
        <v>38</v>
      </c>
      <c r="B49" s="6"/>
      <c r="C49" s="214"/>
      <c r="D49" s="148" t="str">
        <f t="shared" si="0"/>
        <v/>
      </c>
      <c r="E49" s="74" t="str">
        <f t="shared" si="4"/>
        <v/>
      </c>
      <c r="F49" s="70" t="b">
        <f t="shared" si="2"/>
        <v>0</v>
      </c>
      <c r="G49" s="71">
        <f t="shared" si="5"/>
        <v>1</v>
      </c>
    </row>
    <row r="50" spans="1:7">
      <c r="A50" s="35">
        <v>39</v>
      </c>
      <c r="B50" s="6"/>
      <c r="C50" s="214"/>
      <c r="D50" s="148" t="str">
        <f t="shared" si="0"/>
        <v/>
      </c>
      <c r="E50" s="74" t="str">
        <f t="shared" si="4"/>
        <v/>
      </c>
      <c r="F50" s="70" t="b">
        <f t="shared" si="2"/>
        <v>0</v>
      </c>
      <c r="G50" s="71">
        <f t="shared" si="5"/>
        <v>1</v>
      </c>
    </row>
    <row r="51" spans="1:7">
      <c r="A51" s="35">
        <v>40</v>
      </c>
      <c r="B51" s="6"/>
      <c r="C51" s="214"/>
      <c r="D51" s="148" t="str">
        <f t="shared" si="0"/>
        <v/>
      </c>
      <c r="E51" s="74" t="str">
        <f t="shared" si="4"/>
        <v/>
      </c>
      <c r="F51" s="70" t="b">
        <f t="shared" si="2"/>
        <v>0</v>
      </c>
      <c r="G51" s="71">
        <f t="shared" si="5"/>
        <v>1</v>
      </c>
    </row>
    <row r="52" spans="1:7">
      <c r="A52" s="35">
        <v>41</v>
      </c>
      <c r="B52" s="6"/>
      <c r="C52" s="214"/>
      <c r="D52" s="148" t="str">
        <f t="shared" si="0"/>
        <v/>
      </c>
      <c r="E52" s="74" t="str">
        <f t="shared" si="4"/>
        <v/>
      </c>
      <c r="F52" s="70" t="b">
        <f t="shared" si="2"/>
        <v>0</v>
      </c>
      <c r="G52" s="71">
        <f t="shared" si="5"/>
        <v>1</v>
      </c>
    </row>
    <row r="53" spans="1:7">
      <c r="A53" s="35">
        <v>42</v>
      </c>
      <c r="B53" s="6"/>
      <c r="C53" s="214"/>
      <c r="D53" s="148" t="str">
        <f t="shared" si="0"/>
        <v/>
      </c>
      <c r="E53" s="74" t="str">
        <f t="shared" si="4"/>
        <v/>
      </c>
      <c r="F53" s="70" t="b">
        <f t="shared" si="2"/>
        <v>0</v>
      </c>
      <c r="G53" s="71">
        <f t="shared" si="5"/>
        <v>1</v>
      </c>
    </row>
    <row r="54" spans="1:7">
      <c r="A54" s="35">
        <v>43</v>
      </c>
      <c r="B54" s="6"/>
      <c r="C54" s="214"/>
      <c r="D54" s="148" t="str">
        <f t="shared" si="0"/>
        <v/>
      </c>
      <c r="E54" s="74" t="str">
        <f t="shared" si="4"/>
        <v/>
      </c>
      <c r="F54" s="70" t="b">
        <f t="shared" si="2"/>
        <v>0</v>
      </c>
      <c r="G54" s="71">
        <f t="shared" si="5"/>
        <v>1</v>
      </c>
    </row>
    <row r="55" spans="1:7">
      <c r="A55" s="35">
        <v>44</v>
      </c>
      <c r="B55" s="6"/>
      <c r="C55" s="214"/>
      <c r="D55" s="148" t="str">
        <f t="shared" si="0"/>
        <v/>
      </c>
      <c r="E55" s="74" t="str">
        <f t="shared" si="4"/>
        <v/>
      </c>
      <c r="F55" s="70" t="b">
        <f t="shared" si="2"/>
        <v>0</v>
      </c>
      <c r="G55" s="71">
        <f t="shared" si="5"/>
        <v>1</v>
      </c>
    </row>
    <row r="56" spans="1:7">
      <c r="A56" s="35">
        <v>45</v>
      </c>
      <c r="B56" s="6"/>
      <c r="C56" s="214"/>
      <c r="D56" s="148" t="str">
        <f t="shared" si="0"/>
        <v/>
      </c>
      <c r="E56" s="74" t="str">
        <f t="shared" si="4"/>
        <v/>
      </c>
      <c r="F56" s="70" t="b">
        <f t="shared" si="2"/>
        <v>0</v>
      </c>
      <c r="G56" s="71">
        <f t="shared" si="5"/>
        <v>1</v>
      </c>
    </row>
    <row r="57" spans="1:7">
      <c r="A57" s="35">
        <v>46</v>
      </c>
      <c r="B57" s="6"/>
      <c r="C57" s="214"/>
      <c r="D57" s="148" t="str">
        <f t="shared" si="0"/>
        <v/>
      </c>
      <c r="E57" s="74" t="str">
        <f t="shared" si="4"/>
        <v/>
      </c>
      <c r="F57" s="70" t="b">
        <f t="shared" si="2"/>
        <v>0</v>
      </c>
      <c r="G57" s="71">
        <f t="shared" si="5"/>
        <v>1</v>
      </c>
    </row>
    <row r="58" spans="1:7">
      <c r="A58" s="35">
        <v>47</v>
      </c>
      <c r="B58" s="6"/>
      <c r="C58" s="214"/>
      <c r="D58" s="148" t="str">
        <f t="shared" si="0"/>
        <v/>
      </c>
      <c r="E58" s="74" t="str">
        <f t="shared" si="4"/>
        <v/>
      </c>
      <c r="F58" s="70" t="b">
        <f t="shared" si="2"/>
        <v>0</v>
      </c>
      <c r="G58" s="71">
        <f t="shared" si="5"/>
        <v>1</v>
      </c>
    </row>
    <row r="59" spans="1:7">
      <c r="A59" s="35">
        <v>48</v>
      </c>
      <c r="B59" s="6"/>
      <c r="C59" s="214"/>
      <c r="D59" s="148" t="str">
        <f t="shared" si="0"/>
        <v/>
      </c>
      <c r="E59" s="74" t="str">
        <f t="shared" si="4"/>
        <v/>
      </c>
      <c r="F59" s="70" t="b">
        <f t="shared" si="2"/>
        <v>0</v>
      </c>
      <c r="G59" s="71">
        <f t="shared" si="5"/>
        <v>1</v>
      </c>
    </row>
    <row r="60" spans="1:7">
      <c r="A60" s="35">
        <v>49</v>
      </c>
      <c r="B60" s="6"/>
      <c r="C60" s="214"/>
      <c r="D60" s="148" t="str">
        <f t="shared" si="0"/>
        <v/>
      </c>
      <c r="E60" s="74" t="str">
        <f t="shared" si="4"/>
        <v/>
      </c>
      <c r="F60" s="70" t="b">
        <f t="shared" si="2"/>
        <v>0</v>
      </c>
      <c r="G60" s="71">
        <f t="shared" si="5"/>
        <v>1</v>
      </c>
    </row>
    <row r="61" spans="1:7">
      <c r="A61" s="35">
        <v>50</v>
      </c>
      <c r="B61" s="6"/>
      <c r="C61" s="214"/>
      <c r="D61" s="148" t="str">
        <f t="shared" si="0"/>
        <v/>
      </c>
      <c r="E61" s="74" t="str">
        <f t="shared" si="4"/>
        <v/>
      </c>
      <c r="F61" s="70" t="b">
        <f t="shared" si="2"/>
        <v>0</v>
      </c>
      <c r="G61" s="71">
        <f t="shared" si="5"/>
        <v>1</v>
      </c>
    </row>
    <row r="62" spans="1:7">
      <c r="A62" s="35">
        <v>51</v>
      </c>
      <c r="B62" s="6"/>
      <c r="C62" s="214"/>
      <c r="D62" s="148" t="str">
        <f t="shared" si="0"/>
        <v/>
      </c>
      <c r="E62" s="74" t="str">
        <f t="shared" si="4"/>
        <v/>
      </c>
      <c r="F62" s="70" t="b">
        <f t="shared" si="2"/>
        <v>0</v>
      </c>
      <c r="G62" s="71">
        <f t="shared" si="5"/>
        <v>1</v>
      </c>
    </row>
    <row r="63" spans="1:7">
      <c r="A63" s="35">
        <v>52</v>
      </c>
      <c r="B63" s="6"/>
      <c r="C63" s="214"/>
      <c r="D63" s="148" t="str">
        <f t="shared" si="0"/>
        <v/>
      </c>
      <c r="E63" s="74" t="str">
        <f t="shared" si="4"/>
        <v/>
      </c>
      <c r="F63" s="70" t="b">
        <f t="shared" si="2"/>
        <v>0</v>
      </c>
      <c r="G63" s="71">
        <f t="shared" si="5"/>
        <v>1</v>
      </c>
    </row>
    <row r="64" spans="1:7">
      <c r="A64" s="35">
        <v>53</v>
      </c>
      <c r="B64" s="6"/>
      <c r="C64" s="214"/>
      <c r="D64" s="148" t="str">
        <f t="shared" si="0"/>
        <v/>
      </c>
      <c r="E64" s="74" t="str">
        <f t="shared" si="4"/>
        <v/>
      </c>
      <c r="F64" s="70" t="b">
        <f t="shared" si="2"/>
        <v>0</v>
      </c>
      <c r="G64" s="71">
        <f t="shared" si="5"/>
        <v>1</v>
      </c>
    </row>
    <row r="65" spans="1:7">
      <c r="A65" s="35">
        <v>54</v>
      </c>
      <c r="B65" s="6"/>
      <c r="C65" s="214"/>
      <c r="D65" s="148" t="str">
        <f t="shared" si="0"/>
        <v/>
      </c>
      <c r="E65" s="74" t="str">
        <f t="shared" si="4"/>
        <v/>
      </c>
      <c r="F65" s="70" t="b">
        <f t="shared" si="2"/>
        <v>0</v>
      </c>
      <c r="G65" s="71">
        <f t="shared" si="5"/>
        <v>1</v>
      </c>
    </row>
    <row r="66" spans="1:7">
      <c r="A66" s="35">
        <v>55</v>
      </c>
      <c r="B66" s="6"/>
      <c r="C66" s="214"/>
      <c r="D66" s="148" t="str">
        <f t="shared" si="0"/>
        <v/>
      </c>
      <c r="E66" s="74" t="str">
        <f t="shared" si="4"/>
        <v/>
      </c>
      <c r="F66" s="70" t="b">
        <f t="shared" si="2"/>
        <v>0</v>
      </c>
      <c r="G66" s="71">
        <f t="shared" si="5"/>
        <v>1</v>
      </c>
    </row>
    <row r="67" spans="1:7">
      <c r="A67" s="35">
        <v>56</v>
      </c>
      <c r="B67" s="6"/>
      <c r="C67" s="214"/>
      <c r="D67" s="148" t="str">
        <f t="shared" si="0"/>
        <v/>
      </c>
      <c r="E67" s="74" t="str">
        <f t="shared" si="4"/>
        <v/>
      </c>
      <c r="F67" s="70" t="b">
        <f t="shared" si="2"/>
        <v>0</v>
      </c>
      <c r="G67" s="71">
        <f t="shared" si="5"/>
        <v>1</v>
      </c>
    </row>
    <row r="68" spans="1:7">
      <c r="A68" s="35">
        <v>57</v>
      </c>
      <c r="B68" s="6"/>
      <c r="C68" s="214"/>
      <c r="D68" s="148" t="str">
        <f t="shared" si="0"/>
        <v/>
      </c>
      <c r="E68" s="74" t="str">
        <f t="shared" si="4"/>
        <v/>
      </c>
      <c r="F68" s="70" t="b">
        <f t="shared" si="2"/>
        <v>0</v>
      </c>
      <c r="G68" s="71">
        <f t="shared" si="5"/>
        <v>1</v>
      </c>
    </row>
    <row r="69" spans="1:7">
      <c r="A69" s="35">
        <v>58</v>
      </c>
      <c r="B69" s="6"/>
      <c r="C69" s="214"/>
      <c r="D69" s="148" t="str">
        <f t="shared" si="0"/>
        <v/>
      </c>
      <c r="E69" s="74" t="str">
        <f t="shared" si="4"/>
        <v/>
      </c>
      <c r="F69" s="70" t="b">
        <f t="shared" si="2"/>
        <v>0</v>
      </c>
      <c r="G69" s="71">
        <f t="shared" si="5"/>
        <v>1</v>
      </c>
    </row>
    <row r="70" spans="1:7">
      <c r="A70" s="35">
        <v>59</v>
      </c>
      <c r="B70" s="6"/>
      <c r="C70" s="214"/>
      <c r="D70" s="148" t="str">
        <f t="shared" si="0"/>
        <v/>
      </c>
      <c r="E70" s="74" t="str">
        <f t="shared" si="4"/>
        <v/>
      </c>
      <c r="F70" s="70" t="b">
        <f t="shared" si="2"/>
        <v>0</v>
      </c>
      <c r="G70" s="71">
        <f t="shared" si="5"/>
        <v>1</v>
      </c>
    </row>
    <row r="71" spans="1:7">
      <c r="A71" s="35">
        <v>60</v>
      </c>
      <c r="B71" s="6"/>
      <c r="C71" s="214"/>
      <c r="D71" s="148" t="str">
        <f t="shared" si="0"/>
        <v/>
      </c>
      <c r="E71" s="74" t="str">
        <f t="shared" si="4"/>
        <v/>
      </c>
      <c r="F71" s="70" t="b">
        <f t="shared" si="2"/>
        <v>0</v>
      </c>
      <c r="G71" s="71">
        <f t="shared" si="5"/>
        <v>1</v>
      </c>
    </row>
    <row r="72" spans="1:7">
      <c r="A72" s="35">
        <v>61</v>
      </c>
      <c r="B72" s="6"/>
      <c r="C72" s="214"/>
      <c r="D72" s="148" t="str">
        <f t="shared" si="0"/>
        <v/>
      </c>
      <c r="E72" s="74" t="str">
        <f t="shared" si="4"/>
        <v/>
      </c>
      <c r="F72" s="70" t="b">
        <f t="shared" si="2"/>
        <v>0</v>
      </c>
      <c r="G72" s="71">
        <f t="shared" si="5"/>
        <v>1</v>
      </c>
    </row>
    <row r="73" spans="1:7">
      <c r="A73" s="35">
        <v>62</v>
      </c>
      <c r="B73" s="6"/>
      <c r="C73" s="214"/>
      <c r="D73" s="148" t="str">
        <f t="shared" si="0"/>
        <v/>
      </c>
      <c r="E73" s="74" t="str">
        <f t="shared" si="4"/>
        <v/>
      </c>
      <c r="F73" s="70" t="b">
        <f t="shared" si="2"/>
        <v>0</v>
      </c>
      <c r="G73" s="71">
        <f t="shared" si="5"/>
        <v>1</v>
      </c>
    </row>
    <row r="74" spans="1:7">
      <c r="A74" s="35">
        <v>63</v>
      </c>
      <c r="B74" s="6"/>
      <c r="C74" s="214"/>
      <c r="D74" s="148" t="str">
        <f t="shared" si="0"/>
        <v/>
      </c>
      <c r="E74" s="74" t="str">
        <f t="shared" si="4"/>
        <v/>
      </c>
      <c r="F74" s="70" t="b">
        <f t="shared" si="2"/>
        <v>0</v>
      </c>
      <c r="G74" s="71">
        <f t="shared" si="5"/>
        <v>1</v>
      </c>
    </row>
    <row r="75" spans="1:7">
      <c r="A75" s="35">
        <v>64</v>
      </c>
      <c r="B75" s="6"/>
      <c r="C75" s="214"/>
      <c r="D75" s="148" t="str">
        <f t="shared" si="0"/>
        <v/>
      </c>
      <c r="E75" s="74" t="str">
        <f t="shared" si="4"/>
        <v/>
      </c>
      <c r="F75" s="70" t="b">
        <f t="shared" si="2"/>
        <v>0</v>
      </c>
      <c r="G75" s="71">
        <f t="shared" si="5"/>
        <v>1</v>
      </c>
    </row>
    <row r="76" spans="1:7">
      <c r="A76" s="35">
        <v>65</v>
      </c>
      <c r="B76" s="6"/>
      <c r="C76" s="214"/>
      <c r="D76" s="148" t="str">
        <f t="shared" ref="D76:D139" si="6">IF(OR($B76="",,$C76&lt;an_initial,$C76&gt;an_final),"",E76*100)</f>
        <v/>
      </c>
      <c r="E76" s="74" t="str">
        <f t="shared" ref="E76:E110" si="7">IF(OR($B76="",,$C76="",$C76&gt;an_final),"",IF($C76&gt;=an_initial,1,""))</f>
        <v/>
      </c>
      <c r="F76" s="70" t="b">
        <f t="shared" ref="F76:F110" si="8">IF(nume_candidat="",FALSE,ISNUMBER(SEARCH(nume_candidat,$B76)))</f>
        <v>0</v>
      </c>
      <c r="G76" s="71">
        <f t="shared" ref="G76:G110" si="9">LEN(B76)-LEN(SUBSTITUTE(B76,",",""))+1</f>
        <v>1</v>
      </c>
    </row>
    <row r="77" spans="1:7">
      <c r="A77" s="35">
        <v>66</v>
      </c>
      <c r="B77" s="6"/>
      <c r="C77" s="214"/>
      <c r="D77" s="148" t="str">
        <f t="shared" si="6"/>
        <v/>
      </c>
      <c r="E77" s="74" t="str">
        <f t="shared" si="7"/>
        <v/>
      </c>
      <c r="F77" s="70" t="b">
        <f t="shared" si="8"/>
        <v>0</v>
      </c>
      <c r="G77" s="71">
        <f t="shared" si="9"/>
        <v>1</v>
      </c>
    </row>
    <row r="78" spans="1:7">
      <c r="A78" s="35">
        <v>67</v>
      </c>
      <c r="B78" s="6"/>
      <c r="C78" s="214"/>
      <c r="D78" s="148" t="str">
        <f t="shared" si="6"/>
        <v/>
      </c>
      <c r="E78" s="74" t="str">
        <f t="shared" si="7"/>
        <v/>
      </c>
      <c r="F78" s="70" t="b">
        <f t="shared" si="8"/>
        <v>0</v>
      </c>
      <c r="G78" s="71">
        <f t="shared" si="9"/>
        <v>1</v>
      </c>
    </row>
    <row r="79" spans="1:7">
      <c r="A79" s="35">
        <v>68</v>
      </c>
      <c r="B79" s="6"/>
      <c r="C79" s="214"/>
      <c r="D79" s="148" t="str">
        <f t="shared" si="6"/>
        <v/>
      </c>
      <c r="E79" s="74" t="str">
        <f t="shared" si="7"/>
        <v/>
      </c>
      <c r="F79" s="70" t="b">
        <f t="shared" si="8"/>
        <v>0</v>
      </c>
      <c r="G79" s="71">
        <f t="shared" si="9"/>
        <v>1</v>
      </c>
    </row>
    <row r="80" spans="1:7">
      <c r="A80" s="35">
        <v>69</v>
      </c>
      <c r="B80" s="6"/>
      <c r="C80" s="214"/>
      <c r="D80" s="148" t="str">
        <f t="shared" si="6"/>
        <v/>
      </c>
      <c r="E80" s="74" t="str">
        <f t="shared" si="7"/>
        <v/>
      </c>
      <c r="F80" s="70" t="b">
        <f t="shared" si="8"/>
        <v>0</v>
      </c>
      <c r="G80" s="71">
        <f t="shared" si="9"/>
        <v>1</v>
      </c>
    </row>
    <row r="81" spans="1:7">
      <c r="A81" s="35">
        <v>70</v>
      </c>
      <c r="B81" s="6"/>
      <c r="C81" s="214"/>
      <c r="D81" s="148" t="str">
        <f t="shared" si="6"/>
        <v/>
      </c>
      <c r="E81" s="74" t="str">
        <f t="shared" si="7"/>
        <v/>
      </c>
      <c r="F81" s="70" t="b">
        <f t="shared" si="8"/>
        <v>0</v>
      </c>
      <c r="G81" s="71">
        <f t="shared" si="9"/>
        <v>1</v>
      </c>
    </row>
    <row r="82" spans="1:7">
      <c r="A82" s="35">
        <v>71</v>
      </c>
      <c r="B82" s="6"/>
      <c r="C82" s="214"/>
      <c r="D82" s="148" t="str">
        <f t="shared" si="6"/>
        <v/>
      </c>
      <c r="E82" s="74" t="str">
        <f t="shared" si="7"/>
        <v/>
      </c>
      <c r="F82" s="70" t="b">
        <f t="shared" si="8"/>
        <v>0</v>
      </c>
      <c r="G82" s="71">
        <f t="shared" si="9"/>
        <v>1</v>
      </c>
    </row>
    <row r="83" spans="1:7">
      <c r="A83" s="35">
        <v>72</v>
      </c>
      <c r="B83" s="6"/>
      <c r="C83" s="214"/>
      <c r="D83" s="148" t="str">
        <f t="shared" si="6"/>
        <v/>
      </c>
      <c r="E83" s="74" t="str">
        <f t="shared" si="7"/>
        <v/>
      </c>
      <c r="F83" s="70" t="b">
        <f t="shared" si="8"/>
        <v>0</v>
      </c>
      <c r="G83" s="71">
        <f t="shared" si="9"/>
        <v>1</v>
      </c>
    </row>
    <row r="84" spans="1:7">
      <c r="A84" s="35">
        <v>73</v>
      </c>
      <c r="B84" s="6"/>
      <c r="C84" s="214"/>
      <c r="D84" s="148" t="str">
        <f t="shared" si="6"/>
        <v/>
      </c>
      <c r="E84" s="74" t="str">
        <f t="shared" si="7"/>
        <v/>
      </c>
      <c r="F84" s="70" t="b">
        <f t="shared" si="8"/>
        <v>0</v>
      </c>
      <c r="G84" s="71">
        <f t="shared" si="9"/>
        <v>1</v>
      </c>
    </row>
    <row r="85" spans="1:7">
      <c r="A85" s="35">
        <v>74</v>
      </c>
      <c r="B85" s="6"/>
      <c r="C85" s="214"/>
      <c r="D85" s="148" t="str">
        <f t="shared" si="6"/>
        <v/>
      </c>
      <c r="E85" s="74" t="str">
        <f t="shared" si="7"/>
        <v/>
      </c>
      <c r="F85" s="70" t="b">
        <f t="shared" si="8"/>
        <v>0</v>
      </c>
      <c r="G85" s="71">
        <f t="shared" si="9"/>
        <v>1</v>
      </c>
    </row>
    <row r="86" spans="1:7">
      <c r="A86" s="35">
        <v>75</v>
      </c>
      <c r="B86" s="6"/>
      <c r="C86" s="214"/>
      <c r="D86" s="148" t="str">
        <f t="shared" si="6"/>
        <v/>
      </c>
      <c r="E86" s="74" t="str">
        <f t="shared" si="7"/>
        <v/>
      </c>
      <c r="F86" s="70" t="b">
        <f t="shared" si="8"/>
        <v>0</v>
      </c>
      <c r="G86" s="71">
        <f t="shared" si="9"/>
        <v>1</v>
      </c>
    </row>
    <row r="87" spans="1:7">
      <c r="A87" s="35">
        <v>76</v>
      </c>
      <c r="B87" s="6"/>
      <c r="C87" s="214"/>
      <c r="D87" s="148" t="str">
        <f t="shared" si="6"/>
        <v/>
      </c>
      <c r="E87" s="74" t="str">
        <f t="shared" si="7"/>
        <v/>
      </c>
      <c r="F87" s="70" t="b">
        <f t="shared" si="8"/>
        <v>0</v>
      </c>
      <c r="G87" s="71">
        <f t="shared" si="9"/>
        <v>1</v>
      </c>
    </row>
    <row r="88" spans="1:7">
      <c r="A88" s="35">
        <v>77</v>
      </c>
      <c r="B88" s="6"/>
      <c r="C88" s="214"/>
      <c r="D88" s="148" t="str">
        <f t="shared" si="6"/>
        <v/>
      </c>
      <c r="E88" s="74" t="str">
        <f t="shared" si="7"/>
        <v/>
      </c>
      <c r="F88" s="70" t="b">
        <f t="shared" si="8"/>
        <v>0</v>
      </c>
      <c r="G88" s="71">
        <f t="shared" si="9"/>
        <v>1</v>
      </c>
    </row>
    <row r="89" spans="1:7">
      <c r="A89" s="35">
        <v>78</v>
      </c>
      <c r="B89" s="6"/>
      <c r="C89" s="214"/>
      <c r="D89" s="148" t="str">
        <f t="shared" si="6"/>
        <v/>
      </c>
      <c r="E89" s="74" t="str">
        <f t="shared" si="7"/>
        <v/>
      </c>
      <c r="F89" s="70" t="b">
        <f t="shared" si="8"/>
        <v>0</v>
      </c>
      <c r="G89" s="71">
        <f t="shared" si="9"/>
        <v>1</v>
      </c>
    </row>
    <row r="90" spans="1:7">
      <c r="A90" s="35">
        <v>79</v>
      </c>
      <c r="B90" s="6"/>
      <c r="C90" s="214"/>
      <c r="D90" s="148" t="str">
        <f t="shared" si="6"/>
        <v/>
      </c>
      <c r="E90" s="74" t="str">
        <f t="shared" si="7"/>
        <v/>
      </c>
      <c r="F90" s="70" t="b">
        <f t="shared" si="8"/>
        <v>0</v>
      </c>
      <c r="G90" s="71">
        <f t="shared" si="9"/>
        <v>1</v>
      </c>
    </row>
    <row r="91" spans="1:7">
      <c r="A91" s="35">
        <v>80</v>
      </c>
      <c r="B91" s="6"/>
      <c r="C91" s="214"/>
      <c r="D91" s="148" t="str">
        <f t="shared" si="6"/>
        <v/>
      </c>
      <c r="E91" s="74" t="str">
        <f t="shared" si="7"/>
        <v/>
      </c>
      <c r="F91" s="70" t="b">
        <f t="shared" si="8"/>
        <v>0</v>
      </c>
      <c r="G91" s="71">
        <f t="shared" si="9"/>
        <v>1</v>
      </c>
    </row>
    <row r="92" spans="1:7">
      <c r="A92" s="35">
        <v>81</v>
      </c>
      <c r="B92" s="6"/>
      <c r="C92" s="214"/>
      <c r="D92" s="148" t="str">
        <f t="shared" si="6"/>
        <v/>
      </c>
      <c r="E92" s="74" t="str">
        <f t="shared" si="7"/>
        <v/>
      </c>
      <c r="F92" s="70" t="b">
        <f t="shared" si="8"/>
        <v>0</v>
      </c>
      <c r="G92" s="71">
        <f t="shared" si="9"/>
        <v>1</v>
      </c>
    </row>
    <row r="93" spans="1:7">
      <c r="A93" s="35">
        <v>82</v>
      </c>
      <c r="B93" s="6"/>
      <c r="C93" s="214"/>
      <c r="D93" s="148" t="str">
        <f t="shared" si="6"/>
        <v/>
      </c>
      <c r="E93" s="74" t="str">
        <f t="shared" si="7"/>
        <v/>
      </c>
      <c r="F93" s="70" t="b">
        <f t="shared" si="8"/>
        <v>0</v>
      </c>
      <c r="G93" s="71">
        <f t="shared" si="9"/>
        <v>1</v>
      </c>
    </row>
    <row r="94" spans="1:7">
      <c r="A94" s="35">
        <v>83</v>
      </c>
      <c r="B94" s="6"/>
      <c r="C94" s="214"/>
      <c r="D94" s="148" t="str">
        <f t="shared" si="6"/>
        <v/>
      </c>
      <c r="E94" s="74" t="str">
        <f t="shared" si="7"/>
        <v/>
      </c>
      <c r="F94" s="70" t="b">
        <f t="shared" si="8"/>
        <v>0</v>
      </c>
      <c r="G94" s="71">
        <f t="shared" si="9"/>
        <v>1</v>
      </c>
    </row>
    <row r="95" spans="1:7">
      <c r="A95" s="35">
        <v>84</v>
      </c>
      <c r="B95" s="6"/>
      <c r="C95" s="214"/>
      <c r="D95" s="148" t="str">
        <f t="shared" si="6"/>
        <v/>
      </c>
      <c r="E95" s="74" t="str">
        <f t="shared" si="7"/>
        <v/>
      </c>
      <c r="F95" s="70" t="b">
        <f t="shared" si="8"/>
        <v>0</v>
      </c>
      <c r="G95" s="71">
        <f t="shared" si="9"/>
        <v>1</v>
      </c>
    </row>
    <row r="96" spans="1:7">
      <c r="A96" s="35">
        <v>85</v>
      </c>
      <c r="B96" s="6"/>
      <c r="C96" s="214"/>
      <c r="D96" s="148" t="str">
        <f t="shared" si="6"/>
        <v/>
      </c>
      <c r="E96" s="74" t="str">
        <f t="shared" si="7"/>
        <v/>
      </c>
      <c r="F96" s="70" t="b">
        <f t="shared" si="8"/>
        <v>0</v>
      </c>
      <c r="G96" s="71">
        <f t="shared" si="9"/>
        <v>1</v>
      </c>
    </row>
    <row r="97" spans="1:7">
      <c r="A97" s="35">
        <v>86</v>
      </c>
      <c r="B97" s="6"/>
      <c r="C97" s="214"/>
      <c r="D97" s="148" t="str">
        <f t="shared" si="6"/>
        <v/>
      </c>
      <c r="E97" s="74" t="str">
        <f t="shared" si="7"/>
        <v/>
      </c>
      <c r="F97" s="70" t="b">
        <f t="shared" si="8"/>
        <v>0</v>
      </c>
      <c r="G97" s="71">
        <f t="shared" si="9"/>
        <v>1</v>
      </c>
    </row>
    <row r="98" spans="1:7">
      <c r="A98" s="35">
        <v>87</v>
      </c>
      <c r="B98" s="6"/>
      <c r="C98" s="214"/>
      <c r="D98" s="148" t="str">
        <f t="shared" si="6"/>
        <v/>
      </c>
      <c r="E98" s="74" t="str">
        <f t="shared" si="7"/>
        <v/>
      </c>
      <c r="F98" s="70" t="b">
        <f t="shared" si="8"/>
        <v>0</v>
      </c>
      <c r="G98" s="71">
        <f t="shared" si="9"/>
        <v>1</v>
      </c>
    </row>
    <row r="99" spans="1:7">
      <c r="A99" s="35">
        <v>88</v>
      </c>
      <c r="B99" s="6"/>
      <c r="C99" s="214"/>
      <c r="D99" s="148" t="str">
        <f t="shared" si="6"/>
        <v/>
      </c>
      <c r="E99" s="74" t="str">
        <f t="shared" si="7"/>
        <v/>
      </c>
      <c r="F99" s="70" t="b">
        <f t="shared" si="8"/>
        <v>0</v>
      </c>
      <c r="G99" s="71">
        <f t="shared" si="9"/>
        <v>1</v>
      </c>
    </row>
    <row r="100" spans="1:7">
      <c r="A100" s="35">
        <v>89</v>
      </c>
      <c r="B100" s="6"/>
      <c r="C100" s="214"/>
      <c r="D100" s="148" t="str">
        <f t="shared" si="6"/>
        <v/>
      </c>
      <c r="E100" s="74" t="str">
        <f t="shared" si="7"/>
        <v/>
      </c>
      <c r="F100" s="70" t="b">
        <f t="shared" si="8"/>
        <v>0</v>
      </c>
      <c r="G100" s="71">
        <f t="shared" si="9"/>
        <v>1</v>
      </c>
    </row>
    <row r="101" spans="1:7">
      <c r="A101" s="35">
        <v>90</v>
      </c>
      <c r="B101" s="6"/>
      <c r="C101" s="214"/>
      <c r="D101" s="148" t="str">
        <f t="shared" si="6"/>
        <v/>
      </c>
      <c r="E101" s="74" t="str">
        <f t="shared" si="7"/>
        <v/>
      </c>
      <c r="F101" s="70" t="b">
        <f t="shared" si="8"/>
        <v>0</v>
      </c>
      <c r="G101" s="71">
        <f t="shared" si="9"/>
        <v>1</v>
      </c>
    </row>
    <row r="102" spans="1:7">
      <c r="A102" s="35">
        <v>91</v>
      </c>
      <c r="B102" s="6"/>
      <c r="C102" s="214"/>
      <c r="D102" s="148" t="str">
        <f t="shared" si="6"/>
        <v/>
      </c>
      <c r="E102" s="74" t="str">
        <f t="shared" si="7"/>
        <v/>
      </c>
      <c r="F102" s="70" t="b">
        <f t="shared" si="8"/>
        <v>0</v>
      </c>
      <c r="G102" s="71">
        <f t="shared" si="9"/>
        <v>1</v>
      </c>
    </row>
    <row r="103" spans="1:7">
      <c r="A103" s="35">
        <v>92</v>
      </c>
      <c r="B103" s="6"/>
      <c r="C103" s="214"/>
      <c r="D103" s="148" t="str">
        <f t="shared" si="6"/>
        <v/>
      </c>
      <c r="E103" s="74" t="str">
        <f t="shared" si="7"/>
        <v/>
      </c>
      <c r="F103" s="70" t="b">
        <f t="shared" si="8"/>
        <v>0</v>
      </c>
      <c r="G103" s="71">
        <f t="shared" si="9"/>
        <v>1</v>
      </c>
    </row>
    <row r="104" spans="1:7">
      <c r="A104" s="35">
        <v>93</v>
      </c>
      <c r="B104" s="6"/>
      <c r="C104" s="214"/>
      <c r="D104" s="148" t="str">
        <f t="shared" si="6"/>
        <v/>
      </c>
      <c r="E104" s="74" t="str">
        <f t="shared" si="7"/>
        <v/>
      </c>
      <c r="F104" s="70" t="b">
        <f t="shared" si="8"/>
        <v>0</v>
      </c>
      <c r="G104" s="71">
        <f t="shared" si="9"/>
        <v>1</v>
      </c>
    </row>
    <row r="105" spans="1:7">
      <c r="A105" s="35">
        <v>94</v>
      </c>
      <c r="B105" s="6"/>
      <c r="C105" s="214"/>
      <c r="D105" s="148" t="str">
        <f t="shared" si="6"/>
        <v/>
      </c>
      <c r="E105" s="74" t="str">
        <f t="shared" si="7"/>
        <v/>
      </c>
      <c r="F105" s="70" t="b">
        <f t="shared" si="8"/>
        <v>0</v>
      </c>
      <c r="G105" s="71">
        <f t="shared" si="9"/>
        <v>1</v>
      </c>
    </row>
    <row r="106" spans="1:7">
      <c r="A106" s="35">
        <v>95</v>
      </c>
      <c r="B106" s="6"/>
      <c r="C106" s="214"/>
      <c r="D106" s="148" t="str">
        <f t="shared" si="6"/>
        <v/>
      </c>
      <c r="E106" s="74" t="str">
        <f t="shared" si="7"/>
        <v/>
      </c>
      <c r="F106" s="70" t="b">
        <f t="shared" si="8"/>
        <v>0</v>
      </c>
      <c r="G106" s="71">
        <f t="shared" si="9"/>
        <v>1</v>
      </c>
    </row>
    <row r="107" spans="1:7">
      <c r="A107" s="35">
        <v>96</v>
      </c>
      <c r="B107" s="6"/>
      <c r="C107" s="214"/>
      <c r="D107" s="148" t="str">
        <f t="shared" si="6"/>
        <v/>
      </c>
      <c r="E107" s="74" t="str">
        <f t="shared" si="7"/>
        <v/>
      </c>
      <c r="F107" s="70" t="b">
        <f t="shared" si="8"/>
        <v>0</v>
      </c>
      <c r="G107" s="71">
        <f t="shared" si="9"/>
        <v>1</v>
      </c>
    </row>
    <row r="108" spans="1:7">
      <c r="A108" s="35">
        <v>97</v>
      </c>
      <c r="B108" s="6"/>
      <c r="C108" s="214"/>
      <c r="D108" s="148" t="str">
        <f t="shared" si="6"/>
        <v/>
      </c>
      <c r="E108" s="74" t="str">
        <f t="shared" si="7"/>
        <v/>
      </c>
      <c r="F108" s="70" t="b">
        <f t="shared" si="8"/>
        <v>0</v>
      </c>
      <c r="G108" s="71">
        <f t="shared" si="9"/>
        <v>1</v>
      </c>
    </row>
    <row r="109" spans="1:7">
      <c r="A109" s="35">
        <v>98</v>
      </c>
      <c r="B109" s="6"/>
      <c r="C109" s="214"/>
      <c r="D109" s="148" t="str">
        <f t="shared" si="6"/>
        <v/>
      </c>
      <c r="E109" s="74" t="str">
        <f t="shared" si="7"/>
        <v/>
      </c>
      <c r="F109" s="70" t="b">
        <f t="shared" si="8"/>
        <v>0</v>
      </c>
      <c r="G109" s="71">
        <f t="shared" si="9"/>
        <v>1</v>
      </c>
    </row>
    <row r="110" spans="1:7">
      <c r="A110" s="141">
        <v>99</v>
      </c>
      <c r="B110" s="6"/>
      <c r="C110" s="214"/>
      <c r="D110" s="148" t="str">
        <f t="shared" si="6"/>
        <v/>
      </c>
      <c r="E110" s="74" t="str">
        <f t="shared" si="7"/>
        <v/>
      </c>
      <c r="F110" s="70" t="b">
        <f t="shared" si="8"/>
        <v>0</v>
      </c>
      <c r="G110" s="71">
        <f t="shared" si="9"/>
        <v>1</v>
      </c>
    </row>
    <row r="111" spans="1:7">
      <c r="A111" s="141">
        <v>100</v>
      </c>
      <c r="B111" s="142"/>
      <c r="C111" s="144"/>
      <c r="D111" s="148" t="str">
        <f t="shared" si="6"/>
        <v/>
      </c>
    </row>
    <row r="112" spans="1:7">
      <c r="A112" s="141">
        <v>101</v>
      </c>
      <c r="B112" s="142"/>
      <c r="C112" s="144"/>
      <c r="D112" s="148" t="str">
        <f t="shared" si="6"/>
        <v/>
      </c>
    </row>
    <row r="113" spans="1:16">
      <c r="A113" s="141">
        <v>102</v>
      </c>
      <c r="B113" s="142"/>
      <c r="C113" s="144"/>
      <c r="D113" s="148" t="str">
        <f t="shared" si="6"/>
        <v/>
      </c>
    </row>
    <row r="114" spans="1:16">
      <c r="A114" s="141">
        <v>103</v>
      </c>
      <c r="B114" s="142"/>
      <c r="C114" s="144"/>
      <c r="D114" s="148" t="str">
        <f t="shared" si="6"/>
        <v/>
      </c>
    </row>
    <row r="115" spans="1:16" s="68" customFormat="1">
      <c r="A115" s="141">
        <v>104</v>
      </c>
      <c r="B115" s="142"/>
      <c r="C115" s="144"/>
      <c r="D115" s="148" t="str">
        <f t="shared" si="6"/>
        <v/>
      </c>
      <c r="F115" s="69"/>
      <c r="G115" s="62"/>
      <c r="H115" s="62"/>
      <c r="I115" s="62"/>
      <c r="J115" s="62"/>
      <c r="K115" s="62"/>
      <c r="L115" s="62"/>
      <c r="M115" s="62"/>
      <c r="N115" s="62"/>
      <c r="O115" s="62"/>
      <c r="P115" s="62"/>
    </row>
    <row r="116" spans="1:16" s="68" customFormat="1">
      <c r="A116" s="141">
        <v>105</v>
      </c>
      <c r="B116" s="142"/>
      <c r="C116" s="144"/>
      <c r="D116" s="148" t="str">
        <f t="shared" si="6"/>
        <v/>
      </c>
      <c r="F116" s="69"/>
      <c r="G116" s="62"/>
      <c r="H116" s="62"/>
      <c r="I116" s="62"/>
      <c r="J116" s="62"/>
      <c r="K116" s="62"/>
      <c r="L116" s="62"/>
      <c r="M116" s="62"/>
      <c r="N116" s="62"/>
      <c r="O116" s="62"/>
      <c r="P116" s="62"/>
    </row>
    <row r="117" spans="1:16" s="68" customFormat="1">
      <c r="A117" s="141">
        <v>106</v>
      </c>
      <c r="B117" s="142"/>
      <c r="C117" s="144"/>
      <c r="D117" s="148" t="str">
        <f t="shared" si="6"/>
        <v/>
      </c>
      <c r="F117" s="69"/>
      <c r="G117" s="62"/>
      <c r="H117" s="62"/>
      <c r="I117" s="62"/>
      <c r="J117" s="62"/>
      <c r="K117" s="62"/>
      <c r="L117" s="62"/>
      <c r="M117" s="62"/>
      <c r="N117" s="62"/>
      <c r="O117" s="62"/>
      <c r="P117" s="62"/>
    </row>
    <row r="118" spans="1:16" s="68" customFormat="1">
      <c r="A118" s="141">
        <v>107</v>
      </c>
      <c r="B118" s="142"/>
      <c r="C118" s="144"/>
      <c r="D118" s="148" t="str">
        <f t="shared" si="6"/>
        <v/>
      </c>
      <c r="F118" s="69"/>
      <c r="G118" s="62"/>
      <c r="H118" s="62"/>
      <c r="I118" s="62"/>
      <c r="J118" s="62"/>
      <c r="K118" s="62"/>
      <c r="L118" s="62"/>
      <c r="M118" s="62"/>
      <c r="N118" s="62"/>
      <c r="O118" s="62"/>
      <c r="P118" s="62"/>
    </row>
    <row r="119" spans="1:16" s="68" customFormat="1">
      <c r="A119" s="141">
        <v>108</v>
      </c>
      <c r="B119" s="142"/>
      <c r="C119" s="144"/>
      <c r="D119" s="148" t="str">
        <f t="shared" si="6"/>
        <v/>
      </c>
      <c r="F119" s="69"/>
      <c r="G119" s="62"/>
      <c r="H119" s="62"/>
      <c r="I119" s="62"/>
      <c r="J119" s="62"/>
      <c r="K119" s="62"/>
      <c r="L119" s="62"/>
      <c r="M119" s="62"/>
      <c r="N119" s="62"/>
      <c r="O119" s="62"/>
      <c r="P119" s="62"/>
    </row>
    <row r="120" spans="1:16" s="68" customFormat="1">
      <c r="A120" s="141">
        <v>109</v>
      </c>
      <c r="B120" s="142"/>
      <c r="C120" s="144"/>
      <c r="D120" s="148" t="str">
        <f t="shared" si="6"/>
        <v/>
      </c>
      <c r="F120" s="69"/>
      <c r="G120" s="62"/>
      <c r="H120" s="62"/>
      <c r="I120" s="62"/>
      <c r="J120" s="62"/>
      <c r="K120" s="62"/>
      <c r="L120" s="62"/>
      <c r="M120" s="62"/>
      <c r="N120" s="62"/>
      <c r="O120" s="62"/>
      <c r="P120" s="62"/>
    </row>
    <row r="121" spans="1:16" s="68" customFormat="1">
      <c r="A121" s="141">
        <v>110</v>
      </c>
      <c r="B121" s="142"/>
      <c r="C121" s="144"/>
      <c r="D121" s="148" t="str">
        <f t="shared" si="6"/>
        <v/>
      </c>
      <c r="F121" s="69"/>
      <c r="G121" s="62"/>
      <c r="H121" s="62"/>
      <c r="I121" s="62"/>
      <c r="J121" s="62"/>
      <c r="K121" s="62"/>
      <c r="L121" s="62"/>
      <c r="M121" s="62"/>
      <c r="N121" s="62"/>
      <c r="O121" s="62"/>
      <c r="P121" s="62"/>
    </row>
    <row r="122" spans="1:16" s="68" customFormat="1">
      <c r="A122" s="141">
        <v>111</v>
      </c>
      <c r="B122" s="142"/>
      <c r="C122" s="144"/>
      <c r="D122" s="148" t="str">
        <f t="shared" si="6"/>
        <v/>
      </c>
      <c r="F122" s="69"/>
      <c r="G122" s="62"/>
      <c r="H122" s="62"/>
      <c r="I122" s="62"/>
      <c r="J122" s="62"/>
      <c r="K122" s="62"/>
      <c r="L122" s="62"/>
      <c r="M122" s="62"/>
      <c r="N122" s="62"/>
      <c r="O122" s="62"/>
      <c r="P122" s="62"/>
    </row>
    <row r="123" spans="1:16" s="68" customFormat="1">
      <c r="A123" s="141">
        <v>112</v>
      </c>
      <c r="B123" s="142"/>
      <c r="C123" s="144"/>
      <c r="D123" s="148" t="str">
        <f t="shared" si="6"/>
        <v/>
      </c>
      <c r="F123" s="69"/>
      <c r="G123" s="62"/>
      <c r="H123" s="62"/>
      <c r="I123" s="62"/>
      <c r="J123" s="62"/>
      <c r="K123" s="62"/>
      <c r="L123" s="62"/>
      <c r="M123" s="62"/>
      <c r="N123" s="62"/>
      <c r="O123" s="62"/>
      <c r="P123" s="62"/>
    </row>
    <row r="124" spans="1:16" s="68" customFormat="1">
      <c r="A124" s="141">
        <v>113</v>
      </c>
      <c r="B124" s="142"/>
      <c r="C124" s="144"/>
      <c r="D124" s="148" t="str">
        <f t="shared" si="6"/>
        <v/>
      </c>
      <c r="F124" s="69"/>
      <c r="G124" s="62"/>
      <c r="H124" s="62"/>
      <c r="I124" s="62"/>
      <c r="J124" s="62"/>
      <c r="K124" s="62"/>
      <c r="L124" s="62"/>
      <c r="M124" s="62"/>
      <c r="N124" s="62"/>
      <c r="O124" s="62"/>
      <c r="P124" s="62"/>
    </row>
    <row r="125" spans="1:16" s="68" customFormat="1">
      <c r="A125" s="141">
        <v>114</v>
      </c>
      <c r="B125" s="142"/>
      <c r="C125" s="144"/>
      <c r="D125" s="148" t="str">
        <f t="shared" si="6"/>
        <v/>
      </c>
      <c r="F125" s="69"/>
      <c r="G125" s="62"/>
      <c r="H125" s="62"/>
      <c r="I125" s="62"/>
      <c r="J125" s="62"/>
      <c r="K125" s="62"/>
      <c r="L125" s="62"/>
      <c r="M125" s="62"/>
      <c r="N125" s="62"/>
      <c r="O125" s="62"/>
      <c r="P125" s="62"/>
    </row>
    <row r="126" spans="1:16" s="68" customFormat="1">
      <c r="A126" s="141">
        <v>115</v>
      </c>
      <c r="B126" s="142"/>
      <c r="C126" s="144"/>
      <c r="D126" s="148" t="str">
        <f t="shared" si="6"/>
        <v/>
      </c>
      <c r="F126" s="69"/>
      <c r="G126" s="62"/>
      <c r="H126" s="62"/>
      <c r="I126" s="62"/>
      <c r="J126" s="62"/>
      <c r="K126" s="62"/>
      <c r="L126" s="62"/>
      <c r="M126" s="62"/>
      <c r="N126" s="62"/>
      <c r="O126" s="62"/>
      <c r="P126" s="62"/>
    </row>
    <row r="127" spans="1:16" s="68" customFormat="1">
      <c r="A127" s="141">
        <v>116</v>
      </c>
      <c r="B127" s="142"/>
      <c r="C127" s="144"/>
      <c r="D127" s="148" t="str">
        <f t="shared" si="6"/>
        <v/>
      </c>
      <c r="F127" s="69"/>
      <c r="G127" s="62"/>
      <c r="H127" s="62"/>
      <c r="I127" s="62"/>
      <c r="J127" s="62"/>
      <c r="K127" s="62"/>
      <c r="L127" s="62"/>
      <c r="M127" s="62"/>
      <c r="N127" s="62"/>
      <c r="O127" s="62"/>
      <c r="P127" s="62"/>
    </row>
    <row r="128" spans="1:16" s="68" customFormat="1">
      <c r="A128" s="141">
        <v>117</v>
      </c>
      <c r="B128" s="142"/>
      <c r="C128" s="144"/>
      <c r="D128" s="148" t="str">
        <f t="shared" si="6"/>
        <v/>
      </c>
      <c r="F128" s="69"/>
      <c r="G128" s="62"/>
      <c r="H128" s="62"/>
      <c r="I128" s="62"/>
      <c r="J128" s="62"/>
      <c r="K128" s="62"/>
      <c r="L128" s="62"/>
      <c r="M128" s="62"/>
      <c r="N128" s="62"/>
      <c r="O128" s="62"/>
      <c r="P128" s="62"/>
    </row>
    <row r="129" spans="1:16" s="68" customFormat="1">
      <c r="A129" s="141">
        <v>118</v>
      </c>
      <c r="B129" s="142"/>
      <c r="C129" s="144"/>
      <c r="D129" s="148" t="str">
        <f t="shared" si="6"/>
        <v/>
      </c>
      <c r="F129" s="69"/>
      <c r="G129" s="62"/>
      <c r="H129" s="62"/>
      <c r="I129" s="62"/>
      <c r="J129" s="62"/>
      <c r="K129" s="62"/>
      <c r="L129" s="62"/>
      <c r="M129" s="62"/>
      <c r="N129" s="62"/>
      <c r="O129" s="62"/>
      <c r="P129" s="62"/>
    </row>
    <row r="130" spans="1:16" s="68" customFormat="1">
      <c r="A130" s="141">
        <v>119</v>
      </c>
      <c r="B130" s="142"/>
      <c r="C130" s="144"/>
      <c r="D130" s="148" t="str">
        <f t="shared" si="6"/>
        <v/>
      </c>
      <c r="F130" s="69"/>
      <c r="G130" s="62"/>
      <c r="H130" s="62"/>
      <c r="I130" s="62"/>
      <c r="J130" s="62"/>
      <c r="K130" s="62"/>
      <c r="L130" s="62"/>
      <c r="M130" s="62"/>
      <c r="N130" s="62"/>
      <c r="O130" s="62"/>
      <c r="P130" s="62"/>
    </row>
    <row r="131" spans="1:16" s="68" customFormat="1">
      <c r="A131" s="141">
        <v>120</v>
      </c>
      <c r="B131" s="142"/>
      <c r="C131" s="144"/>
      <c r="D131" s="148" t="str">
        <f t="shared" si="6"/>
        <v/>
      </c>
      <c r="F131" s="69"/>
      <c r="G131" s="62"/>
      <c r="H131" s="62"/>
      <c r="I131" s="62"/>
      <c r="J131" s="62"/>
      <c r="K131" s="62"/>
      <c r="L131" s="62"/>
      <c r="M131" s="62"/>
      <c r="N131" s="62"/>
      <c r="O131" s="62"/>
      <c r="P131" s="62"/>
    </row>
    <row r="132" spans="1:16" s="68" customFormat="1">
      <c r="A132" s="141">
        <v>121</v>
      </c>
      <c r="B132" s="142"/>
      <c r="C132" s="144"/>
      <c r="D132" s="148" t="str">
        <f t="shared" si="6"/>
        <v/>
      </c>
      <c r="F132" s="69"/>
      <c r="G132" s="62"/>
      <c r="H132" s="62"/>
      <c r="I132" s="62"/>
      <c r="J132" s="62"/>
      <c r="K132" s="62"/>
      <c r="L132" s="62"/>
      <c r="M132" s="62"/>
      <c r="N132" s="62"/>
      <c r="O132" s="62"/>
      <c r="P132" s="62"/>
    </row>
    <row r="133" spans="1:16" s="68" customFormat="1">
      <c r="A133" s="141">
        <v>122</v>
      </c>
      <c r="B133" s="142"/>
      <c r="C133" s="144"/>
      <c r="D133" s="148" t="str">
        <f t="shared" si="6"/>
        <v/>
      </c>
      <c r="F133" s="69"/>
      <c r="G133" s="62"/>
      <c r="H133" s="62"/>
      <c r="I133" s="62"/>
      <c r="J133" s="62"/>
      <c r="K133" s="62"/>
      <c r="L133" s="62"/>
      <c r="M133" s="62"/>
      <c r="N133" s="62"/>
      <c r="O133" s="62"/>
      <c r="P133" s="62"/>
    </row>
    <row r="134" spans="1:16" s="68" customFormat="1">
      <c r="A134" s="141">
        <v>123</v>
      </c>
      <c r="B134" s="142"/>
      <c r="C134" s="144"/>
      <c r="D134" s="148" t="str">
        <f t="shared" si="6"/>
        <v/>
      </c>
      <c r="F134" s="69"/>
      <c r="G134" s="62"/>
      <c r="H134" s="62"/>
      <c r="I134" s="62"/>
      <c r="J134" s="62"/>
      <c r="K134" s="62"/>
      <c r="L134" s="62"/>
      <c r="M134" s="62"/>
      <c r="N134" s="62"/>
      <c r="O134" s="62"/>
      <c r="P134" s="62"/>
    </row>
    <row r="135" spans="1:16" s="68" customFormat="1">
      <c r="A135" s="141">
        <v>124</v>
      </c>
      <c r="B135" s="142"/>
      <c r="C135" s="144"/>
      <c r="D135" s="148" t="str">
        <f t="shared" si="6"/>
        <v/>
      </c>
      <c r="F135" s="69"/>
      <c r="G135" s="62"/>
      <c r="H135" s="62"/>
      <c r="I135" s="62"/>
      <c r="J135" s="62"/>
      <c r="K135" s="62"/>
      <c r="L135" s="62"/>
      <c r="M135" s="62"/>
      <c r="N135" s="62"/>
      <c r="O135" s="62"/>
      <c r="P135" s="62"/>
    </row>
    <row r="136" spans="1:16" s="68" customFormat="1">
      <c r="A136" s="141">
        <v>125</v>
      </c>
      <c r="B136" s="142"/>
      <c r="C136" s="144"/>
      <c r="D136" s="148" t="str">
        <f t="shared" si="6"/>
        <v/>
      </c>
      <c r="F136" s="69"/>
      <c r="G136" s="62"/>
      <c r="H136" s="62"/>
      <c r="I136" s="62"/>
      <c r="J136" s="62"/>
      <c r="K136" s="62"/>
      <c r="L136" s="62"/>
      <c r="M136" s="62"/>
      <c r="N136" s="62"/>
      <c r="O136" s="62"/>
      <c r="P136" s="62"/>
    </row>
    <row r="137" spans="1:16" s="68" customFormat="1">
      <c r="A137" s="141">
        <v>126</v>
      </c>
      <c r="B137" s="142"/>
      <c r="C137" s="144"/>
      <c r="D137" s="148" t="str">
        <f t="shared" si="6"/>
        <v/>
      </c>
      <c r="F137" s="69"/>
      <c r="G137" s="62"/>
      <c r="H137" s="62"/>
      <c r="I137" s="62"/>
      <c r="J137" s="62"/>
      <c r="K137" s="62"/>
      <c r="L137" s="62"/>
      <c r="M137" s="62"/>
      <c r="N137" s="62"/>
      <c r="O137" s="62"/>
      <c r="P137" s="62"/>
    </row>
    <row r="138" spans="1:16" s="68" customFormat="1">
      <c r="A138" s="141">
        <v>127</v>
      </c>
      <c r="B138" s="142"/>
      <c r="C138" s="144"/>
      <c r="D138" s="148" t="str">
        <f t="shared" si="6"/>
        <v/>
      </c>
      <c r="F138" s="69"/>
      <c r="G138" s="62"/>
      <c r="H138" s="62"/>
      <c r="I138" s="62"/>
      <c r="J138" s="62"/>
      <c r="K138" s="62"/>
      <c r="L138" s="62"/>
      <c r="M138" s="62"/>
      <c r="N138" s="62"/>
      <c r="O138" s="62"/>
      <c r="P138" s="62"/>
    </row>
    <row r="139" spans="1:16" s="68" customFormat="1">
      <c r="A139" s="141">
        <v>128</v>
      </c>
      <c r="B139" s="142"/>
      <c r="C139" s="144"/>
      <c r="D139" s="148" t="str">
        <f t="shared" si="6"/>
        <v/>
      </c>
      <c r="F139" s="69"/>
      <c r="G139" s="62"/>
      <c r="H139" s="62"/>
      <c r="I139" s="62"/>
      <c r="J139" s="62"/>
      <c r="K139" s="62"/>
      <c r="L139" s="62"/>
      <c r="M139" s="62"/>
      <c r="N139" s="62"/>
      <c r="O139" s="62"/>
      <c r="P139" s="62"/>
    </row>
    <row r="140" spans="1:16" s="68" customFormat="1">
      <c r="A140" s="141">
        <v>129</v>
      </c>
      <c r="B140" s="142"/>
      <c r="C140" s="144"/>
      <c r="D140" s="148" t="str">
        <f t="shared" ref="D140:D203" si="10">IF(OR($B140="",,$C140&lt;an_initial,$C140&gt;an_final),"",E140*100)</f>
        <v/>
      </c>
      <c r="F140" s="69"/>
      <c r="G140" s="62"/>
      <c r="H140" s="62"/>
      <c r="I140" s="62"/>
      <c r="J140" s="62"/>
      <c r="K140" s="62"/>
      <c r="L140" s="62"/>
      <c r="M140" s="62"/>
      <c r="N140" s="62"/>
      <c r="O140" s="62"/>
      <c r="P140" s="62"/>
    </row>
    <row r="141" spans="1:16" s="68" customFormat="1">
      <c r="A141" s="141">
        <v>130</v>
      </c>
      <c r="B141" s="142"/>
      <c r="C141" s="144"/>
      <c r="D141" s="148" t="str">
        <f t="shared" si="10"/>
        <v/>
      </c>
      <c r="F141" s="69"/>
      <c r="G141" s="62"/>
      <c r="H141" s="62"/>
      <c r="I141" s="62"/>
      <c r="J141" s="62"/>
      <c r="K141" s="62"/>
      <c r="L141" s="62"/>
      <c r="M141" s="62"/>
      <c r="N141" s="62"/>
      <c r="O141" s="62"/>
      <c r="P141" s="62"/>
    </row>
    <row r="142" spans="1:16" s="68" customFormat="1">
      <c r="A142" s="141">
        <v>131</v>
      </c>
      <c r="B142" s="142"/>
      <c r="C142" s="144"/>
      <c r="D142" s="148" t="str">
        <f t="shared" si="10"/>
        <v/>
      </c>
      <c r="F142" s="69"/>
      <c r="G142" s="62"/>
      <c r="H142" s="62"/>
      <c r="I142" s="62"/>
      <c r="J142" s="62"/>
      <c r="K142" s="62"/>
      <c r="L142" s="62"/>
      <c r="M142" s="62"/>
      <c r="N142" s="62"/>
      <c r="O142" s="62"/>
      <c r="P142" s="62"/>
    </row>
    <row r="143" spans="1:16" s="68" customFormat="1">
      <c r="A143" s="141">
        <v>132</v>
      </c>
      <c r="B143" s="142"/>
      <c r="C143" s="144"/>
      <c r="D143" s="148" t="str">
        <f t="shared" si="10"/>
        <v/>
      </c>
      <c r="F143" s="69"/>
      <c r="G143" s="62"/>
      <c r="H143" s="62"/>
      <c r="I143" s="62"/>
      <c r="J143" s="62"/>
      <c r="K143" s="62"/>
      <c r="L143" s="62"/>
      <c r="M143" s="62"/>
      <c r="N143" s="62"/>
      <c r="O143" s="62"/>
      <c r="P143" s="62"/>
    </row>
    <row r="144" spans="1:16" s="68" customFormat="1">
      <c r="A144" s="141">
        <v>133</v>
      </c>
      <c r="B144" s="142"/>
      <c r="C144" s="144"/>
      <c r="D144" s="148" t="str">
        <f t="shared" si="10"/>
        <v/>
      </c>
      <c r="F144" s="69"/>
      <c r="G144" s="62"/>
      <c r="H144" s="62"/>
      <c r="I144" s="62"/>
      <c r="J144" s="62"/>
      <c r="K144" s="62"/>
      <c r="L144" s="62"/>
      <c r="M144" s="62"/>
      <c r="N144" s="62"/>
      <c r="O144" s="62"/>
      <c r="P144" s="62"/>
    </row>
    <row r="145" spans="1:16" s="68" customFormat="1">
      <c r="A145" s="141">
        <v>134</v>
      </c>
      <c r="B145" s="142"/>
      <c r="C145" s="144"/>
      <c r="D145" s="148" t="str">
        <f t="shared" si="10"/>
        <v/>
      </c>
      <c r="F145" s="69"/>
      <c r="G145" s="62"/>
      <c r="H145" s="62"/>
      <c r="I145" s="62"/>
      <c r="J145" s="62"/>
      <c r="K145" s="62"/>
      <c r="L145" s="62"/>
      <c r="M145" s="62"/>
      <c r="N145" s="62"/>
      <c r="O145" s="62"/>
      <c r="P145" s="62"/>
    </row>
    <row r="146" spans="1:16" s="68" customFormat="1">
      <c r="A146" s="141">
        <v>135</v>
      </c>
      <c r="B146" s="142"/>
      <c r="C146" s="144"/>
      <c r="D146" s="148" t="str">
        <f t="shared" si="10"/>
        <v/>
      </c>
      <c r="F146" s="69"/>
      <c r="G146" s="62"/>
      <c r="H146" s="62"/>
      <c r="I146" s="62"/>
      <c r="J146" s="62"/>
      <c r="K146" s="62"/>
      <c r="L146" s="62"/>
      <c r="M146" s="62"/>
      <c r="N146" s="62"/>
      <c r="O146" s="62"/>
      <c r="P146" s="62"/>
    </row>
    <row r="147" spans="1:16" s="68" customFormat="1">
      <c r="A147" s="141">
        <v>136</v>
      </c>
      <c r="B147" s="142"/>
      <c r="C147" s="144"/>
      <c r="D147" s="148" t="str">
        <f t="shared" si="10"/>
        <v/>
      </c>
      <c r="F147" s="69"/>
      <c r="G147" s="62"/>
      <c r="H147" s="62"/>
      <c r="I147" s="62"/>
      <c r="J147" s="62"/>
      <c r="K147" s="62"/>
      <c r="L147" s="62"/>
      <c r="M147" s="62"/>
      <c r="N147" s="62"/>
      <c r="O147" s="62"/>
      <c r="P147" s="62"/>
    </row>
    <row r="148" spans="1:16" s="68" customFormat="1">
      <c r="A148" s="141">
        <v>137</v>
      </c>
      <c r="B148" s="142"/>
      <c r="C148" s="144"/>
      <c r="D148" s="148" t="str">
        <f t="shared" si="10"/>
        <v/>
      </c>
      <c r="F148" s="69"/>
      <c r="G148" s="62"/>
      <c r="H148" s="62"/>
      <c r="I148" s="62"/>
      <c r="J148" s="62"/>
      <c r="K148" s="62"/>
      <c r="L148" s="62"/>
      <c r="M148" s="62"/>
      <c r="N148" s="62"/>
      <c r="O148" s="62"/>
      <c r="P148" s="62"/>
    </row>
    <row r="149" spans="1:16" s="68" customFormat="1">
      <c r="A149" s="141">
        <v>138</v>
      </c>
      <c r="B149" s="142"/>
      <c r="C149" s="144"/>
      <c r="D149" s="148" t="str">
        <f t="shared" si="10"/>
        <v/>
      </c>
      <c r="F149" s="69"/>
      <c r="G149" s="62"/>
      <c r="H149" s="62"/>
      <c r="I149" s="62"/>
      <c r="J149" s="62"/>
      <c r="K149" s="62"/>
      <c r="L149" s="62"/>
      <c r="M149" s="62"/>
      <c r="N149" s="62"/>
      <c r="O149" s="62"/>
      <c r="P149" s="62"/>
    </row>
    <row r="150" spans="1:16" s="68" customFormat="1">
      <c r="A150" s="141">
        <v>139</v>
      </c>
      <c r="B150" s="142"/>
      <c r="C150" s="144"/>
      <c r="D150" s="148" t="str">
        <f t="shared" si="10"/>
        <v/>
      </c>
      <c r="F150" s="69"/>
      <c r="G150" s="62"/>
      <c r="H150" s="62"/>
      <c r="I150" s="62"/>
      <c r="J150" s="62"/>
      <c r="K150" s="62"/>
      <c r="L150" s="62"/>
      <c r="M150" s="62"/>
      <c r="N150" s="62"/>
      <c r="O150" s="62"/>
      <c r="P150" s="62"/>
    </row>
    <row r="151" spans="1:16" s="68" customFormat="1">
      <c r="A151" s="141">
        <v>140</v>
      </c>
      <c r="B151" s="142"/>
      <c r="C151" s="144"/>
      <c r="D151" s="148" t="str">
        <f t="shared" si="10"/>
        <v/>
      </c>
      <c r="F151" s="69"/>
      <c r="G151" s="62"/>
      <c r="H151" s="62"/>
      <c r="I151" s="62"/>
      <c r="J151" s="62"/>
      <c r="K151" s="62"/>
      <c r="L151" s="62"/>
      <c r="M151" s="62"/>
      <c r="N151" s="62"/>
      <c r="O151" s="62"/>
      <c r="P151" s="62"/>
    </row>
    <row r="152" spans="1:16" s="68" customFormat="1">
      <c r="A152" s="141">
        <v>141</v>
      </c>
      <c r="B152" s="142"/>
      <c r="C152" s="144"/>
      <c r="D152" s="148" t="str">
        <f t="shared" si="10"/>
        <v/>
      </c>
      <c r="F152" s="69"/>
      <c r="G152" s="62"/>
      <c r="H152" s="62"/>
      <c r="I152" s="62"/>
      <c r="J152" s="62"/>
      <c r="K152" s="62"/>
      <c r="L152" s="62"/>
      <c r="M152" s="62"/>
      <c r="N152" s="62"/>
      <c r="O152" s="62"/>
      <c r="P152" s="62"/>
    </row>
    <row r="153" spans="1:16" s="68" customFormat="1">
      <c r="A153" s="141">
        <v>142</v>
      </c>
      <c r="B153" s="142"/>
      <c r="C153" s="144"/>
      <c r="D153" s="148" t="str">
        <f t="shared" si="10"/>
        <v/>
      </c>
      <c r="F153" s="69"/>
      <c r="G153" s="62"/>
      <c r="H153" s="62"/>
      <c r="I153" s="62"/>
      <c r="J153" s="62"/>
      <c r="K153" s="62"/>
      <c r="L153" s="62"/>
      <c r="M153" s="62"/>
      <c r="N153" s="62"/>
      <c r="O153" s="62"/>
      <c r="P153" s="62"/>
    </row>
    <row r="154" spans="1:16" s="68" customFormat="1">
      <c r="A154" s="141">
        <v>143</v>
      </c>
      <c r="B154" s="142"/>
      <c r="C154" s="144"/>
      <c r="D154" s="148" t="str">
        <f t="shared" si="10"/>
        <v/>
      </c>
      <c r="F154" s="69"/>
      <c r="G154" s="62"/>
      <c r="H154" s="62"/>
      <c r="I154" s="62"/>
      <c r="J154" s="62"/>
      <c r="K154" s="62"/>
      <c r="L154" s="62"/>
      <c r="M154" s="62"/>
      <c r="N154" s="62"/>
      <c r="O154" s="62"/>
      <c r="P154" s="62"/>
    </row>
    <row r="155" spans="1:16" s="68" customFormat="1">
      <c r="A155" s="141">
        <v>144</v>
      </c>
      <c r="B155" s="142"/>
      <c r="C155" s="144"/>
      <c r="D155" s="148" t="str">
        <f t="shared" si="10"/>
        <v/>
      </c>
      <c r="F155" s="69"/>
      <c r="G155" s="62"/>
      <c r="H155" s="62"/>
      <c r="I155" s="62"/>
      <c r="J155" s="62"/>
      <c r="K155" s="62"/>
      <c r="L155" s="62"/>
      <c r="M155" s="62"/>
      <c r="N155" s="62"/>
      <c r="O155" s="62"/>
      <c r="P155" s="62"/>
    </row>
    <row r="156" spans="1:16" s="68" customFormat="1">
      <c r="A156" s="141">
        <v>145</v>
      </c>
      <c r="B156" s="142"/>
      <c r="C156" s="144"/>
      <c r="D156" s="148" t="str">
        <f t="shared" si="10"/>
        <v/>
      </c>
      <c r="F156" s="69"/>
      <c r="G156" s="62"/>
      <c r="H156" s="62"/>
      <c r="I156" s="62"/>
      <c r="J156" s="62"/>
      <c r="K156" s="62"/>
      <c r="L156" s="62"/>
      <c r="M156" s="62"/>
      <c r="N156" s="62"/>
      <c r="O156" s="62"/>
      <c r="P156" s="62"/>
    </row>
    <row r="157" spans="1:16" s="68" customFormat="1">
      <c r="A157" s="141">
        <v>146</v>
      </c>
      <c r="B157" s="142"/>
      <c r="C157" s="144"/>
      <c r="D157" s="148" t="str">
        <f t="shared" si="10"/>
        <v/>
      </c>
      <c r="F157" s="69"/>
      <c r="G157" s="62"/>
      <c r="H157" s="62"/>
      <c r="I157" s="62"/>
      <c r="J157" s="62"/>
      <c r="K157" s="62"/>
      <c r="L157" s="62"/>
      <c r="M157" s="62"/>
      <c r="N157" s="62"/>
      <c r="O157" s="62"/>
      <c r="P157" s="62"/>
    </row>
    <row r="158" spans="1:16" s="68" customFormat="1">
      <c r="A158" s="141">
        <v>147</v>
      </c>
      <c r="B158" s="142"/>
      <c r="C158" s="144"/>
      <c r="D158" s="148" t="str">
        <f t="shared" si="10"/>
        <v/>
      </c>
      <c r="F158" s="69"/>
      <c r="G158" s="62"/>
      <c r="H158" s="62"/>
      <c r="I158" s="62"/>
      <c r="J158" s="62"/>
      <c r="K158" s="62"/>
      <c r="L158" s="62"/>
      <c r="M158" s="62"/>
      <c r="N158" s="62"/>
      <c r="O158" s="62"/>
      <c r="P158" s="62"/>
    </row>
    <row r="159" spans="1:16" s="68" customFormat="1">
      <c r="A159" s="141">
        <v>148</v>
      </c>
      <c r="B159" s="142"/>
      <c r="C159" s="144"/>
      <c r="D159" s="148" t="str">
        <f t="shared" si="10"/>
        <v/>
      </c>
      <c r="F159" s="69"/>
      <c r="G159" s="62"/>
      <c r="H159" s="62"/>
      <c r="I159" s="62"/>
      <c r="J159" s="62"/>
      <c r="K159" s="62"/>
      <c r="L159" s="62"/>
      <c r="M159" s="62"/>
      <c r="N159" s="62"/>
      <c r="O159" s="62"/>
      <c r="P159" s="62"/>
    </row>
    <row r="160" spans="1:16" s="68" customFormat="1">
      <c r="A160" s="141">
        <v>149</v>
      </c>
      <c r="B160" s="142"/>
      <c r="C160" s="144"/>
      <c r="D160" s="148" t="str">
        <f t="shared" si="10"/>
        <v/>
      </c>
      <c r="F160" s="69"/>
      <c r="G160" s="62"/>
      <c r="H160" s="62"/>
      <c r="I160" s="62"/>
      <c r="J160" s="62"/>
      <c r="K160" s="62"/>
      <c r="L160" s="62"/>
      <c r="M160" s="62"/>
      <c r="N160" s="62"/>
      <c r="O160" s="62"/>
      <c r="P160" s="62"/>
    </row>
    <row r="161" spans="1:16" s="68" customFormat="1">
      <c r="A161" s="141">
        <v>150</v>
      </c>
      <c r="B161" s="142"/>
      <c r="C161" s="144"/>
      <c r="D161" s="148" t="str">
        <f t="shared" si="10"/>
        <v/>
      </c>
      <c r="F161" s="69"/>
      <c r="G161" s="62"/>
      <c r="H161" s="62"/>
      <c r="I161" s="62"/>
      <c r="J161" s="62"/>
      <c r="K161" s="62"/>
      <c r="L161" s="62"/>
      <c r="M161" s="62"/>
      <c r="N161" s="62"/>
      <c r="O161" s="62"/>
      <c r="P161" s="62"/>
    </row>
    <row r="162" spans="1:16" s="68" customFormat="1">
      <c r="A162" s="141">
        <v>151</v>
      </c>
      <c r="B162" s="142"/>
      <c r="C162" s="144"/>
      <c r="D162" s="148" t="str">
        <f t="shared" si="10"/>
        <v/>
      </c>
      <c r="F162" s="69"/>
      <c r="G162" s="62"/>
      <c r="H162" s="62"/>
      <c r="I162" s="62"/>
      <c r="J162" s="62"/>
      <c r="K162" s="62"/>
      <c r="L162" s="62"/>
      <c r="M162" s="62"/>
      <c r="N162" s="62"/>
      <c r="O162" s="62"/>
      <c r="P162" s="62"/>
    </row>
    <row r="163" spans="1:16" s="68" customFormat="1">
      <c r="A163" s="141">
        <v>152</v>
      </c>
      <c r="B163" s="142"/>
      <c r="C163" s="144"/>
      <c r="D163" s="148" t="str">
        <f t="shared" si="10"/>
        <v/>
      </c>
      <c r="F163" s="69"/>
      <c r="G163" s="62"/>
      <c r="H163" s="62"/>
      <c r="I163" s="62"/>
      <c r="J163" s="62"/>
      <c r="K163" s="62"/>
      <c r="L163" s="62"/>
      <c r="M163" s="62"/>
      <c r="N163" s="62"/>
      <c r="O163" s="62"/>
      <c r="P163" s="62"/>
    </row>
    <row r="164" spans="1:16" s="68" customFormat="1">
      <c r="A164" s="141">
        <v>153</v>
      </c>
      <c r="B164" s="142"/>
      <c r="C164" s="144"/>
      <c r="D164" s="148" t="str">
        <f t="shared" si="10"/>
        <v/>
      </c>
      <c r="F164" s="69"/>
      <c r="G164" s="62"/>
      <c r="H164" s="62"/>
      <c r="I164" s="62"/>
      <c r="J164" s="62"/>
      <c r="K164" s="62"/>
      <c r="L164" s="62"/>
      <c r="M164" s="62"/>
      <c r="N164" s="62"/>
      <c r="O164" s="62"/>
      <c r="P164" s="62"/>
    </row>
    <row r="165" spans="1:16" s="68" customFormat="1">
      <c r="A165" s="141">
        <v>154</v>
      </c>
      <c r="B165" s="142"/>
      <c r="C165" s="144"/>
      <c r="D165" s="148" t="str">
        <f t="shared" si="10"/>
        <v/>
      </c>
      <c r="F165" s="69"/>
      <c r="G165" s="62"/>
      <c r="H165" s="62"/>
      <c r="I165" s="62"/>
      <c r="J165" s="62"/>
      <c r="K165" s="62"/>
      <c r="L165" s="62"/>
      <c r="M165" s="62"/>
      <c r="N165" s="62"/>
      <c r="O165" s="62"/>
      <c r="P165" s="62"/>
    </row>
    <row r="166" spans="1:16" s="68" customFormat="1">
      <c r="A166" s="141">
        <v>155</v>
      </c>
      <c r="B166" s="142"/>
      <c r="C166" s="144"/>
      <c r="D166" s="148" t="str">
        <f t="shared" si="10"/>
        <v/>
      </c>
      <c r="F166" s="69"/>
      <c r="G166" s="62"/>
      <c r="H166" s="62"/>
      <c r="I166" s="62"/>
      <c r="J166" s="62"/>
      <c r="K166" s="62"/>
      <c r="L166" s="62"/>
      <c r="M166" s="62"/>
      <c r="N166" s="62"/>
      <c r="O166" s="62"/>
      <c r="P166" s="62"/>
    </row>
    <row r="167" spans="1:16" s="68" customFormat="1">
      <c r="A167" s="141">
        <v>156</v>
      </c>
      <c r="B167" s="142"/>
      <c r="C167" s="144"/>
      <c r="D167" s="148" t="str">
        <f t="shared" si="10"/>
        <v/>
      </c>
      <c r="F167" s="69"/>
      <c r="G167" s="62"/>
      <c r="H167" s="62"/>
      <c r="I167" s="62"/>
      <c r="J167" s="62"/>
      <c r="K167" s="62"/>
      <c r="L167" s="62"/>
      <c r="M167" s="62"/>
      <c r="N167" s="62"/>
      <c r="O167" s="62"/>
      <c r="P167" s="62"/>
    </row>
    <row r="168" spans="1:16" s="68" customFormat="1">
      <c r="A168" s="141">
        <v>157</v>
      </c>
      <c r="B168" s="142"/>
      <c r="C168" s="144"/>
      <c r="D168" s="148" t="str">
        <f t="shared" si="10"/>
        <v/>
      </c>
      <c r="F168" s="69"/>
      <c r="G168" s="62"/>
      <c r="H168" s="62"/>
      <c r="I168" s="62"/>
      <c r="J168" s="62"/>
      <c r="K168" s="62"/>
      <c r="L168" s="62"/>
      <c r="M168" s="62"/>
      <c r="N168" s="62"/>
      <c r="O168" s="62"/>
      <c r="P168" s="62"/>
    </row>
    <row r="169" spans="1:16" s="68" customFormat="1">
      <c r="A169" s="141">
        <v>158</v>
      </c>
      <c r="B169" s="142"/>
      <c r="C169" s="144"/>
      <c r="D169" s="148" t="str">
        <f t="shared" si="10"/>
        <v/>
      </c>
      <c r="F169" s="69"/>
      <c r="G169" s="62"/>
      <c r="H169" s="62"/>
      <c r="I169" s="62"/>
      <c r="J169" s="62"/>
      <c r="K169" s="62"/>
      <c r="L169" s="62"/>
      <c r="M169" s="62"/>
      <c r="N169" s="62"/>
      <c r="O169" s="62"/>
      <c r="P169" s="62"/>
    </row>
    <row r="170" spans="1:16" s="68" customFormat="1">
      <c r="A170" s="141">
        <v>159</v>
      </c>
      <c r="B170" s="142"/>
      <c r="C170" s="144"/>
      <c r="D170" s="148" t="str">
        <f t="shared" si="10"/>
        <v/>
      </c>
      <c r="F170" s="69"/>
      <c r="G170" s="62"/>
      <c r="H170" s="62"/>
      <c r="I170" s="62"/>
      <c r="J170" s="62"/>
      <c r="K170" s="62"/>
      <c r="L170" s="62"/>
      <c r="M170" s="62"/>
      <c r="N170" s="62"/>
      <c r="O170" s="62"/>
      <c r="P170" s="62"/>
    </row>
    <row r="171" spans="1:16" s="68" customFormat="1">
      <c r="A171" s="141">
        <v>160</v>
      </c>
      <c r="B171" s="142"/>
      <c r="C171" s="144"/>
      <c r="D171" s="148" t="str">
        <f t="shared" si="10"/>
        <v/>
      </c>
      <c r="F171" s="69"/>
      <c r="G171" s="62"/>
      <c r="H171" s="62"/>
      <c r="I171" s="62"/>
      <c r="J171" s="62"/>
      <c r="K171" s="62"/>
      <c r="L171" s="62"/>
      <c r="M171" s="62"/>
      <c r="N171" s="62"/>
      <c r="O171" s="62"/>
      <c r="P171" s="62"/>
    </row>
    <row r="172" spans="1:16" s="68" customFormat="1">
      <c r="A172" s="141">
        <v>161</v>
      </c>
      <c r="B172" s="142"/>
      <c r="C172" s="144"/>
      <c r="D172" s="148" t="str">
        <f t="shared" si="10"/>
        <v/>
      </c>
      <c r="F172" s="69"/>
      <c r="G172" s="62"/>
      <c r="H172" s="62"/>
      <c r="I172" s="62"/>
      <c r="J172" s="62"/>
      <c r="K172" s="62"/>
      <c r="L172" s="62"/>
      <c r="M172" s="62"/>
      <c r="N172" s="62"/>
      <c r="O172" s="62"/>
      <c r="P172" s="62"/>
    </row>
    <row r="173" spans="1:16" s="68" customFormat="1">
      <c r="A173" s="141">
        <v>162</v>
      </c>
      <c r="B173" s="142"/>
      <c r="C173" s="144"/>
      <c r="D173" s="148" t="str">
        <f t="shared" si="10"/>
        <v/>
      </c>
      <c r="F173" s="69"/>
      <c r="G173" s="62"/>
      <c r="H173" s="62"/>
      <c r="I173" s="62"/>
      <c r="J173" s="62"/>
      <c r="K173" s="62"/>
      <c r="L173" s="62"/>
      <c r="M173" s="62"/>
      <c r="N173" s="62"/>
      <c r="O173" s="62"/>
      <c r="P173" s="62"/>
    </row>
    <row r="174" spans="1:16" s="68" customFormat="1">
      <c r="A174" s="141">
        <v>163</v>
      </c>
      <c r="B174" s="142"/>
      <c r="C174" s="144"/>
      <c r="D174" s="148" t="str">
        <f t="shared" si="10"/>
        <v/>
      </c>
      <c r="F174" s="69"/>
      <c r="G174" s="62"/>
      <c r="H174" s="62"/>
      <c r="I174" s="62"/>
      <c r="J174" s="62"/>
      <c r="K174" s="62"/>
      <c r="L174" s="62"/>
      <c r="M174" s="62"/>
      <c r="N174" s="62"/>
      <c r="O174" s="62"/>
      <c r="P174" s="62"/>
    </row>
    <row r="175" spans="1:16" s="68" customFormat="1">
      <c r="A175" s="141">
        <v>164</v>
      </c>
      <c r="B175" s="142"/>
      <c r="C175" s="144"/>
      <c r="D175" s="148" t="str">
        <f t="shared" si="10"/>
        <v/>
      </c>
      <c r="F175" s="69"/>
      <c r="G175" s="62"/>
      <c r="H175" s="62"/>
      <c r="I175" s="62"/>
      <c r="J175" s="62"/>
      <c r="K175" s="62"/>
      <c r="L175" s="62"/>
      <c r="M175" s="62"/>
      <c r="N175" s="62"/>
      <c r="O175" s="62"/>
      <c r="P175" s="62"/>
    </row>
    <row r="176" spans="1:16" s="68" customFormat="1">
      <c r="A176" s="141">
        <v>165</v>
      </c>
      <c r="B176" s="142"/>
      <c r="C176" s="144"/>
      <c r="D176" s="148" t="str">
        <f t="shared" si="10"/>
        <v/>
      </c>
      <c r="F176" s="69"/>
      <c r="G176" s="62"/>
      <c r="H176" s="62"/>
      <c r="I176" s="62"/>
      <c r="J176" s="62"/>
      <c r="K176" s="62"/>
      <c r="L176" s="62"/>
      <c r="M176" s="62"/>
      <c r="N176" s="62"/>
      <c r="O176" s="62"/>
      <c r="P176" s="62"/>
    </row>
    <row r="177" spans="1:16" s="68" customFormat="1">
      <c r="A177" s="141">
        <v>166</v>
      </c>
      <c r="B177" s="142"/>
      <c r="C177" s="144"/>
      <c r="D177" s="148" t="str">
        <f t="shared" si="10"/>
        <v/>
      </c>
      <c r="F177" s="69"/>
      <c r="G177" s="62"/>
      <c r="H177" s="62"/>
      <c r="I177" s="62"/>
      <c r="J177" s="62"/>
      <c r="K177" s="62"/>
      <c r="L177" s="62"/>
      <c r="M177" s="62"/>
      <c r="N177" s="62"/>
      <c r="O177" s="62"/>
      <c r="P177" s="62"/>
    </row>
    <row r="178" spans="1:16" s="68" customFormat="1">
      <c r="A178" s="141">
        <v>167</v>
      </c>
      <c r="B178" s="142"/>
      <c r="C178" s="144"/>
      <c r="D178" s="148" t="str">
        <f t="shared" si="10"/>
        <v/>
      </c>
      <c r="F178" s="69"/>
      <c r="G178" s="62"/>
      <c r="H178" s="62"/>
      <c r="I178" s="62"/>
      <c r="J178" s="62"/>
      <c r="K178" s="62"/>
      <c r="L178" s="62"/>
      <c r="M178" s="62"/>
      <c r="N178" s="62"/>
      <c r="O178" s="62"/>
      <c r="P178" s="62"/>
    </row>
    <row r="179" spans="1:16" s="68" customFormat="1">
      <c r="A179" s="141">
        <v>168</v>
      </c>
      <c r="B179" s="142"/>
      <c r="C179" s="144"/>
      <c r="D179" s="148" t="str">
        <f t="shared" si="10"/>
        <v/>
      </c>
      <c r="F179" s="69"/>
      <c r="G179" s="62"/>
      <c r="H179" s="62"/>
      <c r="I179" s="62"/>
      <c r="J179" s="62"/>
      <c r="K179" s="62"/>
      <c r="L179" s="62"/>
      <c r="M179" s="62"/>
      <c r="N179" s="62"/>
      <c r="O179" s="62"/>
      <c r="P179" s="62"/>
    </row>
    <row r="180" spans="1:16" s="68" customFormat="1">
      <c r="A180" s="141">
        <v>169</v>
      </c>
      <c r="B180" s="142"/>
      <c r="C180" s="144"/>
      <c r="D180" s="148" t="str">
        <f t="shared" si="10"/>
        <v/>
      </c>
      <c r="F180" s="69"/>
      <c r="G180" s="62"/>
      <c r="H180" s="62"/>
      <c r="I180" s="62"/>
      <c r="J180" s="62"/>
      <c r="K180" s="62"/>
      <c r="L180" s="62"/>
      <c r="M180" s="62"/>
      <c r="N180" s="62"/>
      <c r="O180" s="62"/>
      <c r="P180" s="62"/>
    </row>
    <row r="181" spans="1:16" s="68" customFormat="1">
      <c r="A181" s="141">
        <v>170</v>
      </c>
      <c r="B181" s="142"/>
      <c r="C181" s="144"/>
      <c r="D181" s="148" t="str">
        <f t="shared" si="10"/>
        <v/>
      </c>
      <c r="F181" s="69"/>
      <c r="G181" s="62"/>
      <c r="H181" s="62"/>
      <c r="I181" s="62"/>
      <c r="J181" s="62"/>
      <c r="K181" s="62"/>
      <c r="L181" s="62"/>
      <c r="M181" s="62"/>
      <c r="N181" s="62"/>
      <c r="O181" s="62"/>
      <c r="P181" s="62"/>
    </row>
    <row r="182" spans="1:16" s="68" customFormat="1">
      <c r="A182" s="141">
        <v>171</v>
      </c>
      <c r="B182" s="142"/>
      <c r="C182" s="144"/>
      <c r="D182" s="148" t="str">
        <f t="shared" si="10"/>
        <v/>
      </c>
      <c r="F182" s="69"/>
      <c r="G182" s="62"/>
      <c r="H182" s="62"/>
      <c r="I182" s="62"/>
      <c r="J182" s="62"/>
      <c r="K182" s="62"/>
      <c r="L182" s="62"/>
      <c r="M182" s="62"/>
      <c r="N182" s="62"/>
      <c r="O182" s="62"/>
      <c r="P182" s="62"/>
    </row>
    <row r="183" spans="1:16" s="68" customFormat="1">
      <c r="A183" s="141">
        <v>172</v>
      </c>
      <c r="B183" s="142"/>
      <c r="C183" s="144"/>
      <c r="D183" s="148" t="str">
        <f t="shared" si="10"/>
        <v/>
      </c>
      <c r="F183" s="69"/>
      <c r="G183" s="62"/>
      <c r="H183" s="62"/>
      <c r="I183" s="62"/>
      <c r="J183" s="62"/>
      <c r="K183" s="62"/>
      <c r="L183" s="62"/>
      <c r="M183" s="62"/>
      <c r="N183" s="62"/>
      <c r="O183" s="62"/>
      <c r="P183" s="62"/>
    </row>
    <row r="184" spans="1:16" s="68" customFormat="1">
      <c r="A184" s="141">
        <v>173</v>
      </c>
      <c r="B184" s="142"/>
      <c r="C184" s="144"/>
      <c r="D184" s="148" t="str">
        <f t="shared" si="10"/>
        <v/>
      </c>
      <c r="F184" s="69"/>
      <c r="G184" s="62"/>
      <c r="H184" s="62"/>
      <c r="I184" s="62"/>
      <c r="J184" s="62"/>
      <c r="K184" s="62"/>
      <c r="L184" s="62"/>
      <c r="M184" s="62"/>
      <c r="N184" s="62"/>
      <c r="O184" s="62"/>
      <c r="P184" s="62"/>
    </row>
    <row r="185" spans="1:16" s="68" customFormat="1">
      <c r="A185" s="141">
        <v>174</v>
      </c>
      <c r="B185" s="142"/>
      <c r="C185" s="144"/>
      <c r="D185" s="148" t="str">
        <f t="shared" si="10"/>
        <v/>
      </c>
      <c r="F185" s="69"/>
      <c r="G185" s="62"/>
      <c r="H185" s="62"/>
      <c r="I185" s="62"/>
      <c r="J185" s="62"/>
      <c r="K185" s="62"/>
      <c r="L185" s="62"/>
      <c r="M185" s="62"/>
      <c r="N185" s="62"/>
      <c r="O185" s="62"/>
      <c r="P185" s="62"/>
    </row>
    <row r="186" spans="1:16" s="68" customFormat="1">
      <c r="A186" s="141">
        <v>175</v>
      </c>
      <c r="B186" s="142"/>
      <c r="C186" s="144"/>
      <c r="D186" s="148" t="str">
        <f t="shared" si="10"/>
        <v/>
      </c>
      <c r="F186" s="69"/>
      <c r="G186" s="62"/>
      <c r="H186" s="62"/>
      <c r="I186" s="62"/>
      <c r="J186" s="62"/>
      <c r="K186" s="62"/>
      <c r="L186" s="62"/>
      <c r="M186" s="62"/>
      <c r="N186" s="62"/>
      <c r="O186" s="62"/>
      <c r="P186" s="62"/>
    </row>
    <row r="187" spans="1:16" s="68" customFormat="1">
      <c r="A187" s="141">
        <v>176</v>
      </c>
      <c r="B187" s="142"/>
      <c r="C187" s="144"/>
      <c r="D187" s="148" t="str">
        <f t="shared" si="10"/>
        <v/>
      </c>
      <c r="F187" s="69"/>
      <c r="G187" s="62"/>
      <c r="H187" s="62"/>
      <c r="I187" s="62"/>
      <c r="J187" s="62"/>
      <c r="K187" s="62"/>
      <c r="L187" s="62"/>
      <c r="M187" s="62"/>
      <c r="N187" s="62"/>
      <c r="O187" s="62"/>
      <c r="P187" s="62"/>
    </row>
    <row r="188" spans="1:16" s="68" customFormat="1">
      <c r="A188" s="141">
        <v>177</v>
      </c>
      <c r="B188" s="142"/>
      <c r="C188" s="144"/>
      <c r="D188" s="148" t="str">
        <f t="shared" si="10"/>
        <v/>
      </c>
      <c r="F188" s="69"/>
      <c r="G188" s="62"/>
      <c r="H188" s="62"/>
      <c r="I188" s="62"/>
      <c r="J188" s="62"/>
      <c r="K188" s="62"/>
      <c r="L188" s="62"/>
      <c r="M188" s="62"/>
      <c r="N188" s="62"/>
      <c r="O188" s="62"/>
      <c r="P188" s="62"/>
    </row>
    <row r="189" spans="1:16" s="68" customFormat="1">
      <c r="A189" s="141">
        <v>178</v>
      </c>
      <c r="B189" s="142"/>
      <c r="C189" s="144"/>
      <c r="D189" s="148" t="str">
        <f t="shared" si="10"/>
        <v/>
      </c>
      <c r="F189" s="69"/>
      <c r="G189" s="62"/>
      <c r="H189" s="62"/>
      <c r="I189" s="62"/>
      <c r="J189" s="62"/>
      <c r="K189" s="62"/>
      <c r="L189" s="62"/>
      <c r="M189" s="62"/>
      <c r="N189" s="62"/>
      <c r="O189" s="62"/>
      <c r="P189" s="62"/>
    </row>
    <row r="190" spans="1:16" s="68" customFormat="1">
      <c r="A190" s="141">
        <v>179</v>
      </c>
      <c r="B190" s="142"/>
      <c r="C190" s="144"/>
      <c r="D190" s="148" t="str">
        <f t="shared" si="10"/>
        <v/>
      </c>
      <c r="F190" s="69"/>
      <c r="G190" s="62"/>
      <c r="H190" s="62"/>
      <c r="I190" s="62"/>
      <c r="J190" s="62"/>
      <c r="K190" s="62"/>
      <c r="L190" s="62"/>
      <c r="M190" s="62"/>
      <c r="N190" s="62"/>
      <c r="O190" s="62"/>
      <c r="P190" s="62"/>
    </row>
    <row r="191" spans="1:16" s="68" customFormat="1">
      <c r="A191" s="141">
        <v>180</v>
      </c>
      <c r="B191" s="142"/>
      <c r="C191" s="144"/>
      <c r="D191" s="148" t="str">
        <f t="shared" si="10"/>
        <v/>
      </c>
      <c r="F191" s="69"/>
      <c r="G191" s="62"/>
      <c r="H191" s="62"/>
      <c r="I191" s="62"/>
      <c r="J191" s="62"/>
      <c r="K191" s="62"/>
      <c r="L191" s="62"/>
      <c r="M191" s="62"/>
      <c r="N191" s="62"/>
      <c r="O191" s="62"/>
      <c r="P191" s="62"/>
    </row>
    <row r="192" spans="1:16" s="68" customFormat="1">
      <c r="A192" s="141">
        <v>181</v>
      </c>
      <c r="B192" s="142"/>
      <c r="C192" s="144"/>
      <c r="D192" s="148" t="str">
        <f t="shared" si="10"/>
        <v/>
      </c>
      <c r="F192" s="69"/>
      <c r="G192" s="62"/>
      <c r="H192" s="62"/>
      <c r="I192" s="62"/>
      <c r="J192" s="62"/>
      <c r="K192" s="62"/>
      <c r="L192" s="62"/>
      <c r="M192" s="62"/>
      <c r="N192" s="62"/>
      <c r="O192" s="62"/>
      <c r="P192" s="62"/>
    </row>
    <row r="193" spans="1:16" s="68" customFormat="1">
      <c r="A193" s="141">
        <v>182</v>
      </c>
      <c r="B193" s="142"/>
      <c r="C193" s="144"/>
      <c r="D193" s="148" t="str">
        <f t="shared" si="10"/>
        <v/>
      </c>
      <c r="F193" s="69"/>
      <c r="G193" s="62"/>
      <c r="H193" s="62"/>
      <c r="I193" s="62"/>
      <c r="J193" s="62"/>
      <c r="K193" s="62"/>
      <c r="L193" s="62"/>
      <c r="M193" s="62"/>
      <c r="N193" s="62"/>
      <c r="O193" s="62"/>
      <c r="P193" s="62"/>
    </row>
    <row r="194" spans="1:16" s="68" customFormat="1">
      <c r="A194" s="141">
        <v>183</v>
      </c>
      <c r="B194" s="142"/>
      <c r="C194" s="144"/>
      <c r="D194" s="148" t="str">
        <f t="shared" si="10"/>
        <v/>
      </c>
      <c r="F194" s="69"/>
      <c r="G194" s="62"/>
      <c r="H194" s="62"/>
      <c r="I194" s="62"/>
      <c r="J194" s="62"/>
      <c r="K194" s="62"/>
      <c r="L194" s="62"/>
      <c r="M194" s="62"/>
      <c r="N194" s="62"/>
      <c r="O194" s="62"/>
      <c r="P194" s="62"/>
    </row>
    <row r="195" spans="1:16" s="68" customFormat="1">
      <c r="A195" s="141">
        <v>184</v>
      </c>
      <c r="B195" s="142"/>
      <c r="C195" s="144"/>
      <c r="D195" s="148" t="str">
        <f t="shared" si="10"/>
        <v/>
      </c>
      <c r="F195" s="69"/>
      <c r="G195" s="62"/>
      <c r="H195" s="62"/>
      <c r="I195" s="62"/>
      <c r="J195" s="62"/>
      <c r="K195" s="62"/>
      <c r="L195" s="62"/>
      <c r="M195" s="62"/>
      <c r="N195" s="62"/>
      <c r="O195" s="62"/>
      <c r="P195" s="62"/>
    </row>
    <row r="196" spans="1:16" s="68" customFormat="1">
      <c r="A196" s="141">
        <v>185</v>
      </c>
      <c r="B196" s="142"/>
      <c r="C196" s="144"/>
      <c r="D196" s="148" t="str">
        <f t="shared" si="10"/>
        <v/>
      </c>
      <c r="F196" s="69"/>
      <c r="G196" s="62"/>
      <c r="H196" s="62"/>
      <c r="I196" s="62"/>
      <c r="J196" s="62"/>
      <c r="K196" s="62"/>
      <c r="L196" s="62"/>
      <c r="M196" s="62"/>
      <c r="N196" s="62"/>
      <c r="O196" s="62"/>
      <c r="P196" s="62"/>
    </row>
    <row r="197" spans="1:16" s="68" customFormat="1">
      <c r="A197" s="141">
        <v>186</v>
      </c>
      <c r="B197" s="142"/>
      <c r="C197" s="144"/>
      <c r="D197" s="148" t="str">
        <f t="shared" si="10"/>
        <v/>
      </c>
      <c r="F197" s="69"/>
      <c r="G197" s="62"/>
      <c r="H197" s="62"/>
      <c r="I197" s="62"/>
      <c r="J197" s="62"/>
      <c r="K197" s="62"/>
      <c r="L197" s="62"/>
      <c r="M197" s="62"/>
      <c r="N197" s="62"/>
      <c r="O197" s="62"/>
      <c r="P197" s="62"/>
    </row>
    <row r="198" spans="1:16" s="68" customFormat="1">
      <c r="A198" s="141">
        <v>187</v>
      </c>
      <c r="B198" s="142"/>
      <c r="C198" s="144"/>
      <c r="D198" s="148" t="str">
        <f t="shared" si="10"/>
        <v/>
      </c>
      <c r="F198" s="69"/>
      <c r="G198" s="62"/>
      <c r="H198" s="62"/>
      <c r="I198" s="62"/>
      <c r="J198" s="62"/>
      <c r="K198" s="62"/>
      <c r="L198" s="62"/>
      <c r="M198" s="62"/>
      <c r="N198" s="62"/>
      <c r="O198" s="62"/>
      <c r="P198" s="62"/>
    </row>
    <row r="199" spans="1:16" s="68" customFormat="1">
      <c r="A199" s="141">
        <v>188</v>
      </c>
      <c r="B199" s="142"/>
      <c r="C199" s="144"/>
      <c r="D199" s="148" t="str">
        <f t="shared" si="10"/>
        <v/>
      </c>
      <c r="F199" s="69"/>
      <c r="G199" s="62"/>
      <c r="H199" s="62"/>
      <c r="I199" s="62"/>
      <c r="J199" s="62"/>
      <c r="K199" s="62"/>
      <c r="L199" s="62"/>
      <c r="M199" s="62"/>
      <c r="N199" s="62"/>
      <c r="O199" s="62"/>
      <c r="P199" s="62"/>
    </row>
    <row r="200" spans="1:16" s="68" customFormat="1">
      <c r="A200" s="141">
        <v>189</v>
      </c>
      <c r="B200" s="142"/>
      <c r="C200" s="144"/>
      <c r="D200" s="148" t="str">
        <f t="shared" si="10"/>
        <v/>
      </c>
      <c r="F200" s="69"/>
      <c r="G200" s="62"/>
      <c r="H200" s="62"/>
      <c r="I200" s="62"/>
      <c r="J200" s="62"/>
      <c r="K200" s="62"/>
      <c r="L200" s="62"/>
      <c r="M200" s="62"/>
      <c r="N200" s="62"/>
      <c r="O200" s="62"/>
      <c r="P200" s="62"/>
    </row>
    <row r="201" spans="1:16" s="68" customFormat="1">
      <c r="A201" s="141">
        <v>190</v>
      </c>
      <c r="B201" s="142"/>
      <c r="C201" s="144"/>
      <c r="D201" s="148" t="str">
        <f t="shared" si="10"/>
        <v/>
      </c>
      <c r="F201" s="69"/>
      <c r="G201" s="62"/>
      <c r="H201" s="62"/>
      <c r="I201" s="62"/>
      <c r="J201" s="62"/>
      <c r="K201" s="62"/>
      <c r="L201" s="62"/>
      <c r="M201" s="62"/>
      <c r="N201" s="62"/>
      <c r="O201" s="62"/>
      <c r="P201" s="62"/>
    </row>
    <row r="202" spans="1:16" s="68" customFormat="1">
      <c r="A202" s="141">
        <v>191</v>
      </c>
      <c r="B202" s="142"/>
      <c r="C202" s="144"/>
      <c r="D202" s="148" t="str">
        <f t="shared" si="10"/>
        <v/>
      </c>
      <c r="F202" s="69"/>
      <c r="G202" s="62"/>
      <c r="H202" s="62"/>
      <c r="I202" s="62"/>
      <c r="J202" s="62"/>
      <c r="K202" s="62"/>
      <c r="L202" s="62"/>
      <c r="M202" s="62"/>
      <c r="N202" s="62"/>
      <c r="O202" s="62"/>
      <c r="P202" s="62"/>
    </row>
    <row r="203" spans="1:16" s="68" customFormat="1">
      <c r="A203" s="141">
        <v>192</v>
      </c>
      <c r="B203" s="142"/>
      <c r="C203" s="144"/>
      <c r="D203" s="148" t="str">
        <f t="shared" si="10"/>
        <v/>
      </c>
      <c r="F203" s="69"/>
      <c r="G203" s="62"/>
      <c r="H203" s="62"/>
      <c r="I203" s="62"/>
      <c r="J203" s="62"/>
      <c r="K203" s="62"/>
      <c r="L203" s="62"/>
      <c r="M203" s="62"/>
      <c r="N203" s="62"/>
      <c r="O203" s="62"/>
      <c r="P203" s="62"/>
    </row>
    <row r="204" spans="1:16" s="68" customFormat="1">
      <c r="A204" s="141">
        <v>193</v>
      </c>
      <c r="B204" s="142"/>
      <c r="C204" s="144"/>
      <c r="D204" s="148" t="str">
        <f t="shared" ref="D204:D261" si="11">IF(OR($B204="",,$C204&lt;an_initial,$C204&gt;an_final),"",E204*100)</f>
        <v/>
      </c>
      <c r="F204" s="69"/>
      <c r="G204" s="62"/>
      <c r="H204" s="62"/>
      <c r="I204" s="62"/>
      <c r="J204" s="62"/>
      <c r="K204" s="62"/>
      <c r="L204" s="62"/>
      <c r="M204" s="62"/>
      <c r="N204" s="62"/>
      <c r="O204" s="62"/>
      <c r="P204" s="62"/>
    </row>
    <row r="205" spans="1:16" s="68" customFormat="1">
      <c r="A205" s="141">
        <v>194</v>
      </c>
      <c r="B205" s="142"/>
      <c r="C205" s="144"/>
      <c r="D205" s="148" t="str">
        <f t="shared" si="11"/>
        <v/>
      </c>
      <c r="F205" s="69"/>
      <c r="G205" s="62"/>
      <c r="H205" s="62"/>
      <c r="I205" s="62"/>
      <c r="J205" s="62"/>
      <c r="K205" s="62"/>
      <c r="L205" s="62"/>
      <c r="M205" s="62"/>
      <c r="N205" s="62"/>
      <c r="O205" s="62"/>
      <c r="P205" s="62"/>
    </row>
    <row r="206" spans="1:16" s="68" customFormat="1">
      <c r="A206" s="141">
        <v>195</v>
      </c>
      <c r="B206" s="142"/>
      <c r="C206" s="144"/>
      <c r="D206" s="148" t="str">
        <f t="shared" si="11"/>
        <v/>
      </c>
      <c r="F206" s="69"/>
      <c r="G206" s="62"/>
      <c r="H206" s="62"/>
      <c r="I206" s="62"/>
      <c r="J206" s="62"/>
      <c r="K206" s="62"/>
      <c r="L206" s="62"/>
      <c r="M206" s="62"/>
      <c r="N206" s="62"/>
      <c r="O206" s="62"/>
      <c r="P206" s="62"/>
    </row>
    <row r="207" spans="1:16" s="68" customFormat="1">
      <c r="A207" s="141">
        <v>196</v>
      </c>
      <c r="B207" s="142"/>
      <c r="C207" s="144"/>
      <c r="D207" s="148" t="str">
        <f t="shared" si="11"/>
        <v/>
      </c>
      <c r="F207" s="69"/>
      <c r="G207" s="62"/>
      <c r="H207" s="62"/>
      <c r="I207" s="62"/>
      <c r="J207" s="62"/>
      <c r="K207" s="62"/>
      <c r="L207" s="62"/>
      <c r="M207" s="62"/>
      <c r="N207" s="62"/>
      <c r="O207" s="62"/>
      <c r="P207" s="62"/>
    </row>
    <row r="208" spans="1:16" s="68" customFormat="1">
      <c r="A208" s="141">
        <v>197</v>
      </c>
      <c r="B208" s="142"/>
      <c r="C208" s="144"/>
      <c r="D208" s="148" t="str">
        <f t="shared" si="11"/>
        <v/>
      </c>
      <c r="F208" s="69"/>
      <c r="G208" s="62"/>
      <c r="H208" s="62"/>
      <c r="I208" s="62"/>
      <c r="J208" s="62"/>
      <c r="K208" s="62"/>
      <c r="L208" s="62"/>
      <c r="M208" s="62"/>
      <c r="N208" s="62"/>
      <c r="O208" s="62"/>
      <c r="P208" s="62"/>
    </row>
    <row r="209" spans="1:16" s="68" customFormat="1">
      <c r="A209" s="141">
        <v>198</v>
      </c>
      <c r="B209" s="142"/>
      <c r="C209" s="144"/>
      <c r="D209" s="148" t="str">
        <f t="shared" si="11"/>
        <v/>
      </c>
      <c r="F209" s="69"/>
      <c r="G209" s="62"/>
      <c r="H209" s="62"/>
      <c r="I209" s="62"/>
      <c r="J209" s="62"/>
      <c r="K209" s="62"/>
      <c r="L209" s="62"/>
      <c r="M209" s="62"/>
      <c r="N209" s="62"/>
      <c r="O209" s="62"/>
      <c r="P209" s="62"/>
    </row>
    <row r="210" spans="1:16" s="68" customFormat="1">
      <c r="A210" s="141">
        <v>199</v>
      </c>
      <c r="B210" s="142"/>
      <c r="C210" s="144"/>
      <c r="D210" s="148" t="str">
        <f t="shared" si="11"/>
        <v/>
      </c>
      <c r="F210" s="69"/>
      <c r="G210" s="62"/>
      <c r="H210" s="62"/>
      <c r="I210" s="62"/>
      <c r="J210" s="62"/>
      <c r="K210" s="62"/>
      <c r="L210" s="62"/>
      <c r="M210" s="62"/>
      <c r="N210" s="62"/>
      <c r="O210" s="62"/>
      <c r="P210" s="62"/>
    </row>
    <row r="211" spans="1:16" s="68" customFormat="1">
      <c r="A211" s="141">
        <v>200</v>
      </c>
      <c r="B211" s="142"/>
      <c r="C211" s="144"/>
      <c r="D211" s="148" t="str">
        <f t="shared" si="11"/>
        <v/>
      </c>
      <c r="F211" s="69"/>
      <c r="G211" s="62"/>
      <c r="H211" s="62"/>
      <c r="I211" s="62"/>
      <c r="J211" s="62"/>
      <c r="K211" s="62"/>
      <c r="L211" s="62"/>
      <c r="M211" s="62"/>
      <c r="N211" s="62"/>
      <c r="O211" s="62"/>
      <c r="P211" s="62"/>
    </row>
    <row r="212" spans="1:16" s="68" customFormat="1">
      <c r="A212" s="141">
        <v>201</v>
      </c>
      <c r="B212" s="142"/>
      <c r="C212" s="144"/>
      <c r="D212" s="148" t="str">
        <f t="shared" si="11"/>
        <v/>
      </c>
      <c r="F212" s="69"/>
      <c r="G212" s="62"/>
      <c r="H212" s="62"/>
      <c r="I212" s="62"/>
      <c r="J212" s="62"/>
      <c r="K212" s="62"/>
      <c r="L212" s="62"/>
      <c r="M212" s="62"/>
      <c r="N212" s="62"/>
      <c r="O212" s="62"/>
      <c r="P212" s="62"/>
    </row>
    <row r="213" spans="1:16" s="68" customFormat="1">
      <c r="A213" s="141">
        <v>202</v>
      </c>
      <c r="B213" s="142"/>
      <c r="C213" s="144"/>
      <c r="D213" s="148" t="str">
        <f t="shared" si="11"/>
        <v/>
      </c>
      <c r="F213" s="69"/>
      <c r="G213" s="62"/>
      <c r="H213" s="62"/>
      <c r="I213" s="62"/>
      <c r="J213" s="62"/>
      <c r="K213" s="62"/>
      <c r="L213" s="62"/>
      <c r="M213" s="62"/>
      <c r="N213" s="62"/>
      <c r="O213" s="62"/>
      <c r="P213" s="62"/>
    </row>
    <row r="214" spans="1:16" s="68" customFormat="1">
      <c r="A214" s="141">
        <v>203</v>
      </c>
      <c r="B214" s="142"/>
      <c r="C214" s="144"/>
      <c r="D214" s="148" t="str">
        <f t="shared" si="11"/>
        <v/>
      </c>
      <c r="F214" s="69"/>
      <c r="G214" s="62"/>
      <c r="H214" s="62"/>
      <c r="I214" s="62"/>
      <c r="J214" s="62"/>
      <c r="K214" s="62"/>
      <c r="L214" s="62"/>
      <c r="M214" s="62"/>
      <c r="N214" s="62"/>
      <c r="O214" s="62"/>
      <c r="P214" s="62"/>
    </row>
    <row r="215" spans="1:16" s="68" customFormat="1">
      <c r="A215" s="141">
        <v>204</v>
      </c>
      <c r="B215" s="142"/>
      <c r="C215" s="144"/>
      <c r="D215" s="148" t="str">
        <f t="shared" si="11"/>
        <v/>
      </c>
      <c r="F215" s="69"/>
      <c r="G215" s="62"/>
      <c r="H215" s="62"/>
      <c r="I215" s="62"/>
      <c r="J215" s="62"/>
      <c r="K215" s="62"/>
      <c r="L215" s="62"/>
      <c r="M215" s="62"/>
      <c r="N215" s="62"/>
      <c r="O215" s="62"/>
      <c r="P215" s="62"/>
    </row>
    <row r="216" spans="1:16" s="68" customFormat="1">
      <c r="A216" s="141">
        <v>205</v>
      </c>
      <c r="B216" s="142"/>
      <c r="C216" s="144"/>
      <c r="D216" s="148" t="str">
        <f t="shared" si="11"/>
        <v/>
      </c>
      <c r="F216" s="69"/>
      <c r="G216" s="62"/>
      <c r="H216" s="62"/>
      <c r="I216" s="62"/>
      <c r="J216" s="62"/>
      <c r="K216" s="62"/>
      <c r="L216" s="62"/>
      <c r="M216" s="62"/>
      <c r="N216" s="62"/>
      <c r="O216" s="62"/>
      <c r="P216" s="62"/>
    </row>
    <row r="217" spans="1:16" s="68" customFormat="1">
      <c r="A217" s="141">
        <v>206</v>
      </c>
      <c r="B217" s="142"/>
      <c r="C217" s="144"/>
      <c r="D217" s="148" t="str">
        <f t="shared" si="11"/>
        <v/>
      </c>
      <c r="F217" s="69"/>
      <c r="G217" s="62"/>
      <c r="H217" s="62"/>
      <c r="I217" s="62"/>
      <c r="J217" s="62"/>
      <c r="K217" s="62"/>
      <c r="L217" s="62"/>
      <c r="M217" s="62"/>
      <c r="N217" s="62"/>
      <c r="O217" s="62"/>
      <c r="P217" s="62"/>
    </row>
    <row r="218" spans="1:16" s="68" customFormat="1">
      <c r="A218" s="141">
        <v>207</v>
      </c>
      <c r="B218" s="142"/>
      <c r="C218" s="144"/>
      <c r="D218" s="148" t="str">
        <f t="shared" si="11"/>
        <v/>
      </c>
      <c r="F218" s="69"/>
      <c r="G218" s="62"/>
      <c r="H218" s="62"/>
      <c r="I218" s="62"/>
      <c r="J218" s="62"/>
      <c r="K218" s="62"/>
      <c r="L218" s="62"/>
      <c r="M218" s="62"/>
      <c r="N218" s="62"/>
      <c r="O218" s="62"/>
      <c r="P218" s="62"/>
    </row>
    <row r="219" spans="1:16" s="68" customFormat="1">
      <c r="A219" s="141">
        <v>208</v>
      </c>
      <c r="B219" s="142"/>
      <c r="C219" s="144"/>
      <c r="D219" s="148" t="str">
        <f t="shared" si="11"/>
        <v/>
      </c>
      <c r="F219" s="69"/>
      <c r="G219" s="62"/>
      <c r="H219" s="62"/>
      <c r="I219" s="62"/>
      <c r="J219" s="62"/>
      <c r="K219" s="62"/>
      <c r="L219" s="62"/>
      <c r="M219" s="62"/>
      <c r="N219" s="62"/>
      <c r="O219" s="62"/>
      <c r="P219" s="62"/>
    </row>
    <row r="220" spans="1:16" s="68" customFormat="1">
      <c r="A220" s="141">
        <v>209</v>
      </c>
      <c r="B220" s="142"/>
      <c r="C220" s="144"/>
      <c r="D220" s="148" t="str">
        <f t="shared" si="11"/>
        <v/>
      </c>
      <c r="F220" s="69"/>
      <c r="G220" s="62"/>
      <c r="H220" s="62"/>
      <c r="I220" s="62"/>
      <c r="J220" s="62"/>
      <c r="K220" s="62"/>
      <c r="L220" s="62"/>
      <c r="M220" s="62"/>
      <c r="N220" s="62"/>
      <c r="O220" s="62"/>
      <c r="P220" s="62"/>
    </row>
    <row r="221" spans="1:16" s="68" customFormat="1">
      <c r="A221" s="141">
        <v>210</v>
      </c>
      <c r="B221" s="142"/>
      <c r="C221" s="144"/>
      <c r="D221" s="148" t="str">
        <f t="shared" si="11"/>
        <v/>
      </c>
      <c r="F221" s="69"/>
      <c r="G221" s="62"/>
      <c r="H221" s="62"/>
      <c r="I221" s="62"/>
      <c r="J221" s="62"/>
      <c r="K221" s="62"/>
      <c r="L221" s="62"/>
      <c r="M221" s="62"/>
      <c r="N221" s="62"/>
      <c r="O221" s="62"/>
      <c r="P221" s="62"/>
    </row>
    <row r="222" spans="1:16" s="68" customFormat="1">
      <c r="A222" s="141">
        <v>211</v>
      </c>
      <c r="B222" s="142"/>
      <c r="C222" s="144"/>
      <c r="D222" s="148" t="str">
        <f t="shared" si="11"/>
        <v/>
      </c>
      <c r="F222" s="69"/>
      <c r="G222" s="62"/>
      <c r="H222" s="62"/>
      <c r="I222" s="62"/>
      <c r="J222" s="62"/>
      <c r="K222" s="62"/>
      <c r="L222" s="62"/>
      <c r="M222" s="62"/>
      <c r="N222" s="62"/>
      <c r="O222" s="62"/>
      <c r="P222" s="62"/>
    </row>
    <row r="223" spans="1:16" s="68" customFormat="1">
      <c r="A223" s="141">
        <v>212</v>
      </c>
      <c r="B223" s="142"/>
      <c r="C223" s="144"/>
      <c r="D223" s="148" t="str">
        <f t="shared" si="11"/>
        <v/>
      </c>
      <c r="F223" s="69"/>
      <c r="G223" s="62"/>
      <c r="H223" s="62"/>
      <c r="I223" s="62"/>
      <c r="J223" s="62"/>
      <c r="K223" s="62"/>
      <c r="L223" s="62"/>
      <c r="M223" s="62"/>
      <c r="N223" s="62"/>
      <c r="O223" s="62"/>
      <c r="P223" s="62"/>
    </row>
    <row r="224" spans="1:16" s="68" customFormat="1">
      <c r="A224" s="141">
        <v>213</v>
      </c>
      <c r="B224" s="142"/>
      <c r="C224" s="144"/>
      <c r="D224" s="148" t="str">
        <f t="shared" si="11"/>
        <v/>
      </c>
      <c r="F224" s="69"/>
      <c r="G224" s="62"/>
      <c r="H224" s="62"/>
      <c r="I224" s="62"/>
      <c r="J224" s="62"/>
      <c r="K224" s="62"/>
      <c r="L224" s="62"/>
      <c r="M224" s="62"/>
      <c r="N224" s="62"/>
      <c r="O224" s="62"/>
      <c r="P224" s="62"/>
    </row>
    <row r="225" spans="1:16" s="68" customFormat="1">
      <c r="A225" s="141">
        <v>214</v>
      </c>
      <c r="B225" s="142"/>
      <c r="C225" s="144"/>
      <c r="D225" s="148" t="str">
        <f t="shared" si="11"/>
        <v/>
      </c>
      <c r="F225" s="69"/>
      <c r="G225" s="62"/>
      <c r="H225" s="62"/>
      <c r="I225" s="62"/>
      <c r="J225" s="62"/>
      <c r="K225" s="62"/>
      <c r="L225" s="62"/>
      <c r="M225" s="62"/>
      <c r="N225" s="62"/>
      <c r="O225" s="62"/>
      <c r="P225" s="62"/>
    </row>
    <row r="226" spans="1:16" s="68" customFormat="1">
      <c r="A226" s="141">
        <v>215</v>
      </c>
      <c r="B226" s="142"/>
      <c r="C226" s="144"/>
      <c r="D226" s="148" t="str">
        <f t="shared" si="11"/>
        <v/>
      </c>
      <c r="F226" s="69"/>
      <c r="G226" s="62"/>
      <c r="H226" s="62"/>
      <c r="I226" s="62"/>
      <c r="J226" s="62"/>
      <c r="K226" s="62"/>
      <c r="L226" s="62"/>
      <c r="M226" s="62"/>
      <c r="N226" s="62"/>
      <c r="O226" s="62"/>
      <c r="P226" s="62"/>
    </row>
    <row r="227" spans="1:16" s="68" customFormat="1">
      <c r="A227" s="141">
        <v>216</v>
      </c>
      <c r="B227" s="142"/>
      <c r="C227" s="144"/>
      <c r="D227" s="148" t="str">
        <f t="shared" si="11"/>
        <v/>
      </c>
      <c r="F227" s="69"/>
      <c r="G227" s="62"/>
      <c r="H227" s="62"/>
      <c r="I227" s="62"/>
      <c r="J227" s="62"/>
      <c r="K227" s="62"/>
      <c r="L227" s="62"/>
      <c r="M227" s="62"/>
      <c r="N227" s="62"/>
      <c r="O227" s="62"/>
      <c r="P227" s="62"/>
    </row>
    <row r="228" spans="1:16" s="68" customFormat="1">
      <c r="A228" s="141">
        <v>217</v>
      </c>
      <c r="B228" s="142"/>
      <c r="C228" s="144"/>
      <c r="D228" s="148" t="str">
        <f t="shared" si="11"/>
        <v/>
      </c>
      <c r="F228" s="69"/>
      <c r="G228" s="62"/>
      <c r="H228" s="62"/>
      <c r="I228" s="62"/>
      <c r="J228" s="62"/>
      <c r="K228" s="62"/>
      <c r="L228" s="62"/>
      <c r="M228" s="62"/>
      <c r="N228" s="62"/>
      <c r="O228" s="62"/>
      <c r="P228" s="62"/>
    </row>
    <row r="229" spans="1:16" s="68" customFormat="1">
      <c r="A229" s="141">
        <v>218</v>
      </c>
      <c r="B229" s="142"/>
      <c r="C229" s="144"/>
      <c r="D229" s="148" t="str">
        <f t="shared" si="11"/>
        <v/>
      </c>
      <c r="F229" s="69"/>
      <c r="G229" s="62"/>
      <c r="H229" s="62"/>
      <c r="I229" s="62"/>
      <c r="J229" s="62"/>
      <c r="K229" s="62"/>
      <c r="L229" s="62"/>
      <c r="M229" s="62"/>
      <c r="N229" s="62"/>
      <c r="O229" s="62"/>
      <c r="P229" s="62"/>
    </row>
    <row r="230" spans="1:16" s="68" customFormat="1">
      <c r="A230" s="141">
        <v>219</v>
      </c>
      <c r="B230" s="142"/>
      <c r="C230" s="144"/>
      <c r="D230" s="148" t="str">
        <f t="shared" si="11"/>
        <v/>
      </c>
      <c r="F230" s="69"/>
      <c r="G230" s="62"/>
      <c r="H230" s="62"/>
      <c r="I230" s="62"/>
      <c r="J230" s="62"/>
      <c r="K230" s="62"/>
      <c r="L230" s="62"/>
      <c r="M230" s="62"/>
      <c r="N230" s="62"/>
      <c r="O230" s="62"/>
      <c r="P230" s="62"/>
    </row>
    <row r="231" spans="1:16" s="68" customFormat="1">
      <c r="A231" s="141">
        <v>220</v>
      </c>
      <c r="B231" s="142"/>
      <c r="C231" s="144"/>
      <c r="D231" s="148" t="str">
        <f t="shared" si="11"/>
        <v/>
      </c>
      <c r="F231" s="69"/>
      <c r="G231" s="62"/>
      <c r="H231" s="62"/>
      <c r="I231" s="62"/>
      <c r="J231" s="62"/>
      <c r="K231" s="62"/>
      <c r="L231" s="62"/>
      <c r="M231" s="62"/>
      <c r="N231" s="62"/>
      <c r="O231" s="62"/>
      <c r="P231" s="62"/>
    </row>
    <row r="232" spans="1:16" s="68" customFormat="1">
      <c r="A232" s="141">
        <v>221</v>
      </c>
      <c r="B232" s="142"/>
      <c r="C232" s="144"/>
      <c r="D232" s="148" t="str">
        <f t="shared" si="11"/>
        <v/>
      </c>
      <c r="F232" s="69"/>
      <c r="G232" s="62"/>
      <c r="H232" s="62"/>
      <c r="I232" s="62"/>
      <c r="J232" s="62"/>
      <c r="K232" s="62"/>
      <c r="L232" s="62"/>
      <c r="M232" s="62"/>
      <c r="N232" s="62"/>
      <c r="O232" s="62"/>
      <c r="P232" s="62"/>
    </row>
    <row r="233" spans="1:16" s="68" customFormat="1">
      <c r="A233" s="141">
        <v>222</v>
      </c>
      <c r="B233" s="142"/>
      <c r="C233" s="144"/>
      <c r="D233" s="148" t="str">
        <f t="shared" si="11"/>
        <v/>
      </c>
      <c r="F233" s="69"/>
      <c r="G233" s="62"/>
      <c r="H233" s="62"/>
      <c r="I233" s="62"/>
      <c r="J233" s="62"/>
      <c r="K233" s="62"/>
      <c r="L233" s="62"/>
      <c r="M233" s="62"/>
      <c r="N233" s="62"/>
      <c r="O233" s="62"/>
      <c r="P233" s="62"/>
    </row>
    <row r="234" spans="1:16" s="68" customFormat="1">
      <c r="A234" s="141">
        <v>223</v>
      </c>
      <c r="B234" s="142"/>
      <c r="C234" s="144"/>
      <c r="D234" s="148" t="str">
        <f t="shared" si="11"/>
        <v/>
      </c>
      <c r="F234" s="69"/>
      <c r="G234" s="62"/>
      <c r="H234" s="62"/>
      <c r="I234" s="62"/>
      <c r="J234" s="62"/>
      <c r="K234" s="62"/>
      <c r="L234" s="62"/>
      <c r="M234" s="62"/>
      <c r="N234" s="62"/>
      <c r="O234" s="62"/>
      <c r="P234" s="62"/>
    </row>
    <row r="235" spans="1:16" s="68" customFormat="1">
      <c r="A235" s="141">
        <v>224</v>
      </c>
      <c r="B235" s="142"/>
      <c r="C235" s="144"/>
      <c r="D235" s="148" t="str">
        <f t="shared" si="11"/>
        <v/>
      </c>
      <c r="F235" s="69"/>
      <c r="G235" s="62"/>
      <c r="H235" s="62"/>
      <c r="I235" s="62"/>
      <c r="J235" s="62"/>
      <c r="K235" s="62"/>
      <c r="L235" s="62"/>
      <c r="M235" s="62"/>
      <c r="N235" s="62"/>
      <c r="O235" s="62"/>
      <c r="P235" s="62"/>
    </row>
    <row r="236" spans="1:16" s="68" customFormat="1">
      <c r="A236" s="141">
        <v>225</v>
      </c>
      <c r="B236" s="142"/>
      <c r="C236" s="144"/>
      <c r="D236" s="148" t="str">
        <f t="shared" si="11"/>
        <v/>
      </c>
      <c r="F236" s="69"/>
      <c r="G236" s="62"/>
      <c r="H236" s="62"/>
      <c r="I236" s="62"/>
      <c r="J236" s="62"/>
      <c r="K236" s="62"/>
      <c r="L236" s="62"/>
      <c r="M236" s="62"/>
      <c r="N236" s="62"/>
      <c r="O236" s="62"/>
      <c r="P236" s="62"/>
    </row>
    <row r="237" spans="1:16" s="68" customFormat="1">
      <c r="A237" s="141">
        <v>226</v>
      </c>
      <c r="B237" s="142"/>
      <c r="C237" s="144"/>
      <c r="D237" s="148" t="str">
        <f t="shared" si="11"/>
        <v/>
      </c>
      <c r="F237" s="69"/>
      <c r="G237" s="62"/>
      <c r="H237" s="62"/>
      <c r="I237" s="62"/>
      <c r="J237" s="62"/>
      <c r="K237" s="62"/>
      <c r="L237" s="62"/>
      <c r="M237" s="62"/>
      <c r="N237" s="62"/>
      <c r="O237" s="62"/>
      <c r="P237" s="62"/>
    </row>
    <row r="238" spans="1:16" s="68" customFormat="1">
      <c r="A238" s="141">
        <v>227</v>
      </c>
      <c r="B238" s="142"/>
      <c r="C238" s="144"/>
      <c r="D238" s="148" t="str">
        <f t="shared" si="11"/>
        <v/>
      </c>
      <c r="F238" s="69"/>
      <c r="G238" s="62"/>
      <c r="H238" s="62"/>
      <c r="I238" s="62"/>
      <c r="J238" s="62"/>
      <c r="K238" s="62"/>
      <c r="L238" s="62"/>
      <c r="M238" s="62"/>
      <c r="N238" s="62"/>
      <c r="O238" s="62"/>
      <c r="P238" s="62"/>
    </row>
    <row r="239" spans="1:16" s="68" customFormat="1">
      <c r="A239" s="141">
        <v>228</v>
      </c>
      <c r="B239" s="142"/>
      <c r="C239" s="144"/>
      <c r="D239" s="148" t="str">
        <f t="shared" si="11"/>
        <v/>
      </c>
      <c r="F239" s="69"/>
      <c r="G239" s="62"/>
      <c r="H239" s="62"/>
      <c r="I239" s="62"/>
      <c r="J239" s="62"/>
      <c r="K239" s="62"/>
      <c r="L239" s="62"/>
      <c r="M239" s="62"/>
      <c r="N239" s="62"/>
      <c r="O239" s="62"/>
      <c r="P239" s="62"/>
    </row>
    <row r="240" spans="1:16" s="68" customFormat="1">
      <c r="A240" s="141">
        <v>229</v>
      </c>
      <c r="B240" s="142"/>
      <c r="C240" s="144"/>
      <c r="D240" s="148" t="str">
        <f t="shared" si="11"/>
        <v/>
      </c>
      <c r="F240" s="69"/>
      <c r="G240" s="62"/>
      <c r="H240" s="62"/>
      <c r="I240" s="62"/>
      <c r="J240" s="62"/>
      <c r="K240" s="62"/>
      <c r="L240" s="62"/>
      <c r="M240" s="62"/>
      <c r="N240" s="62"/>
      <c r="O240" s="62"/>
      <c r="P240" s="62"/>
    </row>
    <row r="241" spans="1:16" s="68" customFormat="1">
      <c r="A241" s="141">
        <v>230</v>
      </c>
      <c r="B241" s="142"/>
      <c r="C241" s="144"/>
      <c r="D241" s="148" t="str">
        <f t="shared" si="11"/>
        <v/>
      </c>
      <c r="F241" s="69"/>
      <c r="G241" s="62"/>
      <c r="H241" s="62"/>
      <c r="I241" s="62"/>
      <c r="J241" s="62"/>
      <c r="K241" s="62"/>
      <c r="L241" s="62"/>
      <c r="M241" s="62"/>
      <c r="N241" s="62"/>
      <c r="O241" s="62"/>
      <c r="P241" s="62"/>
    </row>
    <row r="242" spans="1:16" s="68" customFormat="1">
      <c r="A242" s="141">
        <v>231</v>
      </c>
      <c r="B242" s="142"/>
      <c r="C242" s="144"/>
      <c r="D242" s="148" t="str">
        <f t="shared" si="11"/>
        <v/>
      </c>
      <c r="F242" s="69"/>
      <c r="G242" s="62"/>
      <c r="H242" s="62"/>
      <c r="I242" s="62"/>
      <c r="J242" s="62"/>
      <c r="K242" s="62"/>
      <c r="L242" s="62"/>
      <c r="M242" s="62"/>
      <c r="N242" s="62"/>
      <c r="O242" s="62"/>
      <c r="P242" s="62"/>
    </row>
    <row r="243" spans="1:16" s="68" customFormat="1">
      <c r="A243" s="141">
        <v>232</v>
      </c>
      <c r="B243" s="142"/>
      <c r="C243" s="144"/>
      <c r="D243" s="148" t="str">
        <f t="shared" si="11"/>
        <v/>
      </c>
      <c r="F243" s="69"/>
      <c r="G243" s="62"/>
      <c r="H243" s="62"/>
      <c r="I243" s="62"/>
      <c r="J243" s="62"/>
      <c r="K243" s="62"/>
      <c r="L243" s="62"/>
      <c r="M243" s="62"/>
      <c r="N243" s="62"/>
      <c r="O243" s="62"/>
      <c r="P243" s="62"/>
    </row>
    <row r="244" spans="1:16" s="68" customFormat="1">
      <c r="A244" s="141">
        <v>233</v>
      </c>
      <c r="B244" s="142"/>
      <c r="C244" s="144"/>
      <c r="D244" s="148" t="str">
        <f t="shared" si="11"/>
        <v/>
      </c>
      <c r="F244" s="69"/>
      <c r="G244" s="62"/>
      <c r="H244" s="62"/>
      <c r="I244" s="62"/>
      <c r="J244" s="62"/>
      <c r="K244" s="62"/>
      <c r="L244" s="62"/>
      <c r="M244" s="62"/>
      <c r="N244" s="62"/>
      <c r="O244" s="62"/>
      <c r="P244" s="62"/>
    </row>
    <row r="245" spans="1:16" s="68" customFormat="1">
      <c r="A245" s="141">
        <v>234</v>
      </c>
      <c r="B245" s="142"/>
      <c r="C245" s="144"/>
      <c r="D245" s="148" t="str">
        <f t="shared" si="11"/>
        <v/>
      </c>
      <c r="F245" s="69"/>
      <c r="G245" s="62"/>
      <c r="H245" s="62"/>
      <c r="I245" s="62"/>
      <c r="J245" s="62"/>
      <c r="K245" s="62"/>
      <c r="L245" s="62"/>
      <c r="M245" s="62"/>
      <c r="N245" s="62"/>
      <c r="O245" s="62"/>
      <c r="P245" s="62"/>
    </row>
    <row r="246" spans="1:16" s="68" customFormat="1">
      <c r="A246" s="141">
        <v>235</v>
      </c>
      <c r="B246" s="142"/>
      <c r="C246" s="144"/>
      <c r="D246" s="148" t="str">
        <f t="shared" si="11"/>
        <v/>
      </c>
      <c r="F246" s="69"/>
      <c r="G246" s="62"/>
      <c r="H246" s="62"/>
      <c r="I246" s="62"/>
      <c r="J246" s="62"/>
      <c r="K246" s="62"/>
      <c r="L246" s="62"/>
      <c r="M246" s="62"/>
      <c r="N246" s="62"/>
      <c r="O246" s="62"/>
      <c r="P246" s="62"/>
    </row>
    <row r="247" spans="1:16" s="68" customFormat="1">
      <c r="A247" s="141">
        <v>236</v>
      </c>
      <c r="B247" s="142"/>
      <c r="C247" s="144"/>
      <c r="D247" s="148" t="str">
        <f t="shared" si="11"/>
        <v/>
      </c>
      <c r="F247" s="69"/>
      <c r="G247" s="62"/>
      <c r="H247" s="62"/>
      <c r="I247" s="62"/>
      <c r="J247" s="62"/>
      <c r="K247" s="62"/>
      <c r="L247" s="62"/>
      <c r="M247" s="62"/>
      <c r="N247" s="62"/>
      <c r="O247" s="62"/>
      <c r="P247" s="62"/>
    </row>
    <row r="248" spans="1:16" s="68" customFormat="1">
      <c r="A248" s="141">
        <v>237</v>
      </c>
      <c r="B248" s="142"/>
      <c r="C248" s="144"/>
      <c r="D248" s="148" t="str">
        <f t="shared" si="11"/>
        <v/>
      </c>
      <c r="F248" s="69"/>
      <c r="G248" s="62"/>
      <c r="H248" s="62"/>
      <c r="I248" s="62"/>
      <c r="J248" s="62"/>
      <c r="K248" s="62"/>
      <c r="L248" s="62"/>
      <c r="M248" s="62"/>
      <c r="N248" s="62"/>
      <c r="O248" s="62"/>
      <c r="P248" s="62"/>
    </row>
    <row r="249" spans="1:16" s="68" customFormat="1">
      <c r="A249" s="141">
        <v>238</v>
      </c>
      <c r="B249" s="142"/>
      <c r="C249" s="144"/>
      <c r="D249" s="148" t="str">
        <f t="shared" si="11"/>
        <v/>
      </c>
      <c r="F249" s="69"/>
      <c r="G249" s="62"/>
      <c r="H249" s="62"/>
      <c r="I249" s="62"/>
      <c r="J249" s="62"/>
      <c r="K249" s="62"/>
      <c r="L249" s="62"/>
      <c r="M249" s="62"/>
      <c r="N249" s="62"/>
      <c r="O249" s="62"/>
      <c r="P249" s="62"/>
    </row>
    <row r="250" spans="1:16" s="68" customFormat="1">
      <c r="A250" s="141">
        <v>239</v>
      </c>
      <c r="B250" s="142"/>
      <c r="C250" s="144"/>
      <c r="D250" s="148" t="str">
        <f t="shared" si="11"/>
        <v/>
      </c>
      <c r="F250" s="69"/>
      <c r="G250" s="62"/>
      <c r="H250" s="62"/>
      <c r="I250" s="62"/>
      <c r="J250" s="62"/>
      <c r="K250" s="62"/>
      <c r="L250" s="62"/>
      <c r="M250" s="62"/>
      <c r="N250" s="62"/>
      <c r="O250" s="62"/>
      <c r="P250" s="62"/>
    </row>
    <row r="251" spans="1:16" s="68" customFormat="1">
      <c r="A251" s="141">
        <v>240</v>
      </c>
      <c r="B251" s="142"/>
      <c r="C251" s="144"/>
      <c r="D251" s="148" t="str">
        <f t="shared" si="11"/>
        <v/>
      </c>
      <c r="F251" s="69"/>
      <c r="G251" s="62"/>
      <c r="H251" s="62"/>
      <c r="I251" s="62"/>
      <c r="J251" s="62"/>
      <c r="K251" s="62"/>
      <c r="L251" s="62"/>
      <c r="M251" s="62"/>
      <c r="N251" s="62"/>
      <c r="O251" s="62"/>
      <c r="P251" s="62"/>
    </row>
    <row r="252" spans="1:16" s="68" customFormat="1">
      <c r="A252" s="141">
        <v>241</v>
      </c>
      <c r="B252" s="142"/>
      <c r="C252" s="144"/>
      <c r="D252" s="148" t="str">
        <f t="shared" si="11"/>
        <v/>
      </c>
      <c r="F252" s="69"/>
      <c r="G252" s="62"/>
      <c r="H252" s="62"/>
      <c r="I252" s="62"/>
      <c r="J252" s="62"/>
      <c r="K252" s="62"/>
      <c r="L252" s="62"/>
      <c r="M252" s="62"/>
      <c r="N252" s="62"/>
      <c r="O252" s="62"/>
      <c r="P252" s="62"/>
    </row>
    <row r="253" spans="1:16" s="68" customFormat="1">
      <c r="A253" s="141">
        <v>242</v>
      </c>
      <c r="B253" s="142"/>
      <c r="C253" s="144"/>
      <c r="D253" s="148" t="str">
        <f t="shared" si="11"/>
        <v/>
      </c>
      <c r="F253" s="69"/>
      <c r="G253" s="62"/>
      <c r="H253" s="62"/>
      <c r="I253" s="62"/>
      <c r="J253" s="62"/>
      <c r="K253" s="62"/>
      <c r="L253" s="62"/>
      <c r="M253" s="62"/>
      <c r="N253" s="62"/>
      <c r="O253" s="62"/>
      <c r="P253" s="62"/>
    </row>
    <row r="254" spans="1:16" s="68" customFormat="1">
      <c r="A254" s="141">
        <v>243</v>
      </c>
      <c r="B254" s="142"/>
      <c r="C254" s="144"/>
      <c r="D254" s="148" t="str">
        <f t="shared" si="11"/>
        <v/>
      </c>
      <c r="F254" s="69"/>
      <c r="G254" s="62"/>
      <c r="H254" s="62"/>
      <c r="I254" s="62"/>
      <c r="J254" s="62"/>
      <c r="K254" s="62"/>
      <c r="L254" s="62"/>
      <c r="M254" s="62"/>
      <c r="N254" s="62"/>
      <c r="O254" s="62"/>
      <c r="P254" s="62"/>
    </row>
    <row r="255" spans="1:16" s="68" customFormat="1">
      <c r="A255" s="141">
        <v>244</v>
      </c>
      <c r="B255" s="142"/>
      <c r="C255" s="144"/>
      <c r="D255" s="148" t="str">
        <f t="shared" si="11"/>
        <v/>
      </c>
      <c r="F255" s="69"/>
      <c r="G255" s="62"/>
      <c r="H255" s="62"/>
      <c r="I255" s="62"/>
      <c r="J255" s="62"/>
      <c r="K255" s="62"/>
      <c r="L255" s="62"/>
      <c r="M255" s="62"/>
      <c r="N255" s="62"/>
      <c r="O255" s="62"/>
      <c r="P255" s="62"/>
    </row>
    <row r="256" spans="1:16" s="68" customFormat="1">
      <c r="A256" s="141">
        <v>245</v>
      </c>
      <c r="B256" s="142"/>
      <c r="C256" s="144"/>
      <c r="D256" s="148" t="str">
        <f t="shared" si="11"/>
        <v/>
      </c>
      <c r="F256" s="69"/>
      <c r="G256" s="62"/>
      <c r="H256" s="62"/>
      <c r="I256" s="62"/>
      <c r="J256" s="62"/>
      <c r="K256" s="62"/>
      <c r="L256" s="62"/>
      <c r="M256" s="62"/>
      <c r="N256" s="62"/>
      <c r="O256" s="62"/>
      <c r="P256" s="62"/>
    </row>
    <row r="257" spans="1:16" s="68" customFormat="1">
      <c r="A257" s="141">
        <v>246</v>
      </c>
      <c r="B257" s="142"/>
      <c r="C257" s="144"/>
      <c r="D257" s="148" t="str">
        <f t="shared" si="11"/>
        <v/>
      </c>
      <c r="F257" s="69"/>
      <c r="G257" s="62"/>
      <c r="H257" s="62"/>
      <c r="I257" s="62"/>
      <c r="J257" s="62"/>
      <c r="K257" s="62"/>
      <c r="L257" s="62"/>
      <c r="M257" s="62"/>
      <c r="N257" s="62"/>
      <c r="O257" s="62"/>
      <c r="P257" s="62"/>
    </row>
    <row r="258" spans="1:16" s="68" customFormat="1">
      <c r="A258" s="141">
        <v>247</v>
      </c>
      <c r="B258" s="142"/>
      <c r="C258" s="144"/>
      <c r="D258" s="148" t="str">
        <f t="shared" si="11"/>
        <v/>
      </c>
      <c r="F258" s="69"/>
      <c r="G258" s="62"/>
      <c r="H258" s="62"/>
      <c r="I258" s="62"/>
      <c r="J258" s="62"/>
      <c r="K258" s="62"/>
      <c r="L258" s="62"/>
      <c r="M258" s="62"/>
      <c r="N258" s="62"/>
      <c r="O258" s="62"/>
      <c r="P258" s="62"/>
    </row>
    <row r="259" spans="1:16" s="68" customFormat="1">
      <c r="A259" s="141">
        <v>248</v>
      </c>
      <c r="B259" s="142"/>
      <c r="C259" s="144"/>
      <c r="D259" s="148" t="str">
        <f t="shared" si="11"/>
        <v/>
      </c>
      <c r="F259" s="69"/>
      <c r="G259" s="62"/>
      <c r="H259" s="62"/>
      <c r="I259" s="62"/>
      <c r="J259" s="62"/>
      <c r="K259" s="62"/>
      <c r="L259" s="62"/>
      <c r="M259" s="62"/>
      <c r="N259" s="62"/>
      <c r="O259" s="62"/>
      <c r="P259" s="62"/>
    </row>
    <row r="260" spans="1:16" s="68" customFormat="1">
      <c r="A260" s="141">
        <v>249</v>
      </c>
      <c r="B260" s="142"/>
      <c r="C260" s="144"/>
      <c r="D260" s="148" t="str">
        <f t="shared" si="11"/>
        <v/>
      </c>
      <c r="F260" s="69"/>
      <c r="G260" s="62"/>
      <c r="H260" s="62"/>
      <c r="I260" s="62"/>
      <c r="J260" s="62"/>
      <c r="K260" s="62"/>
      <c r="L260" s="62"/>
      <c r="M260" s="62"/>
      <c r="N260" s="62"/>
      <c r="O260" s="62"/>
      <c r="P260" s="62"/>
    </row>
    <row r="261" spans="1:16" s="68" customFormat="1">
      <c r="A261" s="141">
        <v>250</v>
      </c>
      <c r="B261" s="142"/>
      <c r="C261" s="144"/>
      <c r="D261" s="148" t="str">
        <f t="shared" si="11"/>
        <v/>
      </c>
      <c r="F261" s="69"/>
      <c r="G261" s="62"/>
      <c r="H261" s="62"/>
      <c r="I261" s="62"/>
      <c r="J261" s="62"/>
      <c r="K261" s="62"/>
      <c r="L261" s="62"/>
      <c r="M261" s="62"/>
      <c r="N261" s="62"/>
      <c r="O261" s="62"/>
      <c r="P261" s="62"/>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C14"/>
    </sheetView>
  </sheetViews>
  <sheetFormatPr defaultColWidth="9.109375" defaultRowHeight="15.6"/>
  <cols>
    <col min="1" max="1" width="5.6640625" style="58" customWidth="1"/>
    <col min="2" max="2" width="68.6640625" style="62" customWidth="1"/>
    <col min="3" max="3" width="10.6640625" style="67" customWidth="1"/>
    <col min="4" max="4" width="17.6640625" style="62" customWidth="1"/>
    <col min="5" max="5" width="10.6640625" style="68" hidden="1" customWidth="1"/>
    <col min="6" max="6" width="9.109375" style="69" hidden="1" customWidth="1"/>
    <col min="7" max="7" width="9.109375" style="62" hidden="1" customWidth="1"/>
    <col min="8" max="17" width="9.109375" style="62" customWidth="1"/>
    <col min="18" max="16384" width="9.109375" style="62"/>
  </cols>
  <sheetData>
    <row r="1" spans="1:7" s="58" customFormat="1">
      <c r="A1" s="57" t="s">
        <v>481</v>
      </c>
      <c r="C1" s="59"/>
      <c r="D1" s="61"/>
      <c r="E1" s="60"/>
      <c r="F1" s="287"/>
    </row>
    <row r="2" spans="1:7" s="58" customFormat="1">
      <c r="A2" s="344" t="str">
        <f>IF(ISBLANK(facultate), IF(ISBLANK(departament),"","Departament " &amp; departament), "Facultatea " &amp; facultate)</f>
        <v>Facultatea Construcții</v>
      </c>
      <c r="C2" s="59"/>
      <c r="D2" s="61"/>
      <c r="E2" s="60"/>
      <c r="F2" s="287"/>
    </row>
    <row r="3" spans="1:7" s="58" customFormat="1">
      <c r="A3" s="344" t="str">
        <f>IF(ISBLANK(departament),"","Departamentul " &amp; departament)</f>
        <v>Departamentul Căi de Comunicație Terestre, Fundații și Cadastru</v>
      </c>
      <c r="C3" s="59"/>
      <c r="D3" s="61"/>
      <c r="E3" s="60"/>
      <c r="F3" s="287"/>
    </row>
    <row r="4" spans="1:7">
      <c r="A4" s="531" t="s">
        <v>834</v>
      </c>
      <c r="B4" s="531"/>
      <c r="C4" s="531"/>
      <c r="D4" s="531"/>
      <c r="E4" s="531"/>
      <c r="F4" s="531"/>
    </row>
    <row r="5" spans="1:7">
      <c r="A5" s="531" t="s">
        <v>879</v>
      </c>
      <c r="B5" s="531"/>
      <c r="C5" s="531"/>
      <c r="D5" s="531"/>
      <c r="E5" s="224"/>
    </row>
    <row r="6" spans="1:7" ht="13.5" customHeight="1">
      <c r="C6" s="62"/>
      <c r="D6" s="345" t="str">
        <f>CONCATENATE(functie," ",nume_candidat)</f>
        <v>Șef de lucrări Halbac-Cotoara-Zamfir Rares</v>
      </c>
    </row>
    <row r="7" spans="1:7" ht="18.75" customHeight="1">
      <c r="A7" s="529" t="s">
        <v>336</v>
      </c>
      <c r="B7" s="529" t="s">
        <v>878</v>
      </c>
      <c r="C7" s="539" t="s">
        <v>2</v>
      </c>
      <c r="D7" s="529" t="s">
        <v>542</v>
      </c>
      <c r="E7" s="529" t="s">
        <v>4</v>
      </c>
      <c r="F7" s="550" t="s">
        <v>539</v>
      </c>
      <c r="G7" s="536" t="s">
        <v>549</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46" t="str">
        <f>CONCATENATE("ultimii ",durata_evaluare," ani")</f>
        <v>ultimii 5 ani</v>
      </c>
      <c r="E10" s="346" t="str">
        <f>CONCATENATE("ultimii                                  ",durata_evaluare," ani")</f>
        <v>ultimii                                  5 ani</v>
      </c>
      <c r="F10" s="552"/>
      <c r="G10" s="536"/>
    </row>
    <row r="11" spans="1:7">
      <c r="A11" s="86"/>
      <c r="B11" s="63"/>
      <c r="C11" s="28"/>
      <c r="D11" s="146">
        <f>SUMIF(D12:D1012,"&gt;0")</f>
        <v>0</v>
      </c>
      <c r="E11" s="4">
        <f>SUMIF(E12:E1110,"&gt;0")</f>
        <v>0</v>
      </c>
      <c r="F11" s="296"/>
    </row>
    <row r="12" spans="1:7">
      <c r="A12" s="35">
        <v>1</v>
      </c>
      <c r="B12" s="7"/>
      <c r="C12" s="218"/>
      <c r="D12" s="16" t="str">
        <f t="shared" ref="D12:D75" si="0">IF(OR($B12="",,$C12&lt;an_initial,$C12&gt;an_final),"",E12*40)</f>
        <v/>
      </c>
      <c r="E12" s="56" t="str">
        <f t="shared" ref="E12:E43" si="1">IF(OR($B12="",,$C12="",$C12&gt;an_final),"",IF($C12&gt;=an_initial,1,""))</f>
        <v/>
      </c>
      <c r="F12" s="347" t="b">
        <f t="shared" ref="F12:F75" si="2">IF(nume_candidat="",FALSE,ISNUMBER(SEARCH(nume_candidat,$B12)))</f>
        <v>0</v>
      </c>
      <c r="G12" s="348">
        <f t="shared" ref="G12:G43" si="3">LEN(B12)-LEN(SUBSTITUTE(B12,",",""))+1</f>
        <v>1</v>
      </c>
    </row>
    <row r="13" spans="1:7">
      <c r="A13" s="35">
        <v>2</v>
      </c>
      <c r="B13" s="7"/>
      <c r="C13" s="218"/>
      <c r="D13" s="16" t="str">
        <f t="shared" si="0"/>
        <v/>
      </c>
      <c r="E13" s="56" t="str">
        <f t="shared" si="1"/>
        <v/>
      </c>
      <c r="F13" s="347" t="b">
        <f t="shared" si="2"/>
        <v>0</v>
      </c>
      <c r="G13" s="348">
        <f t="shared" si="3"/>
        <v>1</v>
      </c>
    </row>
    <row r="14" spans="1:7">
      <c r="A14" s="35">
        <v>3</v>
      </c>
      <c r="B14" s="7"/>
      <c r="C14" s="218"/>
      <c r="D14" s="16" t="str">
        <f t="shared" si="0"/>
        <v/>
      </c>
      <c r="E14" s="56" t="str">
        <f t="shared" si="1"/>
        <v/>
      </c>
      <c r="F14" s="347" t="b">
        <f t="shared" si="2"/>
        <v>0</v>
      </c>
      <c r="G14" s="348">
        <f t="shared" si="3"/>
        <v>1</v>
      </c>
    </row>
    <row r="15" spans="1:7">
      <c r="A15" s="35">
        <v>4</v>
      </c>
      <c r="B15" s="6"/>
      <c r="C15" s="214"/>
      <c r="D15" s="16" t="str">
        <f t="shared" si="0"/>
        <v/>
      </c>
      <c r="E15" s="56" t="str">
        <f t="shared" si="1"/>
        <v/>
      </c>
      <c r="F15" s="347" t="b">
        <f t="shared" si="2"/>
        <v>0</v>
      </c>
      <c r="G15" s="348">
        <f t="shared" si="3"/>
        <v>1</v>
      </c>
    </row>
    <row r="16" spans="1:7">
      <c r="A16" s="35">
        <v>5</v>
      </c>
      <c r="B16" s="6"/>
      <c r="C16" s="214"/>
      <c r="D16" s="16" t="str">
        <f t="shared" si="0"/>
        <v/>
      </c>
      <c r="E16" s="56" t="str">
        <f t="shared" si="1"/>
        <v/>
      </c>
      <c r="F16" s="347" t="b">
        <f t="shared" si="2"/>
        <v>0</v>
      </c>
      <c r="G16" s="348">
        <f t="shared" si="3"/>
        <v>1</v>
      </c>
    </row>
    <row r="17" spans="1:7">
      <c r="A17" s="35">
        <v>6</v>
      </c>
      <c r="B17" s="6"/>
      <c r="C17" s="214"/>
      <c r="D17" s="16" t="str">
        <f t="shared" si="0"/>
        <v/>
      </c>
      <c r="E17" s="56" t="str">
        <f t="shared" si="1"/>
        <v/>
      </c>
      <c r="F17" s="347" t="b">
        <f t="shared" si="2"/>
        <v>0</v>
      </c>
      <c r="G17" s="348">
        <f t="shared" si="3"/>
        <v>1</v>
      </c>
    </row>
    <row r="18" spans="1:7">
      <c r="A18" s="35">
        <v>7</v>
      </c>
      <c r="B18" s="6"/>
      <c r="C18" s="214"/>
      <c r="D18" s="16" t="str">
        <f t="shared" si="0"/>
        <v/>
      </c>
      <c r="E18" s="56" t="str">
        <f t="shared" si="1"/>
        <v/>
      </c>
      <c r="F18" s="347" t="b">
        <f t="shared" si="2"/>
        <v>0</v>
      </c>
      <c r="G18" s="348">
        <f t="shared" si="3"/>
        <v>1</v>
      </c>
    </row>
    <row r="19" spans="1:7">
      <c r="A19" s="35">
        <v>8</v>
      </c>
      <c r="B19" s="6"/>
      <c r="C19" s="214"/>
      <c r="D19" s="16" t="str">
        <f t="shared" si="0"/>
        <v/>
      </c>
      <c r="E19" s="56" t="str">
        <f t="shared" si="1"/>
        <v/>
      </c>
      <c r="F19" s="347" t="b">
        <f t="shared" si="2"/>
        <v>0</v>
      </c>
      <c r="G19" s="348">
        <f t="shared" si="3"/>
        <v>1</v>
      </c>
    </row>
    <row r="20" spans="1:7">
      <c r="A20" s="35">
        <v>9</v>
      </c>
      <c r="B20" s="6"/>
      <c r="C20" s="214"/>
      <c r="D20" s="16" t="str">
        <f t="shared" si="0"/>
        <v/>
      </c>
      <c r="E20" s="56" t="str">
        <f t="shared" si="1"/>
        <v/>
      </c>
      <c r="F20" s="347" t="b">
        <f t="shared" si="2"/>
        <v>0</v>
      </c>
      <c r="G20" s="348">
        <f t="shared" si="3"/>
        <v>1</v>
      </c>
    </row>
    <row r="21" spans="1:7">
      <c r="A21" s="35">
        <v>10</v>
      </c>
      <c r="B21" s="6"/>
      <c r="C21" s="214"/>
      <c r="D21" s="16" t="str">
        <f t="shared" si="0"/>
        <v/>
      </c>
      <c r="E21" s="56" t="str">
        <f t="shared" si="1"/>
        <v/>
      </c>
      <c r="F21" s="347" t="b">
        <f t="shared" si="2"/>
        <v>0</v>
      </c>
      <c r="G21" s="348">
        <f t="shared" si="3"/>
        <v>1</v>
      </c>
    </row>
    <row r="22" spans="1:7">
      <c r="A22" s="35">
        <v>11</v>
      </c>
      <c r="B22" s="6"/>
      <c r="C22" s="214"/>
      <c r="D22" s="16" t="str">
        <f t="shared" si="0"/>
        <v/>
      </c>
      <c r="E22" s="56" t="str">
        <f t="shared" si="1"/>
        <v/>
      </c>
      <c r="F22" s="347" t="b">
        <f t="shared" si="2"/>
        <v>0</v>
      </c>
      <c r="G22" s="348">
        <f t="shared" si="3"/>
        <v>1</v>
      </c>
    </row>
    <row r="23" spans="1:7">
      <c r="A23" s="35">
        <v>12</v>
      </c>
      <c r="B23" s="6"/>
      <c r="C23" s="214"/>
      <c r="D23" s="16" t="str">
        <f t="shared" si="0"/>
        <v/>
      </c>
      <c r="E23" s="56" t="str">
        <f t="shared" si="1"/>
        <v/>
      </c>
      <c r="F23" s="347" t="b">
        <f t="shared" si="2"/>
        <v>0</v>
      </c>
      <c r="G23" s="348">
        <f t="shared" si="3"/>
        <v>1</v>
      </c>
    </row>
    <row r="24" spans="1:7">
      <c r="A24" s="35">
        <v>13</v>
      </c>
      <c r="B24" s="6"/>
      <c r="C24" s="214"/>
      <c r="D24" s="16" t="str">
        <f t="shared" si="0"/>
        <v/>
      </c>
      <c r="E24" s="56" t="str">
        <f t="shared" si="1"/>
        <v/>
      </c>
      <c r="F24" s="347" t="b">
        <f t="shared" si="2"/>
        <v>0</v>
      </c>
      <c r="G24" s="348">
        <f t="shared" si="3"/>
        <v>1</v>
      </c>
    </row>
    <row r="25" spans="1:7">
      <c r="A25" s="35">
        <v>14</v>
      </c>
      <c r="B25" s="6"/>
      <c r="C25" s="214"/>
      <c r="D25" s="16" t="str">
        <f t="shared" si="0"/>
        <v/>
      </c>
      <c r="E25" s="56" t="str">
        <f t="shared" si="1"/>
        <v/>
      </c>
      <c r="F25" s="347" t="b">
        <f t="shared" si="2"/>
        <v>0</v>
      </c>
      <c r="G25" s="348">
        <f t="shared" si="3"/>
        <v>1</v>
      </c>
    </row>
    <row r="26" spans="1:7">
      <c r="A26" s="35">
        <v>15</v>
      </c>
      <c r="B26" s="6"/>
      <c r="C26" s="214"/>
      <c r="D26" s="16" t="str">
        <f t="shared" si="0"/>
        <v/>
      </c>
      <c r="E26" s="56" t="str">
        <f t="shared" si="1"/>
        <v/>
      </c>
      <c r="F26" s="347" t="b">
        <f t="shared" si="2"/>
        <v>0</v>
      </c>
      <c r="G26" s="348">
        <f t="shared" si="3"/>
        <v>1</v>
      </c>
    </row>
    <row r="27" spans="1:7">
      <c r="A27" s="35">
        <v>16</v>
      </c>
      <c r="B27" s="6"/>
      <c r="C27" s="214"/>
      <c r="D27" s="16" t="str">
        <f t="shared" si="0"/>
        <v/>
      </c>
      <c r="E27" s="56" t="str">
        <f t="shared" si="1"/>
        <v/>
      </c>
      <c r="F27" s="347" t="b">
        <f t="shared" si="2"/>
        <v>0</v>
      </c>
      <c r="G27" s="348">
        <f t="shared" si="3"/>
        <v>1</v>
      </c>
    </row>
    <row r="28" spans="1:7">
      <c r="A28" s="35">
        <v>17</v>
      </c>
      <c r="B28" s="6"/>
      <c r="C28" s="214"/>
      <c r="D28" s="16" t="str">
        <f t="shared" si="0"/>
        <v/>
      </c>
      <c r="E28" s="56" t="str">
        <f t="shared" si="1"/>
        <v/>
      </c>
      <c r="F28" s="347" t="b">
        <f t="shared" si="2"/>
        <v>0</v>
      </c>
      <c r="G28" s="348">
        <f t="shared" si="3"/>
        <v>1</v>
      </c>
    </row>
    <row r="29" spans="1:7">
      <c r="A29" s="35">
        <v>18</v>
      </c>
      <c r="B29" s="6"/>
      <c r="C29" s="214"/>
      <c r="D29" s="16" t="str">
        <f t="shared" si="0"/>
        <v/>
      </c>
      <c r="E29" s="56" t="str">
        <f t="shared" si="1"/>
        <v/>
      </c>
      <c r="F29" s="347" t="b">
        <f t="shared" si="2"/>
        <v>0</v>
      </c>
      <c r="G29" s="348">
        <f t="shared" si="3"/>
        <v>1</v>
      </c>
    </row>
    <row r="30" spans="1:7">
      <c r="A30" s="35">
        <v>19</v>
      </c>
      <c r="B30" s="6"/>
      <c r="C30" s="214"/>
      <c r="D30" s="16" t="str">
        <f t="shared" si="0"/>
        <v/>
      </c>
      <c r="E30" s="56" t="str">
        <f t="shared" si="1"/>
        <v/>
      </c>
      <c r="F30" s="347" t="b">
        <f t="shared" si="2"/>
        <v>0</v>
      </c>
      <c r="G30" s="348">
        <f t="shared" si="3"/>
        <v>1</v>
      </c>
    </row>
    <row r="31" spans="1:7">
      <c r="A31" s="35">
        <v>20</v>
      </c>
      <c r="B31" s="6"/>
      <c r="C31" s="214"/>
      <c r="D31" s="16" t="str">
        <f t="shared" si="0"/>
        <v/>
      </c>
      <c r="E31" s="56" t="str">
        <f t="shared" si="1"/>
        <v/>
      </c>
      <c r="F31" s="347" t="b">
        <f t="shared" si="2"/>
        <v>0</v>
      </c>
      <c r="G31" s="348">
        <f t="shared" si="3"/>
        <v>1</v>
      </c>
    </row>
    <row r="32" spans="1:7">
      <c r="A32" s="35">
        <v>21</v>
      </c>
      <c r="B32" s="6"/>
      <c r="C32" s="214"/>
      <c r="D32" s="16" t="str">
        <f t="shared" si="0"/>
        <v/>
      </c>
      <c r="E32" s="56" t="str">
        <f t="shared" si="1"/>
        <v/>
      </c>
      <c r="F32" s="347" t="b">
        <f t="shared" si="2"/>
        <v>0</v>
      </c>
      <c r="G32" s="348">
        <f t="shared" si="3"/>
        <v>1</v>
      </c>
    </row>
    <row r="33" spans="1:7">
      <c r="A33" s="35">
        <v>22</v>
      </c>
      <c r="B33" s="6"/>
      <c r="C33" s="214"/>
      <c r="D33" s="16" t="str">
        <f t="shared" si="0"/>
        <v/>
      </c>
      <c r="E33" s="56" t="str">
        <f t="shared" si="1"/>
        <v/>
      </c>
      <c r="F33" s="347" t="b">
        <f t="shared" si="2"/>
        <v>0</v>
      </c>
      <c r="G33" s="348">
        <f t="shared" si="3"/>
        <v>1</v>
      </c>
    </row>
    <row r="34" spans="1:7">
      <c r="A34" s="35">
        <v>23</v>
      </c>
      <c r="B34" s="6"/>
      <c r="C34" s="214"/>
      <c r="D34" s="16" t="str">
        <f t="shared" si="0"/>
        <v/>
      </c>
      <c r="E34" s="56" t="str">
        <f t="shared" si="1"/>
        <v/>
      </c>
      <c r="F34" s="347" t="b">
        <f t="shared" si="2"/>
        <v>0</v>
      </c>
      <c r="G34" s="348">
        <f t="shared" si="3"/>
        <v>1</v>
      </c>
    </row>
    <row r="35" spans="1:7">
      <c r="A35" s="35">
        <v>24</v>
      </c>
      <c r="B35" s="6"/>
      <c r="C35" s="214"/>
      <c r="D35" s="16" t="str">
        <f t="shared" si="0"/>
        <v/>
      </c>
      <c r="E35" s="56" t="str">
        <f t="shared" si="1"/>
        <v/>
      </c>
      <c r="F35" s="347" t="b">
        <f t="shared" si="2"/>
        <v>0</v>
      </c>
      <c r="G35" s="348">
        <f t="shared" si="3"/>
        <v>1</v>
      </c>
    </row>
    <row r="36" spans="1:7">
      <c r="A36" s="35">
        <v>25</v>
      </c>
      <c r="B36" s="6"/>
      <c r="C36" s="214"/>
      <c r="D36" s="16" t="str">
        <f t="shared" si="0"/>
        <v/>
      </c>
      <c r="E36" s="56" t="str">
        <f t="shared" si="1"/>
        <v/>
      </c>
      <c r="F36" s="347" t="b">
        <f t="shared" si="2"/>
        <v>0</v>
      </c>
      <c r="G36" s="348">
        <f t="shared" si="3"/>
        <v>1</v>
      </c>
    </row>
    <row r="37" spans="1:7">
      <c r="A37" s="35">
        <v>26</v>
      </c>
      <c r="B37" s="6"/>
      <c r="C37" s="214"/>
      <c r="D37" s="16" t="str">
        <f t="shared" si="0"/>
        <v/>
      </c>
      <c r="E37" s="56" t="str">
        <f t="shared" si="1"/>
        <v/>
      </c>
      <c r="F37" s="347" t="b">
        <f t="shared" si="2"/>
        <v>0</v>
      </c>
      <c r="G37" s="348">
        <f t="shared" si="3"/>
        <v>1</v>
      </c>
    </row>
    <row r="38" spans="1:7">
      <c r="A38" s="35">
        <v>27</v>
      </c>
      <c r="B38" s="6"/>
      <c r="C38" s="214"/>
      <c r="D38" s="16" t="str">
        <f t="shared" si="0"/>
        <v/>
      </c>
      <c r="E38" s="56" t="str">
        <f t="shared" si="1"/>
        <v/>
      </c>
      <c r="F38" s="347" t="b">
        <f t="shared" si="2"/>
        <v>0</v>
      </c>
      <c r="G38" s="348">
        <f t="shared" si="3"/>
        <v>1</v>
      </c>
    </row>
    <row r="39" spans="1:7">
      <c r="A39" s="35">
        <v>28</v>
      </c>
      <c r="B39" s="6"/>
      <c r="C39" s="214"/>
      <c r="D39" s="16" t="str">
        <f t="shared" si="0"/>
        <v/>
      </c>
      <c r="E39" s="56" t="str">
        <f t="shared" si="1"/>
        <v/>
      </c>
      <c r="F39" s="347" t="b">
        <f t="shared" si="2"/>
        <v>0</v>
      </c>
      <c r="G39" s="348">
        <f t="shared" si="3"/>
        <v>1</v>
      </c>
    </row>
    <row r="40" spans="1:7">
      <c r="A40" s="35">
        <v>29</v>
      </c>
      <c r="B40" s="6"/>
      <c r="C40" s="214"/>
      <c r="D40" s="16" t="str">
        <f t="shared" si="0"/>
        <v/>
      </c>
      <c r="E40" s="56" t="str">
        <f t="shared" si="1"/>
        <v/>
      </c>
      <c r="F40" s="347" t="b">
        <f t="shared" si="2"/>
        <v>0</v>
      </c>
      <c r="G40" s="348">
        <f t="shared" si="3"/>
        <v>1</v>
      </c>
    </row>
    <row r="41" spans="1:7">
      <c r="A41" s="35">
        <v>30</v>
      </c>
      <c r="B41" s="6"/>
      <c r="C41" s="214"/>
      <c r="D41" s="16" t="str">
        <f t="shared" si="0"/>
        <v/>
      </c>
      <c r="E41" s="56" t="str">
        <f t="shared" si="1"/>
        <v/>
      </c>
      <c r="F41" s="347" t="b">
        <f t="shared" si="2"/>
        <v>0</v>
      </c>
      <c r="G41" s="348">
        <f t="shared" si="3"/>
        <v>1</v>
      </c>
    </row>
    <row r="42" spans="1:7">
      <c r="A42" s="35">
        <v>31</v>
      </c>
      <c r="B42" s="6"/>
      <c r="C42" s="214"/>
      <c r="D42" s="16" t="str">
        <f t="shared" si="0"/>
        <v/>
      </c>
      <c r="E42" s="56" t="str">
        <f t="shared" si="1"/>
        <v/>
      </c>
      <c r="F42" s="347" t="b">
        <f t="shared" si="2"/>
        <v>0</v>
      </c>
      <c r="G42" s="348">
        <f t="shared" si="3"/>
        <v>1</v>
      </c>
    </row>
    <row r="43" spans="1:7">
      <c r="A43" s="35">
        <v>32</v>
      </c>
      <c r="B43" s="6"/>
      <c r="C43" s="214"/>
      <c r="D43" s="16" t="str">
        <f t="shared" si="0"/>
        <v/>
      </c>
      <c r="E43" s="56" t="str">
        <f t="shared" si="1"/>
        <v/>
      </c>
      <c r="F43" s="347" t="b">
        <f t="shared" si="2"/>
        <v>0</v>
      </c>
      <c r="G43" s="348">
        <f t="shared" si="3"/>
        <v>1</v>
      </c>
    </row>
    <row r="44" spans="1:7">
      <c r="A44" s="35">
        <v>33</v>
      </c>
      <c r="B44" s="6"/>
      <c r="C44" s="214"/>
      <c r="D44" s="16" t="str">
        <f t="shared" si="0"/>
        <v/>
      </c>
      <c r="E44" s="56" t="str">
        <f t="shared" ref="E44:E75" si="4">IF(OR($B44="",,$C44="",$C44&gt;an_final),"",IF($C44&gt;=an_initial,1,""))</f>
        <v/>
      </c>
      <c r="F44" s="347" t="b">
        <f t="shared" si="2"/>
        <v>0</v>
      </c>
      <c r="G44" s="348">
        <f t="shared" ref="G44:G75" si="5">LEN(B44)-LEN(SUBSTITUTE(B44,",",""))+1</f>
        <v>1</v>
      </c>
    </row>
    <row r="45" spans="1:7">
      <c r="A45" s="35">
        <v>34</v>
      </c>
      <c r="B45" s="6"/>
      <c r="C45" s="214"/>
      <c r="D45" s="16" t="str">
        <f t="shared" si="0"/>
        <v/>
      </c>
      <c r="E45" s="56" t="str">
        <f t="shared" si="4"/>
        <v/>
      </c>
      <c r="F45" s="347" t="b">
        <f t="shared" si="2"/>
        <v>0</v>
      </c>
      <c r="G45" s="348">
        <f t="shared" si="5"/>
        <v>1</v>
      </c>
    </row>
    <row r="46" spans="1:7">
      <c r="A46" s="35">
        <v>35</v>
      </c>
      <c r="B46" s="6"/>
      <c r="C46" s="214"/>
      <c r="D46" s="16" t="str">
        <f t="shared" si="0"/>
        <v/>
      </c>
      <c r="E46" s="56" t="str">
        <f t="shared" si="4"/>
        <v/>
      </c>
      <c r="F46" s="347" t="b">
        <f t="shared" si="2"/>
        <v>0</v>
      </c>
      <c r="G46" s="348">
        <f t="shared" si="5"/>
        <v>1</v>
      </c>
    </row>
    <row r="47" spans="1:7">
      <c r="A47" s="35">
        <v>36</v>
      </c>
      <c r="B47" s="6"/>
      <c r="C47" s="214"/>
      <c r="D47" s="16" t="str">
        <f t="shared" si="0"/>
        <v/>
      </c>
      <c r="E47" s="56" t="str">
        <f t="shared" si="4"/>
        <v/>
      </c>
      <c r="F47" s="347" t="b">
        <f t="shared" si="2"/>
        <v>0</v>
      </c>
      <c r="G47" s="348">
        <f t="shared" si="5"/>
        <v>1</v>
      </c>
    </row>
    <row r="48" spans="1:7">
      <c r="A48" s="35">
        <v>37</v>
      </c>
      <c r="B48" s="6"/>
      <c r="C48" s="214"/>
      <c r="D48" s="16" t="str">
        <f t="shared" si="0"/>
        <v/>
      </c>
      <c r="E48" s="56" t="str">
        <f t="shared" si="4"/>
        <v/>
      </c>
      <c r="F48" s="347" t="b">
        <f t="shared" si="2"/>
        <v>0</v>
      </c>
      <c r="G48" s="348">
        <f t="shared" si="5"/>
        <v>1</v>
      </c>
    </row>
    <row r="49" spans="1:7">
      <c r="A49" s="35">
        <v>38</v>
      </c>
      <c r="B49" s="6"/>
      <c r="C49" s="214"/>
      <c r="D49" s="16" t="str">
        <f t="shared" si="0"/>
        <v/>
      </c>
      <c r="E49" s="56" t="str">
        <f t="shared" si="4"/>
        <v/>
      </c>
      <c r="F49" s="347" t="b">
        <f t="shared" si="2"/>
        <v>0</v>
      </c>
      <c r="G49" s="348">
        <f t="shared" si="5"/>
        <v>1</v>
      </c>
    </row>
    <row r="50" spans="1:7">
      <c r="A50" s="35">
        <v>39</v>
      </c>
      <c r="B50" s="6"/>
      <c r="C50" s="214"/>
      <c r="D50" s="16" t="str">
        <f t="shared" si="0"/>
        <v/>
      </c>
      <c r="E50" s="56" t="str">
        <f t="shared" si="4"/>
        <v/>
      </c>
      <c r="F50" s="347" t="b">
        <f t="shared" si="2"/>
        <v>0</v>
      </c>
      <c r="G50" s="348">
        <f t="shared" si="5"/>
        <v>1</v>
      </c>
    </row>
    <row r="51" spans="1:7">
      <c r="A51" s="35">
        <v>40</v>
      </c>
      <c r="B51" s="6"/>
      <c r="C51" s="214"/>
      <c r="D51" s="16" t="str">
        <f t="shared" si="0"/>
        <v/>
      </c>
      <c r="E51" s="56" t="str">
        <f t="shared" si="4"/>
        <v/>
      </c>
      <c r="F51" s="347" t="b">
        <f t="shared" si="2"/>
        <v>0</v>
      </c>
      <c r="G51" s="348">
        <f t="shared" si="5"/>
        <v>1</v>
      </c>
    </row>
    <row r="52" spans="1:7">
      <c r="A52" s="35">
        <v>41</v>
      </c>
      <c r="B52" s="6"/>
      <c r="C52" s="214"/>
      <c r="D52" s="16" t="str">
        <f t="shared" si="0"/>
        <v/>
      </c>
      <c r="E52" s="56" t="str">
        <f t="shared" si="4"/>
        <v/>
      </c>
      <c r="F52" s="347" t="b">
        <f t="shared" si="2"/>
        <v>0</v>
      </c>
      <c r="G52" s="348">
        <f t="shared" si="5"/>
        <v>1</v>
      </c>
    </row>
    <row r="53" spans="1:7">
      <c r="A53" s="35">
        <v>42</v>
      </c>
      <c r="B53" s="6"/>
      <c r="C53" s="214"/>
      <c r="D53" s="16" t="str">
        <f t="shared" si="0"/>
        <v/>
      </c>
      <c r="E53" s="56" t="str">
        <f t="shared" si="4"/>
        <v/>
      </c>
      <c r="F53" s="347" t="b">
        <f t="shared" si="2"/>
        <v>0</v>
      </c>
      <c r="G53" s="348">
        <f t="shared" si="5"/>
        <v>1</v>
      </c>
    </row>
    <row r="54" spans="1:7">
      <c r="A54" s="35">
        <v>43</v>
      </c>
      <c r="B54" s="6"/>
      <c r="C54" s="214"/>
      <c r="D54" s="16" t="str">
        <f t="shared" si="0"/>
        <v/>
      </c>
      <c r="E54" s="56" t="str">
        <f t="shared" si="4"/>
        <v/>
      </c>
      <c r="F54" s="347" t="b">
        <f t="shared" si="2"/>
        <v>0</v>
      </c>
      <c r="G54" s="348">
        <f t="shared" si="5"/>
        <v>1</v>
      </c>
    </row>
    <row r="55" spans="1:7">
      <c r="A55" s="35">
        <v>44</v>
      </c>
      <c r="B55" s="6"/>
      <c r="C55" s="214"/>
      <c r="D55" s="16" t="str">
        <f t="shared" si="0"/>
        <v/>
      </c>
      <c r="E55" s="56" t="str">
        <f t="shared" si="4"/>
        <v/>
      </c>
      <c r="F55" s="347" t="b">
        <f t="shared" si="2"/>
        <v>0</v>
      </c>
      <c r="G55" s="348">
        <f t="shared" si="5"/>
        <v>1</v>
      </c>
    </row>
    <row r="56" spans="1:7">
      <c r="A56" s="35">
        <v>45</v>
      </c>
      <c r="B56" s="6"/>
      <c r="C56" s="214"/>
      <c r="D56" s="16" t="str">
        <f t="shared" si="0"/>
        <v/>
      </c>
      <c r="E56" s="56" t="str">
        <f t="shared" si="4"/>
        <v/>
      </c>
      <c r="F56" s="347" t="b">
        <f t="shared" si="2"/>
        <v>0</v>
      </c>
      <c r="G56" s="348">
        <f t="shared" si="5"/>
        <v>1</v>
      </c>
    </row>
    <row r="57" spans="1:7">
      <c r="A57" s="35">
        <v>46</v>
      </c>
      <c r="B57" s="6"/>
      <c r="C57" s="214"/>
      <c r="D57" s="16" t="str">
        <f t="shared" si="0"/>
        <v/>
      </c>
      <c r="E57" s="56" t="str">
        <f t="shared" si="4"/>
        <v/>
      </c>
      <c r="F57" s="347" t="b">
        <f t="shared" si="2"/>
        <v>0</v>
      </c>
      <c r="G57" s="348">
        <f t="shared" si="5"/>
        <v>1</v>
      </c>
    </row>
    <row r="58" spans="1:7">
      <c r="A58" s="35">
        <v>47</v>
      </c>
      <c r="B58" s="6"/>
      <c r="C58" s="214"/>
      <c r="D58" s="16" t="str">
        <f t="shared" si="0"/>
        <v/>
      </c>
      <c r="E58" s="56" t="str">
        <f t="shared" si="4"/>
        <v/>
      </c>
      <c r="F58" s="347" t="b">
        <f t="shared" si="2"/>
        <v>0</v>
      </c>
      <c r="G58" s="348">
        <f t="shared" si="5"/>
        <v>1</v>
      </c>
    </row>
    <row r="59" spans="1:7">
      <c r="A59" s="35">
        <v>48</v>
      </c>
      <c r="B59" s="6"/>
      <c r="C59" s="214"/>
      <c r="D59" s="16" t="str">
        <f t="shared" si="0"/>
        <v/>
      </c>
      <c r="E59" s="56" t="str">
        <f t="shared" si="4"/>
        <v/>
      </c>
      <c r="F59" s="347" t="b">
        <f t="shared" si="2"/>
        <v>0</v>
      </c>
      <c r="G59" s="348">
        <f t="shared" si="5"/>
        <v>1</v>
      </c>
    </row>
    <row r="60" spans="1:7">
      <c r="A60" s="35">
        <v>49</v>
      </c>
      <c r="B60" s="6"/>
      <c r="C60" s="214"/>
      <c r="D60" s="16" t="str">
        <f t="shared" si="0"/>
        <v/>
      </c>
      <c r="E60" s="56" t="str">
        <f t="shared" si="4"/>
        <v/>
      </c>
      <c r="F60" s="347" t="b">
        <f t="shared" si="2"/>
        <v>0</v>
      </c>
      <c r="G60" s="348">
        <f t="shared" si="5"/>
        <v>1</v>
      </c>
    </row>
    <row r="61" spans="1:7">
      <c r="A61" s="35">
        <v>50</v>
      </c>
      <c r="B61" s="6"/>
      <c r="C61" s="214"/>
      <c r="D61" s="16" t="str">
        <f t="shared" si="0"/>
        <v/>
      </c>
      <c r="E61" s="56" t="str">
        <f t="shared" si="4"/>
        <v/>
      </c>
      <c r="F61" s="347" t="b">
        <f t="shared" si="2"/>
        <v>0</v>
      </c>
      <c r="G61" s="348">
        <f t="shared" si="5"/>
        <v>1</v>
      </c>
    </row>
    <row r="62" spans="1:7">
      <c r="A62" s="35">
        <v>51</v>
      </c>
      <c r="B62" s="6"/>
      <c r="C62" s="214"/>
      <c r="D62" s="16" t="str">
        <f t="shared" si="0"/>
        <v/>
      </c>
      <c r="E62" s="56" t="str">
        <f t="shared" si="4"/>
        <v/>
      </c>
      <c r="F62" s="347" t="b">
        <f t="shared" si="2"/>
        <v>0</v>
      </c>
      <c r="G62" s="348">
        <f t="shared" si="5"/>
        <v>1</v>
      </c>
    </row>
    <row r="63" spans="1:7">
      <c r="A63" s="35">
        <v>52</v>
      </c>
      <c r="B63" s="6"/>
      <c r="C63" s="214"/>
      <c r="D63" s="16" t="str">
        <f t="shared" si="0"/>
        <v/>
      </c>
      <c r="E63" s="56" t="str">
        <f t="shared" si="4"/>
        <v/>
      </c>
      <c r="F63" s="347" t="b">
        <f t="shared" si="2"/>
        <v>0</v>
      </c>
      <c r="G63" s="348">
        <f t="shared" si="5"/>
        <v>1</v>
      </c>
    </row>
    <row r="64" spans="1:7">
      <c r="A64" s="35">
        <v>53</v>
      </c>
      <c r="B64" s="6"/>
      <c r="C64" s="214"/>
      <c r="D64" s="16" t="str">
        <f t="shared" si="0"/>
        <v/>
      </c>
      <c r="E64" s="56" t="str">
        <f t="shared" si="4"/>
        <v/>
      </c>
      <c r="F64" s="347" t="b">
        <f t="shared" si="2"/>
        <v>0</v>
      </c>
      <c r="G64" s="348">
        <f t="shared" si="5"/>
        <v>1</v>
      </c>
    </row>
    <row r="65" spans="1:7">
      <c r="A65" s="35">
        <v>54</v>
      </c>
      <c r="B65" s="6"/>
      <c r="C65" s="214"/>
      <c r="D65" s="16" t="str">
        <f t="shared" si="0"/>
        <v/>
      </c>
      <c r="E65" s="56" t="str">
        <f t="shared" si="4"/>
        <v/>
      </c>
      <c r="F65" s="347" t="b">
        <f t="shared" si="2"/>
        <v>0</v>
      </c>
      <c r="G65" s="348">
        <f t="shared" si="5"/>
        <v>1</v>
      </c>
    </row>
    <row r="66" spans="1:7">
      <c r="A66" s="35">
        <v>55</v>
      </c>
      <c r="B66" s="6"/>
      <c r="C66" s="214"/>
      <c r="D66" s="16" t="str">
        <f t="shared" si="0"/>
        <v/>
      </c>
      <c r="E66" s="56" t="str">
        <f t="shared" si="4"/>
        <v/>
      </c>
      <c r="F66" s="347" t="b">
        <f t="shared" si="2"/>
        <v>0</v>
      </c>
      <c r="G66" s="348">
        <f t="shared" si="5"/>
        <v>1</v>
      </c>
    </row>
    <row r="67" spans="1:7">
      <c r="A67" s="35">
        <v>56</v>
      </c>
      <c r="B67" s="6"/>
      <c r="C67" s="214"/>
      <c r="D67" s="16" t="str">
        <f t="shared" si="0"/>
        <v/>
      </c>
      <c r="E67" s="56" t="str">
        <f t="shared" si="4"/>
        <v/>
      </c>
      <c r="F67" s="347" t="b">
        <f t="shared" si="2"/>
        <v>0</v>
      </c>
      <c r="G67" s="348">
        <f t="shared" si="5"/>
        <v>1</v>
      </c>
    </row>
    <row r="68" spans="1:7">
      <c r="A68" s="35">
        <v>57</v>
      </c>
      <c r="B68" s="6"/>
      <c r="C68" s="214"/>
      <c r="D68" s="16" t="str">
        <f t="shared" si="0"/>
        <v/>
      </c>
      <c r="E68" s="56" t="str">
        <f t="shared" si="4"/>
        <v/>
      </c>
      <c r="F68" s="347" t="b">
        <f t="shared" si="2"/>
        <v>0</v>
      </c>
      <c r="G68" s="348">
        <f t="shared" si="5"/>
        <v>1</v>
      </c>
    </row>
    <row r="69" spans="1:7">
      <c r="A69" s="35">
        <v>58</v>
      </c>
      <c r="B69" s="6"/>
      <c r="C69" s="214"/>
      <c r="D69" s="16" t="str">
        <f t="shared" si="0"/>
        <v/>
      </c>
      <c r="E69" s="56" t="str">
        <f t="shared" si="4"/>
        <v/>
      </c>
      <c r="F69" s="347" t="b">
        <f t="shared" si="2"/>
        <v>0</v>
      </c>
      <c r="G69" s="348">
        <f t="shared" si="5"/>
        <v>1</v>
      </c>
    </row>
    <row r="70" spans="1:7">
      <c r="A70" s="35">
        <v>59</v>
      </c>
      <c r="B70" s="6"/>
      <c r="C70" s="214"/>
      <c r="D70" s="16" t="str">
        <f t="shared" si="0"/>
        <v/>
      </c>
      <c r="E70" s="56" t="str">
        <f t="shared" si="4"/>
        <v/>
      </c>
      <c r="F70" s="347" t="b">
        <f t="shared" si="2"/>
        <v>0</v>
      </c>
      <c r="G70" s="348">
        <f t="shared" si="5"/>
        <v>1</v>
      </c>
    </row>
    <row r="71" spans="1:7">
      <c r="A71" s="35">
        <v>60</v>
      </c>
      <c r="B71" s="6"/>
      <c r="C71" s="214"/>
      <c r="D71" s="16" t="str">
        <f t="shared" si="0"/>
        <v/>
      </c>
      <c r="E71" s="56" t="str">
        <f t="shared" si="4"/>
        <v/>
      </c>
      <c r="F71" s="347" t="b">
        <f t="shared" si="2"/>
        <v>0</v>
      </c>
      <c r="G71" s="348">
        <f t="shared" si="5"/>
        <v>1</v>
      </c>
    </row>
    <row r="72" spans="1:7">
      <c r="A72" s="35">
        <v>61</v>
      </c>
      <c r="B72" s="6"/>
      <c r="C72" s="214"/>
      <c r="D72" s="16" t="str">
        <f t="shared" si="0"/>
        <v/>
      </c>
      <c r="E72" s="56" t="str">
        <f t="shared" si="4"/>
        <v/>
      </c>
      <c r="F72" s="347" t="b">
        <f t="shared" si="2"/>
        <v>0</v>
      </c>
      <c r="G72" s="348">
        <f t="shared" si="5"/>
        <v>1</v>
      </c>
    </row>
    <row r="73" spans="1:7">
      <c r="A73" s="35">
        <v>62</v>
      </c>
      <c r="B73" s="6"/>
      <c r="C73" s="214"/>
      <c r="D73" s="16" t="str">
        <f t="shared" si="0"/>
        <v/>
      </c>
      <c r="E73" s="56" t="str">
        <f t="shared" si="4"/>
        <v/>
      </c>
      <c r="F73" s="347" t="b">
        <f t="shared" si="2"/>
        <v>0</v>
      </c>
      <c r="G73" s="348">
        <f t="shared" si="5"/>
        <v>1</v>
      </c>
    </row>
    <row r="74" spans="1:7">
      <c r="A74" s="35">
        <v>63</v>
      </c>
      <c r="B74" s="6"/>
      <c r="C74" s="214"/>
      <c r="D74" s="16" t="str">
        <f t="shared" si="0"/>
        <v/>
      </c>
      <c r="E74" s="56" t="str">
        <f t="shared" si="4"/>
        <v/>
      </c>
      <c r="F74" s="347" t="b">
        <f t="shared" si="2"/>
        <v>0</v>
      </c>
      <c r="G74" s="348">
        <f t="shared" si="5"/>
        <v>1</v>
      </c>
    </row>
    <row r="75" spans="1:7">
      <c r="A75" s="35">
        <v>64</v>
      </c>
      <c r="B75" s="6"/>
      <c r="C75" s="214"/>
      <c r="D75" s="16" t="str">
        <f t="shared" si="0"/>
        <v/>
      </c>
      <c r="E75" s="56" t="str">
        <f t="shared" si="4"/>
        <v/>
      </c>
      <c r="F75" s="347" t="b">
        <f t="shared" si="2"/>
        <v>0</v>
      </c>
      <c r="G75" s="348">
        <f t="shared" si="5"/>
        <v>1</v>
      </c>
    </row>
    <row r="76" spans="1:7">
      <c r="A76" s="35">
        <v>65</v>
      </c>
      <c r="B76" s="6"/>
      <c r="C76" s="214"/>
      <c r="D76" s="16" t="str">
        <f t="shared" ref="D76:D139" si="6">IF(OR($B76="",,$C76&lt;an_initial,$C76&gt;an_final),"",E76*40)</f>
        <v/>
      </c>
      <c r="E76" s="56" t="str">
        <f t="shared" ref="E76:E110" si="7">IF(OR($B76="",,$C76="",$C76&gt;an_final),"",IF($C76&gt;=an_initial,1,""))</f>
        <v/>
      </c>
      <c r="F76" s="347" t="b">
        <f t="shared" ref="F76:F110" si="8">IF(nume_candidat="",FALSE,ISNUMBER(SEARCH(nume_candidat,$B76)))</f>
        <v>0</v>
      </c>
      <c r="G76" s="348">
        <f t="shared" ref="G76:G110" si="9">LEN(B76)-LEN(SUBSTITUTE(B76,",",""))+1</f>
        <v>1</v>
      </c>
    </row>
    <row r="77" spans="1:7">
      <c r="A77" s="35">
        <v>66</v>
      </c>
      <c r="B77" s="6"/>
      <c r="C77" s="214"/>
      <c r="D77" s="16" t="str">
        <f t="shared" si="6"/>
        <v/>
      </c>
      <c r="E77" s="56" t="str">
        <f t="shared" si="7"/>
        <v/>
      </c>
      <c r="F77" s="347" t="b">
        <f t="shared" si="8"/>
        <v>0</v>
      </c>
      <c r="G77" s="348">
        <f t="shared" si="9"/>
        <v>1</v>
      </c>
    </row>
    <row r="78" spans="1:7">
      <c r="A78" s="35">
        <v>67</v>
      </c>
      <c r="B78" s="6"/>
      <c r="C78" s="214"/>
      <c r="D78" s="16" t="str">
        <f t="shared" si="6"/>
        <v/>
      </c>
      <c r="E78" s="56" t="str">
        <f t="shared" si="7"/>
        <v/>
      </c>
      <c r="F78" s="347" t="b">
        <f t="shared" si="8"/>
        <v>0</v>
      </c>
      <c r="G78" s="348">
        <f t="shared" si="9"/>
        <v>1</v>
      </c>
    </row>
    <row r="79" spans="1:7">
      <c r="A79" s="35">
        <v>68</v>
      </c>
      <c r="B79" s="6"/>
      <c r="C79" s="214"/>
      <c r="D79" s="16" t="str">
        <f t="shared" si="6"/>
        <v/>
      </c>
      <c r="E79" s="56" t="str">
        <f t="shared" si="7"/>
        <v/>
      </c>
      <c r="F79" s="347" t="b">
        <f t="shared" si="8"/>
        <v>0</v>
      </c>
      <c r="G79" s="348">
        <f t="shared" si="9"/>
        <v>1</v>
      </c>
    </row>
    <row r="80" spans="1:7">
      <c r="A80" s="35">
        <v>69</v>
      </c>
      <c r="B80" s="6"/>
      <c r="C80" s="214"/>
      <c r="D80" s="16" t="str">
        <f t="shared" si="6"/>
        <v/>
      </c>
      <c r="E80" s="56" t="str">
        <f t="shared" si="7"/>
        <v/>
      </c>
      <c r="F80" s="347" t="b">
        <f t="shared" si="8"/>
        <v>0</v>
      </c>
      <c r="G80" s="348">
        <f t="shared" si="9"/>
        <v>1</v>
      </c>
    </row>
    <row r="81" spans="1:7">
      <c r="A81" s="35">
        <v>70</v>
      </c>
      <c r="B81" s="6"/>
      <c r="C81" s="214"/>
      <c r="D81" s="16" t="str">
        <f t="shared" si="6"/>
        <v/>
      </c>
      <c r="E81" s="56" t="str">
        <f t="shared" si="7"/>
        <v/>
      </c>
      <c r="F81" s="347" t="b">
        <f t="shared" si="8"/>
        <v>0</v>
      </c>
      <c r="G81" s="348">
        <f t="shared" si="9"/>
        <v>1</v>
      </c>
    </row>
    <row r="82" spans="1:7">
      <c r="A82" s="35">
        <v>71</v>
      </c>
      <c r="B82" s="6"/>
      <c r="C82" s="214"/>
      <c r="D82" s="16" t="str">
        <f t="shared" si="6"/>
        <v/>
      </c>
      <c r="E82" s="56" t="str">
        <f t="shared" si="7"/>
        <v/>
      </c>
      <c r="F82" s="347" t="b">
        <f t="shared" si="8"/>
        <v>0</v>
      </c>
      <c r="G82" s="348">
        <f t="shared" si="9"/>
        <v>1</v>
      </c>
    </row>
    <row r="83" spans="1:7">
      <c r="A83" s="35">
        <v>72</v>
      </c>
      <c r="B83" s="6"/>
      <c r="C83" s="214"/>
      <c r="D83" s="16" t="str">
        <f t="shared" si="6"/>
        <v/>
      </c>
      <c r="E83" s="56" t="str">
        <f t="shared" si="7"/>
        <v/>
      </c>
      <c r="F83" s="347" t="b">
        <f t="shared" si="8"/>
        <v>0</v>
      </c>
      <c r="G83" s="348">
        <f t="shared" si="9"/>
        <v>1</v>
      </c>
    </row>
    <row r="84" spans="1:7">
      <c r="A84" s="35">
        <v>73</v>
      </c>
      <c r="B84" s="6"/>
      <c r="C84" s="214"/>
      <c r="D84" s="16" t="str">
        <f t="shared" si="6"/>
        <v/>
      </c>
      <c r="E84" s="56" t="str">
        <f t="shared" si="7"/>
        <v/>
      </c>
      <c r="F84" s="347" t="b">
        <f t="shared" si="8"/>
        <v>0</v>
      </c>
      <c r="G84" s="348">
        <f t="shared" si="9"/>
        <v>1</v>
      </c>
    </row>
    <row r="85" spans="1:7">
      <c r="A85" s="35">
        <v>74</v>
      </c>
      <c r="B85" s="6"/>
      <c r="C85" s="214"/>
      <c r="D85" s="16" t="str">
        <f t="shared" si="6"/>
        <v/>
      </c>
      <c r="E85" s="56" t="str">
        <f t="shared" si="7"/>
        <v/>
      </c>
      <c r="F85" s="347" t="b">
        <f t="shared" si="8"/>
        <v>0</v>
      </c>
      <c r="G85" s="348">
        <f t="shared" si="9"/>
        <v>1</v>
      </c>
    </row>
    <row r="86" spans="1:7">
      <c r="A86" s="35">
        <v>75</v>
      </c>
      <c r="B86" s="6"/>
      <c r="C86" s="214"/>
      <c r="D86" s="16" t="str">
        <f t="shared" si="6"/>
        <v/>
      </c>
      <c r="E86" s="56" t="str">
        <f t="shared" si="7"/>
        <v/>
      </c>
      <c r="F86" s="347" t="b">
        <f t="shared" si="8"/>
        <v>0</v>
      </c>
      <c r="G86" s="348">
        <f t="shared" si="9"/>
        <v>1</v>
      </c>
    </row>
    <row r="87" spans="1:7">
      <c r="A87" s="35">
        <v>76</v>
      </c>
      <c r="B87" s="6"/>
      <c r="C87" s="214"/>
      <c r="D87" s="16" t="str">
        <f t="shared" si="6"/>
        <v/>
      </c>
      <c r="E87" s="56" t="str">
        <f t="shared" si="7"/>
        <v/>
      </c>
      <c r="F87" s="347" t="b">
        <f t="shared" si="8"/>
        <v>0</v>
      </c>
      <c r="G87" s="348">
        <f t="shared" si="9"/>
        <v>1</v>
      </c>
    </row>
    <row r="88" spans="1:7">
      <c r="A88" s="35">
        <v>77</v>
      </c>
      <c r="B88" s="6"/>
      <c r="C88" s="214"/>
      <c r="D88" s="16" t="str">
        <f t="shared" si="6"/>
        <v/>
      </c>
      <c r="E88" s="56" t="str">
        <f t="shared" si="7"/>
        <v/>
      </c>
      <c r="F88" s="347" t="b">
        <f t="shared" si="8"/>
        <v>0</v>
      </c>
      <c r="G88" s="348">
        <f t="shared" si="9"/>
        <v>1</v>
      </c>
    </row>
    <row r="89" spans="1:7">
      <c r="A89" s="35">
        <v>78</v>
      </c>
      <c r="B89" s="6"/>
      <c r="C89" s="214"/>
      <c r="D89" s="16" t="str">
        <f t="shared" si="6"/>
        <v/>
      </c>
      <c r="E89" s="56" t="str">
        <f t="shared" si="7"/>
        <v/>
      </c>
      <c r="F89" s="347" t="b">
        <f t="shared" si="8"/>
        <v>0</v>
      </c>
      <c r="G89" s="348">
        <f t="shared" si="9"/>
        <v>1</v>
      </c>
    </row>
    <row r="90" spans="1:7">
      <c r="A90" s="35">
        <v>79</v>
      </c>
      <c r="B90" s="6"/>
      <c r="C90" s="214"/>
      <c r="D90" s="16" t="str">
        <f t="shared" si="6"/>
        <v/>
      </c>
      <c r="E90" s="56" t="str">
        <f t="shared" si="7"/>
        <v/>
      </c>
      <c r="F90" s="347" t="b">
        <f t="shared" si="8"/>
        <v>0</v>
      </c>
      <c r="G90" s="348">
        <f t="shared" si="9"/>
        <v>1</v>
      </c>
    </row>
    <row r="91" spans="1:7">
      <c r="A91" s="35">
        <v>80</v>
      </c>
      <c r="B91" s="6"/>
      <c r="C91" s="214"/>
      <c r="D91" s="16" t="str">
        <f t="shared" si="6"/>
        <v/>
      </c>
      <c r="E91" s="56" t="str">
        <f t="shared" si="7"/>
        <v/>
      </c>
      <c r="F91" s="347" t="b">
        <f t="shared" si="8"/>
        <v>0</v>
      </c>
      <c r="G91" s="348">
        <f t="shared" si="9"/>
        <v>1</v>
      </c>
    </row>
    <row r="92" spans="1:7">
      <c r="A92" s="35">
        <v>81</v>
      </c>
      <c r="B92" s="6"/>
      <c r="C92" s="214"/>
      <c r="D92" s="16" t="str">
        <f t="shared" si="6"/>
        <v/>
      </c>
      <c r="E92" s="56" t="str">
        <f t="shared" si="7"/>
        <v/>
      </c>
      <c r="F92" s="347" t="b">
        <f t="shared" si="8"/>
        <v>0</v>
      </c>
      <c r="G92" s="348">
        <f t="shared" si="9"/>
        <v>1</v>
      </c>
    </row>
    <row r="93" spans="1:7">
      <c r="A93" s="35">
        <v>82</v>
      </c>
      <c r="B93" s="6"/>
      <c r="C93" s="214"/>
      <c r="D93" s="16" t="str">
        <f t="shared" si="6"/>
        <v/>
      </c>
      <c r="E93" s="56" t="str">
        <f t="shared" si="7"/>
        <v/>
      </c>
      <c r="F93" s="347" t="b">
        <f t="shared" si="8"/>
        <v>0</v>
      </c>
      <c r="G93" s="348">
        <f t="shared" si="9"/>
        <v>1</v>
      </c>
    </row>
    <row r="94" spans="1:7">
      <c r="A94" s="35">
        <v>83</v>
      </c>
      <c r="B94" s="6"/>
      <c r="C94" s="214"/>
      <c r="D94" s="16" t="str">
        <f t="shared" si="6"/>
        <v/>
      </c>
      <c r="E94" s="56" t="str">
        <f t="shared" si="7"/>
        <v/>
      </c>
      <c r="F94" s="347" t="b">
        <f t="shared" si="8"/>
        <v>0</v>
      </c>
      <c r="G94" s="348">
        <f t="shared" si="9"/>
        <v>1</v>
      </c>
    </row>
    <row r="95" spans="1:7">
      <c r="A95" s="35">
        <v>84</v>
      </c>
      <c r="B95" s="6"/>
      <c r="C95" s="214"/>
      <c r="D95" s="16" t="str">
        <f t="shared" si="6"/>
        <v/>
      </c>
      <c r="E95" s="56" t="str">
        <f t="shared" si="7"/>
        <v/>
      </c>
      <c r="F95" s="347" t="b">
        <f t="shared" si="8"/>
        <v>0</v>
      </c>
      <c r="G95" s="348">
        <f t="shared" si="9"/>
        <v>1</v>
      </c>
    </row>
    <row r="96" spans="1:7">
      <c r="A96" s="35">
        <v>85</v>
      </c>
      <c r="B96" s="6"/>
      <c r="C96" s="214"/>
      <c r="D96" s="16" t="str">
        <f t="shared" si="6"/>
        <v/>
      </c>
      <c r="E96" s="56" t="str">
        <f t="shared" si="7"/>
        <v/>
      </c>
      <c r="F96" s="347" t="b">
        <f t="shared" si="8"/>
        <v>0</v>
      </c>
      <c r="G96" s="348">
        <f t="shared" si="9"/>
        <v>1</v>
      </c>
    </row>
    <row r="97" spans="1:7">
      <c r="A97" s="35">
        <v>86</v>
      </c>
      <c r="B97" s="6"/>
      <c r="C97" s="214"/>
      <c r="D97" s="16" t="str">
        <f t="shared" si="6"/>
        <v/>
      </c>
      <c r="E97" s="56" t="str">
        <f t="shared" si="7"/>
        <v/>
      </c>
      <c r="F97" s="347" t="b">
        <f t="shared" si="8"/>
        <v>0</v>
      </c>
      <c r="G97" s="348">
        <f t="shared" si="9"/>
        <v>1</v>
      </c>
    </row>
    <row r="98" spans="1:7">
      <c r="A98" s="35">
        <v>87</v>
      </c>
      <c r="B98" s="6"/>
      <c r="C98" s="214"/>
      <c r="D98" s="16" t="str">
        <f t="shared" si="6"/>
        <v/>
      </c>
      <c r="E98" s="56" t="str">
        <f t="shared" si="7"/>
        <v/>
      </c>
      <c r="F98" s="347" t="b">
        <f t="shared" si="8"/>
        <v>0</v>
      </c>
      <c r="G98" s="348">
        <f t="shared" si="9"/>
        <v>1</v>
      </c>
    </row>
    <row r="99" spans="1:7">
      <c r="A99" s="35">
        <v>88</v>
      </c>
      <c r="B99" s="6"/>
      <c r="C99" s="214"/>
      <c r="D99" s="16" t="str">
        <f t="shared" si="6"/>
        <v/>
      </c>
      <c r="E99" s="56" t="str">
        <f t="shared" si="7"/>
        <v/>
      </c>
      <c r="F99" s="347" t="b">
        <f t="shared" si="8"/>
        <v>0</v>
      </c>
      <c r="G99" s="348">
        <f t="shared" si="9"/>
        <v>1</v>
      </c>
    </row>
    <row r="100" spans="1:7">
      <c r="A100" s="35">
        <v>89</v>
      </c>
      <c r="B100" s="6"/>
      <c r="C100" s="214"/>
      <c r="D100" s="16" t="str">
        <f t="shared" si="6"/>
        <v/>
      </c>
      <c r="E100" s="56" t="str">
        <f t="shared" si="7"/>
        <v/>
      </c>
      <c r="F100" s="347" t="b">
        <f t="shared" si="8"/>
        <v>0</v>
      </c>
      <c r="G100" s="348">
        <f t="shared" si="9"/>
        <v>1</v>
      </c>
    </row>
    <row r="101" spans="1:7">
      <c r="A101" s="35">
        <v>90</v>
      </c>
      <c r="B101" s="6"/>
      <c r="C101" s="214"/>
      <c r="D101" s="16" t="str">
        <f t="shared" si="6"/>
        <v/>
      </c>
      <c r="E101" s="56" t="str">
        <f t="shared" si="7"/>
        <v/>
      </c>
      <c r="F101" s="347" t="b">
        <f t="shared" si="8"/>
        <v>0</v>
      </c>
      <c r="G101" s="348">
        <f t="shared" si="9"/>
        <v>1</v>
      </c>
    </row>
    <row r="102" spans="1:7">
      <c r="A102" s="35">
        <v>91</v>
      </c>
      <c r="B102" s="6"/>
      <c r="C102" s="214"/>
      <c r="D102" s="16" t="str">
        <f t="shared" si="6"/>
        <v/>
      </c>
      <c r="E102" s="56" t="str">
        <f t="shared" si="7"/>
        <v/>
      </c>
      <c r="F102" s="347" t="b">
        <f t="shared" si="8"/>
        <v>0</v>
      </c>
      <c r="G102" s="348">
        <f t="shared" si="9"/>
        <v>1</v>
      </c>
    </row>
    <row r="103" spans="1:7">
      <c r="A103" s="35">
        <v>92</v>
      </c>
      <c r="B103" s="6"/>
      <c r="C103" s="214"/>
      <c r="D103" s="16" t="str">
        <f t="shared" si="6"/>
        <v/>
      </c>
      <c r="E103" s="56" t="str">
        <f t="shared" si="7"/>
        <v/>
      </c>
      <c r="F103" s="347" t="b">
        <f t="shared" si="8"/>
        <v>0</v>
      </c>
      <c r="G103" s="348">
        <f t="shared" si="9"/>
        <v>1</v>
      </c>
    </row>
    <row r="104" spans="1:7">
      <c r="A104" s="35">
        <v>93</v>
      </c>
      <c r="B104" s="6"/>
      <c r="C104" s="214"/>
      <c r="D104" s="16" t="str">
        <f t="shared" si="6"/>
        <v/>
      </c>
      <c r="E104" s="56" t="str">
        <f t="shared" si="7"/>
        <v/>
      </c>
      <c r="F104" s="347" t="b">
        <f t="shared" si="8"/>
        <v>0</v>
      </c>
      <c r="G104" s="348">
        <f t="shared" si="9"/>
        <v>1</v>
      </c>
    </row>
    <row r="105" spans="1:7">
      <c r="A105" s="35">
        <v>94</v>
      </c>
      <c r="B105" s="6"/>
      <c r="C105" s="214"/>
      <c r="D105" s="16" t="str">
        <f t="shared" si="6"/>
        <v/>
      </c>
      <c r="E105" s="56" t="str">
        <f t="shared" si="7"/>
        <v/>
      </c>
      <c r="F105" s="347" t="b">
        <f t="shared" si="8"/>
        <v>0</v>
      </c>
      <c r="G105" s="348">
        <f t="shared" si="9"/>
        <v>1</v>
      </c>
    </row>
    <row r="106" spans="1:7">
      <c r="A106" s="35">
        <v>95</v>
      </c>
      <c r="B106" s="6"/>
      <c r="C106" s="214"/>
      <c r="D106" s="16" t="str">
        <f t="shared" si="6"/>
        <v/>
      </c>
      <c r="E106" s="56" t="str">
        <f t="shared" si="7"/>
        <v/>
      </c>
      <c r="F106" s="347" t="b">
        <f t="shared" si="8"/>
        <v>0</v>
      </c>
      <c r="G106" s="348">
        <f t="shared" si="9"/>
        <v>1</v>
      </c>
    </row>
    <row r="107" spans="1:7">
      <c r="A107" s="35">
        <v>96</v>
      </c>
      <c r="B107" s="6"/>
      <c r="C107" s="214"/>
      <c r="D107" s="16" t="str">
        <f t="shared" si="6"/>
        <v/>
      </c>
      <c r="E107" s="56" t="str">
        <f t="shared" si="7"/>
        <v/>
      </c>
      <c r="F107" s="347" t="b">
        <f t="shared" si="8"/>
        <v>0</v>
      </c>
      <c r="G107" s="348">
        <f t="shared" si="9"/>
        <v>1</v>
      </c>
    </row>
    <row r="108" spans="1:7">
      <c r="A108" s="35">
        <v>97</v>
      </c>
      <c r="B108" s="6"/>
      <c r="C108" s="214"/>
      <c r="D108" s="16" t="str">
        <f t="shared" si="6"/>
        <v/>
      </c>
      <c r="E108" s="56" t="str">
        <f t="shared" si="7"/>
        <v/>
      </c>
      <c r="F108" s="347" t="b">
        <f t="shared" si="8"/>
        <v>0</v>
      </c>
      <c r="G108" s="348">
        <f t="shared" si="9"/>
        <v>1</v>
      </c>
    </row>
    <row r="109" spans="1:7">
      <c r="A109" s="35">
        <v>98</v>
      </c>
      <c r="B109" s="6"/>
      <c r="C109" s="214"/>
      <c r="D109" s="16" t="str">
        <f t="shared" si="6"/>
        <v/>
      </c>
      <c r="E109" s="56" t="str">
        <f t="shared" si="7"/>
        <v/>
      </c>
      <c r="F109" s="347" t="b">
        <f t="shared" si="8"/>
        <v>0</v>
      </c>
      <c r="G109" s="348">
        <f t="shared" si="9"/>
        <v>1</v>
      </c>
    </row>
    <row r="110" spans="1:7">
      <c r="A110" s="141">
        <v>99</v>
      </c>
      <c r="B110" s="6"/>
      <c r="C110" s="214"/>
      <c r="D110" s="16" t="str">
        <f t="shared" si="6"/>
        <v/>
      </c>
      <c r="E110" s="56" t="str">
        <f t="shared" si="7"/>
        <v/>
      </c>
      <c r="F110" s="347" t="b">
        <f t="shared" si="8"/>
        <v>0</v>
      </c>
      <c r="G110" s="348">
        <f t="shared" si="9"/>
        <v>1</v>
      </c>
    </row>
    <row r="111" spans="1:7">
      <c r="A111" s="141">
        <v>100</v>
      </c>
      <c r="B111" s="142"/>
      <c r="C111" s="144"/>
      <c r="D111" s="16" t="str">
        <f t="shared" si="6"/>
        <v/>
      </c>
    </row>
    <row r="112" spans="1:7">
      <c r="A112" s="141">
        <v>101</v>
      </c>
      <c r="B112" s="142"/>
      <c r="C112" s="144"/>
      <c r="D112" s="16" t="str">
        <f t="shared" si="6"/>
        <v/>
      </c>
    </row>
    <row r="113" spans="1:16">
      <c r="A113" s="141">
        <v>102</v>
      </c>
      <c r="B113" s="142"/>
      <c r="C113" s="144"/>
      <c r="D113" s="16" t="str">
        <f t="shared" si="6"/>
        <v/>
      </c>
    </row>
    <row r="114" spans="1:16">
      <c r="A114" s="141">
        <v>103</v>
      </c>
      <c r="B114" s="142"/>
      <c r="C114" s="144"/>
      <c r="D114" s="16" t="str">
        <f t="shared" si="6"/>
        <v/>
      </c>
    </row>
    <row r="115" spans="1:16" s="68" customFormat="1">
      <c r="A115" s="141">
        <v>104</v>
      </c>
      <c r="B115" s="142"/>
      <c r="C115" s="144"/>
      <c r="D115" s="16" t="str">
        <f t="shared" si="6"/>
        <v/>
      </c>
      <c r="F115" s="69"/>
      <c r="G115" s="62"/>
      <c r="H115" s="62"/>
      <c r="I115" s="62"/>
      <c r="J115" s="62"/>
      <c r="K115" s="62"/>
      <c r="L115" s="62"/>
      <c r="M115" s="62"/>
      <c r="N115" s="62"/>
      <c r="O115" s="62"/>
      <c r="P115" s="62"/>
    </row>
    <row r="116" spans="1:16" s="68" customFormat="1">
      <c r="A116" s="141">
        <v>105</v>
      </c>
      <c r="B116" s="142"/>
      <c r="C116" s="144"/>
      <c r="D116" s="16" t="str">
        <f t="shared" si="6"/>
        <v/>
      </c>
      <c r="F116" s="69"/>
      <c r="G116" s="62"/>
      <c r="H116" s="62"/>
      <c r="I116" s="62"/>
      <c r="J116" s="62"/>
      <c r="K116" s="62"/>
      <c r="L116" s="62"/>
      <c r="M116" s="62"/>
      <c r="N116" s="62"/>
      <c r="O116" s="62"/>
      <c r="P116" s="62"/>
    </row>
    <row r="117" spans="1:16" s="68" customFormat="1">
      <c r="A117" s="141">
        <v>106</v>
      </c>
      <c r="B117" s="142"/>
      <c r="C117" s="144"/>
      <c r="D117" s="16" t="str">
        <f t="shared" si="6"/>
        <v/>
      </c>
      <c r="F117" s="69"/>
      <c r="G117" s="62"/>
      <c r="H117" s="62"/>
      <c r="I117" s="62"/>
      <c r="J117" s="62"/>
      <c r="K117" s="62"/>
      <c r="L117" s="62"/>
      <c r="M117" s="62"/>
      <c r="N117" s="62"/>
      <c r="O117" s="62"/>
      <c r="P117" s="62"/>
    </row>
    <row r="118" spans="1:16" s="68" customFormat="1">
      <c r="A118" s="141">
        <v>107</v>
      </c>
      <c r="B118" s="142"/>
      <c r="C118" s="144"/>
      <c r="D118" s="16" t="str">
        <f t="shared" si="6"/>
        <v/>
      </c>
      <c r="F118" s="69"/>
      <c r="G118" s="62"/>
      <c r="H118" s="62"/>
      <c r="I118" s="62"/>
      <c r="J118" s="62"/>
      <c r="K118" s="62"/>
      <c r="L118" s="62"/>
      <c r="M118" s="62"/>
      <c r="N118" s="62"/>
      <c r="O118" s="62"/>
      <c r="P118" s="62"/>
    </row>
    <row r="119" spans="1:16" s="68" customFormat="1">
      <c r="A119" s="141">
        <v>108</v>
      </c>
      <c r="B119" s="142"/>
      <c r="C119" s="144"/>
      <c r="D119" s="16" t="str">
        <f t="shared" si="6"/>
        <v/>
      </c>
      <c r="F119" s="69"/>
      <c r="G119" s="62"/>
      <c r="H119" s="62"/>
      <c r="I119" s="62"/>
      <c r="J119" s="62"/>
      <c r="K119" s="62"/>
      <c r="L119" s="62"/>
      <c r="M119" s="62"/>
      <c r="N119" s="62"/>
      <c r="O119" s="62"/>
      <c r="P119" s="62"/>
    </row>
    <row r="120" spans="1:16" s="68" customFormat="1">
      <c r="A120" s="141">
        <v>109</v>
      </c>
      <c r="B120" s="142"/>
      <c r="C120" s="144"/>
      <c r="D120" s="16" t="str">
        <f t="shared" si="6"/>
        <v/>
      </c>
      <c r="F120" s="69"/>
      <c r="G120" s="62"/>
      <c r="H120" s="62"/>
      <c r="I120" s="62"/>
      <c r="J120" s="62"/>
      <c r="K120" s="62"/>
      <c r="L120" s="62"/>
      <c r="M120" s="62"/>
      <c r="N120" s="62"/>
      <c r="O120" s="62"/>
      <c r="P120" s="62"/>
    </row>
    <row r="121" spans="1:16" s="68" customFormat="1">
      <c r="A121" s="141">
        <v>110</v>
      </c>
      <c r="B121" s="142"/>
      <c r="C121" s="144"/>
      <c r="D121" s="16" t="str">
        <f t="shared" si="6"/>
        <v/>
      </c>
      <c r="F121" s="69"/>
      <c r="G121" s="62"/>
      <c r="H121" s="62"/>
      <c r="I121" s="62"/>
      <c r="J121" s="62"/>
      <c r="K121" s="62"/>
      <c r="L121" s="62"/>
      <c r="M121" s="62"/>
      <c r="N121" s="62"/>
      <c r="O121" s="62"/>
      <c r="P121" s="62"/>
    </row>
    <row r="122" spans="1:16" s="68" customFormat="1">
      <c r="A122" s="141">
        <v>111</v>
      </c>
      <c r="B122" s="142"/>
      <c r="C122" s="144"/>
      <c r="D122" s="16" t="str">
        <f t="shared" si="6"/>
        <v/>
      </c>
      <c r="F122" s="69"/>
      <c r="G122" s="62"/>
      <c r="H122" s="62"/>
      <c r="I122" s="62"/>
      <c r="J122" s="62"/>
      <c r="K122" s="62"/>
      <c r="L122" s="62"/>
      <c r="M122" s="62"/>
      <c r="N122" s="62"/>
      <c r="O122" s="62"/>
      <c r="P122" s="62"/>
    </row>
    <row r="123" spans="1:16" s="68" customFormat="1">
      <c r="A123" s="141">
        <v>112</v>
      </c>
      <c r="B123" s="142"/>
      <c r="C123" s="144"/>
      <c r="D123" s="16" t="str">
        <f t="shared" si="6"/>
        <v/>
      </c>
      <c r="F123" s="69"/>
      <c r="G123" s="62"/>
      <c r="H123" s="62"/>
      <c r="I123" s="62"/>
      <c r="J123" s="62"/>
      <c r="K123" s="62"/>
      <c r="L123" s="62"/>
      <c r="M123" s="62"/>
      <c r="N123" s="62"/>
      <c r="O123" s="62"/>
      <c r="P123" s="62"/>
    </row>
    <row r="124" spans="1:16" s="68" customFormat="1">
      <c r="A124" s="141">
        <v>113</v>
      </c>
      <c r="B124" s="142"/>
      <c r="C124" s="144"/>
      <c r="D124" s="16" t="str">
        <f t="shared" si="6"/>
        <v/>
      </c>
      <c r="F124" s="69"/>
      <c r="G124" s="62"/>
      <c r="H124" s="62"/>
      <c r="I124" s="62"/>
      <c r="J124" s="62"/>
      <c r="K124" s="62"/>
      <c r="L124" s="62"/>
      <c r="M124" s="62"/>
      <c r="N124" s="62"/>
      <c r="O124" s="62"/>
      <c r="P124" s="62"/>
    </row>
    <row r="125" spans="1:16" s="68" customFormat="1">
      <c r="A125" s="141">
        <v>114</v>
      </c>
      <c r="B125" s="142"/>
      <c r="C125" s="144"/>
      <c r="D125" s="16" t="str">
        <f t="shared" si="6"/>
        <v/>
      </c>
      <c r="F125" s="69"/>
      <c r="G125" s="62"/>
      <c r="H125" s="62"/>
      <c r="I125" s="62"/>
      <c r="J125" s="62"/>
      <c r="K125" s="62"/>
      <c r="L125" s="62"/>
      <c r="M125" s="62"/>
      <c r="N125" s="62"/>
      <c r="O125" s="62"/>
      <c r="P125" s="62"/>
    </row>
    <row r="126" spans="1:16" s="68" customFormat="1">
      <c r="A126" s="141">
        <v>115</v>
      </c>
      <c r="B126" s="142"/>
      <c r="C126" s="144"/>
      <c r="D126" s="16" t="str">
        <f t="shared" si="6"/>
        <v/>
      </c>
      <c r="F126" s="69"/>
      <c r="G126" s="62"/>
      <c r="H126" s="62"/>
      <c r="I126" s="62"/>
      <c r="J126" s="62"/>
      <c r="K126" s="62"/>
      <c r="L126" s="62"/>
      <c r="M126" s="62"/>
      <c r="N126" s="62"/>
      <c r="O126" s="62"/>
      <c r="P126" s="62"/>
    </row>
    <row r="127" spans="1:16" s="68" customFormat="1">
      <c r="A127" s="141">
        <v>116</v>
      </c>
      <c r="B127" s="142"/>
      <c r="C127" s="144"/>
      <c r="D127" s="16" t="str">
        <f t="shared" si="6"/>
        <v/>
      </c>
      <c r="F127" s="69"/>
      <c r="G127" s="62"/>
      <c r="H127" s="62"/>
      <c r="I127" s="62"/>
      <c r="J127" s="62"/>
      <c r="K127" s="62"/>
      <c r="L127" s="62"/>
      <c r="M127" s="62"/>
      <c r="N127" s="62"/>
      <c r="O127" s="62"/>
      <c r="P127" s="62"/>
    </row>
    <row r="128" spans="1:16" s="68" customFormat="1">
      <c r="A128" s="141">
        <v>117</v>
      </c>
      <c r="B128" s="142"/>
      <c r="C128" s="144"/>
      <c r="D128" s="16" t="str">
        <f t="shared" si="6"/>
        <v/>
      </c>
      <c r="F128" s="69"/>
      <c r="G128" s="62"/>
      <c r="H128" s="62"/>
      <c r="I128" s="62"/>
      <c r="J128" s="62"/>
      <c r="K128" s="62"/>
      <c r="L128" s="62"/>
      <c r="M128" s="62"/>
      <c r="N128" s="62"/>
      <c r="O128" s="62"/>
      <c r="P128" s="62"/>
    </row>
    <row r="129" spans="1:16" s="68" customFormat="1">
      <c r="A129" s="141">
        <v>118</v>
      </c>
      <c r="B129" s="142"/>
      <c r="C129" s="144"/>
      <c r="D129" s="16" t="str">
        <f t="shared" si="6"/>
        <v/>
      </c>
      <c r="F129" s="69"/>
      <c r="G129" s="62"/>
      <c r="H129" s="62"/>
      <c r="I129" s="62"/>
      <c r="J129" s="62"/>
      <c r="K129" s="62"/>
      <c r="L129" s="62"/>
      <c r="M129" s="62"/>
      <c r="N129" s="62"/>
      <c r="O129" s="62"/>
      <c r="P129" s="62"/>
    </row>
    <row r="130" spans="1:16" s="68" customFormat="1">
      <c r="A130" s="141">
        <v>119</v>
      </c>
      <c r="B130" s="142"/>
      <c r="C130" s="144"/>
      <c r="D130" s="16" t="str">
        <f t="shared" si="6"/>
        <v/>
      </c>
      <c r="F130" s="69"/>
      <c r="G130" s="62"/>
      <c r="H130" s="62"/>
      <c r="I130" s="62"/>
      <c r="J130" s="62"/>
      <c r="K130" s="62"/>
      <c r="L130" s="62"/>
      <c r="M130" s="62"/>
      <c r="N130" s="62"/>
      <c r="O130" s="62"/>
      <c r="P130" s="62"/>
    </row>
    <row r="131" spans="1:16" s="68" customFormat="1">
      <c r="A131" s="141">
        <v>120</v>
      </c>
      <c r="B131" s="142"/>
      <c r="C131" s="144"/>
      <c r="D131" s="16" t="str">
        <f t="shared" si="6"/>
        <v/>
      </c>
      <c r="F131" s="69"/>
      <c r="G131" s="62"/>
      <c r="H131" s="62"/>
      <c r="I131" s="62"/>
      <c r="J131" s="62"/>
      <c r="K131" s="62"/>
      <c r="L131" s="62"/>
      <c r="M131" s="62"/>
      <c r="N131" s="62"/>
      <c r="O131" s="62"/>
      <c r="P131" s="62"/>
    </row>
    <row r="132" spans="1:16" s="68" customFormat="1">
      <c r="A132" s="141">
        <v>121</v>
      </c>
      <c r="B132" s="142"/>
      <c r="C132" s="144"/>
      <c r="D132" s="16" t="str">
        <f t="shared" si="6"/>
        <v/>
      </c>
      <c r="F132" s="69"/>
      <c r="G132" s="62"/>
      <c r="H132" s="62"/>
      <c r="I132" s="62"/>
      <c r="J132" s="62"/>
      <c r="K132" s="62"/>
      <c r="L132" s="62"/>
      <c r="M132" s="62"/>
      <c r="N132" s="62"/>
      <c r="O132" s="62"/>
      <c r="P132" s="62"/>
    </row>
    <row r="133" spans="1:16" s="68" customFormat="1">
      <c r="A133" s="141">
        <v>122</v>
      </c>
      <c r="B133" s="142"/>
      <c r="C133" s="144"/>
      <c r="D133" s="16" t="str">
        <f t="shared" si="6"/>
        <v/>
      </c>
      <c r="F133" s="69"/>
      <c r="G133" s="62"/>
      <c r="H133" s="62"/>
      <c r="I133" s="62"/>
      <c r="J133" s="62"/>
      <c r="K133" s="62"/>
      <c r="L133" s="62"/>
      <c r="M133" s="62"/>
      <c r="N133" s="62"/>
      <c r="O133" s="62"/>
      <c r="P133" s="62"/>
    </row>
    <row r="134" spans="1:16" s="68" customFormat="1">
      <c r="A134" s="141">
        <v>123</v>
      </c>
      <c r="B134" s="142"/>
      <c r="C134" s="144"/>
      <c r="D134" s="16" t="str">
        <f t="shared" si="6"/>
        <v/>
      </c>
      <c r="F134" s="69"/>
      <c r="G134" s="62"/>
      <c r="H134" s="62"/>
      <c r="I134" s="62"/>
      <c r="J134" s="62"/>
      <c r="K134" s="62"/>
      <c r="L134" s="62"/>
      <c r="M134" s="62"/>
      <c r="N134" s="62"/>
      <c r="O134" s="62"/>
      <c r="P134" s="62"/>
    </row>
    <row r="135" spans="1:16" s="68" customFormat="1">
      <c r="A135" s="141">
        <v>124</v>
      </c>
      <c r="B135" s="142"/>
      <c r="C135" s="144"/>
      <c r="D135" s="16" t="str">
        <f t="shared" si="6"/>
        <v/>
      </c>
      <c r="F135" s="69"/>
      <c r="G135" s="62"/>
      <c r="H135" s="62"/>
      <c r="I135" s="62"/>
      <c r="J135" s="62"/>
      <c r="K135" s="62"/>
      <c r="L135" s="62"/>
      <c r="M135" s="62"/>
      <c r="N135" s="62"/>
      <c r="O135" s="62"/>
      <c r="P135" s="62"/>
    </row>
    <row r="136" spans="1:16" s="68" customFormat="1">
      <c r="A136" s="141">
        <v>125</v>
      </c>
      <c r="B136" s="142"/>
      <c r="C136" s="144"/>
      <c r="D136" s="16" t="str">
        <f t="shared" si="6"/>
        <v/>
      </c>
      <c r="F136" s="69"/>
      <c r="G136" s="62"/>
      <c r="H136" s="62"/>
      <c r="I136" s="62"/>
      <c r="J136" s="62"/>
      <c r="K136" s="62"/>
      <c r="L136" s="62"/>
      <c r="M136" s="62"/>
      <c r="N136" s="62"/>
      <c r="O136" s="62"/>
      <c r="P136" s="62"/>
    </row>
    <row r="137" spans="1:16" s="68" customFormat="1">
      <c r="A137" s="141">
        <v>126</v>
      </c>
      <c r="B137" s="142"/>
      <c r="C137" s="144"/>
      <c r="D137" s="16" t="str">
        <f t="shared" si="6"/>
        <v/>
      </c>
      <c r="F137" s="69"/>
      <c r="G137" s="62"/>
      <c r="H137" s="62"/>
      <c r="I137" s="62"/>
      <c r="J137" s="62"/>
      <c r="K137" s="62"/>
      <c r="L137" s="62"/>
      <c r="M137" s="62"/>
      <c r="N137" s="62"/>
      <c r="O137" s="62"/>
      <c r="P137" s="62"/>
    </row>
    <row r="138" spans="1:16" s="68" customFormat="1">
      <c r="A138" s="141">
        <v>127</v>
      </c>
      <c r="B138" s="142"/>
      <c r="C138" s="144"/>
      <c r="D138" s="16" t="str">
        <f t="shared" si="6"/>
        <v/>
      </c>
      <c r="F138" s="69"/>
      <c r="G138" s="62"/>
      <c r="H138" s="62"/>
      <c r="I138" s="62"/>
      <c r="J138" s="62"/>
      <c r="K138" s="62"/>
      <c r="L138" s="62"/>
      <c r="M138" s="62"/>
      <c r="N138" s="62"/>
      <c r="O138" s="62"/>
      <c r="P138" s="62"/>
    </row>
    <row r="139" spans="1:16" s="68" customFormat="1">
      <c r="A139" s="141">
        <v>128</v>
      </c>
      <c r="B139" s="142"/>
      <c r="C139" s="144"/>
      <c r="D139" s="16" t="str">
        <f t="shared" si="6"/>
        <v/>
      </c>
      <c r="F139" s="69"/>
      <c r="G139" s="62"/>
      <c r="H139" s="62"/>
      <c r="I139" s="62"/>
      <c r="J139" s="62"/>
      <c r="K139" s="62"/>
      <c r="L139" s="62"/>
      <c r="M139" s="62"/>
      <c r="N139" s="62"/>
      <c r="O139" s="62"/>
      <c r="P139" s="62"/>
    </row>
    <row r="140" spans="1:16" s="68" customFormat="1">
      <c r="A140" s="141">
        <v>129</v>
      </c>
      <c r="B140" s="142"/>
      <c r="C140" s="144"/>
      <c r="D140" s="16" t="str">
        <f t="shared" ref="D140:D203" si="10">IF(OR($B140="",,$C140&lt;an_initial,$C140&gt;an_final),"",E140*40)</f>
        <v/>
      </c>
      <c r="F140" s="69"/>
      <c r="G140" s="62"/>
      <c r="H140" s="62"/>
      <c r="I140" s="62"/>
      <c r="J140" s="62"/>
      <c r="K140" s="62"/>
      <c r="L140" s="62"/>
      <c r="M140" s="62"/>
      <c r="N140" s="62"/>
      <c r="O140" s="62"/>
      <c r="P140" s="62"/>
    </row>
    <row r="141" spans="1:16" s="68" customFormat="1">
      <c r="A141" s="141">
        <v>130</v>
      </c>
      <c r="B141" s="142"/>
      <c r="C141" s="144"/>
      <c r="D141" s="16" t="str">
        <f t="shared" si="10"/>
        <v/>
      </c>
      <c r="F141" s="69"/>
      <c r="G141" s="62"/>
      <c r="H141" s="62"/>
      <c r="I141" s="62"/>
      <c r="J141" s="62"/>
      <c r="K141" s="62"/>
      <c r="L141" s="62"/>
      <c r="M141" s="62"/>
      <c r="N141" s="62"/>
      <c r="O141" s="62"/>
      <c r="P141" s="62"/>
    </row>
    <row r="142" spans="1:16" s="68" customFormat="1">
      <c r="A142" s="141">
        <v>131</v>
      </c>
      <c r="B142" s="142"/>
      <c r="C142" s="144"/>
      <c r="D142" s="16" t="str">
        <f t="shared" si="10"/>
        <v/>
      </c>
      <c r="F142" s="69"/>
      <c r="G142" s="62"/>
      <c r="H142" s="62"/>
      <c r="I142" s="62"/>
      <c r="J142" s="62"/>
      <c r="K142" s="62"/>
      <c r="L142" s="62"/>
      <c r="M142" s="62"/>
      <c r="N142" s="62"/>
      <c r="O142" s="62"/>
      <c r="P142" s="62"/>
    </row>
    <row r="143" spans="1:16" s="68" customFormat="1">
      <c r="A143" s="141">
        <v>132</v>
      </c>
      <c r="B143" s="142"/>
      <c r="C143" s="144"/>
      <c r="D143" s="16" t="str">
        <f t="shared" si="10"/>
        <v/>
      </c>
      <c r="F143" s="69"/>
      <c r="G143" s="62"/>
      <c r="H143" s="62"/>
      <c r="I143" s="62"/>
      <c r="J143" s="62"/>
      <c r="K143" s="62"/>
      <c r="L143" s="62"/>
      <c r="M143" s="62"/>
      <c r="N143" s="62"/>
      <c r="O143" s="62"/>
      <c r="P143" s="62"/>
    </row>
    <row r="144" spans="1:16" s="68" customFormat="1">
      <c r="A144" s="141">
        <v>133</v>
      </c>
      <c r="B144" s="142"/>
      <c r="C144" s="144"/>
      <c r="D144" s="16" t="str">
        <f t="shared" si="10"/>
        <v/>
      </c>
      <c r="F144" s="69"/>
      <c r="G144" s="62"/>
      <c r="H144" s="62"/>
      <c r="I144" s="62"/>
      <c r="J144" s="62"/>
      <c r="K144" s="62"/>
      <c r="L144" s="62"/>
      <c r="M144" s="62"/>
      <c r="N144" s="62"/>
      <c r="O144" s="62"/>
      <c r="P144" s="62"/>
    </row>
    <row r="145" spans="1:16" s="68" customFormat="1">
      <c r="A145" s="141">
        <v>134</v>
      </c>
      <c r="B145" s="142"/>
      <c r="C145" s="144"/>
      <c r="D145" s="16" t="str">
        <f t="shared" si="10"/>
        <v/>
      </c>
      <c r="F145" s="69"/>
      <c r="G145" s="62"/>
      <c r="H145" s="62"/>
      <c r="I145" s="62"/>
      <c r="J145" s="62"/>
      <c r="K145" s="62"/>
      <c r="L145" s="62"/>
      <c r="M145" s="62"/>
      <c r="N145" s="62"/>
      <c r="O145" s="62"/>
      <c r="P145" s="62"/>
    </row>
    <row r="146" spans="1:16" s="68" customFormat="1">
      <c r="A146" s="141">
        <v>135</v>
      </c>
      <c r="B146" s="142"/>
      <c r="C146" s="144"/>
      <c r="D146" s="16" t="str">
        <f t="shared" si="10"/>
        <v/>
      </c>
      <c r="F146" s="69"/>
      <c r="G146" s="62"/>
      <c r="H146" s="62"/>
      <c r="I146" s="62"/>
      <c r="J146" s="62"/>
      <c r="K146" s="62"/>
      <c r="L146" s="62"/>
      <c r="M146" s="62"/>
      <c r="N146" s="62"/>
      <c r="O146" s="62"/>
      <c r="P146" s="62"/>
    </row>
    <row r="147" spans="1:16" s="68" customFormat="1">
      <c r="A147" s="141">
        <v>136</v>
      </c>
      <c r="B147" s="142"/>
      <c r="C147" s="144"/>
      <c r="D147" s="16" t="str">
        <f t="shared" si="10"/>
        <v/>
      </c>
      <c r="F147" s="69"/>
      <c r="G147" s="62"/>
      <c r="H147" s="62"/>
      <c r="I147" s="62"/>
      <c r="J147" s="62"/>
      <c r="K147" s="62"/>
      <c r="L147" s="62"/>
      <c r="M147" s="62"/>
      <c r="N147" s="62"/>
      <c r="O147" s="62"/>
      <c r="P147" s="62"/>
    </row>
    <row r="148" spans="1:16" s="68" customFormat="1">
      <c r="A148" s="141">
        <v>137</v>
      </c>
      <c r="B148" s="142"/>
      <c r="C148" s="144"/>
      <c r="D148" s="16" t="str">
        <f t="shared" si="10"/>
        <v/>
      </c>
      <c r="F148" s="69"/>
      <c r="G148" s="62"/>
      <c r="H148" s="62"/>
      <c r="I148" s="62"/>
      <c r="J148" s="62"/>
      <c r="K148" s="62"/>
      <c r="L148" s="62"/>
      <c r="M148" s="62"/>
      <c r="N148" s="62"/>
      <c r="O148" s="62"/>
      <c r="P148" s="62"/>
    </row>
    <row r="149" spans="1:16" s="68" customFormat="1">
      <c r="A149" s="141">
        <v>138</v>
      </c>
      <c r="B149" s="142"/>
      <c r="C149" s="144"/>
      <c r="D149" s="16" t="str">
        <f t="shared" si="10"/>
        <v/>
      </c>
      <c r="F149" s="69"/>
      <c r="G149" s="62"/>
      <c r="H149" s="62"/>
      <c r="I149" s="62"/>
      <c r="J149" s="62"/>
      <c r="K149" s="62"/>
      <c r="L149" s="62"/>
      <c r="M149" s="62"/>
      <c r="N149" s="62"/>
      <c r="O149" s="62"/>
      <c r="P149" s="62"/>
    </row>
    <row r="150" spans="1:16" s="68" customFormat="1">
      <c r="A150" s="141">
        <v>139</v>
      </c>
      <c r="B150" s="142"/>
      <c r="C150" s="144"/>
      <c r="D150" s="16" t="str">
        <f t="shared" si="10"/>
        <v/>
      </c>
      <c r="F150" s="69"/>
      <c r="G150" s="62"/>
      <c r="H150" s="62"/>
      <c r="I150" s="62"/>
      <c r="J150" s="62"/>
      <c r="K150" s="62"/>
      <c r="L150" s="62"/>
      <c r="M150" s="62"/>
      <c r="N150" s="62"/>
      <c r="O150" s="62"/>
      <c r="P150" s="62"/>
    </row>
    <row r="151" spans="1:16" s="68" customFormat="1">
      <c r="A151" s="141">
        <v>140</v>
      </c>
      <c r="B151" s="142"/>
      <c r="C151" s="144"/>
      <c r="D151" s="16" t="str">
        <f t="shared" si="10"/>
        <v/>
      </c>
      <c r="F151" s="69"/>
      <c r="G151" s="62"/>
      <c r="H151" s="62"/>
      <c r="I151" s="62"/>
      <c r="J151" s="62"/>
      <c r="K151" s="62"/>
      <c r="L151" s="62"/>
      <c r="M151" s="62"/>
      <c r="N151" s="62"/>
      <c r="O151" s="62"/>
      <c r="P151" s="62"/>
    </row>
    <row r="152" spans="1:16" s="68" customFormat="1">
      <c r="A152" s="141">
        <v>141</v>
      </c>
      <c r="B152" s="142"/>
      <c r="C152" s="144"/>
      <c r="D152" s="16" t="str">
        <f t="shared" si="10"/>
        <v/>
      </c>
      <c r="F152" s="69"/>
      <c r="G152" s="62"/>
      <c r="H152" s="62"/>
      <c r="I152" s="62"/>
      <c r="J152" s="62"/>
      <c r="K152" s="62"/>
      <c r="L152" s="62"/>
      <c r="M152" s="62"/>
      <c r="N152" s="62"/>
      <c r="O152" s="62"/>
      <c r="P152" s="62"/>
    </row>
    <row r="153" spans="1:16" s="68" customFormat="1">
      <c r="A153" s="141">
        <v>142</v>
      </c>
      <c r="B153" s="142"/>
      <c r="C153" s="144"/>
      <c r="D153" s="16" t="str">
        <f t="shared" si="10"/>
        <v/>
      </c>
      <c r="F153" s="69"/>
      <c r="G153" s="62"/>
      <c r="H153" s="62"/>
      <c r="I153" s="62"/>
      <c r="J153" s="62"/>
      <c r="K153" s="62"/>
      <c r="L153" s="62"/>
      <c r="M153" s="62"/>
      <c r="N153" s="62"/>
      <c r="O153" s="62"/>
      <c r="P153" s="62"/>
    </row>
    <row r="154" spans="1:16" s="68" customFormat="1">
      <c r="A154" s="141">
        <v>143</v>
      </c>
      <c r="B154" s="142"/>
      <c r="C154" s="144"/>
      <c r="D154" s="16" t="str">
        <f t="shared" si="10"/>
        <v/>
      </c>
      <c r="F154" s="69"/>
      <c r="G154" s="62"/>
      <c r="H154" s="62"/>
      <c r="I154" s="62"/>
      <c r="J154" s="62"/>
      <c r="K154" s="62"/>
      <c r="L154" s="62"/>
      <c r="M154" s="62"/>
      <c r="N154" s="62"/>
      <c r="O154" s="62"/>
      <c r="P154" s="62"/>
    </row>
    <row r="155" spans="1:16" s="68" customFormat="1">
      <c r="A155" s="141">
        <v>144</v>
      </c>
      <c r="B155" s="142"/>
      <c r="C155" s="144"/>
      <c r="D155" s="16" t="str">
        <f t="shared" si="10"/>
        <v/>
      </c>
      <c r="F155" s="69"/>
      <c r="G155" s="62"/>
      <c r="H155" s="62"/>
      <c r="I155" s="62"/>
      <c r="J155" s="62"/>
      <c r="K155" s="62"/>
      <c r="L155" s="62"/>
      <c r="M155" s="62"/>
      <c r="N155" s="62"/>
      <c r="O155" s="62"/>
      <c r="P155" s="62"/>
    </row>
    <row r="156" spans="1:16" s="68" customFormat="1">
      <c r="A156" s="141">
        <v>145</v>
      </c>
      <c r="B156" s="142"/>
      <c r="C156" s="144"/>
      <c r="D156" s="16" t="str">
        <f t="shared" si="10"/>
        <v/>
      </c>
      <c r="F156" s="69"/>
      <c r="G156" s="62"/>
      <c r="H156" s="62"/>
      <c r="I156" s="62"/>
      <c r="J156" s="62"/>
      <c r="K156" s="62"/>
      <c r="L156" s="62"/>
      <c r="M156" s="62"/>
      <c r="N156" s="62"/>
      <c r="O156" s="62"/>
      <c r="P156" s="62"/>
    </row>
    <row r="157" spans="1:16" s="68" customFormat="1">
      <c r="A157" s="141">
        <v>146</v>
      </c>
      <c r="B157" s="142"/>
      <c r="C157" s="144"/>
      <c r="D157" s="16" t="str">
        <f t="shared" si="10"/>
        <v/>
      </c>
      <c r="F157" s="69"/>
      <c r="G157" s="62"/>
      <c r="H157" s="62"/>
      <c r="I157" s="62"/>
      <c r="J157" s="62"/>
      <c r="K157" s="62"/>
      <c r="L157" s="62"/>
      <c r="M157" s="62"/>
      <c r="N157" s="62"/>
      <c r="O157" s="62"/>
      <c r="P157" s="62"/>
    </row>
    <row r="158" spans="1:16" s="68" customFormat="1">
      <c r="A158" s="141">
        <v>147</v>
      </c>
      <c r="B158" s="142"/>
      <c r="C158" s="144"/>
      <c r="D158" s="16" t="str">
        <f t="shared" si="10"/>
        <v/>
      </c>
      <c r="F158" s="69"/>
      <c r="G158" s="62"/>
      <c r="H158" s="62"/>
      <c r="I158" s="62"/>
      <c r="J158" s="62"/>
      <c r="K158" s="62"/>
      <c r="L158" s="62"/>
      <c r="M158" s="62"/>
      <c r="N158" s="62"/>
      <c r="O158" s="62"/>
      <c r="P158" s="62"/>
    </row>
    <row r="159" spans="1:16" s="68" customFormat="1">
      <c r="A159" s="141">
        <v>148</v>
      </c>
      <c r="B159" s="142"/>
      <c r="C159" s="144"/>
      <c r="D159" s="16" t="str">
        <f t="shared" si="10"/>
        <v/>
      </c>
      <c r="F159" s="69"/>
      <c r="G159" s="62"/>
      <c r="H159" s="62"/>
      <c r="I159" s="62"/>
      <c r="J159" s="62"/>
      <c r="K159" s="62"/>
      <c r="L159" s="62"/>
      <c r="M159" s="62"/>
      <c r="N159" s="62"/>
      <c r="O159" s="62"/>
      <c r="P159" s="62"/>
    </row>
    <row r="160" spans="1:16" s="68" customFormat="1">
      <c r="A160" s="141">
        <v>149</v>
      </c>
      <c r="B160" s="142"/>
      <c r="C160" s="144"/>
      <c r="D160" s="16" t="str">
        <f t="shared" si="10"/>
        <v/>
      </c>
      <c r="F160" s="69"/>
      <c r="G160" s="62"/>
      <c r="H160" s="62"/>
      <c r="I160" s="62"/>
      <c r="J160" s="62"/>
      <c r="K160" s="62"/>
      <c r="L160" s="62"/>
      <c r="M160" s="62"/>
      <c r="N160" s="62"/>
      <c r="O160" s="62"/>
      <c r="P160" s="62"/>
    </row>
    <row r="161" spans="1:16" s="68" customFormat="1">
      <c r="A161" s="141">
        <v>150</v>
      </c>
      <c r="B161" s="142"/>
      <c r="C161" s="144"/>
      <c r="D161" s="16" t="str">
        <f t="shared" si="10"/>
        <v/>
      </c>
      <c r="F161" s="69"/>
      <c r="G161" s="62"/>
      <c r="H161" s="62"/>
      <c r="I161" s="62"/>
      <c r="J161" s="62"/>
      <c r="K161" s="62"/>
      <c r="L161" s="62"/>
      <c r="M161" s="62"/>
      <c r="N161" s="62"/>
      <c r="O161" s="62"/>
      <c r="P161" s="62"/>
    </row>
    <row r="162" spans="1:16" s="68" customFormat="1">
      <c r="A162" s="141">
        <v>151</v>
      </c>
      <c r="B162" s="142"/>
      <c r="C162" s="144"/>
      <c r="D162" s="16" t="str">
        <f t="shared" si="10"/>
        <v/>
      </c>
      <c r="F162" s="69"/>
      <c r="G162" s="62"/>
      <c r="H162" s="62"/>
      <c r="I162" s="62"/>
      <c r="J162" s="62"/>
      <c r="K162" s="62"/>
      <c r="L162" s="62"/>
      <c r="M162" s="62"/>
      <c r="N162" s="62"/>
      <c r="O162" s="62"/>
      <c r="P162" s="62"/>
    </row>
    <row r="163" spans="1:16" s="68" customFormat="1">
      <c r="A163" s="141">
        <v>152</v>
      </c>
      <c r="B163" s="142"/>
      <c r="C163" s="144"/>
      <c r="D163" s="16" t="str">
        <f t="shared" si="10"/>
        <v/>
      </c>
      <c r="F163" s="69"/>
      <c r="G163" s="62"/>
      <c r="H163" s="62"/>
      <c r="I163" s="62"/>
      <c r="J163" s="62"/>
      <c r="K163" s="62"/>
      <c r="L163" s="62"/>
      <c r="M163" s="62"/>
      <c r="N163" s="62"/>
      <c r="O163" s="62"/>
      <c r="P163" s="62"/>
    </row>
    <row r="164" spans="1:16" s="68" customFormat="1">
      <c r="A164" s="141">
        <v>153</v>
      </c>
      <c r="B164" s="142"/>
      <c r="C164" s="144"/>
      <c r="D164" s="16" t="str">
        <f t="shared" si="10"/>
        <v/>
      </c>
      <c r="F164" s="69"/>
      <c r="G164" s="62"/>
      <c r="H164" s="62"/>
      <c r="I164" s="62"/>
      <c r="J164" s="62"/>
      <c r="K164" s="62"/>
      <c r="L164" s="62"/>
      <c r="M164" s="62"/>
      <c r="N164" s="62"/>
      <c r="O164" s="62"/>
      <c r="P164" s="62"/>
    </row>
    <row r="165" spans="1:16" s="68" customFormat="1">
      <c r="A165" s="141">
        <v>154</v>
      </c>
      <c r="B165" s="142"/>
      <c r="C165" s="144"/>
      <c r="D165" s="16" t="str">
        <f t="shared" si="10"/>
        <v/>
      </c>
      <c r="F165" s="69"/>
      <c r="G165" s="62"/>
      <c r="H165" s="62"/>
      <c r="I165" s="62"/>
      <c r="J165" s="62"/>
      <c r="K165" s="62"/>
      <c r="L165" s="62"/>
      <c r="M165" s="62"/>
      <c r="N165" s="62"/>
      <c r="O165" s="62"/>
      <c r="P165" s="62"/>
    </row>
    <row r="166" spans="1:16" s="68" customFormat="1">
      <c r="A166" s="141">
        <v>155</v>
      </c>
      <c r="B166" s="142"/>
      <c r="C166" s="144"/>
      <c r="D166" s="16" t="str">
        <f t="shared" si="10"/>
        <v/>
      </c>
      <c r="F166" s="69"/>
      <c r="G166" s="62"/>
      <c r="H166" s="62"/>
      <c r="I166" s="62"/>
      <c r="J166" s="62"/>
      <c r="K166" s="62"/>
      <c r="L166" s="62"/>
      <c r="M166" s="62"/>
      <c r="N166" s="62"/>
      <c r="O166" s="62"/>
      <c r="P166" s="62"/>
    </row>
    <row r="167" spans="1:16" s="68" customFormat="1">
      <c r="A167" s="141">
        <v>156</v>
      </c>
      <c r="B167" s="142"/>
      <c r="C167" s="144"/>
      <c r="D167" s="16" t="str">
        <f t="shared" si="10"/>
        <v/>
      </c>
      <c r="F167" s="69"/>
      <c r="G167" s="62"/>
      <c r="H167" s="62"/>
      <c r="I167" s="62"/>
      <c r="J167" s="62"/>
      <c r="K167" s="62"/>
      <c r="L167" s="62"/>
      <c r="M167" s="62"/>
      <c r="N167" s="62"/>
      <c r="O167" s="62"/>
      <c r="P167" s="62"/>
    </row>
    <row r="168" spans="1:16" s="68" customFormat="1">
      <c r="A168" s="141">
        <v>157</v>
      </c>
      <c r="B168" s="142"/>
      <c r="C168" s="144"/>
      <c r="D168" s="16" t="str">
        <f t="shared" si="10"/>
        <v/>
      </c>
      <c r="F168" s="69"/>
      <c r="G168" s="62"/>
      <c r="H168" s="62"/>
      <c r="I168" s="62"/>
      <c r="J168" s="62"/>
      <c r="K168" s="62"/>
      <c r="L168" s="62"/>
      <c r="M168" s="62"/>
      <c r="N168" s="62"/>
      <c r="O168" s="62"/>
      <c r="P168" s="62"/>
    </row>
    <row r="169" spans="1:16" s="68" customFormat="1">
      <c r="A169" s="141">
        <v>158</v>
      </c>
      <c r="B169" s="142"/>
      <c r="C169" s="144"/>
      <c r="D169" s="16" t="str">
        <f t="shared" si="10"/>
        <v/>
      </c>
      <c r="F169" s="69"/>
      <c r="G169" s="62"/>
      <c r="H169" s="62"/>
      <c r="I169" s="62"/>
      <c r="J169" s="62"/>
      <c r="K169" s="62"/>
      <c r="L169" s="62"/>
      <c r="M169" s="62"/>
      <c r="N169" s="62"/>
      <c r="O169" s="62"/>
      <c r="P169" s="62"/>
    </row>
    <row r="170" spans="1:16" s="68" customFormat="1">
      <c r="A170" s="141">
        <v>159</v>
      </c>
      <c r="B170" s="142"/>
      <c r="C170" s="144"/>
      <c r="D170" s="16" t="str">
        <f t="shared" si="10"/>
        <v/>
      </c>
      <c r="F170" s="69"/>
      <c r="G170" s="62"/>
      <c r="H170" s="62"/>
      <c r="I170" s="62"/>
      <c r="J170" s="62"/>
      <c r="K170" s="62"/>
      <c r="L170" s="62"/>
      <c r="M170" s="62"/>
      <c r="N170" s="62"/>
      <c r="O170" s="62"/>
      <c r="P170" s="62"/>
    </row>
    <row r="171" spans="1:16" s="68" customFormat="1">
      <c r="A171" s="141">
        <v>160</v>
      </c>
      <c r="B171" s="142"/>
      <c r="C171" s="144"/>
      <c r="D171" s="16" t="str">
        <f t="shared" si="10"/>
        <v/>
      </c>
      <c r="F171" s="69"/>
      <c r="G171" s="62"/>
      <c r="H171" s="62"/>
      <c r="I171" s="62"/>
      <c r="J171" s="62"/>
      <c r="K171" s="62"/>
      <c r="L171" s="62"/>
      <c r="M171" s="62"/>
      <c r="N171" s="62"/>
      <c r="O171" s="62"/>
      <c r="P171" s="62"/>
    </row>
    <row r="172" spans="1:16" s="68" customFormat="1">
      <c r="A172" s="141">
        <v>161</v>
      </c>
      <c r="B172" s="142"/>
      <c r="C172" s="144"/>
      <c r="D172" s="16" t="str">
        <f t="shared" si="10"/>
        <v/>
      </c>
      <c r="F172" s="69"/>
      <c r="G172" s="62"/>
      <c r="H172" s="62"/>
      <c r="I172" s="62"/>
      <c r="J172" s="62"/>
      <c r="K172" s="62"/>
      <c r="L172" s="62"/>
      <c r="M172" s="62"/>
      <c r="N172" s="62"/>
      <c r="O172" s="62"/>
      <c r="P172" s="62"/>
    </row>
    <row r="173" spans="1:16" s="68" customFormat="1">
      <c r="A173" s="141">
        <v>162</v>
      </c>
      <c r="B173" s="142"/>
      <c r="C173" s="144"/>
      <c r="D173" s="16" t="str">
        <f t="shared" si="10"/>
        <v/>
      </c>
      <c r="F173" s="69"/>
      <c r="G173" s="62"/>
      <c r="H173" s="62"/>
      <c r="I173" s="62"/>
      <c r="J173" s="62"/>
      <c r="K173" s="62"/>
      <c r="L173" s="62"/>
      <c r="M173" s="62"/>
      <c r="N173" s="62"/>
      <c r="O173" s="62"/>
      <c r="P173" s="62"/>
    </row>
    <row r="174" spans="1:16" s="68" customFormat="1">
      <c r="A174" s="141">
        <v>163</v>
      </c>
      <c r="B174" s="142"/>
      <c r="C174" s="144"/>
      <c r="D174" s="16" t="str">
        <f t="shared" si="10"/>
        <v/>
      </c>
      <c r="F174" s="69"/>
      <c r="G174" s="62"/>
      <c r="H174" s="62"/>
      <c r="I174" s="62"/>
      <c r="J174" s="62"/>
      <c r="K174" s="62"/>
      <c r="L174" s="62"/>
      <c r="M174" s="62"/>
      <c r="N174" s="62"/>
      <c r="O174" s="62"/>
      <c r="P174" s="62"/>
    </row>
    <row r="175" spans="1:16" s="68" customFormat="1">
      <c r="A175" s="141">
        <v>164</v>
      </c>
      <c r="B175" s="142"/>
      <c r="C175" s="144"/>
      <c r="D175" s="16" t="str">
        <f t="shared" si="10"/>
        <v/>
      </c>
      <c r="F175" s="69"/>
      <c r="G175" s="62"/>
      <c r="H175" s="62"/>
      <c r="I175" s="62"/>
      <c r="J175" s="62"/>
      <c r="K175" s="62"/>
      <c r="L175" s="62"/>
      <c r="M175" s="62"/>
      <c r="N175" s="62"/>
      <c r="O175" s="62"/>
      <c r="P175" s="62"/>
    </row>
    <row r="176" spans="1:16" s="68" customFormat="1">
      <c r="A176" s="141">
        <v>165</v>
      </c>
      <c r="B176" s="142"/>
      <c r="C176" s="144"/>
      <c r="D176" s="16" t="str">
        <f t="shared" si="10"/>
        <v/>
      </c>
      <c r="F176" s="69"/>
      <c r="G176" s="62"/>
      <c r="H176" s="62"/>
      <c r="I176" s="62"/>
      <c r="J176" s="62"/>
      <c r="K176" s="62"/>
      <c r="L176" s="62"/>
      <c r="M176" s="62"/>
      <c r="N176" s="62"/>
      <c r="O176" s="62"/>
      <c r="P176" s="62"/>
    </row>
    <row r="177" spans="1:16" s="68" customFormat="1">
      <c r="A177" s="141">
        <v>166</v>
      </c>
      <c r="B177" s="142"/>
      <c r="C177" s="144"/>
      <c r="D177" s="16" t="str">
        <f t="shared" si="10"/>
        <v/>
      </c>
      <c r="F177" s="69"/>
      <c r="G177" s="62"/>
      <c r="H177" s="62"/>
      <c r="I177" s="62"/>
      <c r="J177" s="62"/>
      <c r="K177" s="62"/>
      <c r="L177" s="62"/>
      <c r="M177" s="62"/>
      <c r="N177" s="62"/>
      <c r="O177" s="62"/>
      <c r="P177" s="62"/>
    </row>
    <row r="178" spans="1:16" s="68" customFormat="1">
      <c r="A178" s="141">
        <v>167</v>
      </c>
      <c r="B178" s="142"/>
      <c r="C178" s="144"/>
      <c r="D178" s="16" t="str">
        <f t="shared" si="10"/>
        <v/>
      </c>
      <c r="F178" s="69"/>
      <c r="G178" s="62"/>
      <c r="H178" s="62"/>
      <c r="I178" s="62"/>
      <c r="J178" s="62"/>
      <c r="K178" s="62"/>
      <c r="L178" s="62"/>
      <c r="M178" s="62"/>
      <c r="N178" s="62"/>
      <c r="O178" s="62"/>
      <c r="P178" s="62"/>
    </row>
    <row r="179" spans="1:16" s="68" customFormat="1">
      <c r="A179" s="141">
        <v>168</v>
      </c>
      <c r="B179" s="142"/>
      <c r="C179" s="144"/>
      <c r="D179" s="16" t="str">
        <f t="shared" si="10"/>
        <v/>
      </c>
      <c r="F179" s="69"/>
      <c r="G179" s="62"/>
      <c r="H179" s="62"/>
      <c r="I179" s="62"/>
      <c r="J179" s="62"/>
      <c r="K179" s="62"/>
      <c r="L179" s="62"/>
      <c r="M179" s="62"/>
      <c r="N179" s="62"/>
      <c r="O179" s="62"/>
      <c r="P179" s="62"/>
    </row>
    <row r="180" spans="1:16" s="68" customFormat="1">
      <c r="A180" s="141">
        <v>169</v>
      </c>
      <c r="B180" s="142"/>
      <c r="C180" s="144"/>
      <c r="D180" s="16" t="str">
        <f t="shared" si="10"/>
        <v/>
      </c>
      <c r="F180" s="69"/>
      <c r="G180" s="62"/>
      <c r="H180" s="62"/>
      <c r="I180" s="62"/>
      <c r="J180" s="62"/>
      <c r="K180" s="62"/>
      <c r="L180" s="62"/>
      <c r="M180" s="62"/>
      <c r="N180" s="62"/>
      <c r="O180" s="62"/>
      <c r="P180" s="62"/>
    </row>
    <row r="181" spans="1:16" s="68" customFormat="1">
      <c r="A181" s="141">
        <v>170</v>
      </c>
      <c r="B181" s="142"/>
      <c r="C181" s="144"/>
      <c r="D181" s="16" t="str">
        <f t="shared" si="10"/>
        <v/>
      </c>
      <c r="F181" s="69"/>
      <c r="G181" s="62"/>
      <c r="H181" s="62"/>
      <c r="I181" s="62"/>
      <c r="J181" s="62"/>
      <c r="K181" s="62"/>
      <c r="L181" s="62"/>
      <c r="M181" s="62"/>
      <c r="N181" s="62"/>
      <c r="O181" s="62"/>
      <c r="P181" s="62"/>
    </row>
    <row r="182" spans="1:16" s="68" customFormat="1">
      <c r="A182" s="141">
        <v>171</v>
      </c>
      <c r="B182" s="142"/>
      <c r="C182" s="144"/>
      <c r="D182" s="16" t="str">
        <f t="shared" si="10"/>
        <v/>
      </c>
      <c r="F182" s="69"/>
      <c r="G182" s="62"/>
      <c r="H182" s="62"/>
      <c r="I182" s="62"/>
      <c r="J182" s="62"/>
      <c r="K182" s="62"/>
      <c r="L182" s="62"/>
      <c r="M182" s="62"/>
      <c r="N182" s="62"/>
      <c r="O182" s="62"/>
      <c r="P182" s="62"/>
    </row>
    <row r="183" spans="1:16" s="68" customFormat="1">
      <c r="A183" s="141">
        <v>172</v>
      </c>
      <c r="B183" s="142"/>
      <c r="C183" s="144"/>
      <c r="D183" s="16" t="str">
        <f t="shared" si="10"/>
        <v/>
      </c>
      <c r="F183" s="69"/>
      <c r="G183" s="62"/>
      <c r="H183" s="62"/>
      <c r="I183" s="62"/>
      <c r="J183" s="62"/>
      <c r="K183" s="62"/>
      <c r="L183" s="62"/>
      <c r="M183" s="62"/>
      <c r="N183" s="62"/>
      <c r="O183" s="62"/>
      <c r="P183" s="62"/>
    </row>
    <row r="184" spans="1:16" s="68" customFormat="1">
      <c r="A184" s="141">
        <v>173</v>
      </c>
      <c r="B184" s="142"/>
      <c r="C184" s="144"/>
      <c r="D184" s="16" t="str">
        <f t="shared" si="10"/>
        <v/>
      </c>
      <c r="F184" s="69"/>
      <c r="G184" s="62"/>
      <c r="H184" s="62"/>
      <c r="I184" s="62"/>
      <c r="J184" s="62"/>
      <c r="K184" s="62"/>
      <c r="L184" s="62"/>
      <c r="M184" s="62"/>
      <c r="N184" s="62"/>
      <c r="O184" s="62"/>
      <c r="P184" s="62"/>
    </row>
    <row r="185" spans="1:16" s="68" customFormat="1">
      <c r="A185" s="141">
        <v>174</v>
      </c>
      <c r="B185" s="142"/>
      <c r="C185" s="144"/>
      <c r="D185" s="16" t="str">
        <f t="shared" si="10"/>
        <v/>
      </c>
      <c r="F185" s="69"/>
      <c r="G185" s="62"/>
      <c r="H185" s="62"/>
      <c r="I185" s="62"/>
      <c r="J185" s="62"/>
      <c r="K185" s="62"/>
      <c r="L185" s="62"/>
      <c r="M185" s="62"/>
      <c r="N185" s="62"/>
      <c r="O185" s="62"/>
      <c r="P185" s="62"/>
    </row>
    <row r="186" spans="1:16" s="68" customFormat="1">
      <c r="A186" s="141">
        <v>175</v>
      </c>
      <c r="B186" s="142"/>
      <c r="C186" s="144"/>
      <c r="D186" s="16" t="str">
        <f t="shared" si="10"/>
        <v/>
      </c>
      <c r="F186" s="69"/>
      <c r="G186" s="62"/>
      <c r="H186" s="62"/>
      <c r="I186" s="62"/>
      <c r="J186" s="62"/>
      <c r="K186" s="62"/>
      <c r="L186" s="62"/>
      <c r="M186" s="62"/>
      <c r="N186" s="62"/>
      <c r="O186" s="62"/>
      <c r="P186" s="62"/>
    </row>
    <row r="187" spans="1:16" s="68" customFormat="1">
      <c r="A187" s="141">
        <v>176</v>
      </c>
      <c r="B187" s="142"/>
      <c r="C187" s="144"/>
      <c r="D187" s="16" t="str">
        <f t="shared" si="10"/>
        <v/>
      </c>
      <c r="F187" s="69"/>
      <c r="G187" s="62"/>
      <c r="H187" s="62"/>
      <c r="I187" s="62"/>
      <c r="J187" s="62"/>
      <c r="K187" s="62"/>
      <c r="L187" s="62"/>
      <c r="M187" s="62"/>
      <c r="N187" s="62"/>
      <c r="O187" s="62"/>
      <c r="P187" s="62"/>
    </row>
    <row r="188" spans="1:16" s="68" customFormat="1">
      <c r="A188" s="141">
        <v>177</v>
      </c>
      <c r="B188" s="142"/>
      <c r="C188" s="144"/>
      <c r="D188" s="16" t="str">
        <f t="shared" si="10"/>
        <v/>
      </c>
      <c r="F188" s="69"/>
      <c r="G188" s="62"/>
      <c r="H188" s="62"/>
      <c r="I188" s="62"/>
      <c r="J188" s="62"/>
      <c r="K188" s="62"/>
      <c r="L188" s="62"/>
      <c r="M188" s="62"/>
      <c r="N188" s="62"/>
      <c r="O188" s="62"/>
      <c r="P188" s="62"/>
    </row>
    <row r="189" spans="1:16" s="68" customFormat="1">
      <c r="A189" s="141">
        <v>178</v>
      </c>
      <c r="B189" s="142"/>
      <c r="C189" s="144"/>
      <c r="D189" s="16" t="str">
        <f t="shared" si="10"/>
        <v/>
      </c>
      <c r="F189" s="69"/>
      <c r="G189" s="62"/>
      <c r="H189" s="62"/>
      <c r="I189" s="62"/>
      <c r="J189" s="62"/>
      <c r="K189" s="62"/>
      <c r="L189" s="62"/>
      <c r="M189" s="62"/>
      <c r="N189" s="62"/>
      <c r="O189" s="62"/>
      <c r="P189" s="62"/>
    </row>
    <row r="190" spans="1:16" s="68" customFormat="1">
      <c r="A190" s="141">
        <v>179</v>
      </c>
      <c r="B190" s="142"/>
      <c r="C190" s="144"/>
      <c r="D190" s="16" t="str">
        <f t="shared" si="10"/>
        <v/>
      </c>
      <c r="F190" s="69"/>
      <c r="G190" s="62"/>
      <c r="H190" s="62"/>
      <c r="I190" s="62"/>
      <c r="J190" s="62"/>
      <c r="K190" s="62"/>
      <c r="L190" s="62"/>
      <c r="M190" s="62"/>
      <c r="N190" s="62"/>
      <c r="O190" s="62"/>
      <c r="P190" s="62"/>
    </row>
    <row r="191" spans="1:16" s="68" customFormat="1">
      <c r="A191" s="141">
        <v>180</v>
      </c>
      <c r="B191" s="142"/>
      <c r="C191" s="144"/>
      <c r="D191" s="16" t="str">
        <f t="shared" si="10"/>
        <v/>
      </c>
      <c r="F191" s="69"/>
      <c r="G191" s="62"/>
      <c r="H191" s="62"/>
      <c r="I191" s="62"/>
      <c r="J191" s="62"/>
      <c r="K191" s="62"/>
      <c r="L191" s="62"/>
      <c r="M191" s="62"/>
      <c r="N191" s="62"/>
      <c r="O191" s="62"/>
      <c r="P191" s="62"/>
    </row>
    <row r="192" spans="1:16" s="68" customFormat="1">
      <c r="A192" s="141">
        <v>181</v>
      </c>
      <c r="B192" s="142"/>
      <c r="C192" s="144"/>
      <c r="D192" s="16" t="str">
        <f t="shared" si="10"/>
        <v/>
      </c>
      <c r="F192" s="69"/>
      <c r="G192" s="62"/>
      <c r="H192" s="62"/>
      <c r="I192" s="62"/>
      <c r="J192" s="62"/>
      <c r="K192" s="62"/>
      <c r="L192" s="62"/>
      <c r="M192" s="62"/>
      <c r="N192" s="62"/>
      <c r="O192" s="62"/>
      <c r="P192" s="62"/>
    </row>
    <row r="193" spans="1:16" s="68" customFormat="1">
      <c r="A193" s="141">
        <v>182</v>
      </c>
      <c r="B193" s="142"/>
      <c r="C193" s="144"/>
      <c r="D193" s="16" t="str">
        <f t="shared" si="10"/>
        <v/>
      </c>
      <c r="F193" s="69"/>
      <c r="G193" s="62"/>
      <c r="H193" s="62"/>
      <c r="I193" s="62"/>
      <c r="J193" s="62"/>
      <c r="K193" s="62"/>
      <c r="L193" s="62"/>
      <c r="M193" s="62"/>
      <c r="N193" s="62"/>
      <c r="O193" s="62"/>
      <c r="P193" s="62"/>
    </row>
    <row r="194" spans="1:16" s="68" customFormat="1">
      <c r="A194" s="141">
        <v>183</v>
      </c>
      <c r="B194" s="142"/>
      <c r="C194" s="144"/>
      <c r="D194" s="16" t="str">
        <f t="shared" si="10"/>
        <v/>
      </c>
      <c r="F194" s="69"/>
      <c r="G194" s="62"/>
      <c r="H194" s="62"/>
      <c r="I194" s="62"/>
      <c r="J194" s="62"/>
      <c r="K194" s="62"/>
      <c r="L194" s="62"/>
      <c r="M194" s="62"/>
      <c r="N194" s="62"/>
      <c r="O194" s="62"/>
      <c r="P194" s="62"/>
    </row>
    <row r="195" spans="1:16" s="68" customFormat="1">
      <c r="A195" s="141">
        <v>184</v>
      </c>
      <c r="B195" s="142"/>
      <c r="C195" s="144"/>
      <c r="D195" s="16" t="str">
        <f t="shared" si="10"/>
        <v/>
      </c>
      <c r="F195" s="69"/>
      <c r="G195" s="62"/>
      <c r="H195" s="62"/>
      <c r="I195" s="62"/>
      <c r="J195" s="62"/>
      <c r="K195" s="62"/>
      <c r="L195" s="62"/>
      <c r="M195" s="62"/>
      <c r="N195" s="62"/>
      <c r="O195" s="62"/>
      <c r="P195" s="62"/>
    </row>
    <row r="196" spans="1:16" s="68" customFormat="1">
      <c r="A196" s="141">
        <v>185</v>
      </c>
      <c r="B196" s="142"/>
      <c r="C196" s="144"/>
      <c r="D196" s="16" t="str">
        <f t="shared" si="10"/>
        <v/>
      </c>
      <c r="F196" s="69"/>
      <c r="G196" s="62"/>
      <c r="H196" s="62"/>
      <c r="I196" s="62"/>
      <c r="J196" s="62"/>
      <c r="K196" s="62"/>
      <c r="L196" s="62"/>
      <c r="M196" s="62"/>
      <c r="N196" s="62"/>
      <c r="O196" s="62"/>
      <c r="P196" s="62"/>
    </row>
    <row r="197" spans="1:16" s="68" customFormat="1">
      <c r="A197" s="141">
        <v>186</v>
      </c>
      <c r="B197" s="142"/>
      <c r="C197" s="144"/>
      <c r="D197" s="16" t="str">
        <f t="shared" si="10"/>
        <v/>
      </c>
      <c r="F197" s="69"/>
      <c r="G197" s="62"/>
      <c r="H197" s="62"/>
      <c r="I197" s="62"/>
      <c r="J197" s="62"/>
      <c r="K197" s="62"/>
      <c r="L197" s="62"/>
      <c r="M197" s="62"/>
      <c r="N197" s="62"/>
      <c r="O197" s="62"/>
      <c r="P197" s="62"/>
    </row>
    <row r="198" spans="1:16" s="68" customFormat="1">
      <c r="A198" s="141">
        <v>187</v>
      </c>
      <c r="B198" s="142"/>
      <c r="C198" s="144"/>
      <c r="D198" s="16" t="str">
        <f t="shared" si="10"/>
        <v/>
      </c>
      <c r="F198" s="69"/>
      <c r="G198" s="62"/>
      <c r="H198" s="62"/>
      <c r="I198" s="62"/>
      <c r="J198" s="62"/>
      <c r="K198" s="62"/>
      <c r="L198" s="62"/>
      <c r="M198" s="62"/>
      <c r="N198" s="62"/>
      <c r="O198" s="62"/>
      <c r="P198" s="62"/>
    </row>
    <row r="199" spans="1:16" s="68" customFormat="1">
      <c r="A199" s="141">
        <v>188</v>
      </c>
      <c r="B199" s="142"/>
      <c r="C199" s="144"/>
      <c r="D199" s="16" t="str">
        <f t="shared" si="10"/>
        <v/>
      </c>
      <c r="F199" s="69"/>
      <c r="G199" s="62"/>
      <c r="H199" s="62"/>
      <c r="I199" s="62"/>
      <c r="J199" s="62"/>
      <c r="K199" s="62"/>
      <c r="L199" s="62"/>
      <c r="M199" s="62"/>
      <c r="N199" s="62"/>
      <c r="O199" s="62"/>
      <c r="P199" s="62"/>
    </row>
    <row r="200" spans="1:16" s="68" customFormat="1">
      <c r="A200" s="141">
        <v>189</v>
      </c>
      <c r="B200" s="142"/>
      <c r="C200" s="144"/>
      <c r="D200" s="16" t="str">
        <f t="shared" si="10"/>
        <v/>
      </c>
      <c r="F200" s="69"/>
      <c r="G200" s="62"/>
      <c r="H200" s="62"/>
      <c r="I200" s="62"/>
      <c r="J200" s="62"/>
      <c r="K200" s="62"/>
      <c r="L200" s="62"/>
      <c r="M200" s="62"/>
      <c r="N200" s="62"/>
      <c r="O200" s="62"/>
      <c r="P200" s="62"/>
    </row>
    <row r="201" spans="1:16" s="68" customFormat="1">
      <c r="A201" s="141">
        <v>190</v>
      </c>
      <c r="B201" s="142"/>
      <c r="C201" s="144"/>
      <c r="D201" s="16" t="str">
        <f t="shared" si="10"/>
        <v/>
      </c>
      <c r="F201" s="69"/>
      <c r="G201" s="62"/>
      <c r="H201" s="62"/>
      <c r="I201" s="62"/>
      <c r="J201" s="62"/>
      <c r="K201" s="62"/>
      <c r="L201" s="62"/>
      <c r="M201" s="62"/>
      <c r="N201" s="62"/>
      <c r="O201" s="62"/>
      <c r="P201" s="62"/>
    </row>
    <row r="202" spans="1:16" s="68" customFormat="1">
      <c r="A202" s="141">
        <v>191</v>
      </c>
      <c r="B202" s="142"/>
      <c r="C202" s="144"/>
      <c r="D202" s="16" t="str">
        <f t="shared" si="10"/>
        <v/>
      </c>
      <c r="F202" s="69"/>
      <c r="G202" s="62"/>
      <c r="H202" s="62"/>
      <c r="I202" s="62"/>
      <c r="J202" s="62"/>
      <c r="K202" s="62"/>
      <c r="L202" s="62"/>
      <c r="M202" s="62"/>
      <c r="N202" s="62"/>
      <c r="O202" s="62"/>
      <c r="P202" s="62"/>
    </row>
    <row r="203" spans="1:16" s="68" customFormat="1">
      <c r="A203" s="141">
        <v>192</v>
      </c>
      <c r="B203" s="142"/>
      <c r="C203" s="144"/>
      <c r="D203" s="16" t="str">
        <f t="shared" si="10"/>
        <v/>
      </c>
      <c r="F203" s="69"/>
      <c r="G203" s="62"/>
      <c r="H203" s="62"/>
      <c r="I203" s="62"/>
      <c r="J203" s="62"/>
      <c r="K203" s="62"/>
      <c r="L203" s="62"/>
      <c r="M203" s="62"/>
      <c r="N203" s="62"/>
      <c r="O203" s="62"/>
      <c r="P203" s="62"/>
    </row>
    <row r="204" spans="1:16" s="68" customFormat="1">
      <c r="A204" s="141">
        <v>193</v>
      </c>
      <c r="B204" s="142"/>
      <c r="C204" s="144"/>
      <c r="D204" s="16" t="str">
        <f t="shared" ref="D204:D261" si="11">IF(OR($B204="",,$C204&lt;an_initial,$C204&gt;an_final),"",E204*40)</f>
        <v/>
      </c>
      <c r="F204" s="69"/>
      <c r="G204" s="62"/>
      <c r="H204" s="62"/>
      <c r="I204" s="62"/>
      <c r="J204" s="62"/>
      <c r="K204" s="62"/>
      <c r="L204" s="62"/>
      <c r="M204" s="62"/>
      <c r="N204" s="62"/>
      <c r="O204" s="62"/>
      <c r="P204" s="62"/>
    </row>
    <row r="205" spans="1:16" s="68" customFormat="1">
      <c r="A205" s="141">
        <v>194</v>
      </c>
      <c r="B205" s="142"/>
      <c r="C205" s="144"/>
      <c r="D205" s="16" t="str">
        <f t="shared" si="11"/>
        <v/>
      </c>
      <c r="F205" s="69"/>
      <c r="G205" s="62"/>
      <c r="H205" s="62"/>
      <c r="I205" s="62"/>
      <c r="J205" s="62"/>
      <c r="K205" s="62"/>
      <c r="L205" s="62"/>
      <c r="M205" s="62"/>
      <c r="N205" s="62"/>
      <c r="O205" s="62"/>
      <c r="P205" s="62"/>
    </row>
    <row r="206" spans="1:16" s="68" customFormat="1">
      <c r="A206" s="141">
        <v>195</v>
      </c>
      <c r="B206" s="142"/>
      <c r="C206" s="144"/>
      <c r="D206" s="16" t="str">
        <f t="shared" si="11"/>
        <v/>
      </c>
      <c r="F206" s="69"/>
      <c r="G206" s="62"/>
      <c r="H206" s="62"/>
      <c r="I206" s="62"/>
      <c r="J206" s="62"/>
      <c r="K206" s="62"/>
      <c r="L206" s="62"/>
      <c r="M206" s="62"/>
      <c r="N206" s="62"/>
      <c r="O206" s="62"/>
      <c r="P206" s="62"/>
    </row>
    <row r="207" spans="1:16" s="68" customFormat="1">
      <c r="A207" s="141">
        <v>196</v>
      </c>
      <c r="B207" s="142"/>
      <c r="C207" s="144"/>
      <c r="D207" s="16" t="str">
        <f t="shared" si="11"/>
        <v/>
      </c>
      <c r="F207" s="69"/>
      <c r="G207" s="62"/>
      <c r="H207" s="62"/>
      <c r="I207" s="62"/>
      <c r="J207" s="62"/>
      <c r="K207" s="62"/>
      <c r="L207" s="62"/>
      <c r="M207" s="62"/>
      <c r="N207" s="62"/>
      <c r="O207" s="62"/>
      <c r="P207" s="62"/>
    </row>
    <row r="208" spans="1:16" s="68" customFormat="1">
      <c r="A208" s="141">
        <v>197</v>
      </c>
      <c r="B208" s="142"/>
      <c r="C208" s="144"/>
      <c r="D208" s="16" t="str">
        <f t="shared" si="11"/>
        <v/>
      </c>
      <c r="F208" s="69"/>
      <c r="G208" s="62"/>
      <c r="H208" s="62"/>
      <c r="I208" s="62"/>
      <c r="J208" s="62"/>
      <c r="K208" s="62"/>
      <c r="L208" s="62"/>
      <c r="M208" s="62"/>
      <c r="N208" s="62"/>
      <c r="O208" s="62"/>
      <c r="P208" s="62"/>
    </row>
    <row r="209" spans="1:16" s="68" customFormat="1">
      <c r="A209" s="141">
        <v>198</v>
      </c>
      <c r="B209" s="142"/>
      <c r="C209" s="144"/>
      <c r="D209" s="16" t="str">
        <f t="shared" si="11"/>
        <v/>
      </c>
      <c r="F209" s="69"/>
      <c r="G209" s="62"/>
      <c r="H209" s="62"/>
      <c r="I209" s="62"/>
      <c r="J209" s="62"/>
      <c r="K209" s="62"/>
      <c r="L209" s="62"/>
      <c r="M209" s="62"/>
      <c r="N209" s="62"/>
      <c r="O209" s="62"/>
      <c r="P209" s="62"/>
    </row>
    <row r="210" spans="1:16" s="68" customFormat="1">
      <c r="A210" s="141">
        <v>199</v>
      </c>
      <c r="B210" s="142"/>
      <c r="C210" s="144"/>
      <c r="D210" s="16" t="str">
        <f t="shared" si="11"/>
        <v/>
      </c>
      <c r="F210" s="69"/>
      <c r="G210" s="62"/>
      <c r="H210" s="62"/>
      <c r="I210" s="62"/>
      <c r="J210" s="62"/>
      <c r="K210" s="62"/>
      <c r="L210" s="62"/>
      <c r="M210" s="62"/>
      <c r="N210" s="62"/>
      <c r="O210" s="62"/>
      <c r="P210" s="62"/>
    </row>
    <row r="211" spans="1:16" s="68" customFormat="1">
      <c r="A211" s="141">
        <v>200</v>
      </c>
      <c r="B211" s="142"/>
      <c r="C211" s="144"/>
      <c r="D211" s="16" t="str">
        <f t="shared" si="11"/>
        <v/>
      </c>
      <c r="F211" s="69"/>
      <c r="G211" s="62"/>
      <c r="H211" s="62"/>
      <c r="I211" s="62"/>
      <c r="J211" s="62"/>
      <c r="K211" s="62"/>
      <c r="L211" s="62"/>
      <c r="M211" s="62"/>
      <c r="N211" s="62"/>
      <c r="O211" s="62"/>
      <c r="P211" s="62"/>
    </row>
    <row r="212" spans="1:16" s="68" customFormat="1">
      <c r="A212" s="141">
        <v>201</v>
      </c>
      <c r="B212" s="142"/>
      <c r="C212" s="144"/>
      <c r="D212" s="16" t="str">
        <f t="shared" si="11"/>
        <v/>
      </c>
      <c r="F212" s="69"/>
      <c r="G212" s="62"/>
      <c r="H212" s="62"/>
      <c r="I212" s="62"/>
      <c r="J212" s="62"/>
      <c r="K212" s="62"/>
      <c r="L212" s="62"/>
      <c r="M212" s="62"/>
      <c r="N212" s="62"/>
      <c r="O212" s="62"/>
      <c r="P212" s="62"/>
    </row>
    <row r="213" spans="1:16" s="68" customFormat="1">
      <c r="A213" s="141">
        <v>202</v>
      </c>
      <c r="B213" s="142"/>
      <c r="C213" s="144"/>
      <c r="D213" s="16" t="str">
        <f t="shared" si="11"/>
        <v/>
      </c>
      <c r="F213" s="69"/>
      <c r="G213" s="62"/>
      <c r="H213" s="62"/>
      <c r="I213" s="62"/>
      <c r="J213" s="62"/>
      <c r="K213" s="62"/>
      <c r="L213" s="62"/>
      <c r="M213" s="62"/>
      <c r="N213" s="62"/>
      <c r="O213" s="62"/>
      <c r="P213" s="62"/>
    </row>
    <row r="214" spans="1:16" s="68" customFormat="1">
      <c r="A214" s="141">
        <v>203</v>
      </c>
      <c r="B214" s="142"/>
      <c r="C214" s="144"/>
      <c r="D214" s="16" t="str">
        <f t="shared" si="11"/>
        <v/>
      </c>
      <c r="F214" s="69"/>
      <c r="G214" s="62"/>
      <c r="H214" s="62"/>
      <c r="I214" s="62"/>
      <c r="J214" s="62"/>
      <c r="K214" s="62"/>
      <c r="L214" s="62"/>
      <c r="M214" s="62"/>
      <c r="N214" s="62"/>
      <c r="O214" s="62"/>
      <c r="P214" s="62"/>
    </row>
    <row r="215" spans="1:16" s="68" customFormat="1">
      <c r="A215" s="141">
        <v>204</v>
      </c>
      <c r="B215" s="142"/>
      <c r="C215" s="144"/>
      <c r="D215" s="16" t="str">
        <f t="shared" si="11"/>
        <v/>
      </c>
      <c r="F215" s="69"/>
      <c r="G215" s="62"/>
      <c r="H215" s="62"/>
      <c r="I215" s="62"/>
      <c r="J215" s="62"/>
      <c r="K215" s="62"/>
      <c r="L215" s="62"/>
      <c r="M215" s="62"/>
      <c r="N215" s="62"/>
      <c r="O215" s="62"/>
      <c r="P215" s="62"/>
    </row>
    <row r="216" spans="1:16" s="68" customFormat="1">
      <c r="A216" s="141">
        <v>205</v>
      </c>
      <c r="B216" s="142"/>
      <c r="C216" s="144"/>
      <c r="D216" s="16" t="str">
        <f t="shared" si="11"/>
        <v/>
      </c>
      <c r="F216" s="69"/>
      <c r="G216" s="62"/>
      <c r="H216" s="62"/>
      <c r="I216" s="62"/>
      <c r="J216" s="62"/>
      <c r="K216" s="62"/>
      <c r="L216" s="62"/>
      <c r="M216" s="62"/>
      <c r="N216" s="62"/>
      <c r="O216" s="62"/>
      <c r="P216" s="62"/>
    </row>
    <row r="217" spans="1:16" s="68" customFormat="1">
      <c r="A217" s="141">
        <v>206</v>
      </c>
      <c r="B217" s="142"/>
      <c r="C217" s="144"/>
      <c r="D217" s="16" t="str">
        <f t="shared" si="11"/>
        <v/>
      </c>
      <c r="F217" s="69"/>
      <c r="G217" s="62"/>
      <c r="H217" s="62"/>
      <c r="I217" s="62"/>
      <c r="J217" s="62"/>
      <c r="K217" s="62"/>
      <c r="L217" s="62"/>
      <c r="M217" s="62"/>
      <c r="N217" s="62"/>
      <c r="O217" s="62"/>
      <c r="P217" s="62"/>
    </row>
    <row r="218" spans="1:16" s="68" customFormat="1">
      <c r="A218" s="141">
        <v>207</v>
      </c>
      <c r="B218" s="142"/>
      <c r="C218" s="144"/>
      <c r="D218" s="16" t="str">
        <f t="shared" si="11"/>
        <v/>
      </c>
      <c r="F218" s="69"/>
      <c r="G218" s="62"/>
      <c r="H218" s="62"/>
      <c r="I218" s="62"/>
      <c r="J218" s="62"/>
      <c r="K218" s="62"/>
      <c r="L218" s="62"/>
      <c r="M218" s="62"/>
      <c r="N218" s="62"/>
      <c r="O218" s="62"/>
      <c r="P218" s="62"/>
    </row>
    <row r="219" spans="1:16" s="68" customFormat="1">
      <c r="A219" s="141">
        <v>208</v>
      </c>
      <c r="B219" s="142"/>
      <c r="C219" s="144"/>
      <c r="D219" s="16" t="str">
        <f t="shared" si="11"/>
        <v/>
      </c>
      <c r="F219" s="69"/>
      <c r="G219" s="62"/>
      <c r="H219" s="62"/>
      <c r="I219" s="62"/>
      <c r="J219" s="62"/>
      <c r="K219" s="62"/>
      <c r="L219" s="62"/>
      <c r="M219" s="62"/>
      <c r="N219" s="62"/>
      <c r="O219" s="62"/>
      <c r="P219" s="62"/>
    </row>
    <row r="220" spans="1:16" s="68" customFormat="1">
      <c r="A220" s="141">
        <v>209</v>
      </c>
      <c r="B220" s="142"/>
      <c r="C220" s="144"/>
      <c r="D220" s="16" t="str">
        <f t="shared" si="11"/>
        <v/>
      </c>
      <c r="F220" s="69"/>
      <c r="G220" s="62"/>
      <c r="H220" s="62"/>
      <c r="I220" s="62"/>
      <c r="J220" s="62"/>
      <c r="K220" s="62"/>
      <c r="L220" s="62"/>
      <c r="M220" s="62"/>
      <c r="N220" s="62"/>
      <c r="O220" s="62"/>
      <c r="P220" s="62"/>
    </row>
    <row r="221" spans="1:16" s="68" customFormat="1">
      <c r="A221" s="141">
        <v>210</v>
      </c>
      <c r="B221" s="142"/>
      <c r="C221" s="144"/>
      <c r="D221" s="16" t="str">
        <f t="shared" si="11"/>
        <v/>
      </c>
      <c r="F221" s="69"/>
      <c r="G221" s="62"/>
      <c r="H221" s="62"/>
      <c r="I221" s="62"/>
      <c r="J221" s="62"/>
      <c r="K221" s="62"/>
      <c r="L221" s="62"/>
      <c r="M221" s="62"/>
      <c r="N221" s="62"/>
      <c r="O221" s="62"/>
      <c r="P221" s="62"/>
    </row>
    <row r="222" spans="1:16" s="68" customFormat="1">
      <c r="A222" s="141">
        <v>211</v>
      </c>
      <c r="B222" s="142"/>
      <c r="C222" s="144"/>
      <c r="D222" s="16" t="str">
        <f t="shared" si="11"/>
        <v/>
      </c>
      <c r="F222" s="69"/>
      <c r="G222" s="62"/>
      <c r="H222" s="62"/>
      <c r="I222" s="62"/>
      <c r="J222" s="62"/>
      <c r="K222" s="62"/>
      <c r="L222" s="62"/>
      <c r="M222" s="62"/>
      <c r="N222" s="62"/>
      <c r="O222" s="62"/>
      <c r="P222" s="62"/>
    </row>
    <row r="223" spans="1:16" s="68" customFormat="1">
      <c r="A223" s="141">
        <v>212</v>
      </c>
      <c r="B223" s="142"/>
      <c r="C223" s="144"/>
      <c r="D223" s="16" t="str">
        <f t="shared" si="11"/>
        <v/>
      </c>
      <c r="F223" s="69"/>
      <c r="G223" s="62"/>
      <c r="H223" s="62"/>
      <c r="I223" s="62"/>
      <c r="J223" s="62"/>
      <c r="K223" s="62"/>
      <c r="L223" s="62"/>
      <c r="M223" s="62"/>
      <c r="N223" s="62"/>
      <c r="O223" s="62"/>
      <c r="P223" s="62"/>
    </row>
    <row r="224" spans="1:16" s="68" customFormat="1">
      <c r="A224" s="141">
        <v>213</v>
      </c>
      <c r="B224" s="142"/>
      <c r="C224" s="144"/>
      <c r="D224" s="16" t="str">
        <f t="shared" si="11"/>
        <v/>
      </c>
      <c r="F224" s="69"/>
      <c r="G224" s="62"/>
      <c r="H224" s="62"/>
      <c r="I224" s="62"/>
      <c r="J224" s="62"/>
      <c r="K224" s="62"/>
      <c r="L224" s="62"/>
      <c r="M224" s="62"/>
      <c r="N224" s="62"/>
      <c r="O224" s="62"/>
      <c r="P224" s="62"/>
    </row>
    <row r="225" spans="1:16" s="68" customFormat="1">
      <c r="A225" s="141">
        <v>214</v>
      </c>
      <c r="B225" s="142"/>
      <c r="C225" s="144"/>
      <c r="D225" s="16" t="str">
        <f t="shared" si="11"/>
        <v/>
      </c>
      <c r="F225" s="69"/>
      <c r="G225" s="62"/>
      <c r="H225" s="62"/>
      <c r="I225" s="62"/>
      <c r="J225" s="62"/>
      <c r="K225" s="62"/>
      <c r="L225" s="62"/>
      <c r="M225" s="62"/>
      <c r="N225" s="62"/>
      <c r="O225" s="62"/>
      <c r="P225" s="62"/>
    </row>
    <row r="226" spans="1:16" s="68" customFormat="1">
      <c r="A226" s="141">
        <v>215</v>
      </c>
      <c r="B226" s="142"/>
      <c r="C226" s="144"/>
      <c r="D226" s="16" t="str">
        <f t="shared" si="11"/>
        <v/>
      </c>
      <c r="F226" s="69"/>
      <c r="G226" s="62"/>
      <c r="H226" s="62"/>
      <c r="I226" s="62"/>
      <c r="J226" s="62"/>
      <c r="K226" s="62"/>
      <c r="L226" s="62"/>
      <c r="M226" s="62"/>
      <c r="N226" s="62"/>
      <c r="O226" s="62"/>
      <c r="P226" s="62"/>
    </row>
    <row r="227" spans="1:16" s="68" customFormat="1">
      <c r="A227" s="141">
        <v>216</v>
      </c>
      <c r="B227" s="142"/>
      <c r="C227" s="144"/>
      <c r="D227" s="16" t="str">
        <f t="shared" si="11"/>
        <v/>
      </c>
      <c r="F227" s="69"/>
      <c r="G227" s="62"/>
      <c r="H227" s="62"/>
      <c r="I227" s="62"/>
      <c r="J227" s="62"/>
      <c r="K227" s="62"/>
      <c r="L227" s="62"/>
      <c r="M227" s="62"/>
      <c r="N227" s="62"/>
      <c r="O227" s="62"/>
      <c r="P227" s="62"/>
    </row>
    <row r="228" spans="1:16" s="68" customFormat="1">
      <c r="A228" s="141">
        <v>217</v>
      </c>
      <c r="B228" s="142"/>
      <c r="C228" s="144"/>
      <c r="D228" s="16" t="str">
        <f t="shared" si="11"/>
        <v/>
      </c>
      <c r="F228" s="69"/>
      <c r="G228" s="62"/>
      <c r="H228" s="62"/>
      <c r="I228" s="62"/>
      <c r="J228" s="62"/>
      <c r="K228" s="62"/>
      <c r="L228" s="62"/>
      <c r="M228" s="62"/>
      <c r="N228" s="62"/>
      <c r="O228" s="62"/>
      <c r="P228" s="62"/>
    </row>
    <row r="229" spans="1:16" s="68" customFormat="1">
      <c r="A229" s="141">
        <v>218</v>
      </c>
      <c r="B229" s="142"/>
      <c r="C229" s="144"/>
      <c r="D229" s="16" t="str">
        <f t="shared" si="11"/>
        <v/>
      </c>
      <c r="F229" s="69"/>
      <c r="G229" s="62"/>
      <c r="H229" s="62"/>
      <c r="I229" s="62"/>
      <c r="J229" s="62"/>
      <c r="K229" s="62"/>
      <c r="L229" s="62"/>
      <c r="M229" s="62"/>
      <c r="N229" s="62"/>
      <c r="O229" s="62"/>
      <c r="P229" s="62"/>
    </row>
    <row r="230" spans="1:16" s="68" customFormat="1">
      <c r="A230" s="141">
        <v>219</v>
      </c>
      <c r="B230" s="142"/>
      <c r="C230" s="144"/>
      <c r="D230" s="16" t="str">
        <f t="shared" si="11"/>
        <v/>
      </c>
      <c r="F230" s="69"/>
      <c r="G230" s="62"/>
      <c r="H230" s="62"/>
      <c r="I230" s="62"/>
      <c r="J230" s="62"/>
      <c r="K230" s="62"/>
      <c r="L230" s="62"/>
      <c r="M230" s="62"/>
      <c r="N230" s="62"/>
      <c r="O230" s="62"/>
      <c r="P230" s="62"/>
    </row>
    <row r="231" spans="1:16" s="68" customFormat="1">
      <c r="A231" s="141">
        <v>220</v>
      </c>
      <c r="B231" s="142"/>
      <c r="C231" s="144"/>
      <c r="D231" s="16" t="str">
        <f t="shared" si="11"/>
        <v/>
      </c>
      <c r="F231" s="69"/>
      <c r="G231" s="62"/>
      <c r="H231" s="62"/>
      <c r="I231" s="62"/>
      <c r="J231" s="62"/>
      <c r="K231" s="62"/>
      <c r="L231" s="62"/>
      <c r="M231" s="62"/>
      <c r="N231" s="62"/>
      <c r="O231" s="62"/>
      <c r="P231" s="62"/>
    </row>
    <row r="232" spans="1:16" s="68" customFormat="1">
      <c r="A232" s="141">
        <v>221</v>
      </c>
      <c r="B232" s="142"/>
      <c r="C232" s="144"/>
      <c r="D232" s="16" t="str">
        <f t="shared" si="11"/>
        <v/>
      </c>
      <c r="F232" s="69"/>
      <c r="G232" s="62"/>
      <c r="H232" s="62"/>
      <c r="I232" s="62"/>
      <c r="J232" s="62"/>
      <c r="K232" s="62"/>
      <c r="L232" s="62"/>
      <c r="M232" s="62"/>
      <c r="N232" s="62"/>
      <c r="O232" s="62"/>
      <c r="P232" s="62"/>
    </row>
    <row r="233" spans="1:16" s="68" customFormat="1">
      <c r="A233" s="141">
        <v>222</v>
      </c>
      <c r="B233" s="142"/>
      <c r="C233" s="144"/>
      <c r="D233" s="16" t="str">
        <f t="shared" si="11"/>
        <v/>
      </c>
      <c r="F233" s="69"/>
      <c r="G233" s="62"/>
      <c r="H233" s="62"/>
      <c r="I233" s="62"/>
      <c r="J233" s="62"/>
      <c r="K233" s="62"/>
      <c r="L233" s="62"/>
      <c r="M233" s="62"/>
      <c r="N233" s="62"/>
      <c r="O233" s="62"/>
      <c r="P233" s="62"/>
    </row>
    <row r="234" spans="1:16" s="68" customFormat="1">
      <c r="A234" s="141">
        <v>223</v>
      </c>
      <c r="B234" s="142"/>
      <c r="C234" s="144"/>
      <c r="D234" s="16" t="str">
        <f t="shared" si="11"/>
        <v/>
      </c>
      <c r="F234" s="69"/>
      <c r="G234" s="62"/>
      <c r="H234" s="62"/>
      <c r="I234" s="62"/>
      <c r="J234" s="62"/>
      <c r="K234" s="62"/>
      <c r="L234" s="62"/>
      <c r="M234" s="62"/>
      <c r="N234" s="62"/>
      <c r="O234" s="62"/>
      <c r="P234" s="62"/>
    </row>
    <row r="235" spans="1:16" s="68" customFormat="1">
      <c r="A235" s="141">
        <v>224</v>
      </c>
      <c r="B235" s="142"/>
      <c r="C235" s="144"/>
      <c r="D235" s="16" t="str">
        <f t="shared" si="11"/>
        <v/>
      </c>
      <c r="F235" s="69"/>
      <c r="G235" s="62"/>
      <c r="H235" s="62"/>
      <c r="I235" s="62"/>
      <c r="J235" s="62"/>
      <c r="K235" s="62"/>
      <c r="L235" s="62"/>
      <c r="M235" s="62"/>
      <c r="N235" s="62"/>
      <c r="O235" s="62"/>
      <c r="P235" s="62"/>
    </row>
    <row r="236" spans="1:16" s="68" customFormat="1">
      <c r="A236" s="141">
        <v>225</v>
      </c>
      <c r="B236" s="142"/>
      <c r="C236" s="144"/>
      <c r="D236" s="16" t="str">
        <f t="shared" si="11"/>
        <v/>
      </c>
      <c r="F236" s="69"/>
      <c r="G236" s="62"/>
      <c r="H236" s="62"/>
      <c r="I236" s="62"/>
      <c r="J236" s="62"/>
      <c r="K236" s="62"/>
      <c r="L236" s="62"/>
      <c r="M236" s="62"/>
      <c r="N236" s="62"/>
      <c r="O236" s="62"/>
      <c r="P236" s="62"/>
    </row>
    <row r="237" spans="1:16" s="68" customFormat="1">
      <c r="A237" s="141">
        <v>226</v>
      </c>
      <c r="B237" s="142"/>
      <c r="C237" s="144"/>
      <c r="D237" s="16" t="str">
        <f t="shared" si="11"/>
        <v/>
      </c>
      <c r="F237" s="69"/>
      <c r="G237" s="62"/>
      <c r="H237" s="62"/>
      <c r="I237" s="62"/>
      <c r="J237" s="62"/>
      <c r="K237" s="62"/>
      <c r="L237" s="62"/>
      <c r="M237" s="62"/>
      <c r="N237" s="62"/>
      <c r="O237" s="62"/>
      <c r="P237" s="62"/>
    </row>
    <row r="238" spans="1:16" s="68" customFormat="1">
      <c r="A238" s="141">
        <v>227</v>
      </c>
      <c r="B238" s="142"/>
      <c r="C238" s="144"/>
      <c r="D238" s="16" t="str">
        <f t="shared" si="11"/>
        <v/>
      </c>
      <c r="F238" s="69"/>
      <c r="G238" s="62"/>
      <c r="H238" s="62"/>
      <c r="I238" s="62"/>
      <c r="J238" s="62"/>
      <c r="K238" s="62"/>
      <c r="L238" s="62"/>
      <c r="M238" s="62"/>
      <c r="N238" s="62"/>
      <c r="O238" s="62"/>
      <c r="P238" s="62"/>
    </row>
    <row r="239" spans="1:16" s="68" customFormat="1">
      <c r="A239" s="141">
        <v>228</v>
      </c>
      <c r="B239" s="142"/>
      <c r="C239" s="144"/>
      <c r="D239" s="16" t="str">
        <f t="shared" si="11"/>
        <v/>
      </c>
      <c r="F239" s="69"/>
      <c r="G239" s="62"/>
      <c r="H239" s="62"/>
      <c r="I239" s="62"/>
      <c r="J239" s="62"/>
      <c r="K239" s="62"/>
      <c r="L239" s="62"/>
      <c r="M239" s="62"/>
      <c r="N239" s="62"/>
      <c r="O239" s="62"/>
      <c r="P239" s="62"/>
    </row>
    <row r="240" spans="1:16" s="68" customFormat="1">
      <c r="A240" s="141">
        <v>229</v>
      </c>
      <c r="B240" s="142"/>
      <c r="C240" s="144"/>
      <c r="D240" s="16" t="str">
        <f t="shared" si="11"/>
        <v/>
      </c>
      <c r="F240" s="69"/>
      <c r="G240" s="62"/>
      <c r="H240" s="62"/>
      <c r="I240" s="62"/>
      <c r="J240" s="62"/>
      <c r="K240" s="62"/>
      <c r="L240" s="62"/>
      <c r="M240" s="62"/>
      <c r="N240" s="62"/>
      <c r="O240" s="62"/>
      <c r="P240" s="62"/>
    </row>
    <row r="241" spans="1:16" s="68" customFormat="1">
      <c r="A241" s="141">
        <v>230</v>
      </c>
      <c r="B241" s="142"/>
      <c r="C241" s="144"/>
      <c r="D241" s="16" t="str">
        <f t="shared" si="11"/>
        <v/>
      </c>
      <c r="F241" s="69"/>
      <c r="G241" s="62"/>
      <c r="H241" s="62"/>
      <c r="I241" s="62"/>
      <c r="J241" s="62"/>
      <c r="K241" s="62"/>
      <c r="L241" s="62"/>
      <c r="M241" s="62"/>
      <c r="N241" s="62"/>
      <c r="O241" s="62"/>
      <c r="P241" s="62"/>
    </row>
    <row r="242" spans="1:16" s="68" customFormat="1">
      <c r="A242" s="141">
        <v>231</v>
      </c>
      <c r="B242" s="142"/>
      <c r="C242" s="144"/>
      <c r="D242" s="16" t="str">
        <f t="shared" si="11"/>
        <v/>
      </c>
      <c r="F242" s="69"/>
      <c r="G242" s="62"/>
      <c r="H242" s="62"/>
      <c r="I242" s="62"/>
      <c r="J242" s="62"/>
      <c r="K242" s="62"/>
      <c r="L242" s="62"/>
      <c r="M242" s="62"/>
      <c r="N242" s="62"/>
      <c r="O242" s="62"/>
      <c r="P242" s="62"/>
    </row>
    <row r="243" spans="1:16" s="68" customFormat="1">
      <c r="A243" s="141">
        <v>232</v>
      </c>
      <c r="B243" s="142"/>
      <c r="C243" s="144"/>
      <c r="D243" s="16" t="str">
        <f t="shared" si="11"/>
        <v/>
      </c>
      <c r="F243" s="69"/>
      <c r="G243" s="62"/>
      <c r="H243" s="62"/>
      <c r="I243" s="62"/>
      <c r="J243" s="62"/>
      <c r="K243" s="62"/>
      <c r="L243" s="62"/>
      <c r="M243" s="62"/>
      <c r="N243" s="62"/>
      <c r="O243" s="62"/>
      <c r="P243" s="62"/>
    </row>
    <row r="244" spans="1:16" s="68" customFormat="1">
      <c r="A244" s="141">
        <v>233</v>
      </c>
      <c r="B244" s="142"/>
      <c r="C244" s="144"/>
      <c r="D244" s="16" t="str">
        <f t="shared" si="11"/>
        <v/>
      </c>
      <c r="F244" s="69"/>
      <c r="G244" s="62"/>
      <c r="H244" s="62"/>
      <c r="I244" s="62"/>
      <c r="J244" s="62"/>
      <c r="K244" s="62"/>
      <c r="L244" s="62"/>
      <c r="M244" s="62"/>
      <c r="N244" s="62"/>
      <c r="O244" s="62"/>
      <c r="P244" s="62"/>
    </row>
    <row r="245" spans="1:16" s="68" customFormat="1">
      <c r="A245" s="141">
        <v>234</v>
      </c>
      <c r="B245" s="142"/>
      <c r="C245" s="144"/>
      <c r="D245" s="16" t="str">
        <f t="shared" si="11"/>
        <v/>
      </c>
      <c r="F245" s="69"/>
      <c r="G245" s="62"/>
      <c r="H245" s="62"/>
      <c r="I245" s="62"/>
      <c r="J245" s="62"/>
      <c r="K245" s="62"/>
      <c r="L245" s="62"/>
      <c r="M245" s="62"/>
      <c r="N245" s="62"/>
      <c r="O245" s="62"/>
      <c r="P245" s="62"/>
    </row>
    <row r="246" spans="1:16" s="68" customFormat="1">
      <c r="A246" s="141">
        <v>235</v>
      </c>
      <c r="B246" s="142"/>
      <c r="C246" s="144"/>
      <c r="D246" s="16" t="str">
        <f t="shared" si="11"/>
        <v/>
      </c>
      <c r="F246" s="69"/>
      <c r="G246" s="62"/>
      <c r="H246" s="62"/>
      <c r="I246" s="62"/>
      <c r="J246" s="62"/>
      <c r="K246" s="62"/>
      <c r="L246" s="62"/>
      <c r="M246" s="62"/>
      <c r="N246" s="62"/>
      <c r="O246" s="62"/>
      <c r="P246" s="62"/>
    </row>
    <row r="247" spans="1:16" s="68" customFormat="1">
      <c r="A247" s="141">
        <v>236</v>
      </c>
      <c r="B247" s="142"/>
      <c r="C247" s="144"/>
      <c r="D247" s="16" t="str">
        <f t="shared" si="11"/>
        <v/>
      </c>
      <c r="F247" s="69"/>
      <c r="G247" s="62"/>
      <c r="H247" s="62"/>
      <c r="I247" s="62"/>
      <c r="J247" s="62"/>
      <c r="K247" s="62"/>
      <c r="L247" s="62"/>
      <c r="M247" s="62"/>
      <c r="N247" s="62"/>
      <c r="O247" s="62"/>
      <c r="P247" s="62"/>
    </row>
    <row r="248" spans="1:16" s="68" customFormat="1">
      <c r="A248" s="141">
        <v>237</v>
      </c>
      <c r="B248" s="142"/>
      <c r="C248" s="144"/>
      <c r="D248" s="16" t="str">
        <f t="shared" si="11"/>
        <v/>
      </c>
      <c r="F248" s="69"/>
      <c r="G248" s="62"/>
      <c r="H248" s="62"/>
      <c r="I248" s="62"/>
      <c r="J248" s="62"/>
      <c r="K248" s="62"/>
      <c r="L248" s="62"/>
      <c r="M248" s="62"/>
      <c r="N248" s="62"/>
      <c r="O248" s="62"/>
      <c r="P248" s="62"/>
    </row>
    <row r="249" spans="1:16" s="68" customFormat="1">
      <c r="A249" s="141">
        <v>238</v>
      </c>
      <c r="B249" s="142"/>
      <c r="C249" s="144"/>
      <c r="D249" s="16" t="str">
        <f t="shared" si="11"/>
        <v/>
      </c>
      <c r="F249" s="69"/>
      <c r="G249" s="62"/>
      <c r="H249" s="62"/>
      <c r="I249" s="62"/>
      <c r="J249" s="62"/>
      <c r="K249" s="62"/>
      <c r="L249" s="62"/>
      <c r="M249" s="62"/>
      <c r="N249" s="62"/>
      <c r="O249" s="62"/>
      <c r="P249" s="62"/>
    </row>
    <row r="250" spans="1:16" s="68" customFormat="1">
      <c r="A250" s="141">
        <v>239</v>
      </c>
      <c r="B250" s="142"/>
      <c r="C250" s="144"/>
      <c r="D250" s="16" t="str">
        <f t="shared" si="11"/>
        <v/>
      </c>
      <c r="F250" s="69"/>
      <c r="G250" s="62"/>
      <c r="H250" s="62"/>
      <c r="I250" s="62"/>
      <c r="J250" s="62"/>
      <c r="K250" s="62"/>
      <c r="L250" s="62"/>
      <c r="M250" s="62"/>
      <c r="N250" s="62"/>
      <c r="O250" s="62"/>
      <c r="P250" s="62"/>
    </row>
    <row r="251" spans="1:16" s="68" customFormat="1">
      <c r="A251" s="141">
        <v>240</v>
      </c>
      <c r="B251" s="142"/>
      <c r="C251" s="144"/>
      <c r="D251" s="16" t="str">
        <f t="shared" si="11"/>
        <v/>
      </c>
      <c r="F251" s="69"/>
      <c r="G251" s="62"/>
      <c r="H251" s="62"/>
      <c r="I251" s="62"/>
      <c r="J251" s="62"/>
      <c r="K251" s="62"/>
      <c r="L251" s="62"/>
      <c r="M251" s="62"/>
      <c r="N251" s="62"/>
      <c r="O251" s="62"/>
      <c r="P251" s="62"/>
    </row>
    <row r="252" spans="1:16" s="68" customFormat="1">
      <c r="A252" s="141">
        <v>241</v>
      </c>
      <c r="B252" s="142"/>
      <c r="C252" s="144"/>
      <c r="D252" s="16" t="str">
        <f t="shared" si="11"/>
        <v/>
      </c>
      <c r="F252" s="69"/>
      <c r="G252" s="62"/>
      <c r="H252" s="62"/>
      <c r="I252" s="62"/>
      <c r="J252" s="62"/>
      <c r="K252" s="62"/>
      <c r="L252" s="62"/>
      <c r="M252" s="62"/>
      <c r="N252" s="62"/>
      <c r="O252" s="62"/>
      <c r="P252" s="62"/>
    </row>
    <row r="253" spans="1:16" s="68" customFormat="1">
      <c r="A253" s="141">
        <v>242</v>
      </c>
      <c r="B253" s="142"/>
      <c r="C253" s="144"/>
      <c r="D253" s="16" t="str">
        <f t="shared" si="11"/>
        <v/>
      </c>
      <c r="F253" s="69"/>
      <c r="G253" s="62"/>
      <c r="H253" s="62"/>
      <c r="I253" s="62"/>
      <c r="J253" s="62"/>
      <c r="K253" s="62"/>
      <c r="L253" s="62"/>
      <c r="M253" s="62"/>
      <c r="N253" s="62"/>
      <c r="O253" s="62"/>
      <c r="P253" s="62"/>
    </row>
    <row r="254" spans="1:16" s="68" customFormat="1">
      <c r="A254" s="141">
        <v>243</v>
      </c>
      <c r="B254" s="142"/>
      <c r="C254" s="144"/>
      <c r="D254" s="16" t="str">
        <f t="shared" si="11"/>
        <v/>
      </c>
      <c r="F254" s="69"/>
      <c r="G254" s="62"/>
      <c r="H254" s="62"/>
      <c r="I254" s="62"/>
      <c r="J254" s="62"/>
      <c r="K254" s="62"/>
      <c r="L254" s="62"/>
      <c r="M254" s="62"/>
      <c r="N254" s="62"/>
      <c r="O254" s="62"/>
      <c r="P254" s="62"/>
    </row>
    <row r="255" spans="1:16" s="68" customFormat="1">
      <c r="A255" s="141">
        <v>244</v>
      </c>
      <c r="B255" s="142"/>
      <c r="C255" s="144"/>
      <c r="D255" s="16" t="str">
        <f t="shared" si="11"/>
        <v/>
      </c>
      <c r="F255" s="69"/>
      <c r="G255" s="62"/>
      <c r="H255" s="62"/>
      <c r="I255" s="62"/>
      <c r="J255" s="62"/>
      <c r="K255" s="62"/>
      <c r="L255" s="62"/>
      <c r="M255" s="62"/>
      <c r="N255" s="62"/>
      <c r="O255" s="62"/>
      <c r="P255" s="62"/>
    </row>
    <row r="256" spans="1:16" s="68" customFormat="1">
      <c r="A256" s="141">
        <v>245</v>
      </c>
      <c r="B256" s="142"/>
      <c r="C256" s="144"/>
      <c r="D256" s="16" t="str">
        <f t="shared" si="11"/>
        <v/>
      </c>
      <c r="F256" s="69"/>
      <c r="G256" s="62"/>
      <c r="H256" s="62"/>
      <c r="I256" s="62"/>
      <c r="J256" s="62"/>
      <c r="K256" s="62"/>
      <c r="L256" s="62"/>
      <c r="M256" s="62"/>
      <c r="N256" s="62"/>
      <c r="O256" s="62"/>
      <c r="P256" s="62"/>
    </row>
    <row r="257" spans="1:16" s="68" customFormat="1">
      <c r="A257" s="141">
        <v>246</v>
      </c>
      <c r="B257" s="142"/>
      <c r="C257" s="144"/>
      <c r="D257" s="16" t="str">
        <f t="shared" si="11"/>
        <v/>
      </c>
      <c r="F257" s="69"/>
      <c r="G257" s="62"/>
      <c r="H257" s="62"/>
      <c r="I257" s="62"/>
      <c r="J257" s="62"/>
      <c r="K257" s="62"/>
      <c r="L257" s="62"/>
      <c r="M257" s="62"/>
      <c r="N257" s="62"/>
      <c r="O257" s="62"/>
      <c r="P257" s="62"/>
    </row>
    <row r="258" spans="1:16" s="68" customFormat="1">
      <c r="A258" s="141">
        <v>247</v>
      </c>
      <c r="B258" s="142"/>
      <c r="C258" s="144"/>
      <c r="D258" s="16" t="str">
        <f t="shared" si="11"/>
        <v/>
      </c>
      <c r="F258" s="69"/>
      <c r="G258" s="62"/>
      <c r="H258" s="62"/>
      <c r="I258" s="62"/>
      <c r="J258" s="62"/>
      <c r="K258" s="62"/>
      <c r="L258" s="62"/>
      <c r="M258" s="62"/>
      <c r="N258" s="62"/>
      <c r="O258" s="62"/>
      <c r="P258" s="62"/>
    </row>
    <row r="259" spans="1:16" s="68" customFormat="1">
      <c r="A259" s="141">
        <v>248</v>
      </c>
      <c r="B259" s="142"/>
      <c r="C259" s="144"/>
      <c r="D259" s="16" t="str">
        <f t="shared" si="11"/>
        <v/>
      </c>
      <c r="F259" s="69"/>
      <c r="G259" s="62"/>
      <c r="H259" s="62"/>
      <c r="I259" s="62"/>
      <c r="J259" s="62"/>
      <c r="K259" s="62"/>
      <c r="L259" s="62"/>
      <c r="M259" s="62"/>
      <c r="N259" s="62"/>
      <c r="O259" s="62"/>
      <c r="P259" s="62"/>
    </row>
    <row r="260" spans="1:16" s="68" customFormat="1">
      <c r="A260" s="141">
        <v>249</v>
      </c>
      <c r="B260" s="142"/>
      <c r="C260" s="144"/>
      <c r="D260" s="16" t="str">
        <f t="shared" si="11"/>
        <v/>
      </c>
      <c r="F260" s="69"/>
      <c r="G260" s="62"/>
      <c r="H260" s="62"/>
      <c r="I260" s="62"/>
      <c r="J260" s="62"/>
      <c r="K260" s="62"/>
      <c r="L260" s="62"/>
      <c r="M260" s="62"/>
      <c r="N260" s="62"/>
      <c r="O260" s="62"/>
      <c r="P260" s="62"/>
    </row>
    <row r="261" spans="1:16" s="68" customFormat="1">
      <c r="A261" s="141">
        <v>250</v>
      </c>
      <c r="B261" s="142"/>
      <c r="C261" s="144"/>
      <c r="D261" s="16" t="str">
        <f t="shared" si="11"/>
        <v/>
      </c>
      <c r="F261" s="69"/>
      <c r="G261" s="62"/>
      <c r="H261" s="62"/>
      <c r="I261" s="62"/>
      <c r="J261" s="62"/>
      <c r="K261" s="62"/>
      <c r="L261" s="62"/>
      <c r="M261" s="62"/>
      <c r="N261" s="62"/>
      <c r="O261" s="62"/>
      <c r="P261" s="62"/>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D10" sqref="D10"/>
    </sheetView>
  </sheetViews>
  <sheetFormatPr defaultColWidth="9.109375" defaultRowHeight="14.4"/>
  <cols>
    <col min="1" max="1" width="9.109375" style="47"/>
    <col min="2" max="2" width="18.33203125" style="47" customWidth="1"/>
    <col min="3" max="3" width="16.6640625" style="47" customWidth="1"/>
    <col min="4" max="4" width="31.5546875" style="47" customWidth="1"/>
    <col min="5" max="10" width="9.109375" style="47"/>
    <col min="11" max="11" width="19.88671875" style="47" customWidth="1"/>
    <col min="12" max="12" width="9.109375" style="47"/>
    <col min="13" max="13" width="0" style="47" hidden="1" customWidth="1"/>
    <col min="14" max="16384" width="9.109375" style="47"/>
  </cols>
  <sheetData>
    <row r="1" spans="1:14" s="58" customFormat="1" ht="15.6">
      <c r="A1" s="57" t="s">
        <v>481</v>
      </c>
      <c r="B1" s="62"/>
      <c r="C1" s="62"/>
      <c r="D1" s="62"/>
      <c r="E1" s="69"/>
      <c r="F1" s="69"/>
      <c r="G1" s="62"/>
      <c r="H1" s="66"/>
      <c r="I1" s="67"/>
      <c r="J1" s="62"/>
      <c r="K1" s="66"/>
      <c r="L1" s="62"/>
      <c r="M1" s="287"/>
      <c r="N1" s="287"/>
    </row>
    <row r="2" spans="1:14" s="58" customFormat="1" ht="15.6">
      <c r="A2" s="344" t="str">
        <f>IF(ISBLANK(facultate), IF(ISBLANK(departament),"","Departament " &amp; departament), "Facultatea " &amp; facultate)</f>
        <v>Facultatea Construcții</v>
      </c>
      <c r="B2" s="62"/>
      <c r="C2" s="62"/>
      <c r="D2" s="62"/>
      <c r="E2" s="69"/>
      <c r="F2" s="69"/>
      <c r="G2" s="62"/>
      <c r="H2" s="66"/>
      <c r="I2" s="67"/>
      <c r="J2" s="62"/>
      <c r="K2" s="66"/>
      <c r="L2" s="62"/>
      <c r="M2" s="287"/>
      <c r="N2" s="287"/>
    </row>
    <row r="3" spans="1:14" s="58" customFormat="1" ht="15.6">
      <c r="A3" s="344" t="str">
        <f>IF(ISBLANK(departament),"","Departamentul " &amp; departament)</f>
        <v>Departamentul Căi de Comunicație Terestre, Fundații și Cadastru</v>
      </c>
      <c r="B3" s="62"/>
      <c r="C3" s="62"/>
      <c r="D3" s="62"/>
      <c r="E3" s="69"/>
      <c r="F3" s="69"/>
      <c r="G3" s="62"/>
      <c r="H3" s="66"/>
      <c r="I3" s="67"/>
      <c r="J3" s="62"/>
      <c r="K3" s="66"/>
      <c r="L3" s="62"/>
      <c r="M3" s="287"/>
      <c r="N3" s="287"/>
    </row>
    <row r="4" spans="1:14" s="62" customFormat="1" ht="15.6">
      <c r="A4" s="531" t="s">
        <v>782</v>
      </c>
      <c r="B4" s="531"/>
      <c r="C4" s="531"/>
      <c r="D4" s="531"/>
      <c r="E4" s="531"/>
      <c r="F4" s="531"/>
      <c r="G4" s="531"/>
      <c r="H4" s="531"/>
      <c r="I4" s="531"/>
      <c r="J4" s="531"/>
      <c r="K4" s="531"/>
      <c r="L4" s="531"/>
      <c r="M4" s="289"/>
    </row>
    <row r="5" spans="1:14" s="62" customFormat="1" ht="15.6">
      <c r="A5" s="531" t="s">
        <v>1013</v>
      </c>
      <c r="B5" s="531"/>
      <c r="C5" s="531"/>
      <c r="D5" s="531"/>
      <c r="E5" s="531"/>
      <c r="F5" s="531"/>
      <c r="G5" s="531"/>
      <c r="H5" s="531"/>
      <c r="I5" s="531"/>
      <c r="J5" s="531"/>
      <c r="K5" s="531"/>
      <c r="L5" s="531"/>
      <c r="M5" s="69"/>
    </row>
    <row r="6" spans="1:14" s="58" customFormat="1" ht="13.5" customHeight="1">
      <c r="E6" s="59"/>
      <c r="F6" s="59"/>
      <c r="H6" s="60"/>
      <c r="I6" s="61"/>
      <c r="K6" s="60"/>
      <c r="M6" s="287"/>
      <c r="N6" s="287"/>
    </row>
    <row r="7" spans="1:14" s="62" customFormat="1" ht="18.75" customHeight="1">
      <c r="A7" s="528" t="s">
        <v>336</v>
      </c>
      <c r="B7" s="528" t="s">
        <v>41</v>
      </c>
      <c r="C7" s="529" t="s">
        <v>541</v>
      </c>
      <c r="D7" s="528" t="s">
        <v>42</v>
      </c>
      <c r="E7" s="532" t="s">
        <v>44</v>
      </c>
      <c r="F7" s="533"/>
      <c r="G7" s="528" t="s">
        <v>16</v>
      </c>
      <c r="H7" s="529" t="s">
        <v>17</v>
      </c>
      <c r="I7" s="534" t="s">
        <v>2</v>
      </c>
      <c r="J7" s="528" t="s">
        <v>47</v>
      </c>
      <c r="K7" s="529" t="s">
        <v>43</v>
      </c>
      <c r="L7" s="529" t="s">
        <v>542</v>
      </c>
      <c r="M7" s="529" t="s">
        <v>539</v>
      </c>
      <c r="N7" s="290"/>
    </row>
    <row r="8" spans="1:14" s="62" customFormat="1" ht="40.5" customHeight="1">
      <c r="A8" s="528"/>
      <c r="B8" s="528"/>
      <c r="C8" s="530"/>
      <c r="D8" s="528"/>
      <c r="E8" s="211" t="s">
        <v>45</v>
      </c>
      <c r="F8" s="211" t="s">
        <v>46</v>
      </c>
      <c r="G8" s="528"/>
      <c r="H8" s="530"/>
      <c r="I8" s="534"/>
      <c r="J8" s="528"/>
      <c r="K8" s="530"/>
      <c r="L8" s="530"/>
      <c r="M8" s="530"/>
      <c r="N8" s="291"/>
    </row>
    <row r="9" spans="1:14" s="62" customFormat="1" ht="15.6">
      <c r="A9" s="86"/>
      <c r="B9" s="63"/>
      <c r="C9" s="63"/>
      <c r="D9" s="63"/>
      <c r="E9" s="64"/>
      <c r="F9" s="64"/>
      <c r="G9" s="63"/>
      <c r="H9" s="64"/>
      <c r="I9" s="28"/>
      <c r="J9" s="64"/>
      <c r="K9" s="65"/>
      <c r="L9" s="376">
        <f>SUMIF(L10:L14,"&gt;0")</f>
        <v>0</v>
      </c>
      <c r="M9" s="292"/>
      <c r="N9" s="293"/>
    </row>
    <row r="10" spans="1:14" s="62" customFormat="1" ht="15.6">
      <c r="A10" s="35">
        <v>1</v>
      </c>
      <c r="B10" s="7"/>
      <c r="C10" s="7"/>
      <c r="D10" s="7"/>
      <c r="E10" s="5"/>
      <c r="F10" s="5"/>
      <c r="G10" s="7"/>
      <c r="H10" s="5"/>
      <c r="I10" s="213"/>
      <c r="J10" s="213"/>
      <c r="K10" s="5"/>
      <c r="L10" s="377" t="str">
        <f>IF(OR($B10="",$C10="",$D10="",$I10&lt;an_initial,$I10&gt;an_final,$K10="",$M10=FALSE),"",100)</f>
        <v/>
      </c>
      <c r="M10" s="56" t="b">
        <f>IF(nume_candidat="",FALSE,ISNUMBER(SEARCH(nume_candidat,$B10)))</f>
        <v>0</v>
      </c>
      <c r="N10" s="294"/>
    </row>
    <row r="11" spans="1:14" s="62" customFormat="1" ht="15.6">
      <c r="A11" s="211">
        <v>2</v>
      </c>
      <c r="B11" s="8"/>
      <c r="C11" s="8"/>
      <c r="D11" s="6"/>
      <c r="E11" s="211"/>
      <c r="F11" s="211"/>
      <c r="G11" s="6"/>
      <c r="H11" s="211"/>
      <c r="I11" s="212"/>
      <c r="J11" s="213"/>
      <c r="K11" s="5"/>
      <c r="L11" s="377" t="str">
        <f>IF(OR($B11="",$C11="",$D11="",$I11&lt;an_initial,$I11&gt;an_final,$K11="",$M11=FALSE),"",100)</f>
        <v/>
      </c>
      <c r="M11" s="56" t="b">
        <f>IF(nume_candidat="",FALSE,ISNUMBER(SEARCH(nume_candidat,$B11)))</f>
        <v>0</v>
      </c>
      <c r="N11" s="294"/>
    </row>
    <row r="12" spans="1:14" s="62" customFormat="1" ht="15.6">
      <c r="A12" s="211">
        <v>3</v>
      </c>
      <c r="B12" s="6"/>
      <c r="C12" s="6"/>
      <c r="D12" s="6"/>
      <c r="E12" s="211"/>
      <c r="F12" s="211"/>
      <c r="G12" s="6"/>
      <c r="H12" s="211"/>
      <c r="I12" s="212"/>
      <c r="J12" s="213"/>
      <c r="K12" s="5"/>
      <c r="L12" s="377" t="str">
        <f>IF(OR($B12="",$C12="",$D12="",$I12&lt;an_initial,$I12&gt;an_final,$K12="",$M12=FALSE),"",100)</f>
        <v/>
      </c>
      <c r="M12" s="56" t="b">
        <f>IF(nume_candidat="",FALSE,ISNUMBER(SEARCH(nume_candidat,$B12)))</f>
        <v>0</v>
      </c>
      <c r="N12" s="294"/>
    </row>
    <row r="13" spans="1:14" s="62" customFormat="1" ht="15.6">
      <c r="A13" s="211">
        <v>4</v>
      </c>
      <c r="B13" s="6"/>
      <c r="C13" s="6"/>
      <c r="D13" s="6"/>
      <c r="E13" s="211"/>
      <c r="F13" s="211"/>
      <c r="G13" s="6"/>
      <c r="H13" s="211"/>
      <c r="I13" s="212"/>
      <c r="J13" s="212"/>
      <c r="K13" s="10"/>
      <c r="L13" s="377" t="str">
        <f>IF(OR($B13="",$C13="",$D13="",$I13&lt;an_initial,$I13&gt;an_final,$K13="",$M13=FALSE),"",100)</f>
        <v/>
      </c>
      <c r="M13" s="56" t="b">
        <f>IF(nume_candidat="",FALSE,ISNUMBER(SEARCH(nume_candidat,$B13)))</f>
        <v>0</v>
      </c>
      <c r="N13" s="294"/>
    </row>
    <row r="14" spans="1:14" s="62" customFormat="1" ht="15.6">
      <c r="A14" s="211">
        <v>5</v>
      </c>
      <c r="B14" s="6"/>
      <c r="C14" s="6"/>
      <c r="D14" s="6"/>
      <c r="E14" s="211"/>
      <c r="F14" s="211"/>
      <c r="G14" s="6"/>
      <c r="H14" s="211"/>
      <c r="I14" s="212"/>
      <c r="J14" s="212"/>
      <c r="K14" s="10"/>
      <c r="L14" s="377" t="str">
        <f>IF(OR($B14="",$C14="",$D14="",$I14&lt;an_initial,$I14&gt;an_final,$K14="",$M14=FALSE),"",100)</f>
        <v/>
      </c>
      <c r="M14" s="56" t="b">
        <f>IF(nume_candidat="",FALSE,ISNUMBER(SEARCH(nume_candidat,$B14)))</f>
        <v>0</v>
      </c>
      <c r="N14" s="294"/>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B12" sqref="B12:C14"/>
    </sheetView>
  </sheetViews>
  <sheetFormatPr defaultColWidth="9.109375" defaultRowHeight="15.6"/>
  <cols>
    <col min="1" max="1" width="5.6640625" style="58" customWidth="1"/>
    <col min="2" max="2" width="48.33203125" style="62" customWidth="1"/>
    <col min="3" max="3" width="10.6640625" style="67" customWidth="1"/>
    <col min="4" max="5" width="17.6640625" style="62" customWidth="1"/>
    <col min="6" max="6" width="10.6640625" style="68" hidden="1" customWidth="1"/>
    <col min="7" max="7" width="9.109375" customWidth="1"/>
    <col min="8" max="16" width="9.109375" style="62" customWidth="1"/>
    <col min="17" max="16384" width="9.109375" style="62"/>
  </cols>
  <sheetData>
    <row r="1" spans="1:7" s="58" customFormat="1">
      <c r="A1" s="57" t="s">
        <v>481</v>
      </c>
      <c r="C1" s="59"/>
      <c r="D1" s="61"/>
      <c r="E1" s="48"/>
      <c r="F1" s="60"/>
      <c r="G1"/>
    </row>
    <row r="2" spans="1:7" s="58" customFormat="1">
      <c r="A2" s="149" t="str">
        <f>IF(ISBLANK(facultate), IF(ISBLANK(departament),"","Departament " &amp; departament), "Facultatea " &amp; facultate)</f>
        <v>Facultatea Construcții</v>
      </c>
      <c r="C2" s="59"/>
      <c r="D2" s="61"/>
      <c r="E2" s="48"/>
      <c r="F2" s="60"/>
      <c r="G2"/>
    </row>
    <row r="3" spans="1:7" s="58" customFormat="1">
      <c r="A3" s="149" t="str">
        <f>IF(ISBLANK(departament),"","Departamentul " &amp; departament)</f>
        <v>Departamentul Căi de Comunicație Terestre, Fundații și Cadastru</v>
      </c>
      <c r="C3" s="59"/>
      <c r="D3" s="61"/>
      <c r="E3" s="48"/>
      <c r="F3" s="60"/>
      <c r="G3"/>
    </row>
    <row r="4" spans="1:7">
      <c r="A4" s="531" t="s">
        <v>834</v>
      </c>
      <c r="B4" s="531"/>
      <c r="C4" s="531"/>
      <c r="D4" s="531"/>
      <c r="E4" s="531"/>
      <c r="F4" s="531"/>
    </row>
    <row r="5" spans="1:7">
      <c r="A5" s="531" t="s">
        <v>880</v>
      </c>
      <c r="B5" s="531"/>
      <c r="C5" s="531"/>
      <c r="D5" s="531"/>
      <c r="E5" s="422"/>
      <c r="F5" s="224"/>
    </row>
    <row r="6" spans="1:7" ht="13.5" customHeight="1">
      <c r="C6" s="62"/>
      <c r="D6" s="345" t="str">
        <f>CONCATENATE(functie," ",nume_candidat)</f>
        <v>Șef de lucrări Halbac-Cotoara-Zamfir Rares</v>
      </c>
      <c r="E6" s="345"/>
    </row>
    <row r="7" spans="1:7" ht="18.75" customHeight="1">
      <c r="A7" s="529" t="s">
        <v>336</v>
      </c>
      <c r="B7" s="529" t="s">
        <v>888</v>
      </c>
      <c r="C7" s="539" t="s">
        <v>2</v>
      </c>
      <c r="D7" s="529" t="s">
        <v>542</v>
      </c>
      <c r="E7" s="539" t="s">
        <v>1098</v>
      </c>
      <c r="F7" s="529" t="s">
        <v>4</v>
      </c>
    </row>
    <row r="8" spans="1:7" ht="18.75" customHeight="1">
      <c r="A8" s="546"/>
      <c r="B8" s="546"/>
      <c r="C8" s="540"/>
      <c r="D8" s="546"/>
      <c r="E8" s="540"/>
      <c r="F8" s="546"/>
    </row>
    <row r="9" spans="1:7" ht="18.75" customHeight="1">
      <c r="A9" s="546"/>
      <c r="B9" s="546"/>
      <c r="C9" s="540"/>
      <c r="D9" s="530"/>
      <c r="E9" s="540"/>
      <c r="F9" s="530"/>
    </row>
    <row r="10" spans="1:7" ht="18.75" customHeight="1">
      <c r="A10" s="530"/>
      <c r="B10" s="530"/>
      <c r="C10" s="541"/>
      <c r="D10" s="298" t="str">
        <f>CONCATENATE("ultimii ",durata_evaluare," ani")</f>
        <v>ultimii 5 ani</v>
      </c>
      <c r="E10" s="541"/>
      <c r="F10" s="298" t="str">
        <f>CONCATENATE("ultimii                                  ",durata_evaluare," ani")</f>
        <v>ultimii                                  5 ani</v>
      </c>
    </row>
    <row r="11" spans="1:7">
      <c r="A11" s="86"/>
      <c r="B11" s="63"/>
      <c r="C11" s="28"/>
      <c r="D11" s="147">
        <f>SUMIF(D12:D1012,"&gt;0")</f>
        <v>0</v>
      </c>
      <c r="E11" s="434"/>
      <c r="F11" s="73">
        <f>SUMIF(F12:F1110,"&gt;0")</f>
        <v>0</v>
      </c>
    </row>
    <row r="12" spans="1:7">
      <c r="A12" s="35">
        <v>1</v>
      </c>
      <c r="B12" s="7"/>
      <c r="C12" s="218"/>
      <c r="D12" s="148" t="str">
        <f t="shared" ref="D12:D75" si="0">IF(OR(,$C12&lt;an_initial,$C12&gt;an_final),"",F12*(HLOOKUP(B12,iii12punctaje,2,FALSE)))</f>
        <v/>
      </c>
      <c r="E12" s="35"/>
      <c r="F12" s="74" t="str">
        <f t="shared" ref="F12:F43" si="1">IF(OR(,,$C12="",$C12&gt;an_final),"",IF($C12&gt;=an_initial,1,""))</f>
        <v/>
      </c>
    </row>
    <row r="13" spans="1:7">
      <c r="A13" s="35">
        <v>2</v>
      </c>
      <c r="B13" s="7"/>
      <c r="C13" s="218"/>
      <c r="D13" s="148" t="str">
        <f t="shared" si="0"/>
        <v/>
      </c>
      <c r="E13" s="35"/>
      <c r="F13" s="74" t="str">
        <f t="shared" si="1"/>
        <v/>
      </c>
    </row>
    <row r="14" spans="1:7">
      <c r="A14" s="35">
        <v>3</v>
      </c>
      <c r="B14" s="7"/>
      <c r="C14" s="218"/>
      <c r="D14" s="148" t="str">
        <f t="shared" si="0"/>
        <v/>
      </c>
      <c r="E14" s="35"/>
      <c r="F14" s="74" t="str">
        <f t="shared" si="1"/>
        <v/>
      </c>
    </row>
    <row r="15" spans="1:7">
      <c r="A15" s="35">
        <v>4</v>
      </c>
      <c r="B15" s="6"/>
      <c r="C15" s="214"/>
      <c r="D15" s="148" t="str">
        <f t="shared" si="0"/>
        <v/>
      </c>
      <c r="E15" s="35"/>
      <c r="F15" s="74" t="str">
        <f t="shared" si="1"/>
        <v/>
      </c>
    </row>
    <row r="16" spans="1:7">
      <c r="A16" s="35">
        <v>5</v>
      </c>
      <c r="B16" s="6"/>
      <c r="C16" s="214"/>
      <c r="D16" s="148" t="str">
        <f t="shared" si="0"/>
        <v/>
      </c>
      <c r="E16" s="35"/>
      <c r="F16" s="74" t="str">
        <f t="shared" si="1"/>
        <v/>
      </c>
    </row>
    <row r="17" spans="1:6">
      <c r="A17" s="35">
        <v>6</v>
      </c>
      <c r="B17" s="6"/>
      <c r="C17" s="214"/>
      <c r="D17" s="148" t="str">
        <f t="shared" si="0"/>
        <v/>
      </c>
      <c r="E17" s="35"/>
      <c r="F17" s="74" t="str">
        <f t="shared" si="1"/>
        <v/>
      </c>
    </row>
    <row r="18" spans="1:6">
      <c r="A18" s="35">
        <v>7</v>
      </c>
      <c r="B18" s="6"/>
      <c r="C18" s="214"/>
      <c r="D18" s="148" t="str">
        <f t="shared" si="0"/>
        <v/>
      </c>
      <c r="E18" s="35"/>
      <c r="F18" s="74" t="str">
        <f t="shared" si="1"/>
        <v/>
      </c>
    </row>
    <row r="19" spans="1:6">
      <c r="A19" s="35">
        <v>8</v>
      </c>
      <c r="B19" s="6"/>
      <c r="C19" s="214"/>
      <c r="D19" s="148" t="str">
        <f t="shared" si="0"/>
        <v/>
      </c>
      <c r="E19" s="35"/>
      <c r="F19" s="74" t="str">
        <f t="shared" si="1"/>
        <v/>
      </c>
    </row>
    <row r="20" spans="1:6">
      <c r="A20" s="35">
        <v>9</v>
      </c>
      <c r="B20" s="6"/>
      <c r="C20" s="214"/>
      <c r="D20" s="148" t="str">
        <f t="shared" si="0"/>
        <v/>
      </c>
      <c r="E20" s="35"/>
      <c r="F20" s="74" t="str">
        <f t="shared" si="1"/>
        <v/>
      </c>
    </row>
    <row r="21" spans="1:6">
      <c r="A21" s="35">
        <v>10</v>
      </c>
      <c r="B21" s="6"/>
      <c r="C21" s="214"/>
      <c r="D21" s="148" t="str">
        <f t="shared" si="0"/>
        <v/>
      </c>
      <c r="E21" s="35"/>
      <c r="F21" s="74" t="str">
        <f t="shared" si="1"/>
        <v/>
      </c>
    </row>
    <row r="22" spans="1:6">
      <c r="A22" s="35">
        <v>11</v>
      </c>
      <c r="B22" s="6"/>
      <c r="C22" s="214"/>
      <c r="D22" s="148" t="str">
        <f t="shared" si="0"/>
        <v/>
      </c>
      <c r="E22" s="35"/>
      <c r="F22" s="74" t="str">
        <f t="shared" si="1"/>
        <v/>
      </c>
    </row>
    <row r="23" spans="1:6">
      <c r="A23" s="35">
        <v>12</v>
      </c>
      <c r="B23" s="6"/>
      <c r="C23" s="214"/>
      <c r="D23" s="148" t="str">
        <f t="shared" si="0"/>
        <v/>
      </c>
      <c r="E23" s="35"/>
      <c r="F23" s="74" t="str">
        <f t="shared" si="1"/>
        <v/>
      </c>
    </row>
    <row r="24" spans="1:6">
      <c r="A24" s="35">
        <v>13</v>
      </c>
      <c r="B24" s="6"/>
      <c r="C24" s="214"/>
      <c r="D24" s="148" t="str">
        <f t="shared" si="0"/>
        <v/>
      </c>
      <c r="E24" s="35"/>
      <c r="F24" s="74" t="str">
        <f t="shared" si="1"/>
        <v/>
      </c>
    </row>
    <row r="25" spans="1:6">
      <c r="A25" s="35">
        <v>14</v>
      </c>
      <c r="B25" s="6"/>
      <c r="C25" s="214"/>
      <c r="D25" s="148" t="str">
        <f t="shared" si="0"/>
        <v/>
      </c>
      <c r="E25" s="35"/>
      <c r="F25" s="74" t="str">
        <f t="shared" si="1"/>
        <v/>
      </c>
    </row>
    <row r="26" spans="1:6">
      <c r="A26" s="35">
        <v>15</v>
      </c>
      <c r="B26" s="6"/>
      <c r="C26" s="214"/>
      <c r="D26" s="148" t="str">
        <f t="shared" si="0"/>
        <v/>
      </c>
      <c r="E26" s="35"/>
      <c r="F26" s="74" t="str">
        <f t="shared" si="1"/>
        <v/>
      </c>
    </row>
    <row r="27" spans="1:6">
      <c r="A27" s="35">
        <v>16</v>
      </c>
      <c r="B27" s="6"/>
      <c r="C27" s="214"/>
      <c r="D27" s="148" t="str">
        <f t="shared" si="0"/>
        <v/>
      </c>
      <c r="E27" s="35"/>
      <c r="F27" s="74" t="str">
        <f t="shared" si="1"/>
        <v/>
      </c>
    </row>
    <row r="28" spans="1:6">
      <c r="A28" s="35">
        <v>17</v>
      </c>
      <c r="B28" s="6"/>
      <c r="C28" s="214"/>
      <c r="D28" s="148" t="str">
        <f t="shared" si="0"/>
        <v/>
      </c>
      <c r="E28" s="35"/>
      <c r="F28" s="74" t="str">
        <f t="shared" si="1"/>
        <v/>
      </c>
    </row>
    <row r="29" spans="1:6">
      <c r="A29" s="35">
        <v>18</v>
      </c>
      <c r="B29" s="6"/>
      <c r="C29" s="214"/>
      <c r="D29" s="148" t="str">
        <f t="shared" si="0"/>
        <v/>
      </c>
      <c r="E29" s="35"/>
      <c r="F29" s="74" t="str">
        <f t="shared" si="1"/>
        <v/>
      </c>
    </row>
    <row r="30" spans="1:6">
      <c r="A30" s="35">
        <v>19</v>
      </c>
      <c r="B30" s="6"/>
      <c r="C30" s="214"/>
      <c r="D30" s="148" t="str">
        <f t="shared" si="0"/>
        <v/>
      </c>
      <c r="E30" s="35"/>
      <c r="F30" s="74" t="str">
        <f t="shared" si="1"/>
        <v/>
      </c>
    </row>
    <row r="31" spans="1:6">
      <c r="A31" s="35">
        <v>20</v>
      </c>
      <c r="B31" s="6"/>
      <c r="C31" s="214"/>
      <c r="D31" s="148" t="str">
        <f t="shared" si="0"/>
        <v/>
      </c>
      <c r="E31" s="35"/>
      <c r="F31" s="74" t="str">
        <f t="shared" si="1"/>
        <v/>
      </c>
    </row>
    <row r="32" spans="1:6">
      <c r="A32" s="35">
        <v>21</v>
      </c>
      <c r="B32" s="6"/>
      <c r="C32" s="214"/>
      <c r="D32" s="148" t="str">
        <f t="shared" si="0"/>
        <v/>
      </c>
      <c r="E32" s="35"/>
      <c r="F32" s="74" t="str">
        <f t="shared" si="1"/>
        <v/>
      </c>
    </row>
    <row r="33" spans="1:6">
      <c r="A33" s="35">
        <v>22</v>
      </c>
      <c r="B33" s="6"/>
      <c r="C33" s="214"/>
      <c r="D33" s="148" t="str">
        <f t="shared" si="0"/>
        <v/>
      </c>
      <c r="E33" s="35"/>
      <c r="F33" s="74" t="str">
        <f t="shared" si="1"/>
        <v/>
      </c>
    </row>
    <row r="34" spans="1:6">
      <c r="A34" s="35">
        <v>23</v>
      </c>
      <c r="B34" s="6"/>
      <c r="C34" s="214"/>
      <c r="D34" s="148" t="str">
        <f t="shared" si="0"/>
        <v/>
      </c>
      <c r="E34" s="35"/>
      <c r="F34" s="74" t="str">
        <f t="shared" si="1"/>
        <v/>
      </c>
    </row>
    <row r="35" spans="1:6">
      <c r="A35" s="35">
        <v>24</v>
      </c>
      <c r="B35" s="6"/>
      <c r="C35" s="214"/>
      <c r="D35" s="148" t="str">
        <f t="shared" si="0"/>
        <v/>
      </c>
      <c r="E35" s="35"/>
      <c r="F35" s="74" t="str">
        <f t="shared" si="1"/>
        <v/>
      </c>
    </row>
    <row r="36" spans="1:6">
      <c r="A36" s="35">
        <v>25</v>
      </c>
      <c r="B36" s="6"/>
      <c r="C36" s="214"/>
      <c r="D36" s="148" t="str">
        <f t="shared" si="0"/>
        <v/>
      </c>
      <c r="E36" s="35"/>
      <c r="F36" s="74" t="str">
        <f t="shared" si="1"/>
        <v/>
      </c>
    </row>
    <row r="37" spans="1:6">
      <c r="A37" s="35">
        <v>26</v>
      </c>
      <c r="B37" s="6"/>
      <c r="C37" s="214"/>
      <c r="D37" s="148" t="str">
        <f t="shared" si="0"/>
        <v/>
      </c>
      <c r="E37" s="35"/>
      <c r="F37" s="74" t="str">
        <f t="shared" si="1"/>
        <v/>
      </c>
    </row>
    <row r="38" spans="1:6">
      <c r="A38" s="35">
        <v>27</v>
      </c>
      <c r="B38" s="6"/>
      <c r="C38" s="214"/>
      <c r="D38" s="148" t="str">
        <f t="shared" si="0"/>
        <v/>
      </c>
      <c r="E38" s="35"/>
      <c r="F38" s="74" t="str">
        <f t="shared" si="1"/>
        <v/>
      </c>
    </row>
    <row r="39" spans="1:6">
      <c r="A39" s="35">
        <v>28</v>
      </c>
      <c r="B39" s="6"/>
      <c r="C39" s="214"/>
      <c r="D39" s="148" t="str">
        <f t="shared" si="0"/>
        <v/>
      </c>
      <c r="E39" s="35"/>
      <c r="F39" s="74" t="str">
        <f t="shared" si="1"/>
        <v/>
      </c>
    </row>
    <row r="40" spans="1:6">
      <c r="A40" s="35">
        <v>29</v>
      </c>
      <c r="B40" s="6"/>
      <c r="C40" s="214"/>
      <c r="D40" s="148" t="str">
        <f t="shared" si="0"/>
        <v/>
      </c>
      <c r="E40" s="35"/>
      <c r="F40" s="74" t="str">
        <f t="shared" si="1"/>
        <v/>
      </c>
    </row>
    <row r="41" spans="1:6">
      <c r="A41" s="35">
        <v>30</v>
      </c>
      <c r="B41" s="6"/>
      <c r="C41" s="214"/>
      <c r="D41" s="148" t="str">
        <f t="shared" si="0"/>
        <v/>
      </c>
      <c r="E41" s="35"/>
      <c r="F41" s="74" t="str">
        <f t="shared" si="1"/>
        <v/>
      </c>
    </row>
    <row r="42" spans="1:6">
      <c r="A42" s="35">
        <v>31</v>
      </c>
      <c r="B42" s="6"/>
      <c r="C42" s="214"/>
      <c r="D42" s="148" t="str">
        <f t="shared" si="0"/>
        <v/>
      </c>
      <c r="E42" s="35"/>
      <c r="F42" s="74" t="str">
        <f t="shared" si="1"/>
        <v/>
      </c>
    </row>
    <row r="43" spans="1:6">
      <c r="A43" s="35">
        <v>32</v>
      </c>
      <c r="B43" s="6"/>
      <c r="C43" s="214"/>
      <c r="D43" s="148" t="str">
        <f t="shared" si="0"/>
        <v/>
      </c>
      <c r="E43" s="35"/>
      <c r="F43" s="74" t="str">
        <f t="shared" si="1"/>
        <v/>
      </c>
    </row>
    <row r="44" spans="1:6">
      <c r="A44" s="35">
        <v>33</v>
      </c>
      <c r="B44" s="6"/>
      <c r="C44" s="214"/>
      <c r="D44" s="148" t="str">
        <f t="shared" si="0"/>
        <v/>
      </c>
      <c r="E44" s="35"/>
      <c r="F44" s="74" t="str">
        <f t="shared" ref="F44:F75" si="2">IF(OR(,,$C44="",$C44&gt;an_final),"",IF($C44&gt;=an_initial,1,""))</f>
        <v/>
      </c>
    </row>
    <row r="45" spans="1:6">
      <c r="A45" s="35">
        <v>34</v>
      </c>
      <c r="B45" s="6"/>
      <c r="C45" s="214"/>
      <c r="D45" s="148" t="str">
        <f t="shared" si="0"/>
        <v/>
      </c>
      <c r="E45" s="35"/>
      <c r="F45" s="74" t="str">
        <f t="shared" si="2"/>
        <v/>
      </c>
    </row>
    <row r="46" spans="1:6">
      <c r="A46" s="35">
        <v>35</v>
      </c>
      <c r="B46" s="6"/>
      <c r="C46" s="214"/>
      <c r="D46" s="148" t="str">
        <f t="shared" si="0"/>
        <v/>
      </c>
      <c r="E46" s="35"/>
      <c r="F46" s="74" t="str">
        <f t="shared" si="2"/>
        <v/>
      </c>
    </row>
    <row r="47" spans="1:6">
      <c r="A47" s="35">
        <v>36</v>
      </c>
      <c r="B47" s="6"/>
      <c r="C47" s="214"/>
      <c r="D47" s="148" t="str">
        <f t="shared" si="0"/>
        <v/>
      </c>
      <c r="E47" s="35"/>
      <c r="F47" s="74" t="str">
        <f t="shared" si="2"/>
        <v/>
      </c>
    </row>
    <row r="48" spans="1:6">
      <c r="A48" s="35">
        <v>37</v>
      </c>
      <c r="B48" s="6"/>
      <c r="C48" s="214"/>
      <c r="D48" s="148" t="str">
        <f t="shared" si="0"/>
        <v/>
      </c>
      <c r="E48" s="35"/>
      <c r="F48" s="74" t="str">
        <f t="shared" si="2"/>
        <v/>
      </c>
    </row>
    <row r="49" spans="1:6">
      <c r="A49" s="35">
        <v>38</v>
      </c>
      <c r="B49" s="6"/>
      <c r="C49" s="214"/>
      <c r="D49" s="148" t="str">
        <f t="shared" si="0"/>
        <v/>
      </c>
      <c r="E49" s="35"/>
      <c r="F49" s="74" t="str">
        <f t="shared" si="2"/>
        <v/>
      </c>
    </row>
    <row r="50" spans="1:6">
      <c r="A50" s="35">
        <v>39</v>
      </c>
      <c r="B50" s="6"/>
      <c r="C50" s="214"/>
      <c r="D50" s="148" t="str">
        <f t="shared" si="0"/>
        <v/>
      </c>
      <c r="E50" s="35"/>
      <c r="F50" s="74" t="str">
        <f t="shared" si="2"/>
        <v/>
      </c>
    </row>
    <row r="51" spans="1:6">
      <c r="A51" s="35">
        <v>40</v>
      </c>
      <c r="B51" s="6"/>
      <c r="C51" s="214"/>
      <c r="D51" s="148" t="str">
        <f t="shared" si="0"/>
        <v/>
      </c>
      <c r="E51" s="35"/>
      <c r="F51" s="74" t="str">
        <f t="shared" si="2"/>
        <v/>
      </c>
    </row>
    <row r="52" spans="1:6">
      <c r="A52" s="35">
        <v>41</v>
      </c>
      <c r="B52" s="6"/>
      <c r="C52" s="214"/>
      <c r="D52" s="148" t="str">
        <f t="shared" si="0"/>
        <v/>
      </c>
      <c r="E52" s="35"/>
      <c r="F52" s="74" t="str">
        <f t="shared" si="2"/>
        <v/>
      </c>
    </row>
    <row r="53" spans="1:6">
      <c r="A53" s="35">
        <v>42</v>
      </c>
      <c r="B53" s="6"/>
      <c r="C53" s="214"/>
      <c r="D53" s="148" t="str">
        <f t="shared" si="0"/>
        <v/>
      </c>
      <c r="E53" s="35"/>
      <c r="F53" s="74" t="str">
        <f t="shared" si="2"/>
        <v/>
      </c>
    </row>
    <row r="54" spans="1:6">
      <c r="A54" s="35">
        <v>43</v>
      </c>
      <c r="B54" s="6"/>
      <c r="C54" s="214"/>
      <c r="D54" s="148" t="str">
        <f t="shared" si="0"/>
        <v/>
      </c>
      <c r="E54" s="35"/>
      <c r="F54" s="74" t="str">
        <f t="shared" si="2"/>
        <v/>
      </c>
    </row>
    <row r="55" spans="1:6">
      <c r="A55" s="35">
        <v>44</v>
      </c>
      <c r="B55" s="6"/>
      <c r="C55" s="214"/>
      <c r="D55" s="148" t="str">
        <f t="shared" si="0"/>
        <v/>
      </c>
      <c r="E55" s="35"/>
      <c r="F55" s="74" t="str">
        <f t="shared" si="2"/>
        <v/>
      </c>
    </row>
    <row r="56" spans="1:6">
      <c r="A56" s="35">
        <v>45</v>
      </c>
      <c r="B56" s="6"/>
      <c r="C56" s="214"/>
      <c r="D56" s="148" t="str">
        <f t="shared" si="0"/>
        <v/>
      </c>
      <c r="E56" s="35"/>
      <c r="F56" s="74" t="str">
        <f t="shared" si="2"/>
        <v/>
      </c>
    </row>
    <row r="57" spans="1:6">
      <c r="A57" s="35">
        <v>46</v>
      </c>
      <c r="B57" s="6"/>
      <c r="C57" s="214"/>
      <c r="D57" s="148" t="str">
        <f t="shared" si="0"/>
        <v/>
      </c>
      <c r="E57" s="35"/>
      <c r="F57" s="74" t="str">
        <f t="shared" si="2"/>
        <v/>
      </c>
    </row>
    <row r="58" spans="1:6">
      <c r="A58" s="35">
        <v>47</v>
      </c>
      <c r="B58" s="6"/>
      <c r="C58" s="214"/>
      <c r="D58" s="148" t="str">
        <f t="shared" si="0"/>
        <v/>
      </c>
      <c r="E58" s="35"/>
      <c r="F58" s="74" t="str">
        <f t="shared" si="2"/>
        <v/>
      </c>
    </row>
    <row r="59" spans="1:6">
      <c r="A59" s="35">
        <v>48</v>
      </c>
      <c r="B59" s="6"/>
      <c r="C59" s="214"/>
      <c r="D59" s="148" t="str">
        <f t="shared" si="0"/>
        <v/>
      </c>
      <c r="E59" s="35"/>
      <c r="F59" s="74" t="str">
        <f t="shared" si="2"/>
        <v/>
      </c>
    </row>
    <row r="60" spans="1:6">
      <c r="A60" s="35">
        <v>49</v>
      </c>
      <c r="B60" s="6"/>
      <c r="C60" s="214"/>
      <c r="D60" s="148" t="str">
        <f t="shared" si="0"/>
        <v/>
      </c>
      <c r="E60" s="35"/>
      <c r="F60" s="74" t="str">
        <f t="shared" si="2"/>
        <v/>
      </c>
    </row>
    <row r="61" spans="1:6">
      <c r="A61" s="35">
        <v>50</v>
      </c>
      <c r="B61" s="6"/>
      <c r="C61" s="214"/>
      <c r="D61" s="148" t="str">
        <f t="shared" si="0"/>
        <v/>
      </c>
      <c r="E61" s="35"/>
      <c r="F61" s="74" t="str">
        <f t="shared" si="2"/>
        <v/>
      </c>
    </row>
    <row r="62" spans="1:6">
      <c r="A62" s="35">
        <v>51</v>
      </c>
      <c r="B62" s="6"/>
      <c r="C62" s="214"/>
      <c r="D62" s="148" t="str">
        <f t="shared" si="0"/>
        <v/>
      </c>
      <c r="E62" s="35"/>
      <c r="F62" s="74" t="str">
        <f t="shared" si="2"/>
        <v/>
      </c>
    </row>
    <row r="63" spans="1:6">
      <c r="A63" s="35">
        <v>52</v>
      </c>
      <c r="B63" s="6"/>
      <c r="C63" s="214"/>
      <c r="D63" s="148" t="str">
        <f t="shared" si="0"/>
        <v/>
      </c>
      <c r="E63" s="35"/>
      <c r="F63" s="74" t="str">
        <f t="shared" si="2"/>
        <v/>
      </c>
    </row>
    <row r="64" spans="1:6">
      <c r="A64" s="35">
        <v>53</v>
      </c>
      <c r="B64" s="6"/>
      <c r="C64" s="214"/>
      <c r="D64" s="148" t="str">
        <f t="shared" si="0"/>
        <v/>
      </c>
      <c r="E64" s="35"/>
      <c r="F64" s="74" t="str">
        <f t="shared" si="2"/>
        <v/>
      </c>
    </row>
    <row r="65" spans="1:6">
      <c r="A65" s="35">
        <v>54</v>
      </c>
      <c r="B65" s="6"/>
      <c r="C65" s="214"/>
      <c r="D65" s="148" t="str">
        <f t="shared" si="0"/>
        <v/>
      </c>
      <c r="E65" s="35"/>
      <c r="F65" s="74" t="str">
        <f t="shared" si="2"/>
        <v/>
      </c>
    </row>
    <row r="66" spans="1:6">
      <c r="A66" s="35">
        <v>55</v>
      </c>
      <c r="B66" s="6"/>
      <c r="C66" s="214"/>
      <c r="D66" s="148" t="str">
        <f t="shared" si="0"/>
        <v/>
      </c>
      <c r="E66" s="35"/>
      <c r="F66" s="74" t="str">
        <f t="shared" si="2"/>
        <v/>
      </c>
    </row>
    <row r="67" spans="1:6">
      <c r="A67" s="35">
        <v>56</v>
      </c>
      <c r="B67" s="6"/>
      <c r="C67" s="214"/>
      <c r="D67" s="148" t="str">
        <f t="shared" si="0"/>
        <v/>
      </c>
      <c r="E67" s="35"/>
      <c r="F67" s="74" t="str">
        <f t="shared" si="2"/>
        <v/>
      </c>
    </row>
    <row r="68" spans="1:6">
      <c r="A68" s="35">
        <v>57</v>
      </c>
      <c r="B68" s="6"/>
      <c r="C68" s="214"/>
      <c r="D68" s="148" t="str">
        <f t="shared" si="0"/>
        <v/>
      </c>
      <c r="E68" s="35"/>
      <c r="F68" s="74" t="str">
        <f t="shared" si="2"/>
        <v/>
      </c>
    </row>
    <row r="69" spans="1:6">
      <c r="A69" s="35">
        <v>58</v>
      </c>
      <c r="B69" s="6"/>
      <c r="C69" s="214"/>
      <c r="D69" s="148" t="str">
        <f t="shared" si="0"/>
        <v/>
      </c>
      <c r="E69" s="35"/>
      <c r="F69" s="74" t="str">
        <f t="shared" si="2"/>
        <v/>
      </c>
    </row>
    <row r="70" spans="1:6">
      <c r="A70" s="35">
        <v>59</v>
      </c>
      <c r="B70" s="6"/>
      <c r="C70" s="214"/>
      <c r="D70" s="148" t="str">
        <f t="shared" si="0"/>
        <v/>
      </c>
      <c r="E70" s="35"/>
      <c r="F70" s="74" t="str">
        <f t="shared" si="2"/>
        <v/>
      </c>
    </row>
    <row r="71" spans="1:6">
      <c r="A71" s="35">
        <v>60</v>
      </c>
      <c r="B71" s="6"/>
      <c r="C71" s="214"/>
      <c r="D71" s="148" t="str">
        <f t="shared" si="0"/>
        <v/>
      </c>
      <c r="E71" s="35"/>
      <c r="F71" s="74" t="str">
        <f t="shared" si="2"/>
        <v/>
      </c>
    </row>
    <row r="72" spans="1:6">
      <c r="A72" s="35">
        <v>61</v>
      </c>
      <c r="B72" s="6"/>
      <c r="C72" s="214"/>
      <c r="D72" s="148" t="str">
        <f t="shared" si="0"/>
        <v/>
      </c>
      <c r="E72" s="35"/>
      <c r="F72" s="74" t="str">
        <f t="shared" si="2"/>
        <v/>
      </c>
    </row>
    <row r="73" spans="1:6">
      <c r="A73" s="35">
        <v>62</v>
      </c>
      <c r="B73" s="6"/>
      <c r="C73" s="214"/>
      <c r="D73" s="148" t="str">
        <f t="shared" si="0"/>
        <v/>
      </c>
      <c r="E73" s="35"/>
      <c r="F73" s="74" t="str">
        <f t="shared" si="2"/>
        <v/>
      </c>
    </row>
    <row r="74" spans="1:6">
      <c r="A74" s="35">
        <v>63</v>
      </c>
      <c r="B74" s="6"/>
      <c r="C74" s="214"/>
      <c r="D74" s="148" t="str">
        <f t="shared" si="0"/>
        <v/>
      </c>
      <c r="E74" s="35"/>
      <c r="F74" s="74" t="str">
        <f t="shared" si="2"/>
        <v/>
      </c>
    </row>
    <row r="75" spans="1:6">
      <c r="A75" s="35">
        <v>64</v>
      </c>
      <c r="B75" s="6"/>
      <c r="C75" s="214"/>
      <c r="D75" s="148" t="str">
        <f t="shared" si="0"/>
        <v/>
      </c>
      <c r="E75" s="35"/>
      <c r="F75" s="74" t="str">
        <f t="shared" si="2"/>
        <v/>
      </c>
    </row>
    <row r="76" spans="1:6">
      <c r="A76" s="35">
        <v>65</v>
      </c>
      <c r="B76" s="6"/>
      <c r="C76" s="214"/>
      <c r="D76" s="148" t="str">
        <f t="shared" ref="D76:D139" si="3">IF(OR(,$C76&lt;an_initial,$C76&gt;an_final),"",F76*(HLOOKUP(B76,iii12punctaje,2,FALSE)))</f>
        <v/>
      </c>
      <c r="E76" s="35"/>
      <c r="F76" s="74" t="str">
        <f t="shared" ref="F76:F110" si="4">IF(OR(,,$C76="",$C76&gt;an_final),"",IF($C76&gt;=an_initial,1,""))</f>
        <v/>
      </c>
    </row>
    <row r="77" spans="1:6">
      <c r="A77" s="35">
        <v>66</v>
      </c>
      <c r="B77" s="6"/>
      <c r="C77" s="214"/>
      <c r="D77" s="148" t="str">
        <f t="shared" si="3"/>
        <v/>
      </c>
      <c r="E77" s="35"/>
      <c r="F77" s="74" t="str">
        <f t="shared" si="4"/>
        <v/>
      </c>
    </row>
    <row r="78" spans="1:6">
      <c r="A78" s="35">
        <v>67</v>
      </c>
      <c r="B78" s="6"/>
      <c r="C78" s="214"/>
      <c r="D78" s="148" t="str">
        <f t="shared" si="3"/>
        <v/>
      </c>
      <c r="E78" s="35"/>
      <c r="F78" s="74" t="str">
        <f t="shared" si="4"/>
        <v/>
      </c>
    </row>
    <row r="79" spans="1:6">
      <c r="A79" s="35">
        <v>68</v>
      </c>
      <c r="B79" s="6"/>
      <c r="C79" s="214"/>
      <c r="D79" s="148" t="str">
        <f t="shared" si="3"/>
        <v/>
      </c>
      <c r="E79" s="35"/>
      <c r="F79" s="74" t="str">
        <f t="shared" si="4"/>
        <v/>
      </c>
    </row>
    <row r="80" spans="1:6">
      <c r="A80" s="35">
        <v>69</v>
      </c>
      <c r="B80" s="6"/>
      <c r="C80" s="214"/>
      <c r="D80" s="148" t="str">
        <f t="shared" si="3"/>
        <v/>
      </c>
      <c r="E80" s="35"/>
      <c r="F80" s="74" t="str">
        <f t="shared" si="4"/>
        <v/>
      </c>
    </row>
    <row r="81" spans="1:6">
      <c r="A81" s="35">
        <v>70</v>
      </c>
      <c r="B81" s="6"/>
      <c r="C81" s="214"/>
      <c r="D81" s="148" t="str">
        <f t="shared" si="3"/>
        <v/>
      </c>
      <c r="E81" s="35"/>
      <c r="F81" s="74" t="str">
        <f t="shared" si="4"/>
        <v/>
      </c>
    </row>
    <row r="82" spans="1:6">
      <c r="A82" s="35">
        <v>71</v>
      </c>
      <c r="B82" s="6"/>
      <c r="C82" s="214"/>
      <c r="D82" s="148" t="str">
        <f t="shared" si="3"/>
        <v/>
      </c>
      <c r="E82" s="35"/>
      <c r="F82" s="74" t="str">
        <f t="shared" si="4"/>
        <v/>
      </c>
    </row>
    <row r="83" spans="1:6">
      <c r="A83" s="35">
        <v>72</v>
      </c>
      <c r="B83" s="6"/>
      <c r="C83" s="214"/>
      <c r="D83" s="148" t="str">
        <f t="shared" si="3"/>
        <v/>
      </c>
      <c r="E83" s="35"/>
      <c r="F83" s="74" t="str">
        <f t="shared" si="4"/>
        <v/>
      </c>
    </row>
    <row r="84" spans="1:6">
      <c r="A84" s="35">
        <v>73</v>
      </c>
      <c r="B84" s="6"/>
      <c r="C84" s="214"/>
      <c r="D84" s="148" t="str">
        <f t="shared" si="3"/>
        <v/>
      </c>
      <c r="E84" s="35"/>
      <c r="F84" s="74" t="str">
        <f t="shared" si="4"/>
        <v/>
      </c>
    </row>
    <row r="85" spans="1:6">
      <c r="A85" s="35">
        <v>74</v>
      </c>
      <c r="B85" s="6"/>
      <c r="C85" s="214"/>
      <c r="D85" s="148" t="str">
        <f t="shared" si="3"/>
        <v/>
      </c>
      <c r="E85" s="35"/>
      <c r="F85" s="74" t="str">
        <f t="shared" si="4"/>
        <v/>
      </c>
    </row>
    <row r="86" spans="1:6">
      <c r="A86" s="35">
        <v>75</v>
      </c>
      <c r="B86" s="6"/>
      <c r="C86" s="214"/>
      <c r="D86" s="148" t="str">
        <f t="shared" si="3"/>
        <v/>
      </c>
      <c r="E86" s="35"/>
      <c r="F86" s="74" t="str">
        <f t="shared" si="4"/>
        <v/>
      </c>
    </row>
    <row r="87" spans="1:6">
      <c r="A87" s="35">
        <v>76</v>
      </c>
      <c r="B87" s="6"/>
      <c r="C87" s="214"/>
      <c r="D87" s="148" t="str">
        <f t="shared" si="3"/>
        <v/>
      </c>
      <c r="E87" s="35"/>
      <c r="F87" s="74" t="str">
        <f t="shared" si="4"/>
        <v/>
      </c>
    </row>
    <row r="88" spans="1:6">
      <c r="A88" s="35">
        <v>77</v>
      </c>
      <c r="B88" s="6"/>
      <c r="C88" s="214"/>
      <c r="D88" s="148" t="str">
        <f t="shared" si="3"/>
        <v/>
      </c>
      <c r="E88" s="35"/>
      <c r="F88" s="74" t="str">
        <f t="shared" si="4"/>
        <v/>
      </c>
    </row>
    <row r="89" spans="1:6">
      <c r="A89" s="35">
        <v>78</v>
      </c>
      <c r="B89" s="6"/>
      <c r="C89" s="214"/>
      <c r="D89" s="148" t="str">
        <f t="shared" si="3"/>
        <v/>
      </c>
      <c r="E89" s="35"/>
      <c r="F89" s="74" t="str">
        <f t="shared" si="4"/>
        <v/>
      </c>
    </row>
    <row r="90" spans="1:6">
      <c r="A90" s="35">
        <v>79</v>
      </c>
      <c r="B90" s="6"/>
      <c r="C90" s="214"/>
      <c r="D90" s="148" t="str">
        <f t="shared" si="3"/>
        <v/>
      </c>
      <c r="E90" s="35"/>
      <c r="F90" s="74" t="str">
        <f t="shared" si="4"/>
        <v/>
      </c>
    </row>
    <row r="91" spans="1:6">
      <c r="A91" s="35">
        <v>80</v>
      </c>
      <c r="B91" s="6"/>
      <c r="C91" s="214"/>
      <c r="D91" s="148" t="str">
        <f t="shared" si="3"/>
        <v/>
      </c>
      <c r="E91" s="35"/>
      <c r="F91" s="74" t="str">
        <f t="shared" si="4"/>
        <v/>
      </c>
    </row>
    <row r="92" spans="1:6">
      <c r="A92" s="35">
        <v>81</v>
      </c>
      <c r="B92" s="6"/>
      <c r="C92" s="214"/>
      <c r="D92" s="148" t="str">
        <f t="shared" si="3"/>
        <v/>
      </c>
      <c r="E92" s="35"/>
      <c r="F92" s="74" t="str">
        <f t="shared" si="4"/>
        <v/>
      </c>
    </row>
    <row r="93" spans="1:6">
      <c r="A93" s="35">
        <v>82</v>
      </c>
      <c r="B93" s="6"/>
      <c r="C93" s="214"/>
      <c r="D93" s="148" t="str">
        <f t="shared" si="3"/>
        <v/>
      </c>
      <c r="E93" s="35"/>
      <c r="F93" s="74" t="str">
        <f t="shared" si="4"/>
        <v/>
      </c>
    </row>
    <row r="94" spans="1:6">
      <c r="A94" s="35">
        <v>83</v>
      </c>
      <c r="B94" s="6"/>
      <c r="C94" s="214"/>
      <c r="D94" s="148" t="str">
        <f t="shared" si="3"/>
        <v/>
      </c>
      <c r="E94" s="35"/>
      <c r="F94" s="74" t="str">
        <f t="shared" si="4"/>
        <v/>
      </c>
    </row>
    <row r="95" spans="1:6">
      <c r="A95" s="35">
        <v>84</v>
      </c>
      <c r="B95" s="6"/>
      <c r="C95" s="214"/>
      <c r="D95" s="148" t="str">
        <f t="shared" si="3"/>
        <v/>
      </c>
      <c r="E95" s="35"/>
      <c r="F95" s="74" t="str">
        <f t="shared" si="4"/>
        <v/>
      </c>
    </row>
    <row r="96" spans="1:6">
      <c r="A96" s="35">
        <v>85</v>
      </c>
      <c r="B96" s="6"/>
      <c r="C96" s="214"/>
      <c r="D96" s="148" t="str">
        <f t="shared" si="3"/>
        <v/>
      </c>
      <c r="E96" s="35"/>
      <c r="F96" s="74" t="str">
        <f t="shared" si="4"/>
        <v/>
      </c>
    </row>
    <row r="97" spans="1:6">
      <c r="A97" s="35">
        <v>86</v>
      </c>
      <c r="B97" s="6"/>
      <c r="C97" s="214"/>
      <c r="D97" s="148" t="str">
        <f t="shared" si="3"/>
        <v/>
      </c>
      <c r="E97" s="35"/>
      <c r="F97" s="74" t="str">
        <f t="shared" si="4"/>
        <v/>
      </c>
    </row>
    <row r="98" spans="1:6">
      <c r="A98" s="35">
        <v>87</v>
      </c>
      <c r="B98" s="6"/>
      <c r="C98" s="214"/>
      <c r="D98" s="148" t="str">
        <f t="shared" si="3"/>
        <v/>
      </c>
      <c r="E98" s="35"/>
      <c r="F98" s="74" t="str">
        <f t="shared" si="4"/>
        <v/>
      </c>
    </row>
    <row r="99" spans="1:6">
      <c r="A99" s="35">
        <v>88</v>
      </c>
      <c r="B99" s="6"/>
      <c r="C99" s="214"/>
      <c r="D99" s="148" t="str">
        <f t="shared" si="3"/>
        <v/>
      </c>
      <c r="E99" s="35"/>
      <c r="F99" s="74" t="str">
        <f t="shared" si="4"/>
        <v/>
      </c>
    </row>
    <row r="100" spans="1:6">
      <c r="A100" s="35">
        <v>89</v>
      </c>
      <c r="B100" s="6"/>
      <c r="C100" s="214"/>
      <c r="D100" s="148" t="str">
        <f t="shared" si="3"/>
        <v/>
      </c>
      <c r="E100" s="35"/>
      <c r="F100" s="74" t="str">
        <f t="shared" si="4"/>
        <v/>
      </c>
    </row>
    <row r="101" spans="1:6">
      <c r="A101" s="35">
        <v>90</v>
      </c>
      <c r="B101" s="6"/>
      <c r="C101" s="214"/>
      <c r="D101" s="148" t="str">
        <f t="shared" si="3"/>
        <v/>
      </c>
      <c r="E101" s="35"/>
      <c r="F101" s="74" t="str">
        <f t="shared" si="4"/>
        <v/>
      </c>
    </row>
    <row r="102" spans="1:6">
      <c r="A102" s="35">
        <v>91</v>
      </c>
      <c r="B102" s="6"/>
      <c r="C102" s="214"/>
      <c r="D102" s="148" t="str">
        <f t="shared" si="3"/>
        <v/>
      </c>
      <c r="E102" s="35"/>
      <c r="F102" s="74" t="str">
        <f t="shared" si="4"/>
        <v/>
      </c>
    </row>
    <row r="103" spans="1:6">
      <c r="A103" s="35">
        <v>92</v>
      </c>
      <c r="B103" s="6"/>
      <c r="C103" s="214"/>
      <c r="D103" s="148" t="str">
        <f t="shared" si="3"/>
        <v/>
      </c>
      <c r="E103" s="35"/>
      <c r="F103" s="74" t="str">
        <f t="shared" si="4"/>
        <v/>
      </c>
    </row>
    <row r="104" spans="1:6">
      <c r="A104" s="35">
        <v>93</v>
      </c>
      <c r="B104" s="6"/>
      <c r="C104" s="214"/>
      <c r="D104" s="148" t="str">
        <f t="shared" si="3"/>
        <v/>
      </c>
      <c r="E104" s="35"/>
      <c r="F104" s="74" t="str">
        <f t="shared" si="4"/>
        <v/>
      </c>
    </row>
    <row r="105" spans="1:6">
      <c r="A105" s="35">
        <v>94</v>
      </c>
      <c r="B105" s="6"/>
      <c r="C105" s="214"/>
      <c r="D105" s="148" t="str">
        <f t="shared" si="3"/>
        <v/>
      </c>
      <c r="E105" s="35"/>
      <c r="F105" s="74" t="str">
        <f t="shared" si="4"/>
        <v/>
      </c>
    </row>
    <row r="106" spans="1:6">
      <c r="A106" s="35">
        <v>95</v>
      </c>
      <c r="B106" s="6"/>
      <c r="C106" s="214"/>
      <c r="D106" s="148" t="str">
        <f t="shared" si="3"/>
        <v/>
      </c>
      <c r="E106" s="35"/>
      <c r="F106" s="74" t="str">
        <f t="shared" si="4"/>
        <v/>
      </c>
    </row>
    <row r="107" spans="1:6">
      <c r="A107" s="35">
        <v>96</v>
      </c>
      <c r="B107" s="6"/>
      <c r="C107" s="214"/>
      <c r="D107" s="148" t="str">
        <f t="shared" si="3"/>
        <v/>
      </c>
      <c r="E107" s="35"/>
      <c r="F107" s="74" t="str">
        <f t="shared" si="4"/>
        <v/>
      </c>
    </row>
    <row r="108" spans="1:6">
      <c r="A108" s="35">
        <v>97</v>
      </c>
      <c r="B108" s="6"/>
      <c r="C108" s="214"/>
      <c r="D108" s="148" t="str">
        <f t="shared" si="3"/>
        <v/>
      </c>
      <c r="E108" s="35"/>
      <c r="F108" s="74" t="str">
        <f t="shared" si="4"/>
        <v/>
      </c>
    </row>
    <row r="109" spans="1:6">
      <c r="A109" s="35">
        <v>98</v>
      </c>
      <c r="B109" s="6"/>
      <c r="C109" s="214"/>
      <c r="D109" s="148" t="str">
        <f t="shared" si="3"/>
        <v/>
      </c>
      <c r="E109" s="35"/>
      <c r="F109" s="74" t="str">
        <f t="shared" si="4"/>
        <v/>
      </c>
    </row>
    <row r="110" spans="1:6">
      <c r="A110" s="141">
        <v>99</v>
      </c>
      <c r="B110" s="6"/>
      <c r="C110" s="214"/>
      <c r="D110" s="148" t="str">
        <f t="shared" si="3"/>
        <v/>
      </c>
      <c r="E110" s="141"/>
      <c r="F110" s="74" t="str">
        <f t="shared" si="4"/>
        <v/>
      </c>
    </row>
    <row r="111" spans="1:6">
      <c r="A111" s="141">
        <v>100</v>
      </c>
      <c r="B111" s="142"/>
      <c r="C111" s="144"/>
      <c r="D111" s="148" t="str">
        <f t="shared" si="3"/>
        <v/>
      </c>
      <c r="E111" s="141"/>
    </row>
    <row r="112" spans="1:6">
      <c r="A112" s="141">
        <v>101</v>
      </c>
      <c r="B112" s="142"/>
      <c r="C112" s="144"/>
      <c r="D112" s="148" t="str">
        <f t="shared" si="3"/>
        <v/>
      </c>
      <c r="E112" s="141"/>
    </row>
    <row r="113" spans="1:15">
      <c r="A113" s="141">
        <v>102</v>
      </c>
      <c r="B113" s="142"/>
      <c r="C113" s="144"/>
      <c r="D113" s="148" t="str">
        <f t="shared" si="3"/>
        <v/>
      </c>
      <c r="E113" s="141"/>
    </row>
    <row r="114" spans="1:15">
      <c r="A114" s="141">
        <v>103</v>
      </c>
      <c r="B114" s="142"/>
      <c r="C114" s="144"/>
      <c r="D114" s="148" t="str">
        <f t="shared" si="3"/>
        <v/>
      </c>
      <c r="E114" s="141"/>
    </row>
    <row r="115" spans="1:15" s="68" customFormat="1">
      <c r="A115" s="141">
        <v>104</v>
      </c>
      <c r="B115" s="142"/>
      <c r="C115" s="144"/>
      <c r="D115" s="148" t="str">
        <f t="shared" si="3"/>
        <v/>
      </c>
      <c r="E115" s="141"/>
      <c r="G115"/>
      <c r="H115" s="62"/>
      <c r="I115" s="62"/>
      <c r="J115" s="62"/>
      <c r="K115" s="62"/>
      <c r="L115" s="62"/>
      <c r="M115" s="62"/>
      <c r="N115" s="62"/>
      <c r="O115" s="62"/>
    </row>
    <row r="116" spans="1:15" s="68" customFormat="1">
      <c r="A116" s="141">
        <v>105</v>
      </c>
      <c r="B116" s="142"/>
      <c r="C116" s="144"/>
      <c r="D116" s="148" t="str">
        <f t="shared" si="3"/>
        <v/>
      </c>
      <c r="E116" s="141"/>
      <c r="G116"/>
      <c r="H116" s="62"/>
      <c r="I116" s="62"/>
      <c r="J116" s="62"/>
      <c r="K116" s="62"/>
      <c r="L116" s="62"/>
      <c r="M116" s="62"/>
      <c r="N116" s="62"/>
      <c r="O116" s="62"/>
    </row>
    <row r="117" spans="1:15" s="68" customFormat="1">
      <c r="A117" s="141">
        <v>106</v>
      </c>
      <c r="B117" s="142"/>
      <c r="C117" s="144"/>
      <c r="D117" s="148" t="str">
        <f t="shared" si="3"/>
        <v/>
      </c>
      <c r="E117" s="141"/>
      <c r="G117"/>
      <c r="H117" s="62"/>
      <c r="I117" s="62"/>
      <c r="J117" s="62"/>
      <c r="K117" s="62"/>
      <c r="L117" s="62"/>
      <c r="M117" s="62"/>
      <c r="N117" s="62"/>
      <c r="O117" s="62"/>
    </row>
    <row r="118" spans="1:15" s="68" customFormat="1">
      <c r="A118" s="141">
        <v>107</v>
      </c>
      <c r="B118" s="142"/>
      <c r="C118" s="144"/>
      <c r="D118" s="148" t="str">
        <f t="shared" si="3"/>
        <v/>
      </c>
      <c r="E118" s="141"/>
      <c r="G118"/>
      <c r="H118" s="62"/>
      <c r="I118" s="62"/>
      <c r="J118" s="62"/>
      <c r="K118" s="62"/>
      <c r="L118" s="62"/>
      <c r="M118" s="62"/>
      <c r="N118" s="62"/>
      <c r="O118" s="62"/>
    </row>
    <row r="119" spans="1:15" s="68" customFormat="1">
      <c r="A119" s="141">
        <v>108</v>
      </c>
      <c r="B119" s="142"/>
      <c r="C119" s="144"/>
      <c r="D119" s="148" t="str">
        <f t="shared" si="3"/>
        <v/>
      </c>
      <c r="E119" s="141"/>
      <c r="G119"/>
      <c r="H119" s="62"/>
      <c r="I119" s="62"/>
      <c r="J119" s="62"/>
      <c r="K119" s="62"/>
      <c r="L119" s="62"/>
      <c r="M119" s="62"/>
      <c r="N119" s="62"/>
      <c r="O119" s="62"/>
    </row>
    <row r="120" spans="1:15" s="68" customFormat="1">
      <c r="A120" s="141">
        <v>109</v>
      </c>
      <c r="B120" s="142"/>
      <c r="C120" s="144"/>
      <c r="D120" s="148" t="str">
        <f t="shared" si="3"/>
        <v/>
      </c>
      <c r="E120" s="141"/>
      <c r="G120"/>
      <c r="H120" s="62"/>
      <c r="I120" s="62"/>
      <c r="J120" s="62"/>
      <c r="K120" s="62"/>
      <c r="L120" s="62"/>
      <c r="M120" s="62"/>
      <c r="N120" s="62"/>
      <c r="O120" s="62"/>
    </row>
    <row r="121" spans="1:15" s="68" customFormat="1">
      <c r="A121" s="141">
        <v>110</v>
      </c>
      <c r="B121" s="142"/>
      <c r="C121" s="144"/>
      <c r="D121" s="148" t="str">
        <f t="shared" si="3"/>
        <v/>
      </c>
      <c r="E121" s="141"/>
      <c r="G121"/>
      <c r="H121" s="62"/>
      <c r="I121" s="62"/>
      <c r="J121" s="62"/>
      <c r="K121" s="62"/>
      <c r="L121" s="62"/>
      <c r="M121" s="62"/>
      <c r="N121" s="62"/>
      <c r="O121" s="62"/>
    </row>
    <row r="122" spans="1:15" s="68" customFormat="1">
      <c r="A122" s="141">
        <v>111</v>
      </c>
      <c r="B122" s="142"/>
      <c r="C122" s="144"/>
      <c r="D122" s="148" t="str">
        <f t="shared" si="3"/>
        <v/>
      </c>
      <c r="E122" s="141"/>
      <c r="G122"/>
      <c r="H122" s="62"/>
      <c r="I122" s="62"/>
      <c r="J122" s="62"/>
      <c r="K122" s="62"/>
      <c r="L122" s="62"/>
      <c r="M122" s="62"/>
      <c r="N122" s="62"/>
      <c r="O122" s="62"/>
    </row>
    <row r="123" spans="1:15" s="68" customFormat="1">
      <c r="A123" s="141">
        <v>112</v>
      </c>
      <c r="B123" s="142"/>
      <c r="C123" s="144"/>
      <c r="D123" s="148" t="str">
        <f t="shared" si="3"/>
        <v/>
      </c>
      <c r="E123" s="141"/>
      <c r="G123"/>
      <c r="H123" s="62"/>
      <c r="I123" s="62"/>
      <c r="J123" s="62"/>
      <c r="K123" s="62"/>
      <c r="L123" s="62"/>
      <c r="M123" s="62"/>
      <c r="N123" s="62"/>
      <c r="O123" s="62"/>
    </row>
    <row r="124" spans="1:15" s="68" customFormat="1">
      <c r="A124" s="141">
        <v>113</v>
      </c>
      <c r="B124" s="142"/>
      <c r="C124" s="144"/>
      <c r="D124" s="148" t="str">
        <f t="shared" si="3"/>
        <v/>
      </c>
      <c r="E124" s="141"/>
      <c r="G124"/>
      <c r="H124" s="62"/>
      <c r="I124" s="62"/>
      <c r="J124" s="62"/>
      <c r="K124" s="62"/>
      <c r="L124" s="62"/>
      <c r="M124" s="62"/>
      <c r="N124" s="62"/>
      <c r="O124" s="62"/>
    </row>
    <row r="125" spans="1:15" s="68" customFormat="1">
      <c r="A125" s="141">
        <v>114</v>
      </c>
      <c r="B125" s="142"/>
      <c r="C125" s="144"/>
      <c r="D125" s="148" t="str">
        <f t="shared" si="3"/>
        <v/>
      </c>
      <c r="E125" s="141"/>
      <c r="G125"/>
      <c r="H125" s="62"/>
      <c r="I125" s="62"/>
      <c r="J125" s="62"/>
      <c r="K125" s="62"/>
      <c r="L125" s="62"/>
      <c r="M125" s="62"/>
      <c r="N125" s="62"/>
      <c r="O125" s="62"/>
    </row>
    <row r="126" spans="1:15" s="68" customFormat="1">
      <c r="A126" s="141">
        <v>115</v>
      </c>
      <c r="B126" s="142"/>
      <c r="C126" s="144"/>
      <c r="D126" s="148" t="str">
        <f t="shared" si="3"/>
        <v/>
      </c>
      <c r="E126" s="141"/>
      <c r="G126"/>
      <c r="H126" s="62"/>
      <c r="I126" s="62"/>
      <c r="J126" s="62"/>
      <c r="K126" s="62"/>
      <c r="L126" s="62"/>
      <c r="M126" s="62"/>
      <c r="N126" s="62"/>
      <c r="O126" s="62"/>
    </row>
    <row r="127" spans="1:15" s="68" customFormat="1">
      <c r="A127" s="141">
        <v>116</v>
      </c>
      <c r="B127" s="142"/>
      <c r="C127" s="144"/>
      <c r="D127" s="148" t="str">
        <f t="shared" si="3"/>
        <v/>
      </c>
      <c r="E127" s="141"/>
      <c r="G127"/>
      <c r="H127" s="62"/>
      <c r="I127" s="62"/>
      <c r="J127" s="62"/>
      <c r="K127" s="62"/>
      <c r="L127" s="62"/>
      <c r="M127" s="62"/>
      <c r="N127" s="62"/>
      <c r="O127" s="62"/>
    </row>
    <row r="128" spans="1:15" s="68" customFormat="1">
      <c r="A128" s="141">
        <v>117</v>
      </c>
      <c r="B128" s="142"/>
      <c r="C128" s="144"/>
      <c r="D128" s="148" t="str">
        <f t="shared" si="3"/>
        <v/>
      </c>
      <c r="E128" s="141"/>
      <c r="G128"/>
      <c r="H128" s="62"/>
      <c r="I128" s="62"/>
      <c r="J128" s="62"/>
      <c r="K128" s="62"/>
      <c r="L128" s="62"/>
      <c r="M128" s="62"/>
      <c r="N128" s="62"/>
      <c r="O128" s="62"/>
    </row>
    <row r="129" spans="1:15" s="68" customFormat="1">
      <c r="A129" s="141">
        <v>118</v>
      </c>
      <c r="B129" s="142"/>
      <c r="C129" s="144"/>
      <c r="D129" s="148" t="str">
        <f t="shared" si="3"/>
        <v/>
      </c>
      <c r="E129" s="141"/>
      <c r="G129"/>
      <c r="H129" s="62"/>
      <c r="I129" s="62"/>
      <c r="J129" s="62"/>
      <c r="K129" s="62"/>
      <c r="L129" s="62"/>
      <c r="M129" s="62"/>
      <c r="N129" s="62"/>
      <c r="O129" s="62"/>
    </row>
    <row r="130" spans="1:15" s="68" customFormat="1">
      <c r="A130" s="141">
        <v>119</v>
      </c>
      <c r="B130" s="142"/>
      <c r="C130" s="144"/>
      <c r="D130" s="148" t="str">
        <f t="shared" si="3"/>
        <v/>
      </c>
      <c r="E130" s="141"/>
      <c r="G130"/>
      <c r="H130" s="62"/>
      <c r="I130" s="62"/>
      <c r="J130" s="62"/>
      <c r="K130" s="62"/>
      <c r="L130" s="62"/>
      <c r="M130" s="62"/>
      <c r="N130" s="62"/>
      <c r="O130" s="62"/>
    </row>
    <row r="131" spans="1:15" s="68" customFormat="1">
      <c r="A131" s="141">
        <v>120</v>
      </c>
      <c r="B131" s="142"/>
      <c r="C131" s="144"/>
      <c r="D131" s="148" t="str">
        <f t="shared" si="3"/>
        <v/>
      </c>
      <c r="E131" s="141"/>
      <c r="G131"/>
      <c r="H131" s="62"/>
      <c r="I131" s="62"/>
      <c r="J131" s="62"/>
      <c r="K131" s="62"/>
      <c r="L131" s="62"/>
      <c r="M131" s="62"/>
      <c r="N131" s="62"/>
      <c r="O131" s="62"/>
    </row>
    <row r="132" spans="1:15" s="68" customFormat="1">
      <c r="A132" s="141">
        <v>121</v>
      </c>
      <c r="B132" s="142"/>
      <c r="C132" s="144"/>
      <c r="D132" s="148" t="str">
        <f t="shared" si="3"/>
        <v/>
      </c>
      <c r="E132" s="141"/>
      <c r="G132"/>
      <c r="H132" s="62"/>
      <c r="I132" s="62"/>
      <c r="J132" s="62"/>
      <c r="K132" s="62"/>
      <c r="L132" s="62"/>
      <c r="M132" s="62"/>
      <c r="N132" s="62"/>
      <c r="O132" s="62"/>
    </row>
    <row r="133" spans="1:15" s="68" customFormat="1">
      <c r="A133" s="141">
        <v>122</v>
      </c>
      <c r="B133" s="142"/>
      <c r="C133" s="144"/>
      <c r="D133" s="148" t="str">
        <f t="shared" si="3"/>
        <v/>
      </c>
      <c r="E133" s="141"/>
      <c r="G133"/>
      <c r="H133" s="62"/>
      <c r="I133" s="62"/>
      <c r="J133" s="62"/>
      <c r="K133" s="62"/>
      <c r="L133" s="62"/>
      <c r="M133" s="62"/>
      <c r="N133" s="62"/>
      <c r="O133" s="62"/>
    </row>
    <row r="134" spans="1:15" s="68" customFormat="1">
      <c r="A134" s="141">
        <v>123</v>
      </c>
      <c r="B134" s="142"/>
      <c r="C134" s="144"/>
      <c r="D134" s="148" t="str">
        <f t="shared" si="3"/>
        <v/>
      </c>
      <c r="E134" s="141"/>
      <c r="G134"/>
      <c r="H134" s="62"/>
      <c r="I134" s="62"/>
      <c r="J134" s="62"/>
      <c r="K134" s="62"/>
      <c r="L134" s="62"/>
      <c r="M134" s="62"/>
      <c r="N134" s="62"/>
      <c r="O134" s="62"/>
    </row>
    <row r="135" spans="1:15" s="68" customFormat="1">
      <c r="A135" s="141">
        <v>124</v>
      </c>
      <c r="B135" s="142"/>
      <c r="C135" s="144"/>
      <c r="D135" s="148" t="str">
        <f t="shared" si="3"/>
        <v/>
      </c>
      <c r="E135" s="141"/>
      <c r="G135"/>
      <c r="H135" s="62"/>
      <c r="I135" s="62"/>
      <c r="J135" s="62"/>
      <c r="K135" s="62"/>
      <c r="L135" s="62"/>
      <c r="M135" s="62"/>
      <c r="N135" s="62"/>
      <c r="O135" s="62"/>
    </row>
    <row r="136" spans="1:15" s="68" customFormat="1">
      <c r="A136" s="141">
        <v>125</v>
      </c>
      <c r="B136" s="142"/>
      <c r="C136" s="144"/>
      <c r="D136" s="148" t="str">
        <f t="shared" si="3"/>
        <v/>
      </c>
      <c r="E136" s="141"/>
      <c r="G136"/>
      <c r="H136" s="62"/>
      <c r="I136" s="62"/>
      <c r="J136" s="62"/>
      <c r="K136" s="62"/>
      <c r="L136" s="62"/>
      <c r="M136" s="62"/>
      <c r="N136" s="62"/>
      <c r="O136" s="62"/>
    </row>
    <row r="137" spans="1:15" s="68" customFormat="1">
      <c r="A137" s="141">
        <v>126</v>
      </c>
      <c r="B137" s="142"/>
      <c r="C137" s="144"/>
      <c r="D137" s="148" t="str">
        <f t="shared" si="3"/>
        <v/>
      </c>
      <c r="E137" s="141"/>
      <c r="G137"/>
      <c r="H137" s="62"/>
      <c r="I137" s="62"/>
      <c r="J137" s="62"/>
      <c r="K137" s="62"/>
      <c r="L137" s="62"/>
      <c r="M137" s="62"/>
      <c r="N137" s="62"/>
      <c r="O137" s="62"/>
    </row>
    <row r="138" spans="1:15" s="68" customFormat="1">
      <c r="A138" s="141">
        <v>127</v>
      </c>
      <c r="B138" s="142"/>
      <c r="C138" s="144"/>
      <c r="D138" s="148" t="str">
        <f t="shared" si="3"/>
        <v/>
      </c>
      <c r="E138" s="141"/>
      <c r="G138"/>
      <c r="H138" s="62"/>
      <c r="I138" s="62"/>
      <c r="J138" s="62"/>
      <c r="K138" s="62"/>
      <c r="L138" s="62"/>
      <c r="M138" s="62"/>
      <c r="N138" s="62"/>
      <c r="O138" s="62"/>
    </row>
    <row r="139" spans="1:15" s="68" customFormat="1">
      <c r="A139" s="141">
        <v>128</v>
      </c>
      <c r="B139" s="142"/>
      <c r="C139" s="144"/>
      <c r="D139" s="148" t="str">
        <f t="shared" si="3"/>
        <v/>
      </c>
      <c r="E139" s="141"/>
      <c r="G139"/>
      <c r="H139" s="62"/>
      <c r="I139" s="62"/>
      <c r="J139" s="62"/>
      <c r="K139" s="62"/>
      <c r="L139" s="62"/>
      <c r="M139" s="62"/>
      <c r="N139" s="62"/>
      <c r="O139" s="62"/>
    </row>
    <row r="140" spans="1:15" s="68" customFormat="1">
      <c r="A140" s="141">
        <v>129</v>
      </c>
      <c r="B140" s="142"/>
      <c r="C140" s="144"/>
      <c r="D140" s="148" t="str">
        <f t="shared" ref="D140:D203" si="5">IF(OR(,$C140&lt;an_initial,$C140&gt;an_final),"",F140*(HLOOKUP(B140,iii12punctaje,2,FALSE)))</f>
        <v/>
      </c>
      <c r="E140" s="141"/>
      <c r="G140"/>
      <c r="H140" s="62"/>
      <c r="I140" s="62"/>
      <c r="J140" s="62"/>
      <c r="K140" s="62"/>
      <c r="L140" s="62"/>
      <c r="M140" s="62"/>
      <c r="N140" s="62"/>
      <c r="O140" s="62"/>
    </row>
    <row r="141" spans="1:15" s="68" customFormat="1">
      <c r="A141" s="141">
        <v>130</v>
      </c>
      <c r="B141" s="142"/>
      <c r="C141" s="144"/>
      <c r="D141" s="148" t="str">
        <f t="shared" si="5"/>
        <v/>
      </c>
      <c r="E141" s="141"/>
      <c r="G141"/>
      <c r="H141" s="62"/>
      <c r="I141" s="62"/>
      <c r="J141" s="62"/>
      <c r="K141" s="62"/>
      <c r="L141" s="62"/>
      <c r="M141" s="62"/>
      <c r="N141" s="62"/>
      <c r="O141" s="62"/>
    </row>
    <row r="142" spans="1:15" s="68" customFormat="1">
      <c r="A142" s="141">
        <v>131</v>
      </c>
      <c r="B142" s="142"/>
      <c r="C142" s="144"/>
      <c r="D142" s="148" t="str">
        <f t="shared" si="5"/>
        <v/>
      </c>
      <c r="E142" s="141"/>
      <c r="G142"/>
      <c r="H142" s="62"/>
      <c r="I142" s="62"/>
      <c r="J142" s="62"/>
      <c r="K142" s="62"/>
      <c r="L142" s="62"/>
      <c r="M142" s="62"/>
      <c r="N142" s="62"/>
      <c r="O142" s="62"/>
    </row>
    <row r="143" spans="1:15" s="68" customFormat="1">
      <c r="A143" s="141">
        <v>132</v>
      </c>
      <c r="B143" s="142"/>
      <c r="C143" s="144"/>
      <c r="D143" s="148" t="str">
        <f t="shared" si="5"/>
        <v/>
      </c>
      <c r="E143" s="141"/>
      <c r="G143"/>
      <c r="H143" s="62"/>
      <c r="I143" s="62"/>
      <c r="J143" s="62"/>
      <c r="K143" s="62"/>
      <c r="L143" s="62"/>
      <c r="M143" s="62"/>
      <c r="N143" s="62"/>
      <c r="O143" s="62"/>
    </row>
    <row r="144" spans="1:15" s="68" customFormat="1">
      <c r="A144" s="141">
        <v>133</v>
      </c>
      <c r="B144" s="142"/>
      <c r="C144" s="144"/>
      <c r="D144" s="148" t="str">
        <f t="shared" si="5"/>
        <v/>
      </c>
      <c r="E144" s="141"/>
      <c r="G144"/>
      <c r="H144" s="62"/>
      <c r="I144" s="62"/>
      <c r="J144" s="62"/>
      <c r="K144" s="62"/>
      <c r="L144" s="62"/>
      <c r="M144" s="62"/>
      <c r="N144" s="62"/>
      <c r="O144" s="62"/>
    </row>
    <row r="145" spans="1:15" s="68" customFormat="1">
      <c r="A145" s="141">
        <v>134</v>
      </c>
      <c r="B145" s="142"/>
      <c r="C145" s="144"/>
      <c r="D145" s="148" t="str">
        <f t="shared" si="5"/>
        <v/>
      </c>
      <c r="E145" s="141"/>
      <c r="G145"/>
      <c r="H145" s="62"/>
      <c r="I145" s="62"/>
      <c r="J145" s="62"/>
      <c r="K145" s="62"/>
      <c r="L145" s="62"/>
      <c r="M145" s="62"/>
      <c r="N145" s="62"/>
      <c r="O145" s="62"/>
    </row>
    <row r="146" spans="1:15" s="68" customFormat="1">
      <c r="A146" s="141">
        <v>135</v>
      </c>
      <c r="B146" s="142"/>
      <c r="C146" s="144"/>
      <c r="D146" s="148" t="str">
        <f t="shared" si="5"/>
        <v/>
      </c>
      <c r="E146" s="141"/>
      <c r="G146"/>
      <c r="H146" s="62"/>
      <c r="I146" s="62"/>
      <c r="J146" s="62"/>
      <c r="K146" s="62"/>
      <c r="L146" s="62"/>
      <c r="M146" s="62"/>
      <c r="N146" s="62"/>
      <c r="O146" s="62"/>
    </row>
    <row r="147" spans="1:15" s="68" customFormat="1">
      <c r="A147" s="141">
        <v>136</v>
      </c>
      <c r="B147" s="142"/>
      <c r="C147" s="144"/>
      <c r="D147" s="148" t="str">
        <f t="shared" si="5"/>
        <v/>
      </c>
      <c r="E147" s="141"/>
      <c r="G147"/>
      <c r="H147" s="62"/>
      <c r="I147" s="62"/>
      <c r="J147" s="62"/>
      <c r="K147" s="62"/>
      <c r="L147" s="62"/>
      <c r="M147" s="62"/>
      <c r="N147" s="62"/>
      <c r="O147" s="62"/>
    </row>
    <row r="148" spans="1:15" s="68" customFormat="1">
      <c r="A148" s="141">
        <v>137</v>
      </c>
      <c r="B148" s="142"/>
      <c r="C148" s="144"/>
      <c r="D148" s="148" t="str">
        <f t="shared" si="5"/>
        <v/>
      </c>
      <c r="E148" s="141"/>
      <c r="G148"/>
      <c r="H148" s="62"/>
      <c r="I148" s="62"/>
      <c r="J148" s="62"/>
      <c r="K148" s="62"/>
      <c r="L148" s="62"/>
      <c r="M148" s="62"/>
      <c r="N148" s="62"/>
      <c r="O148" s="62"/>
    </row>
    <row r="149" spans="1:15" s="68" customFormat="1">
      <c r="A149" s="141">
        <v>138</v>
      </c>
      <c r="B149" s="142"/>
      <c r="C149" s="144"/>
      <c r="D149" s="148" t="str">
        <f t="shared" si="5"/>
        <v/>
      </c>
      <c r="E149" s="141"/>
      <c r="G149"/>
      <c r="H149" s="62"/>
      <c r="I149" s="62"/>
      <c r="J149" s="62"/>
      <c r="K149" s="62"/>
      <c r="L149" s="62"/>
      <c r="M149" s="62"/>
      <c r="N149" s="62"/>
      <c r="O149" s="62"/>
    </row>
    <row r="150" spans="1:15" s="68" customFormat="1">
      <c r="A150" s="141">
        <v>139</v>
      </c>
      <c r="B150" s="142"/>
      <c r="C150" s="144"/>
      <c r="D150" s="148" t="str">
        <f t="shared" si="5"/>
        <v/>
      </c>
      <c r="E150" s="141"/>
      <c r="G150"/>
      <c r="H150" s="62"/>
      <c r="I150" s="62"/>
      <c r="J150" s="62"/>
      <c r="K150" s="62"/>
      <c r="L150" s="62"/>
      <c r="M150" s="62"/>
      <c r="N150" s="62"/>
      <c r="O150" s="62"/>
    </row>
    <row r="151" spans="1:15" s="68" customFormat="1">
      <c r="A151" s="141">
        <v>140</v>
      </c>
      <c r="B151" s="142"/>
      <c r="C151" s="144"/>
      <c r="D151" s="148" t="str">
        <f t="shared" si="5"/>
        <v/>
      </c>
      <c r="E151" s="141"/>
      <c r="G151"/>
      <c r="H151" s="62"/>
      <c r="I151" s="62"/>
      <c r="J151" s="62"/>
      <c r="K151" s="62"/>
      <c r="L151" s="62"/>
      <c r="M151" s="62"/>
      <c r="N151" s="62"/>
      <c r="O151" s="62"/>
    </row>
    <row r="152" spans="1:15" s="68" customFormat="1">
      <c r="A152" s="141">
        <v>141</v>
      </c>
      <c r="B152" s="142"/>
      <c r="C152" s="144"/>
      <c r="D152" s="148" t="str">
        <f t="shared" si="5"/>
        <v/>
      </c>
      <c r="E152" s="141"/>
      <c r="G152"/>
      <c r="H152" s="62"/>
      <c r="I152" s="62"/>
      <c r="J152" s="62"/>
      <c r="K152" s="62"/>
      <c r="L152" s="62"/>
      <c r="M152" s="62"/>
      <c r="N152" s="62"/>
      <c r="O152" s="62"/>
    </row>
    <row r="153" spans="1:15" s="68" customFormat="1">
      <c r="A153" s="141">
        <v>142</v>
      </c>
      <c r="B153" s="142"/>
      <c r="C153" s="144"/>
      <c r="D153" s="148" t="str">
        <f t="shared" si="5"/>
        <v/>
      </c>
      <c r="E153" s="141"/>
      <c r="G153"/>
      <c r="H153" s="62"/>
      <c r="I153" s="62"/>
      <c r="J153" s="62"/>
      <c r="K153" s="62"/>
      <c r="L153" s="62"/>
      <c r="M153" s="62"/>
      <c r="N153" s="62"/>
      <c r="O153" s="62"/>
    </row>
    <row r="154" spans="1:15" s="68" customFormat="1">
      <c r="A154" s="141">
        <v>143</v>
      </c>
      <c r="B154" s="142"/>
      <c r="C154" s="144"/>
      <c r="D154" s="148" t="str">
        <f t="shared" si="5"/>
        <v/>
      </c>
      <c r="E154" s="141"/>
      <c r="G154"/>
      <c r="H154" s="62"/>
      <c r="I154" s="62"/>
      <c r="J154" s="62"/>
      <c r="K154" s="62"/>
      <c r="L154" s="62"/>
      <c r="M154" s="62"/>
      <c r="N154" s="62"/>
      <c r="O154" s="62"/>
    </row>
    <row r="155" spans="1:15" s="68" customFormat="1">
      <c r="A155" s="141">
        <v>144</v>
      </c>
      <c r="B155" s="142"/>
      <c r="C155" s="144"/>
      <c r="D155" s="148" t="str">
        <f t="shared" si="5"/>
        <v/>
      </c>
      <c r="E155" s="141"/>
      <c r="G155"/>
      <c r="H155" s="62"/>
      <c r="I155" s="62"/>
      <c r="J155" s="62"/>
      <c r="K155" s="62"/>
      <c r="L155" s="62"/>
      <c r="M155" s="62"/>
      <c r="N155" s="62"/>
      <c r="O155" s="62"/>
    </row>
    <row r="156" spans="1:15" s="68" customFormat="1">
      <c r="A156" s="141">
        <v>145</v>
      </c>
      <c r="B156" s="142"/>
      <c r="C156" s="144"/>
      <c r="D156" s="148" t="str">
        <f t="shared" si="5"/>
        <v/>
      </c>
      <c r="E156" s="141"/>
      <c r="G156"/>
      <c r="H156" s="62"/>
      <c r="I156" s="62"/>
      <c r="J156" s="62"/>
      <c r="K156" s="62"/>
      <c r="L156" s="62"/>
      <c r="M156" s="62"/>
      <c r="N156" s="62"/>
      <c r="O156" s="62"/>
    </row>
    <row r="157" spans="1:15" s="68" customFormat="1">
      <c r="A157" s="141">
        <v>146</v>
      </c>
      <c r="B157" s="142"/>
      <c r="C157" s="144"/>
      <c r="D157" s="148" t="str">
        <f t="shared" si="5"/>
        <v/>
      </c>
      <c r="E157" s="141"/>
      <c r="G157"/>
      <c r="H157" s="62"/>
      <c r="I157" s="62"/>
      <c r="J157" s="62"/>
      <c r="K157" s="62"/>
      <c r="L157" s="62"/>
      <c r="M157" s="62"/>
      <c r="N157" s="62"/>
      <c r="O157" s="62"/>
    </row>
    <row r="158" spans="1:15" s="68" customFormat="1">
      <c r="A158" s="141">
        <v>147</v>
      </c>
      <c r="B158" s="142"/>
      <c r="C158" s="144"/>
      <c r="D158" s="148" t="str">
        <f t="shared" si="5"/>
        <v/>
      </c>
      <c r="E158" s="141"/>
      <c r="G158"/>
      <c r="H158" s="62"/>
      <c r="I158" s="62"/>
      <c r="J158" s="62"/>
      <c r="K158" s="62"/>
      <c r="L158" s="62"/>
      <c r="M158" s="62"/>
      <c r="N158" s="62"/>
      <c r="O158" s="62"/>
    </row>
    <row r="159" spans="1:15" s="68" customFormat="1">
      <c r="A159" s="141">
        <v>148</v>
      </c>
      <c r="B159" s="142"/>
      <c r="C159" s="144"/>
      <c r="D159" s="148" t="str">
        <f t="shared" si="5"/>
        <v/>
      </c>
      <c r="E159" s="141"/>
      <c r="G159"/>
      <c r="H159" s="62"/>
      <c r="I159" s="62"/>
      <c r="J159" s="62"/>
      <c r="K159" s="62"/>
      <c r="L159" s="62"/>
      <c r="M159" s="62"/>
      <c r="N159" s="62"/>
      <c r="O159" s="62"/>
    </row>
    <row r="160" spans="1:15" s="68" customFormat="1">
      <c r="A160" s="141">
        <v>149</v>
      </c>
      <c r="B160" s="142"/>
      <c r="C160" s="144"/>
      <c r="D160" s="148" t="str">
        <f t="shared" si="5"/>
        <v/>
      </c>
      <c r="E160" s="141"/>
      <c r="G160"/>
      <c r="H160" s="62"/>
      <c r="I160" s="62"/>
      <c r="J160" s="62"/>
      <c r="K160" s="62"/>
      <c r="L160" s="62"/>
      <c r="M160" s="62"/>
      <c r="N160" s="62"/>
      <c r="O160" s="62"/>
    </row>
    <row r="161" spans="1:15" s="68" customFormat="1">
      <c r="A161" s="141">
        <v>150</v>
      </c>
      <c r="B161" s="142"/>
      <c r="C161" s="144"/>
      <c r="D161" s="148" t="str">
        <f t="shared" si="5"/>
        <v/>
      </c>
      <c r="E161" s="141"/>
      <c r="G161"/>
      <c r="H161" s="62"/>
      <c r="I161" s="62"/>
      <c r="J161" s="62"/>
      <c r="K161" s="62"/>
      <c r="L161" s="62"/>
      <c r="M161" s="62"/>
      <c r="N161" s="62"/>
      <c r="O161" s="62"/>
    </row>
    <row r="162" spans="1:15" s="68" customFormat="1">
      <c r="A162" s="141">
        <v>151</v>
      </c>
      <c r="B162" s="142"/>
      <c r="C162" s="144"/>
      <c r="D162" s="148" t="str">
        <f t="shared" si="5"/>
        <v/>
      </c>
      <c r="E162" s="141"/>
      <c r="G162"/>
      <c r="H162" s="62"/>
      <c r="I162" s="62"/>
      <c r="J162" s="62"/>
      <c r="K162" s="62"/>
      <c r="L162" s="62"/>
      <c r="M162" s="62"/>
      <c r="N162" s="62"/>
      <c r="O162" s="62"/>
    </row>
    <row r="163" spans="1:15" s="68" customFormat="1">
      <c r="A163" s="141">
        <v>152</v>
      </c>
      <c r="B163" s="142"/>
      <c r="C163" s="144"/>
      <c r="D163" s="148" t="str">
        <f t="shared" si="5"/>
        <v/>
      </c>
      <c r="E163" s="141"/>
      <c r="G163"/>
      <c r="H163" s="62"/>
      <c r="I163" s="62"/>
      <c r="J163" s="62"/>
      <c r="K163" s="62"/>
      <c r="L163" s="62"/>
      <c r="M163" s="62"/>
      <c r="N163" s="62"/>
      <c r="O163" s="62"/>
    </row>
    <row r="164" spans="1:15" s="68" customFormat="1">
      <c r="A164" s="141">
        <v>153</v>
      </c>
      <c r="B164" s="142"/>
      <c r="C164" s="144"/>
      <c r="D164" s="148" t="str">
        <f t="shared" si="5"/>
        <v/>
      </c>
      <c r="E164" s="141"/>
      <c r="G164"/>
      <c r="H164" s="62"/>
      <c r="I164" s="62"/>
      <c r="J164" s="62"/>
      <c r="K164" s="62"/>
      <c r="L164" s="62"/>
      <c r="M164" s="62"/>
      <c r="N164" s="62"/>
      <c r="O164" s="62"/>
    </row>
    <row r="165" spans="1:15" s="68" customFormat="1">
      <c r="A165" s="141">
        <v>154</v>
      </c>
      <c r="B165" s="142"/>
      <c r="C165" s="144"/>
      <c r="D165" s="148" t="str">
        <f t="shared" si="5"/>
        <v/>
      </c>
      <c r="E165" s="141"/>
      <c r="G165"/>
      <c r="H165" s="62"/>
      <c r="I165" s="62"/>
      <c r="J165" s="62"/>
      <c r="K165" s="62"/>
      <c r="L165" s="62"/>
      <c r="M165" s="62"/>
      <c r="N165" s="62"/>
      <c r="O165" s="62"/>
    </row>
    <row r="166" spans="1:15" s="68" customFormat="1">
      <c r="A166" s="141">
        <v>155</v>
      </c>
      <c r="B166" s="142"/>
      <c r="C166" s="144"/>
      <c r="D166" s="148" t="str">
        <f t="shared" si="5"/>
        <v/>
      </c>
      <c r="E166" s="141"/>
      <c r="G166"/>
      <c r="H166" s="62"/>
      <c r="I166" s="62"/>
      <c r="J166" s="62"/>
      <c r="K166" s="62"/>
      <c r="L166" s="62"/>
      <c r="M166" s="62"/>
      <c r="N166" s="62"/>
      <c r="O166" s="62"/>
    </row>
    <row r="167" spans="1:15" s="68" customFormat="1">
      <c r="A167" s="141">
        <v>156</v>
      </c>
      <c r="B167" s="142"/>
      <c r="C167" s="144"/>
      <c r="D167" s="148" t="str">
        <f t="shared" si="5"/>
        <v/>
      </c>
      <c r="E167" s="141"/>
      <c r="G167"/>
      <c r="H167" s="62"/>
      <c r="I167" s="62"/>
      <c r="J167" s="62"/>
      <c r="K167" s="62"/>
      <c r="L167" s="62"/>
      <c r="M167" s="62"/>
      <c r="N167" s="62"/>
      <c r="O167" s="62"/>
    </row>
    <row r="168" spans="1:15" s="68" customFormat="1">
      <c r="A168" s="141">
        <v>157</v>
      </c>
      <c r="B168" s="142"/>
      <c r="C168" s="144"/>
      <c r="D168" s="148" t="str">
        <f t="shared" si="5"/>
        <v/>
      </c>
      <c r="E168" s="141"/>
      <c r="G168"/>
      <c r="H168" s="62"/>
      <c r="I168" s="62"/>
      <c r="J168" s="62"/>
      <c r="K168" s="62"/>
      <c r="L168" s="62"/>
      <c r="M168" s="62"/>
      <c r="N168" s="62"/>
      <c r="O168" s="62"/>
    </row>
    <row r="169" spans="1:15" s="68" customFormat="1">
      <c r="A169" s="141">
        <v>158</v>
      </c>
      <c r="B169" s="142"/>
      <c r="C169" s="144"/>
      <c r="D169" s="148" t="str">
        <f t="shared" si="5"/>
        <v/>
      </c>
      <c r="E169" s="141"/>
      <c r="G169"/>
      <c r="H169" s="62"/>
      <c r="I169" s="62"/>
      <c r="J169" s="62"/>
      <c r="K169" s="62"/>
      <c r="L169" s="62"/>
      <c r="M169" s="62"/>
      <c r="N169" s="62"/>
      <c r="O169" s="62"/>
    </row>
    <row r="170" spans="1:15" s="68" customFormat="1">
      <c r="A170" s="141">
        <v>159</v>
      </c>
      <c r="B170" s="142"/>
      <c r="C170" s="144"/>
      <c r="D170" s="148" t="str">
        <f t="shared" si="5"/>
        <v/>
      </c>
      <c r="E170" s="141"/>
      <c r="G170"/>
      <c r="H170" s="62"/>
      <c r="I170" s="62"/>
      <c r="J170" s="62"/>
      <c r="K170" s="62"/>
      <c r="L170" s="62"/>
      <c r="M170" s="62"/>
      <c r="N170" s="62"/>
      <c r="O170" s="62"/>
    </row>
    <row r="171" spans="1:15" s="68" customFormat="1">
      <c r="A171" s="141">
        <v>160</v>
      </c>
      <c r="B171" s="142"/>
      <c r="C171" s="144"/>
      <c r="D171" s="148" t="str">
        <f t="shared" si="5"/>
        <v/>
      </c>
      <c r="E171" s="141"/>
      <c r="G171"/>
      <c r="H171" s="62"/>
      <c r="I171" s="62"/>
      <c r="J171" s="62"/>
      <c r="K171" s="62"/>
      <c r="L171" s="62"/>
      <c r="M171" s="62"/>
      <c r="N171" s="62"/>
      <c r="O171" s="62"/>
    </row>
    <row r="172" spans="1:15" s="68" customFormat="1">
      <c r="A172" s="141">
        <v>161</v>
      </c>
      <c r="B172" s="142"/>
      <c r="C172" s="144"/>
      <c r="D172" s="148" t="str">
        <f t="shared" si="5"/>
        <v/>
      </c>
      <c r="E172" s="141"/>
      <c r="G172"/>
      <c r="H172" s="62"/>
      <c r="I172" s="62"/>
      <c r="J172" s="62"/>
      <c r="K172" s="62"/>
      <c r="L172" s="62"/>
      <c r="M172" s="62"/>
      <c r="N172" s="62"/>
      <c r="O172" s="62"/>
    </row>
    <row r="173" spans="1:15" s="68" customFormat="1">
      <c r="A173" s="141">
        <v>162</v>
      </c>
      <c r="B173" s="142"/>
      <c r="C173" s="144"/>
      <c r="D173" s="148" t="str">
        <f t="shared" si="5"/>
        <v/>
      </c>
      <c r="E173" s="141"/>
      <c r="G173"/>
      <c r="H173" s="62"/>
      <c r="I173" s="62"/>
      <c r="J173" s="62"/>
      <c r="K173" s="62"/>
      <c r="L173" s="62"/>
      <c r="M173" s="62"/>
      <c r="N173" s="62"/>
      <c r="O173" s="62"/>
    </row>
    <row r="174" spans="1:15" s="68" customFormat="1">
      <c r="A174" s="141">
        <v>163</v>
      </c>
      <c r="B174" s="142"/>
      <c r="C174" s="144"/>
      <c r="D174" s="148" t="str">
        <f t="shared" si="5"/>
        <v/>
      </c>
      <c r="E174" s="141"/>
      <c r="G174"/>
      <c r="H174" s="62"/>
      <c r="I174" s="62"/>
      <c r="J174" s="62"/>
      <c r="K174" s="62"/>
      <c r="L174" s="62"/>
      <c r="M174" s="62"/>
      <c r="N174" s="62"/>
      <c r="O174" s="62"/>
    </row>
    <row r="175" spans="1:15" s="68" customFormat="1">
      <c r="A175" s="141">
        <v>164</v>
      </c>
      <c r="B175" s="142"/>
      <c r="C175" s="144"/>
      <c r="D175" s="148" t="str">
        <f t="shared" si="5"/>
        <v/>
      </c>
      <c r="E175" s="141"/>
      <c r="G175"/>
      <c r="H175" s="62"/>
      <c r="I175" s="62"/>
      <c r="J175" s="62"/>
      <c r="K175" s="62"/>
      <c r="L175" s="62"/>
      <c r="M175" s="62"/>
      <c r="N175" s="62"/>
      <c r="O175" s="62"/>
    </row>
    <row r="176" spans="1:15" s="68" customFormat="1">
      <c r="A176" s="141">
        <v>165</v>
      </c>
      <c r="B176" s="142"/>
      <c r="C176" s="144"/>
      <c r="D176" s="148" t="str">
        <f t="shared" si="5"/>
        <v/>
      </c>
      <c r="E176" s="141"/>
      <c r="G176"/>
      <c r="H176" s="62"/>
      <c r="I176" s="62"/>
      <c r="J176" s="62"/>
      <c r="K176" s="62"/>
      <c r="L176" s="62"/>
      <c r="M176" s="62"/>
      <c r="N176" s="62"/>
      <c r="O176" s="62"/>
    </row>
    <row r="177" spans="1:15" s="68" customFormat="1">
      <c r="A177" s="141">
        <v>166</v>
      </c>
      <c r="B177" s="142"/>
      <c r="C177" s="144"/>
      <c r="D177" s="148" t="str">
        <f t="shared" si="5"/>
        <v/>
      </c>
      <c r="E177" s="141"/>
      <c r="G177"/>
      <c r="H177" s="62"/>
      <c r="I177" s="62"/>
      <c r="J177" s="62"/>
      <c r="K177" s="62"/>
      <c r="L177" s="62"/>
      <c r="M177" s="62"/>
      <c r="N177" s="62"/>
      <c r="O177" s="62"/>
    </row>
    <row r="178" spans="1:15" s="68" customFormat="1">
      <c r="A178" s="141">
        <v>167</v>
      </c>
      <c r="B178" s="142"/>
      <c r="C178" s="144"/>
      <c r="D178" s="148" t="str">
        <f t="shared" si="5"/>
        <v/>
      </c>
      <c r="E178" s="141"/>
      <c r="G178"/>
      <c r="H178" s="62"/>
      <c r="I178" s="62"/>
      <c r="J178" s="62"/>
      <c r="K178" s="62"/>
      <c r="L178" s="62"/>
      <c r="M178" s="62"/>
      <c r="N178" s="62"/>
      <c r="O178" s="62"/>
    </row>
    <row r="179" spans="1:15" s="68" customFormat="1">
      <c r="A179" s="141">
        <v>168</v>
      </c>
      <c r="B179" s="142"/>
      <c r="C179" s="144"/>
      <c r="D179" s="148" t="str">
        <f t="shared" si="5"/>
        <v/>
      </c>
      <c r="E179" s="141"/>
      <c r="G179"/>
      <c r="H179" s="62"/>
      <c r="I179" s="62"/>
      <c r="J179" s="62"/>
      <c r="K179" s="62"/>
      <c r="L179" s="62"/>
      <c r="M179" s="62"/>
      <c r="N179" s="62"/>
      <c r="O179" s="62"/>
    </row>
    <row r="180" spans="1:15" s="68" customFormat="1">
      <c r="A180" s="141">
        <v>169</v>
      </c>
      <c r="B180" s="142"/>
      <c r="C180" s="144"/>
      <c r="D180" s="148" t="str">
        <f t="shared" si="5"/>
        <v/>
      </c>
      <c r="E180" s="141"/>
      <c r="G180"/>
      <c r="H180" s="62"/>
      <c r="I180" s="62"/>
      <c r="J180" s="62"/>
      <c r="K180" s="62"/>
      <c r="L180" s="62"/>
      <c r="M180" s="62"/>
      <c r="N180" s="62"/>
      <c r="O180" s="62"/>
    </row>
    <row r="181" spans="1:15" s="68" customFormat="1">
      <c r="A181" s="141">
        <v>170</v>
      </c>
      <c r="B181" s="142"/>
      <c r="C181" s="144"/>
      <c r="D181" s="148" t="str">
        <f t="shared" si="5"/>
        <v/>
      </c>
      <c r="E181" s="141"/>
      <c r="G181"/>
      <c r="H181" s="62"/>
      <c r="I181" s="62"/>
      <c r="J181" s="62"/>
      <c r="K181" s="62"/>
      <c r="L181" s="62"/>
      <c r="M181" s="62"/>
      <c r="N181" s="62"/>
      <c r="O181" s="62"/>
    </row>
    <row r="182" spans="1:15" s="68" customFormat="1">
      <c r="A182" s="141">
        <v>171</v>
      </c>
      <c r="B182" s="142"/>
      <c r="C182" s="144"/>
      <c r="D182" s="148" t="str">
        <f t="shared" si="5"/>
        <v/>
      </c>
      <c r="E182" s="141"/>
      <c r="G182"/>
      <c r="H182" s="62"/>
      <c r="I182" s="62"/>
      <c r="J182" s="62"/>
      <c r="K182" s="62"/>
      <c r="L182" s="62"/>
      <c r="M182" s="62"/>
      <c r="N182" s="62"/>
      <c r="O182" s="62"/>
    </row>
    <row r="183" spans="1:15" s="68" customFormat="1">
      <c r="A183" s="141">
        <v>172</v>
      </c>
      <c r="B183" s="142"/>
      <c r="C183" s="144"/>
      <c r="D183" s="148" t="str">
        <f t="shared" si="5"/>
        <v/>
      </c>
      <c r="E183" s="141"/>
      <c r="G183"/>
      <c r="H183" s="62"/>
      <c r="I183" s="62"/>
      <c r="J183" s="62"/>
      <c r="K183" s="62"/>
      <c r="L183" s="62"/>
      <c r="M183" s="62"/>
      <c r="N183" s="62"/>
      <c r="O183" s="62"/>
    </row>
    <row r="184" spans="1:15" s="68" customFormat="1">
      <c r="A184" s="141">
        <v>173</v>
      </c>
      <c r="B184" s="142"/>
      <c r="C184" s="144"/>
      <c r="D184" s="148" t="str">
        <f t="shared" si="5"/>
        <v/>
      </c>
      <c r="E184" s="141"/>
      <c r="G184"/>
      <c r="H184" s="62"/>
      <c r="I184" s="62"/>
      <c r="J184" s="62"/>
      <c r="K184" s="62"/>
      <c r="L184" s="62"/>
      <c r="M184" s="62"/>
      <c r="N184" s="62"/>
      <c r="O184" s="62"/>
    </row>
    <row r="185" spans="1:15" s="68" customFormat="1">
      <c r="A185" s="141">
        <v>174</v>
      </c>
      <c r="B185" s="142"/>
      <c r="C185" s="144"/>
      <c r="D185" s="148" t="str">
        <f t="shared" si="5"/>
        <v/>
      </c>
      <c r="E185" s="141"/>
      <c r="G185"/>
      <c r="H185" s="62"/>
      <c r="I185" s="62"/>
      <c r="J185" s="62"/>
      <c r="K185" s="62"/>
      <c r="L185" s="62"/>
      <c r="M185" s="62"/>
      <c r="N185" s="62"/>
      <c r="O185" s="62"/>
    </row>
    <row r="186" spans="1:15" s="68" customFormat="1">
      <c r="A186" s="141">
        <v>175</v>
      </c>
      <c r="B186" s="142"/>
      <c r="C186" s="144"/>
      <c r="D186" s="148" t="str">
        <f t="shared" si="5"/>
        <v/>
      </c>
      <c r="E186" s="141"/>
      <c r="G186"/>
      <c r="H186" s="62"/>
      <c r="I186" s="62"/>
      <c r="J186" s="62"/>
      <c r="K186" s="62"/>
      <c r="L186" s="62"/>
      <c r="M186" s="62"/>
      <c r="N186" s="62"/>
      <c r="O186" s="62"/>
    </row>
    <row r="187" spans="1:15" s="68" customFormat="1">
      <c r="A187" s="141">
        <v>176</v>
      </c>
      <c r="B187" s="142"/>
      <c r="C187" s="144"/>
      <c r="D187" s="148" t="str">
        <f t="shared" si="5"/>
        <v/>
      </c>
      <c r="E187" s="141"/>
      <c r="G187"/>
      <c r="H187" s="62"/>
      <c r="I187" s="62"/>
      <c r="J187" s="62"/>
      <c r="K187" s="62"/>
      <c r="L187" s="62"/>
      <c r="M187" s="62"/>
      <c r="N187" s="62"/>
      <c r="O187" s="62"/>
    </row>
    <row r="188" spans="1:15" s="68" customFormat="1">
      <c r="A188" s="141">
        <v>177</v>
      </c>
      <c r="B188" s="142"/>
      <c r="C188" s="144"/>
      <c r="D188" s="148" t="str">
        <f t="shared" si="5"/>
        <v/>
      </c>
      <c r="E188" s="141"/>
      <c r="G188"/>
      <c r="H188" s="62"/>
      <c r="I188" s="62"/>
      <c r="J188" s="62"/>
      <c r="K188" s="62"/>
      <c r="L188" s="62"/>
      <c r="M188" s="62"/>
      <c r="N188" s="62"/>
      <c r="O188" s="62"/>
    </row>
    <row r="189" spans="1:15" s="68" customFormat="1">
      <c r="A189" s="141">
        <v>178</v>
      </c>
      <c r="B189" s="142"/>
      <c r="C189" s="144"/>
      <c r="D189" s="148" t="str">
        <f t="shared" si="5"/>
        <v/>
      </c>
      <c r="E189" s="141"/>
      <c r="G189"/>
      <c r="H189" s="62"/>
      <c r="I189" s="62"/>
      <c r="J189" s="62"/>
      <c r="K189" s="62"/>
      <c r="L189" s="62"/>
      <c r="M189" s="62"/>
      <c r="N189" s="62"/>
      <c r="O189" s="62"/>
    </row>
    <row r="190" spans="1:15" s="68" customFormat="1">
      <c r="A190" s="141">
        <v>179</v>
      </c>
      <c r="B190" s="142"/>
      <c r="C190" s="144"/>
      <c r="D190" s="148" t="str">
        <f t="shared" si="5"/>
        <v/>
      </c>
      <c r="E190" s="141"/>
      <c r="G190"/>
      <c r="H190" s="62"/>
      <c r="I190" s="62"/>
      <c r="J190" s="62"/>
      <c r="K190" s="62"/>
      <c r="L190" s="62"/>
      <c r="M190" s="62"/>
      <c r="N190" s="62"/>
      <c r="O190" s="62"/>
    </row>
    <row r="191" spans="1:15" s="68" customFormat="1">
      <c r="A191" s="141">
        <v>180</v>
      </c>
      <c r="B191" s="142"/>
      <c r="C191" s="144"/>
      <c r="D191" s="148" t="str">
        <f t="shared" si="5"/>
        <v/>
      </c>
      <c r="E191" s="141"/>
      <c r="G191"/>
      <c r="H191" s="62"/>
      <c r="I191" s="62"/>
      <c r="J191" s="62"/>
      <c r="K191" s="62"/>
      <c r="L191" s="62"/>
      <c r="M191" s="62"/>
      <c r="N191" s="62"/>
      <c r="O191" s="62"/>
    </row>
    <row r="192" spans="1:15" s="68" customFormat="1">
      <c r="A192" s="141">
        <v>181</v>
      </c>
      <c r="B192" s="142"/>
      <c r="C192" s="144"/>
      <c r="D192" s="148" t="str">
        <f t="shared" si="5"/>
        <v/>
      </c>
      <c r="E192" s="141"/>
      <c r="G192"/>
      <c r="H192" s="62"/>
      <c r="I192" s="62"/>
      <c r="J192" s="62"/>
      <c r="K192" s="62"/>
      <c r="L192" s="62"/>
      <c r="M192" s="62"/>
      <c r="N192" s="62"/>
      <c r="O192" s="62"/>
    </row>
    <row r="193" spans="1:15" s="68" customFormat="1">
      <c r="A193" s="141">
        <v>182</v>
      </c>
      <c r="B193" s="142"/>
      <c r="C193" s="144"/>
      <c r="D193" s="148" t="str">
        <f t="shared" si="5"/>
        <v/>
      </c>
      <c r="E193" s="141"/>
      <c r="G193"/>
      <c r="H193" s="62"/>
      <c r="I193" s="62"/>
      <c r="J193" s="62"/>
      <c r="K193" s="62"/>
      <c r="L193" s="62"/>
      <c r="M193" s="62"/>
      <c r="N193" s="62"/>
      <c r="O193" s="62"/>
    </row>
    <row r="194" spans="1:15" s="68" customFormat="1">
      <c r="A194" s="141">
        <v>183</v>
      </c>
      <c r="B194" s="142"/>
      <c r="C194" s="144"/>
      <c r="D194" s="148" t="str">
        <f t="shared" si="5"/>
        <v/>
      </c>
      <c r="E194" s="141"/>
      <c r="G194"/>
      <c r="H194" s="62"/>
      <c r="I194" s="62"/>
      <c r="J194" s="62"/>
      <c r="K194" s="62"/>
      <c r="L194" s="62"/>
      <c r="M194" s="62"/>
      <c r="N194" s="62"/>
      <c r="O194" s="62"/>
    </row>
    <row r="195" spans="1:15" s="68" customFormat="1">
      <c r="A195" s="141">
        <v>184</v>
      </c>
      <c r="B195" s="142"/>
      <c r="C195" s="144"/>
      <c r="D195" s="148" t="str">
        <f t="shared" si="5"/>
        <v/>
      </c>
      <c r="E195" s="141"/>
      <c r="G195"/>
      <c r="H195" s="62"/>
      <c r="I195" s="62"/>
      <c r="J195" s="62"/>
      <c r="K195" s="62"/>
      <c r="L195" s="62"/>
      <c r="M195" s="62"/>
      <c r="N195" s="62"/>
      <c r="O195" s="62"/>
    </row>
    <row r="196" spans="1:15" s="68" customFormat="1">
      <c r="A196" s="141">
        <v>185</v>
      </c>
      <c r="B196" s="142"/>
      <c r="C196" s="144"/>
      <c r="D196" s="148" t="str">
        <f t="shared" si="5"/>
        <v/>
      </c>
      <c r="E196" s="141"/>
      <c r="G196"/>
      <c r="H196" s="62"/>
      <c r="I196" s="62"/>
      <c r="J196" s="62"/>
      <c r="K196" s="62"/>
      <c r="L196" s="62"/>
      <c r="M196" s="62"/>
      <c r="N196" s="62"/>
      <c r="O196" s="62"/>
    </row>
    <row r="197" spans="1:15" s="68" customFormat="1">
      <c r="A197" s="141">
        <v>186</v>
      </c>
      <c r="B197" s="142"/>
      <c r="C197" s="144"/>
      <c r="D197" s="148" t="str">
        <f t="shared" si="5"/>
        <v/>
      </c>
      <c r="E197" s="141"/>
      <c r="G197"/>
      <c r="H197" s="62"/>
      <c r="I197" s="62"/>
      <c r="J197" s="62"/>
      <c r="K197" s="62"/>
      <c r="L197" s="62"/>
      <c r="M197" s="62"/>
      <c r="N197" s="62"/>
      <c r="O197" s="62"/>
    </row>
    <row r="198" spans="1:15" s="68" customFormat="1">
      <c r="A198" s="141">
        <v>187</v>
      </c>
      <c r="B198" s="142"/>
      <c r="C198" s="144"/>
      <c r="D198" s="148" t="str">
        <f t="shared" si="5"/>
        <v/>
      </c>
      <c r="E198" s="141"/>
      <c r="G198"/>
      <c r="H198" s="62"/>
      <c r="I198" s="62"/>
      <c r="J198" s="62"/>
      <c r="K198" s="62"/>
      <c r="L198" s="62"/>
      <c r="M198" s="62"/>
      <c r="N198" s="62"/>
      <c r="O198" s="62"/>
    </row>
    <row r="199" spans="1:15" s="68" customFormat="1">
      <c r="A199" s="141">
        <v>188</v>
      </c>
      <c r="B199" s="142"/>
      <c r="C199" s="144"/>
      <c r="D199" s="148" t="str">
        <f t="shared" si="5"/>
        <v/>
      </c>
      <c r="E199" s="141"/>
      <c r="G199"/>
      <c r="H199" s="62"/>
      <c r="I199" s="62"/>
      <c r="J199" s="62"/>
      <c r="K199" s="62"/>
      <c r="L199" s="62"/>
      <c r="M199" s="62"/>
      <c r="N199" s="62"/>
      <c r="O199" s="62"/>
    </row>
    <row r="200" spans="1:15" s="68" customFormat="1">
      <c r="A200" s="141">
        <v>189</v>
      </c>
      <c r="B200" s="142"/>
      <c r="C200" s="144"/>
      <c r="D200" s="148" t="str">
        <f t="shared" si="5"/>
        <v/>
      </c>
      <c r="E200" s="141"/>
      <c r="G200"/>
      <c r="H200" s="62"/>
      <c r="I200" s="62"/>
      <c r="J200" s="62"/>
      <c r="K200" s="62"/>
      <c r="L200" s="62"/>
      <c r="M200" s="62"/>
      <c r="N200" s="62"/>
      <c r="O200" s="62"/>
    </row>
    <row r="201" spans="1:15" s="68" customFormat="1">
      <c r="A201" s="141">
        <v>190</v>
      </c>
      <c r="B201" s="142"/>
      <c r="C201" s="144"/>
      <c r="D201" s="148" t="str">
        <f t="shared" si="5"/>
        <v/>
      </c>
      <c r="E201" s="141"/>
      <c r="G201"/>
      <c r="H201" s="62"/>
      <c r="I201" s="62"/>
      <c r="J201" s="62"/>
      <c r="K201" s="62"/>
      <c r="L201" s="62"/>
      <c r="M201" s="62"/>
      <c r="N201" s="62"/>
      <c r="O201" s="62"/>
    </row>
    <row r="202" spans="1:15" s="68" customFormat="1">
      <c r="A202" s="141">
        <v>191</v>
      </c>
      <c r="B202" s="142"/>
      <c r="C202" s="144"/>
      <c r="D202" s="148" t="str">
        <f t="shared" si="5"/>
        <v/>
      </c>
      <c r="E202" s="141"/>
      <c r="G202"/>
      <c r="H202" s="62"/>
      <c r="I202" s="62"/>
      <c r="J202" s="62"/>
      <c r="K202" s="62"/>
      <c r="L202" s="62"/>
      <c r="M202" s="62"/>
      <c r="N202" s="62"/>
      <c r="O202" s="62"/>
    </row>
    <row r="203" spans="1:15" s="68" customFormat="1">
      <c r="A203" s="141">
        <v>192</v>
      </c>
      <c r="B203" s="142"/>
      <c r="C203" s="144"/>
      <c r="D203" s="148" t="str">
        <f t="shared" si="5"/>
        <v/>
      </c>
      <c r="E203" s="141"/>
      <c r="G203"/>
      <c r="H203" s="62"/>
      <c r="I203" s="62"/>
      <c r="J203" s="62"/>
      <c r="K203" s="62"/>
      <c r="L203" s="62"/>
      <c r="M203" s="62"/>
      <c r="N203" s="62"/>
      <c r="O203" s="62"/>
    </row>
    <row r="204" spans="1:15" s="68" customFormat="1">
      <c r="A204" s="141">
        <v>193</v>
      </c>
      <c r="B204" s="142"/>
      <c r="C204" s="144"/>
      <c r="D204" s="148" t="str">
        <f t="shared" ref="D204:D261" si="6">IF(OR(,$C204&lt;an_initial,$C204&gt;an_final),"",F204*(HLOOKUP(B204,iii12punctaje,2,FALSE)))</f>
        <v/>
      </c>
      <c r="E204" s="141"/>
      <c r="G204"/>
      <c r="H204" s="62"/>
      <c r="I204" s="62"/>
      <c r="J204" s="62"/>
      <c r="K204" s="62"/>
      <c r="L204" s="62"/>
      <c r="M204" s="62"/>
      <c r="N204" s="62"/>
      <c r="O204" s="62"/>
    </row>
    <row r="205" spans="1:15" s="68" customFormat="1">
      <c r="A205" s="141">
        <v>194</v>
      </c>
      <c r="B205" s="142"/>
      <c r="C205" s="144"/>
      <c r="D205" s="148" t="str">
        <f t="shared" si="6"/>
        <v/>
      </c>
      <c r="E205" s="141"/>
      <c r="G205"/>
      <c r="H205" s="62"/>
      <c r="I205" s="62"/>
      <c r="J205" s="62"/>
      <c r="K205" s="62"/>
      <c r="L205" s="62"/>
      <c r="M205" s="62"/>
      <c r="N205" s="62"/>
      <c r="O205" s="62"/>
    </row>
    <row r="206" spans="1:15" s="68" customFormat="1">
      <c r="A206" s="141">
        <v>195</v>
      </c>
      <c r="B206" s="142"/>
      <c r="C206" s="144"/>
      <c r="D206" s="148" t="str">
        <f t="shared" si="6"/>
        <v/>
      </c>
      <c r="E206" s="141"/>
      <c r="G206"/>
      <c r="H206" s="62"/>
      <c r="I206" s="62"/>
      <c r="J206" s="62"/>
      <c r="K206" s="62"/>
      <c r="L206" s="62"/>
      <c r="M206" s="62"/>
      <c r="N206" s="62"/>
      <c r="O206" s="62"/>
    </row>
    <row r="207" spans="1:15" s="68" customFormat="1">
      <c r="A207" s="141">
        <v>196</v>
      </c>
      <c r="B207" s="142"/>
      <c r="C207" s="144"/>
      <c r="D207" s="148" t="str">
        <f t="shared" si="6"/>
        <v/>
      </c>
      <c r="E207" s="141"/>
      <c r="G207"/>
      <c r="H207" s="62"/>
      <c r="I207" s="62"/>
      <c r="J207" s="62"/>
      <c r="K207" s="62"/>
      <c r="L207" s="62"/>
      <c r="M207" s="62"/>
      <c r="N207" s="62"/>
      <c r="O207" s="62"/>
    </row>
    <row r="208" spans="1:15" s="68" customFormat="1">
      <c r="A208" s="141">
        <v>197</v>
      </c>
      <c r="B208" s="142"/>
      <c r="C208" s="144"/>
      <c r="D208" s="148" t="str">
        <f t="shared" si="6"/>
        <v/>
      </c>
      <c r="E208" s="141"/>
      <c r="G208"/>
      <c r="H208" s="62"/>
      <c r="I208" s="62"/>
      <c r="J208" s="62"/>
      <c r="K208" s="62"/>
      <c r="L208" s="62"/>
      <c r="M208" s="62"/>
      <c r="N208" s="62"/>
      <c r="O208" s="62"/>
    </row>
    <row r="209" spans="1:15" s="68" customFormat="1">
      <c r="A209" s="141">
        <v>198</v>
      </c>
      <c r="B209" s="142"/>
      <c r="C209" s="144"/>
      <c r="D209" s="148" t="str">
        <f t="shared" si="6"/>
        <v/>
      </c>
      <c r="E209" s="141"/>
      <c r="G209"/>
      <c r="H209" s="62"/>
      <c r="I209" s="62"/>
      <c r="J209" s="62"/>
      <c r="K209" s="62"/>
      <c r="L209" s="62"/>
      <c r="M209" s="62"/>
      <c r="N209" s="62"/>
      <c r="O209" s="62"/>
    </row>
    <row r="210" spans="1:15" s="68" customFormat="1">
      <c r="A210" s="141">
        <v>199</v>
      </c>
      <c r="B210" s="142"/>
      <c r="C210" s="144"/>
      <c r="D210" s="148" t="str">
        <f t="shared" si="6"/>
        <v/>
      </c>
      <c r="E210" s="141"/>
      <c r="G210"/>
      <c r="H210" s="62"/>
      <c r="I210" s="62"/>
      <c r="J210" s="62"/>
      <c r="K210" s="62"/>
      <c r="L210" s="62"/>
      <c r="M210" s="62"/>
      <c r="N210" s="62"/>
      <c r="O210" s="62"/>
    </row>
    <row r="211" spans="1:15" s="68" customFormat="1">
      <c r="A211" s="141">
        <v>200</v>
      </c>
      <c r="B211" s="142"/>
      <c r="C211" s="144"/>
      <c r="D211" s="148" t="str">
        <f t="shared" si="6"/>
        <v/>
      </c>
      <c r="E211" s="141"/>
      <c r="G211"/>
      <c r="H211" s="62"/>
      <c r="I211" s="62"/>
      <c r="J211" s="62"/>
      <c r="K211" s="62"/>
      <c r="L211" s="62"/>
      <c r="M211" s="62"/>
      <c r="N211" s="62"/>
      <c r="O211" s="62"/>
    </row>
    <row r="212" spans="1:15" s="68" customFormat="1">
      <c r="A212" s="141">
        <v>201</v>
      </c>
      <c r="B212" s="142"/>
      <c r="C212" s="144"/>
      <c r="D212" s="148" t="str">
        <f t="shared" si="6"/>
        <v/>
      </c>
      <c r="E212" s="141"/>
      <c r="G212"/>
      <c r="H212" s="62"/>
      <c r="I212" s="62"/>
      <c r="J212" s="62"/>
      <c r="K212" s="62"/>
      <c r="L212" s="62"/>
      <c r="M212" s="62"/>
      <c r="N212" s="62"/>
      <c r="O212" s="62"/>
    </row>
    <row r="213" spans="1:15" s="68" customFormat="1">
      <c r="A213" s="141">
        <v>202</v>
      </c>
      <c r="B213" s="142"/>
      <c r="C213" s="144"/>
      <c r="D213" s="148" t="str">
        <f t="shared" si="6"/>
        <v/>
      </c>
      <c r="E213" s="141"/>
      <c r="G213"/>
      <c r="H213" s="62"/>
      <c r="I213" s="62"/>
      <c r="J213" s="62"/>
      <c r="K213" s="62"/>
      <c r="L213" s="62"/>
      <c r="M213" s="62"/>
      <c r="N213" s="62"/>
      <c r="O213" s="62"/>
    </row>
    <row r="214" spans="1:15" s="68" customFormat="1">
      <c r="A214" s="141">
        <v>203</v>
      </c>
      <c r="B214" s="142"/>
      <c r="C214" s="144"/>
      <c r="D214" s="148" t="str">
        <f t="shared" si="6"/>
        <v/>
      </c>
      <c r="E214" s="141"/>
      <c r="G214"/>
      <c r="H214" s="62"/>
      <c r="I214" s="62"/>
      <c r="J214" s="62"/>
      <c r="K214" s="62"/>
      <c r="L214" s="62"/>
      <c r="M214" s="62"/>
      <c r="N214" s="62"/>
      <c r="O214" s="62"/>
    </row>
    <row r="215" spans="1:15" s="68" customFormat="1">
      <c r="A215" s="141">
        <v>204</v>
      </c>
      <c r="B215" s="142"/>
      <c r="C215" s="144"/>
      <c r="D215" s="148" t="str">
        <f t="shared" si="6"/>
        <v/>
      </c>
      <c r="E215" s="141"/>
      <c r="G215"/>
      <c r="H215" s="62"/>
      <c r="I215" s="62"/>
      <c r="J215" s="62"/>
      <c r="K215" s="62"/>
      <c r="L215" s="62"/>
      <c r="M215" s="62"/>
      <c r="N215" s="62"/>
      <c r="O215" s="62"/>
    </row>
    <row r="216" spans="1:15" s="68" customFormat="1">
      <c r="A216" s="141">
        <v>205</v>
      </c>
      <c r="B216" s="142"/>
      <c r="C216" s="144"/>
      <c r="D216" s="148" t="str">
        <f t="shared" si="6"/>
        <v/>
      </c>
      <c r="E216" s="141"/>
      <c r="G216"/>
      <c r="H216" s="62"/>
      <c r="I216" s="62"/>
      <c r="J216" s="62"/>
      <c r="K216" s="62"/>
      <c r="L216" s="62"/>
      <c r="M216" s="62"/>
      <c r="N216" s="62"/>
      <c r="O216" s="62"/>
    </row>
    <row r="217" spans="1:15" s="68" customFormat="1">
      <c r="A217" s="141">
        <v>206</v>
      </c>
      <c r="B217" s="142"/>
      <c r="C217" s="144"/>
      <c r="D217" s="148" t="str">
        <f t="shared" si="6"/>
        <v/>
      </c>
      <c r="E217" s="141"/>
      <c r="G217"/>
      <c r="H217" s="62"/>
      <c r="I217" s="62"/>
      <c r="J217" s="62"/>
      <c r="K217" s="62"/>
      <c r="L217" s="62"/>
      <c r="M217" s="62"/>
      <c r="N217" s="62"/>
      <c r="O217" s="62"/>
    </row>
    <row r="218" spans="1:15" s="68" customFormat="1">
      <c r="A218" s="141">
        <v>207</v>
      </c>
      <c r="B218" s="142"/>
      <c r="C218" s="144"/>
      <c r="D218" s="148" t="str">
        <f t="shared" si="6"/>
        <v/>
      </c>
      <c r="E218" s="141"/>
      <c r="G218"/>
      <c r="H218" s="62"/>
      <c r="I218" s="62"/>
      <c r="J218" s="62"/>
      <c r="K218" s="62"/>
      <c r="L218" s="62"/>
      <c r="M218" s="62"/>
      <c r="N218" s="62"/>
      <c r="O218" s="62"/>
    </row>
    <row r="219" spans="1:15" s="68" customFormat="1">
      <c r="A219" s="141">
        <v>208</v>
      </c>
      <c r="B219" s="142"/>
      <c r="C219" s="144"/>
      <c r="D219" s="148" t="str">
        <f t="shared" si="6"/>
        <v/>
      </c>
      <c r="E219" s="141"/>
      <c r="G219"/>
      <c r="H219" s="62"/>
      <c r="I219" s="62"/>
      <c r="J219" s="62"/>
      <c r="K219" s="62"/>
      <c r="L219" s="62"/>
      <c r="M219" s="62"/>
      <c r="N219" s="62"/>
      <c r="O219" s="62"/>
    </row>
    <row r="220" spans="1:15" s="68" customFormat="1">
      <c r="A220" s="141">
        <v>209</v>
      </c>
      <c r="B220" s="142"/>
      <c r="C220" s="144"/>
      <c r="D220" s="148" t="str">
        <f t="shared" si="6"/>
        <v/>
      </c>
      <c r="E220" s="141"/>
      <c r="G220"/>
      <c r="H220" s="62"/>
      <c r="I220" s="62"/>
      <c r="J220" s="62"/>
      <c r="K220" s="62"/>
      <c r="L220" s="62"/>
      <c r="M220" s="62"/>
      <c r="N220" s="62"/>
      <c r="O220" s="62"/>
    </row>
    <row r="221" spans="1:15" s="68" customFormat="1">
      <c r="A221" s="141">
        <v>210</v>
      </c>
      <c r="B221" s="142"/>
      <c r="C221" s="144"/>
      <c r="D221" s="148" t="str">
        <f t="shared" si="6"/>
        <v/>
      </c>
      <c r="E221" s="141"/>
      <c r="G221"/>
      <c r="H221" s="62"/>
      <c r="I221" s="62"/>
      <c r="J221" s="62"/>
      <c r="K221" s="62"/>
      <c r="L221" s="62"/>
      <c r="M221" s="62"/>
      <c r="N221" s="62"/>
      <c r="O221" s="62"/>
    </row>
    <row r="222" spans="1:15" s="68" customFormat="1">
      <c r="A222" s="141">
        <v>211</v>
      </c>
      <c r="B222" s="142"/>
      <c r="C222" s="144"/>
      <c r="D222" s="148" t="str">
        <f t="shared" si="6"/>
        <v/>
      </c>
      <c r="E222" s="141"/>
      <c r="G222"/>
      <c r="H222" s="62"/>
      <c r="I222" s="62"/>
      <c r="J222" s="62"/>
      <c r="K222" s="62"/>
      <c r="L222" s="62"/>
      <c r="M222" s="62"/>
      <c r="N222" s="62"/>
      <c r="O222" s="62"/>
    </row>
    <row r="223" spans="1:15" s="68" customFormat="1">
      <c r="A223" s="141">
        <v>212</v>
      </c>
      <c r="B223" s="142"/>
      <c r="C223" s="144"/>
      <c r="D223" s="148" t="str">
        <f t="shared" si="6"/>
        <v/>
      </c>
      <c r="E223" s="141"/>
      <c r="G223"/>
      <c r="H223" s="62"/>
      <c r="I223" s="62"/>
      <c r="J223" s="62"/>
      <c r="K223" s="62"/>
      <c r="L223" s="62"/>
      <c r="M223" s="62"/>
      <c r="N223" s="62"/>
      <c r="O223" s="62"/>
    </row>
    <row r="224" spans="1:15" s="68" customFormat="1">
      <c r="A224" s="141">
        <v>213</v>
      </c>
      <c r="B224" s="142"/>
      <c r="C224" s="144"/>
      <c r="D224" s="148" t="str">
        <f t="shared" si="6"/>
        <v/>
      </c>
      <c r="E224" s="141"/>
      <c r="G224"/>
      <c r="H224" s="62"/>
      <c r="I224" s="62"/>
      <c r="J224" s="62"/>
      <c r="K224" s="62"/>
      <c r="L224" s="62"/>
      <c r="M224" s="62"/>
      <c r="N224" s="62"/>
      <c r="O224" s="62"/>
    </row>
    <row r="225" spans="1:15" s="68" customFormat="1">
      <c r="A225" s="141">
        <v>214</v>
      </c>
      <c r="B225" s="142"/>
      <c r="C225" s="144"/>
      <c r="D225" s="148" t="str">
        <f t="shared" si="6"/>
        <v/>
      </c>
      <c r="E225" s="141"/>
      <c r="G225"/>
      <c r="H225" s="62"/>
      <c r="I225" s="62"/>
      <c r="J225" s="62"/>
      <c r="K225" s="62"/>
      <c r="L225" s="62"/>
      <c r="M225" s="62"/>
      <c r="N225" s="62"/>
      <c r="O225" s="62"/>
    </row>
    <row r="226" spans="1:15" s="68" customFormat="1">
      <c r="A226" s="141">
        <v>215</v>
      </c>
      <c r="B226" s="142"/>
      <c r="C226" s="144"/>
      <c r="D226" s="148" t="str">
        <f t="shared" si="6"/>
        <v/>
      </c>
      <c r="E226" s="141"/>
      <c r="G226"/>
      <c r="H226" s="62"/>
      <c r="I226" s="62"/>
      <c r="J226" s="62"/>
      <c r="K226" s="62"/>
      <c r="L226" s="62"/>
      <c r="M226" s="62"/>
      <c r="N226" s="62"/>
      <c r="O226" s="62"/>
    </row>
    <row r="227" spans="1:15" s="68" customFormat="1">
      <c r="A227" s="141">
        <v>216</v>
      </c>
      <c r="B227" s="142"/>
      <c r="C227" s="144"/>
      <c r="D227" s="148" t="str">
        <f t="shared" si="6"/>
        <v/>
      </c>
      <c r="E227" s="141"/>
      <c r="G227"/>
      <c r="H227" s="62"/>
      <c r="I227" s="62"/>
      <c r="J227" s="62"/>
      <c r="K227" s="62"/>
      <c r="L227" s="62"/>
      <c r="M227" s="62"/>
      <c r="N227" s="62"/>
      <c r="O227" s="62"/>
    </row>
    <row r="228" spans="1:15" s="68" customFormat="1">
      <c r="A228" s="141">
        <v>217</v>
      </c>
      <c r="B228" s="142"/>
      <c r="C228" s="144"/>
      <c r="D228" s="148" t="str">
        <f t="shared" si="6"/>
        <v/>
      </c>
      <c r="E228" s="141"/>
      <c r="G228"/>
      <c r="H228" s="62"/>
      <c r="I228" s="62"/>
      <c r="J228" s="62"/>
      <c r="K228" s="62"/>
      <c r="L228" s="62"/>
      <c r="M228" s="62"/>
      <c r="N228" s="62"/>
      <c r="O228" s="62"/>
    </row>
    <row r="229" spans="1:15" s="68" customFormat="1">
      <c r="A229" s="141">
        <v>218</v>
      </c>
      <c r="B229" s="142"/>
      <c r="C229" s="144"/>
      <c r="D229" s="148" t="str">
        <f t="shared" si="6"/>
        <v/>
      </c>
      <c r="E229" s="141"/>
      <c r="G229"/>
      <c r="H229" s="62"/>
      <c r="I229" s="62"/>
      <c r="J229" s="62"/>
      <c r="K229" s="62"/>
      <c r="L229" s="62"/>
      <c r="M229" s="62"/>
      <c r="N229" s="62"/>
      <c r="O229" s="62"/>
    </row>
    <row r="230" spans="1:15" s="68" customFormat="1">
      <c r="A230" s="141">
        <v>219</v>
      </c>
      <c r="B230" s="142"/>
      <c r="C230" s="144"/>
      <c r="D230" s="148" t="str">
        <f t="shared" si="6"/>
        <v/>
      </c>
      <c r="E230" s="141"/>
      <c r="G230"/>
      <c r="H230" s="62"/>
      <c r="I230" s="62"/>
      <c r="J230" s="62"/>
      <c r="K230" s="62"/>
      <c r="L230" s="62"/>
      <c r="M230" s="62"/>
      <c r="N230" s="62"/>
      <c r="O230" s="62"/>
    </row>
    <row r="231" spans="1:15" s="68" customFormat="1">
      <c r="A231" s="141">
        <v>220</v>
      </c>
      <c r="B231" s="142"/>
      <c r="C231" s="144"/>
      <c r="D231" s="148" t="str">
        <f t="shared" si="6"/>
        <v/>
      </c>
      <c r="E231" s="141"/>
      <c r="G231"/>
      <c r="H231" s="62"/>
      <c r="I231" s="62"/>
      <c r="J231" s="62"/>
      <c r="K231" s="62"/>
      <c r="L231" s="62"/>
      <c r="M231" s="62"/>
      <c r="N231" s="62"/>
      <c r="O231" s="62"/>
    </row>
    <row r="232" spans="1:15" s="68" customFormat="1">
      <c r="A232" s="141">
        <v>221</v>
      </c>
      <c r="B232" s="142"/>
      <c r="C232" s="144"/>
      <c r="D232" s="148" t="str">
        <f t="shared" si="6"/>
        <v/>
      </c>
      <c r="E232" s="141"/>
      <c r="G232"/>
      <c r="H232" s="62"/>
      <c r="I232" s="62"/>
      <c r="J232" s="62"/>
      <c r="K232" s="62"/>
      <c r="L232" s="62"/>
      <c r="M232" s="62"/>
      <c r="N232" s="62"/>
      <c r="O232" s="62"/>
    </row>
    <row r="233" spans="1:15" s="68" customFormat="1">
      <c r="A233" s="141">
        <v>222</v>
      </c>
      <c r="B233" s="142"/>
      <c r="C233" s="144"/>
      <c r="D233" s="148" t="str">
        <f t="shared" si="6"/>
        <v/>
      </c>
      <c r="E233" s="141"/>
      <c r="G233"/>
      <c r="H233" s="62"/>
      <c r="I233" s="62"/>
      <c r="J233" s="62"/>
      <c r="K233" s="62"/>
      <c r="L233" s="62"/>
      <c r="M233" s="62"/>
      <c r="N233" s="62"/>
      <c r="O233" s="62"/>
    </row>
    <row r="234" spans="1:15" s="68" customFormat="1">
      <c r="A234" s="141">
        <v>223</v>
      </c>
      <c r="B234" s="142"/>
      <c r="C234" s="144"/>
      <c r="D234" s="148" t="str">
        <f t="shared" si="6"/>
        <v/>
      </c>
      <c r="E234" s="141"/>
      <c r="G234"/>
      <c r="H234" s="62"/>
      <c r="I234" s="62"/>
      <c r="J234" s="62"/>
      <c r="K234" s="62"/>
      <c r="L234" s="62"/>
      <c r="M234" s="62"/>
      <c r="N234" s="62"/>
      <c r="O234" s="62"/>
    </row>
    <row r="235" spans="1:15" s="68" customFormat="1">
      <c r="A235" s="141">
        <v>224</v>
      </c>
      <c r="B235" s="142"/>
      <c r="C235" s="144"/>
      <c r="D235" s="148" t="str">
        <f t="shared" si="6"/>
        <v/>
      </c>
      <c r="E235" s="141"/>
      <c r="G235"/>
      <c r="H235" s="62"/>
      <c r="I235" s="62"/>
      <c r="J235" s="62"/>
      <c r="K235" s="62"/>
      <c r="L235" s="62"/>
      <c r="M235" s="62"/>
      <c r="N235" s="62"/>
      <c r="O235" s="62"/>
    </row>
    <row r="236" spans="1:15" s="68" customFormat="1">
      <c r="A236" s="141">
        <v>225</v>
      </c>
      <c r="B236" s="142"/>
      <c r="C236" s="144"/>
      <c r="D236" s="148" t="str">
        <f t="shared" si="6"/>
        <v/>
      </c>
      <c r="E236" s="141"/>
      <c r="G236"/>
      <c r="H236" s="62"/>
      <c r="I236" s="62"/>
      <c r="J236" s="62"/>
      <c r="K236" s="62"/>
      <c r="L236" s="62"/>
      <c r="M236" s="62"/>
      <c r="N236" s="62"/>
      <c r="O236" s="62"/>
    </row>
    <row r="237" spans="1:15" s="68" customFormat="1">
      <c r="A237" s="141">
        <v>226</v>
      </c>
      <c r="B237" s="142"/>
      <c r="C237" s="144"/>
      <c r="D237" s="148" t="str">
        <f t="shared" si="6"/>
        <v/>
      </c>
      <c r="E237" s="141"/>
      <c r="G237"/>
      <c r="H237" s="62"/>
      <c r="I237" s="62"/>
      <c r="J237" s="62"/>
      <c r="K237" s="62"/>
      <c r="L237" s="62"/>
      <c r="M237" s="62"/>
      <c r="N237" s="62"/>
      <c r="O237" s="62"/>
    </row>
    <row r="238" spans="1:15" s="68" customFormat="1">
      <c r="A238" s="141">
        <v>227</v>
      </c>
      <c r="B238" s="142"/>
      <c r="C238" s="144"/>
      <c r="D238" s="148" t="str">
        <f t="shared" si="6"/>
        <v/>
      </c>
      <c r="E238" s="141"/>
      <c r="G238"/>
      <c r="H238" s="62"/>
      <c r="I238" s="62"/>
      <c r="J238" s="62"/>
      <c r="K238" s="62"/>
      <c r="L238" s="62"/>
      <c r="M238" s="62"/>
      <c r="N238" s="62"/>
      <c r="O238" s="62"/>
    </row>
    <row r="239" spans="1:15" s="68" customFormat="1">
      <c r="A239" s="141">
        <v>228</v>
      </c>
      <c r="B239" s="142"/>
      <c r="C239" s="144"/>
      <c r="D239" s="148" t="str">
        <f t="shared" si="6"/>
        <v/>
      </c>
      <c r="E239" s="141"/>
      <c r="G239"/>
      <c r="H239" s="62"/>
      <c r="I239" s="62"/>
      <c r="J239" s="62"/>
      <c r="K239" s="62"/>
      <c r="L239" s="62"/>
      <c r="M239" s="62"/>
      <c r="N239" s="62"/>
      <c r="O239" s="62"/>
    </row>
    <row r="240" spans="1:15" s="68" customFormat="1">
      <c r="A240" s="141">
        <v>229</v>
      </c>
      <c r="B240" s="142"/>
      <c r="C240" s="144"/>
      <c r="D240" s="148" t="str">
        <f t="shared" si="6"/>
        <v/>
      </c>
      <c r="E240" s="141"/>
      <c r="G240"/>
      <c r="H240" s="62"/>
      <c r="I240" s="62"/>
      <c r="J240" s="62"/>
      <c r="K240" s="62"/>
      <c r="L240" s="62"/>
      <c r="M240" s="62"/>
      <c r="N240" s="62"/>
      <c r="O240" s="62"/>
    </row>
    <row r="241" spans="1:15" s="68" customFormat="1">
      <c r="A241" s="141">
        <v>230</v>
      </c>
      <c r="B241" s="142"/>
      <c r="C241" s="144"/>
      <c r="D241" s="148" t="str">
        <f t="shared" si="6"/>
        <v/>
      </c>
      <c r="E241" s="141"/>
      <c r="G241"/>
      <c r="H241" s="62"/>
      <c r="I241" s="62"/>
      <c r="J241" s="62"/>
      <c r="K241" s="62"/>
      <c r="L241" s="62"/>
      <c r="M241" s="62"/>
      <c r="N241" s="62"/>
      <c r="O241" s="62"/>
    </row>
    <row r="242" spans="1:15" s="68" customFormat="1">
      <c r="A242" s="141">
        <v>231</v>
      </c>
      <c r="B242" s="142"/>
      <c r="C242" s="144"/>
      <c r="D242" s="148" t="str">
        <f t="shared" si="6"/>
        <v/>
      </c>
      <c r="E242" s="141"/>
      <c r="G242"/>
      <c r="H242" s="62"/>
      <c r="I242" s="62"/>
      <c r="J242" s="62"/>
      <c r="K242" s="62"/>
      <c r="L242" s="62"/>
      <c r="M242" s="62"/>
      <c r="N242" s="62"/>
      <c r="O242" s="62"/>
    </row>
    <row r="243" spans="1:15" s="68" customFormat="1">
      <c r="A243" s="141">
        <v>232</v>
      </c>
      <c r="B243" s="142"/>
      <c r="C243" s="144"/>
      <c r="D243" s="148" t="str">
        <f t="shared" si="6"/>
        <v/>
      </c>
      <c r="E243" s="141"/>
      <c r="G243"/>
      <c r="H243" s="62"/>
      <c r="I243" s="62"/>
      <c r="J243" s="62"/>
      <c r="K243" s="62"/>
      <c r="L243" s="62"/>
      <c r="M243" s="62"/>
      <c r="N243" s="62"/>
      <c r="O243" s="62"/>
    </row>
    <row r="244" spans="1:15" s="68" customFormat="1">
      <c r="A244" s="141">
        <v>233</v>
      </c>
      <c r="B244" s="142"/>
      <c r="C244" s="144"/>
      <c r="D244" s="148" t="str">
        <f t="shared" si="6"/>
        <v/>
      </c>
      <c r="E244" s="141"/>
      <c r="G244"/>
      <c r="H244" s="62"/>
      <c r="I244" s="62"/>
      <c r="J244" s="62"/>
      <c r="K244" s="62"/>
      <c r="L244" s="62"/>
      <c r="M244" s="62"/>
      <c r="N244" s="62"/>
      <c r="O244" s="62"/>
    </row>
    <row r="245" spans="1:15" s="68" customFormat="1">
      <c r="A245" s="141">
        <v>234</v>
      </c>
      <c r="B245" s="142"/>
      <c r="C245" s="144"/>
      <c r="D245" s="148" t="str">
        <f t="shared" si="6"/>
        <v/>
      </c>
      <c r="E245" s="141"/>
      <c r="G245"/>
      <c r="H245" s="62"/>
      <c r="I245" s="62"/>
      <c r="J245" s="62"/>
      <c r="K245" s="62"/>
      <c r="L245" s="62"/>
      <c r="M245" s="62"/>
      <c r="N245" s="62"/>
      <c r="O245" s="62"/>
    </row>
    <row r="246" spans="1:15" s="68" customFormat="1">
      <c r="A246" s="141">
        <v>235</v>
      </c>
      <c r="B246" s="142"/>
      <c r="C246" s="144"/>
      <c r="D246" s="148" t="str">
        <f t="shared" si="6"/>
        <v/>
      </c>
      <c r="E246" s="141"/>
      <c r="G246"/>
      <c r="H246" s="62"/>
      <c r="I246" s="62"/>
      <c r="J246" s="62"/>
      <c r="K246" s="62"/>
      <c r="L246" s="62"/>
      <c r="M246" s="62"/>
      <c r="N246" s="62"/>
      <c r="O246" s="62"/>
    </row>
    <row r="247" spans="1:15" s="68" customFormat="1">
      <c r="A247" s="141">
        <v>236</v>
      </c>
      <c r="B247" s="142"/>
      <c r="C247" s="144"/>
      <c r="D247" s="148" t="str">
        <f t="shared" si="6"/>
        <v/>
      </c>
      <c r="E247" s="141"/>
      <c r="G247"/>
      <c r="H247" s="62"/>
      <c r="I247" s="62"/>
      <c r="J247" s="62"/>
      <c r="K247" s="62"/>
      <c r="L247" s="62"/>
      <c r="M247" s="62"/>
      <c r="N247" s="62"/>
      <c r="O247" s="62"/>
    </row>
    <row r="248" spans="1:15" s="68" customFormat="1">
      <c r="A248" s="141">
        <v>237</v>
      </c>
      <c r="B248" s="142"/>
      <c r="C248" s="144"/>
      <c r="D248" s="148" t="str">
        <f t="shared" si="6"/>
        <v/>
      </c>
      <c r="E248" s="141"/>
      <c r="G248"/>
      <c r="H248" s="62"/>
      <c r="I248" s="62"/>
      <c r="J248" s="62"/>
      <c r="K248" s="62"/>
      <c r="L248" s="62"/>
      <c r="M248" s="62"/>
      <c r="N248" s="62"/>
      <c r="O248" s="62"/>
    </row>
    <row r="249" spans="1:15" s="68" customFormat="1">
      <c r="A249" s="141">
        <v>238</v>
      </c>
      <c r="B249" s="142"/>
      <c r="C249" s="144"/>
      <c r="D249" s="148" t="str">
        <f t="shared" si="6"/>
        <v/>
      </c>
      <c r="E249" s="141"/>
      <c r="G249"/>
      <c r="H249" s="62"/>
      <c r="I249" s="62"/>
      <c r="J249" s="62"/>
      <c r="K249" s="62"/>
      <c r="L249" s="62"/>
      <c r="M249" s="62"/>
      <c r="N249" s="62"/>
      <c r="O249" s="62"/>
    </row>
    <row r="250" spans="1:15" s="68" customFormat="1">
      <c r="A250" s="141">
        <v>239</v>
      </c>
      <c r="B250" s="142"/>
      <c r="C250" s="144"/>
      <c r="D250" s="148" t="str">
        <f t="shared" si="6"/>
        <v/>
      </c>
      <c r="E250" s="141"/>
      <c r="G250"/>
      <c r="H250" s="62"/>
      <c r="I250" s="62"/>
      <c r="J250" s="62"/>
      <c r="K250" s="62"/>
      <c r="L250" s="62"/>
      <c r="M250" s="62"/>
      <c r="N250" s="62"/>
      <c r="O250" s="62"/>
    </row>
    <row r="251" spans="1:15" s="68" customFormat="1">
      <c r="A251" s="141">
        <v>240</v>
      </c>
      <c r="B251" s="142"/>
      <c r="C251" s="144"/>
      <c r="D251" s="148" t="str">
        <f t="shared" si="6"/>
        <v/>
      </c>
      <c r="E251" s="141"/>
      <c r="G251"/>
      <c r="H251" s="62"/>
      <c r="I251" s="62"/>
      <c r="J251" s="62"/>
      <c r="K251" s="62"/>
      <c r="L251" s="62"/>
      <c r="M251" s="62"/>
      <c r="N251" s="62"/>
      <c r="O251" s="62"/>
    </row>
    <row r="252" spans="1:15" s="68" customFormat="1">
      <c r="A252" s="141">
        <v>241</v>
      </c>
      <c r="B252" s="142"/>
      <c r="C252" s="144"/>
      <c r="D252" s="148" t="str">
        <f t="shared" si="6"/>
        <v/>
      </c>
      <c r="E252" s="141"/>
      <c r="G252"/>
      <c r="H252" s="62"/>
      <c r="I252" s="62"/>
      <c r="J252" s="62"/>
      <c r="K252" s="62"/>
      <c r="L252" s="62"/>
      <c r="M252" s="62"/>
      <c r="N252" s="62"/>
      <c r="O252" s="62"/>
    </row>
    <row r="253" spans="1:15" s="68" customFormat="1">
      <c r="A253" s="141">
        <v>242</v>
      </c>
      <c r="B253" s="142"/>
      <c r="C253" s="144"/>
      <c r="D253" s="148" t="str">
        <f t="shared" si="6"/>
        <v/>
      </c>
      <c r="E253" s="141"/>
      <c r="G253"/>
      <c r="H253" s="62"/>
      <c r="I253" s="62"/>
      <c r="J253" s="62"/>
      <c r="K253" s="62"/>
      <c r="L253" s="62"/>
      <c r="M253" s="62"/>
      <c r="N253" s="62"/>
      <c r="O253" s="62"/>
    </row>
    <row r="254" spans="1:15" s="68" customFormat="1">
      <c r="A254" s="141">
        <v>243</v>
      </c>
      <c r="B254" s="142"/>
      <c r="C254" s="144"/>
      <c r="D254" s="148" t="str">
        <f t="shared" si="6"/>
        <v/>
      </c>
      <c r="E254" s="141"/>
      <c r="G254"/>
      <c r="H254" s="62"/>
      <c r="I254" s="62"/>
      <c r="J254" s="62"/>
      <c r="K254" s="62"/>
      <c r="L254" s="62"/>
      <c r="M254" s="62"/>
      <c r="N254" s="62"/>
      <c r="O254" s="62"/>
    </row>
    <row r="255" spans="1:15" s="68" customFormat="1">
      <c r="A255" s="141">
        <v>244</v>
      </c>
      <c r="B255" s="142"/>
      <c r="C255" s="144"/>
      <c r="D255" s="148" t="str">
        <f t="shared" si="6"/>
        <v/>
      </c>
      <c r="E255" s="141"/>
      <c r="G255"/>
      <c r="H255" s="62"/>
      <c r="I255" s="62"/>
      <c r="J255" s="62"/>
      <c r="K255" s="62"/>
      <c r="L255" s="62"/>
      <c r="M255" s="62"/>
      <c r="N255" s="62"/>
      <c r="O255" s="62"/>
    </row>
    <row r="256" spans="1:15" s="68" customFormat="1">
      <c r="A256" s="141">
        <v>245</v>
      </c>
      <c r="B256" s="142"/>
      <c r="C256" s="144"/>
      <c r="D256" s="148" t="str">
        <f t="shared" si="6"/>
        <v/>
      </c>
      <c r="E256" s="141"/>
      <c r="G256"/>
      <c r="H256" s="62"/>
      <c r="I256" s="62"/>
      <c r="J256" s="62"/>
      <c r="K256" s="62"/>
      <c r="L256" s="62"/>
      <c r="M256" s="62"/>
      <c r="N256" s="62"/>
      <c r="O256" s="62"/>
    </row>
    <row r="257" spans="1:15" s="68" customFormat="1">
      <c r="A257" s="141">
        <v>246</v>
      </c>
      <c r="B257" s="142"/>
      <c r="C257" s="144"/>
      <c r="D257" s="148" t="str">
        <f t="shared" si="6"/>
        <v/>
      </c>
      <c r="E257" s="141"/>
      <c r="G257"/>
      <c r="H257" s="62"/>
      <c r="I257" s="62"/>
      <c r="J257" s="62"/>
      <c r="K257" s="62"/>
      <c r="L257" s="62"/>
      <c r="M257" s="62"/>
      <c r="N257" s="62"/>
      <c r="O257" s="62"/>
    </row>
    <row r="258" spans="1:15" s="68" customFormat="1">
      <c r="A258" s="141">
        <v>247</v>
      </c>
      <c r="B258" s="142"/>
      <c r="C258" s="144"/>
      <c r="D258" s="148" t="str">
        <f t="shared" si="6"/>
        <v/>
      </c>
      <c r="E258" s="141"/>
      <c r="G258"/>
      <c r="H258" s="62"/>
      <c r="I258" s="62"/>
      <c r="J258" s="62"/>
      <c r="K258" s="62"/>
      <c r="L258" s="62"/>
      <c r="M258" s="62"/>
      <c r="N258" s="62"/>
      <c r="O258" s="62"/>
    </row>
    <row r="259" spans="1:15" s="68" customFormat="1">
      <c r="A259" s="141">
        <v>248</v>
      </c>
      <c r="B259" s="142"/>
      <c r="C259" s="144"/>
      <c r="D259" s="148" t="str">
        <f t="shared" si="6"/>
        <v/>
      </c>
      <c r="E259" s="141"/>
      <c r="G259"/>
      <c r="H259" s="62"/>
      <c r="I259" s="62"/>
      <c r="J259" s="62"/>
      <c r="K259" s="62"/>
      <c r="L259" s="62"/>
      <c r="M259" s="62"/>
      <c r="N259" s="62"/>
      <c r="O259" s="62"/>
    </row>
    <row r="260" spans="1:15" s="68" customFormat="1">
      <c r="A260" s="141">
        <v>249</v>
      </c>
      <c r="B260" s="142"/>
      <c r="C260" s="144"/>
      <c r="D260" s="148" t="str">
        <f t="shared" si="6"/>
        <v/>
      </c>
      <c r="E260" s="141"/>
      <c r="G260"/>
      <c r="H260" s="62"/>
      <c r="I260" s="62"/>
      <c r="J260" s="62"/>
      <c r="K260" s="62"/>
      <c r="L260" s="62"/>
      <c r="M260" s="62"/>
      <c r="N260" s="62"/>
      <c r="O260" s="62"/>
    </row>
    <row r="261" spans="1:15" s="68" customFormat="1">
      <c r="A261" s="141">
        <v>250</v>
      </c>
      <c r="B261" s="142"/>
      <c r="C261" s="144"/>
      <c r="D261" s="148" t="str">
        <f t="shared" si="6"/>
        <v/>
      </c>
      <c r="E261" s="141"/>
      <c r="G261"/>
      <c r="H261" s="62"/>
      <c r="I261" s="62"/>
      <c r="J261" s="62"/>
      <c r="K261" s="62"/>
      <c r="L261" s="62"/>
      <c r="M261" s="62"/>
      <c r="N261" s="62"/>
      <c r="O261" s="62"/>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B12" sqref="B12:D14"/>
    </sheetView>
  </sheetViews>
  <sheetFormatPr defaultColWidth="9.109375" defaultRowHeight="15.6"/>
  <cols>
    <col min="1" max="1" width="5.6640625" style="58" customWidth="1"/>
    <col min="2" max="2" width="35.88671875" style="58" customWidth="1"/>
    <col min="3" max="3" width="61.5546875" style="62" customWidth="1"/>
    <col min="4" max="4" width="10.6640625" style="67" customWidth="1"/>
    <col min="5" max="5" width="17.6640625" style="62" customWidth="1"/>
    <col min="6" max="6" width="10.6640625" style="68" hidden="1" customWidth="1"/>
    <col min="7" max="16" width="9.109375" style="62" customWidth="1"/>
    <col min="17" max="16384" width="9.109375" style="62"/>
  </cols>
  <sheetData>
    <row r="1" spans="1:6" s="58" customFormat="1">
      <c r="A1" s="57" t="s">
        <v>481</v>
      </c>
      <c r="B1" s="57"/>
      <c r="D1" s="59"/>
      <c r="E1" s="61"/>
      <c r="F1" s="60"/>
    </row>
    <row r="2" spans="1:6" s="58" customFormat="1">
      <c r="A2" s="149" t="str">
        <f>IF(ISBLANK(facultate), IF(ISBLANK(departament),"","Departament " &amp; departament), "Facultatea " &amp; facultate)</f>
        <v>Facultatea Construcții</v>
      </c>
      <c r="B2" s="57"/>
      <c r="D2" s="59"/>
      <c r="E2" s="61"/>
      <c r="F2" s="60"/>
    </row>
    <row r="3" spans="1:6" s="58" customFormat="1">
      <c r="A3" s="149" t="str">
        <f>IF(ISBLANK(departament),"","Departamentul " &amp; departament)</f>
        <v>Departamentul Căi de Comunicație Terestre, Fundații și Cadastru</v>
      </c>
      <c r="B3" s="57"/>
      <c r="D3" s="59"/>
      <c r="E3" s="61"/>
      <c r="F3" s="60"/>
    </row>
    <row r="4" spans="1:6">
      <c r="A4" s="531" t="s">
        <v>834</v>
      </c>
      <c r="B4" s="531"/>
      <c r="C4" s="531"/>
      <c r="D4" s="531"/>
      <c r="E4" s="531"/>
      <c r="F4" s="531"/>
    </row>
    <row r="5" spans="1:6">
      <c r="A5" s="531" t="s">
        <v>889</v>
      </c>
      <c r="B5" s="531"/>
      <c r="C5" s="531"/>
      <c r="D5" s="531"/>
      <c r="E5" s="531"/>
      <c r="F5" s="224"/>
    </row>
    <row r="6" spans="1:6" ht="13.5" customHeight="1">
      <c r="D6" s="62"/>
      <c r="E6" s="297" t="str">
        <f>CONCATENATE(functie," ",nume_candidat)</f>
        <v>Șef de lucrări Halbac-Cotoara-Zamfir Rares</v>
      </c>
    </row>
    <row r="7" spans="1:6" ht="18.75" customHeight="1">
      <c r="A7" s="529" t="s">
        <v>336</v>
      </c>
      <c r="B7" s="529" t="s">
        <v>890</v>
      </c>
      <c r="C7" s="529" t="s">
        <v>895</v>
      </c>
      <c r="D7" s="539" t="s">
        <v>2</v>
      </c>
      <c r="E7" s="529" t="s">
        <v>542</v>
      </c>
      <c r="F7" s="529" t="s">
        <v>4</v>
      </c>
    </row>
    <row r="8" spans="1:6" ht="18.75" customHeight="1">
      <c r="A8" s="546"/>
      <c r="B8" s="546"/>
      <c r="C8" s="546"/>
      <c r="D8" s="540"/>
      <c r="E8" s="546"/>
      <c r="F8" s="546"/>
    </row>
    <row r="9" spans="1:6" ht="18.75" customHeight="1">
      <c r="A9" s="546"/>
      <c r="B9" s="546"/>
      <c r="C9" s="546"/>
      <c r="D9" s="540"/>
      <c r="E9" s="530"/>
      <c r="F9" s="530"/>
    </row>
    <row r="10" spans="1:6" ht="18.75" customHeight="1">
      <c r="A10" s="530"/>
      <c r="B10" s="530"/>
      <c r="C10" s="530"/>
      <c r="D10" s="541"/>
      <c r="E10" s="298" t="str">
        <f>CONCATENATE("ultimii ",durata_evaluare," ani")</f>
        <v>ultimii 5 ani</v>
      </c>
      <c r="F10" s="298" t="str">
        <f>CONCATENATE("ultimii                                  ",durata_evaluare," ani")</f>
        <v>ultimii                                  5 ani</v>
      </c>
    </row>
    <row r="11" spans="1:6">
      <c r="A11" s="86"/>
      <c r="B11" s="64"/>
      <c r="C11" s="63"/>
      <c r="D11" s="28"/>
      <c r="E11" s="147">
        <f>SUMIF(E12:E1012,"&gt;0")</f>
        <v>0</v>
      </c>
      <c r="F11" s="73">
        <f>SUMIF(F12:F1110,"&gt;0")</f>
        <v>0</v>
      </c>
    </row>
    <row r="12" spans="1:6">
      <c r="A12" s="35">
        <v>1</v>
      </c>
      <c r="B12" s="161"/>
      <c r="C12" s="7"/>
      <c r="D12" s="218"/>
      <c r="E12" s="148" t="str">
        <f t="shared" ref="E12:E75" si="0">IF(OR(,$D12&lt;an_initial,$D12&gt;an_final),"",F12*(HLOOKUP(C12,iii13punctaje,2,FALSE)))</f>
        <v/>
      </c>
      <c r="F12" s="74" t="str">
        <f t="shared" ref="F12:F43" si="1">IF(OR(,,$D12="",$D12&gt;an_final),"",IF($D12&gt;=an_initial,1,""))</f>
        <v/>
      </c>
    </row>
    <row r="13" spans="1:6">
      <c r="A13" s="35">
        <v>2</v>
      </c>
      <c r="B13" s="161"/>
      <c r="C13" s="7"/>
      <c r="D13" s="218"/>
      <c r="E13" s="148" t="str">
        <f t="shared" si="0"/>
        <v/>
      </c>
      <c r="F13" s="74" t="str">
        <f t="shared" si="1"/>
        <v/>
      </c>
    </row>
    <row r="14" spans="1:6">
      <c r="A14" s="35">
        <v>3</v>
      </c>
      <c r="B14" s="161"/>
      <c r="C14" s="7"/>
      <c r="D14" s="218"/>
      <c r="E14" s="148" t="str">
        <f t="shared" si="0"/>
        <v/>
      </c>
      <c r="F14" s="74" t="str">
        <f t="shared" si="1"/>
        <v/>
      </c>
    </row>
    <row r="15" spans="1:6">
      <c r="A15" s="35">
        <v>4</v>
      </c>
      <c r="B15" s="161"/>
      <c r="C15" s="6"/>
      <c r="D15" s="214"/>
      <c r="E15" s="148" t="str">
        <f t="shared" si="0"/>
        <v/>
      </c>
      <c r="F15" s="74" t="str">
        <f t="shared" si="1"/>
        <v/>
      </c>
    </row>
    <row r="16" spans="1:6">
      <c r="A16" s="35">
        <v>5</v>
      </c>
      <c r="B16" s="161"/>
      <c r="C16" s="6"/>
      <c r="D16" s="214"/>
      <c r="E16" s="148" t="str">
        <f t="shared" si="0"/>
        <v/>
      </c>
      <c r="F16" s="74" t="str">
        <f t="shared" si="1"/>
        <v/>
      </c>
    </row>
    <row r="17" spans="1:6">
      <c r="A17" s="35">
        <v>6</v>
      </c>
      <c r="B17" s="161"/>
      <c r="C17" s="6"/>
      <c r="D17" s="214"/>
      <c r="E17" s="148" t="str">
        <f t="shared" si="0"/>
        <v/>
      </c>
      <c r="F17" s="74" t="str">
        <f t="shared" si="1"/>
        <v/>
      </c>
    </row>
    <row r="18" spans="1:6">
      <c r="A18" s="35">
        <v>7</v>
      </c>
      <c r="B18" s="161"/>
      <c r="C18" s="6"/>
      <c r="D18" s="214"/>
      <c r="E18" s="148" t="str">
        <f t="shared" si="0"/>
        <v/>
      </c>
      <c r="F18" s="74" t="str">
        <f t="shared" si="1"/>
        <v/>
      </c>
    </row>
    <row r="19" spans="1:6">
      <c r="A19" s="35">
        <v>8</v>
      </c>
      <c r="B19" s="161"/>
      <c r="C19" s="6"/>
      <c r="D19" s="214"/>
      <c r="E19" s="148" t="str">
        <f t="shared" si="0"/>
        <v/>
      </c>
      <c r="F19" s="74" t="str">
        <f t="shared" si="1"/>
        <v/>
      </c>
    </row>
    <row r="20" spans="1:6">
      <c r="A20" s="35">
        <v>9</v>
      </c>
      <c r="B20" s="161"/>
      <c r="C20" s="6"/>
      <c r="D20" s="214"/>
      <c r="E20" s="148" t="str">
        <f t="shared" si="0"/>
        <v/>
      </c>
      <c r="F20" s="74" t="str">
        <f t="shared" si="1"/>
        <v/>
      </c>
    </row>
    <row r="21" spans="1:6">
      <c r="A21" s="35">
        <v>10</v>
      </c>
      <c r="B21" s="161"/>
      <c r="C21" s="6"/>
      <c r="D21" s="214"/>
      <c r="E21" s="148" t="str">
        <f t="shared" si="0"/>
        <v/>
      </c>
      <c r="F21" s="74" t="str">
        <f t="shared" si="1"/>
        <v/>
      </c>
    </row>
    <row r="22" spans="1:6">
      <c r="A22" s="35">
        <v>11</v>
      </c>
      <c r="B22" s="161"/>
      <c r="C22" s="6"/>
      <c r="D22" s="214"/>
      <c r="E22" s="148" t="str">
        <f t="shared" si="0"/>
        <v/>
      </c>
      <c r="F22" s="74" t="str">
        <f t="shared" si="1"/>
        <v/>
      </c>
    </row>
    <row r="23" spans="1:6">
      <c r="A23" s="35">
        <v>12</v>
      </c>
      <c r="B23" s="161"/>
      <c r="C23" s="6"/>
      <c r="D23" s="214"/>
      <c r="E23" s="148" t="str">
        <f t="shared" si="0"/>
        <v/>
      </c>
      <c r="F23" s="74" t="str">
        <f t="shared" si="1"/>
        <v/>
      </c>
    </row>
    <row r="24" spans="1:6">
      <c r="A24" s="35">
        <v>13</v>
      </c>
      <c r="B24" s="161"/>
      <c r="C24" s="6"/>
      <c r="D24" s="214"/>
      <c r="E24" s="148" t="str">
        <f t="shared" si="0"/>
        <v/>
      </c>
      <c r="F24" s="74" t="str">
        <f t="shared" si="1"/>
        <v/>
      </c>
    </row>
    <row r="25" spans="1:6">
      <c r="A25" s="35">
        <v>14</v>
      </c>
      <c r="B25" s="161"/>
      <c r="C25" s="6"/>
      <c r="D25" s="214"/>
      <c r="E25" s="148" t="str">
        <f t="shared" si="0"/>
        <v/>
      </c>
      <c r="F25" s="74" t="str">
        <f t="shared" si="1"/>
        <v/>
      </c>
    </row>
    <row r="26" spans="1:6">
      <c r="A26" s="35">
        <v>15</v>
      </c>
      <c r="B26" s="161"/>
      <c r="C26" s="6"/>
      <c r="D26" s="214"/>
      <c r="E26" s="148" t="str">
        <f t="shared" si="0"/>
        <v/>
      </c>
      <c r="F26" s="74" t="str">
        <f t="shared" si="1"/>
        <v/>
      </c>
    </row>
    <row r="27" spans="1:6">
      <c r="A27" s="35">
        <v>16</v>
      </c>
      <c r="B27" s="161"/>
      <c r="C27" s="6"/>
      <c r="D27" s="214"/>
      <c r="E27" s="148" t="str">
        <f t="shared" si="0"/>
        <v/>
      </c>
      <c r="F27" s="74" t="str">
        <f t="shared" si="1"/>
        <v/>
      </c>
    </row>
    <row r="28" spans="1:6">
      <c r="A28" s="35">
        <v>17</v>
      </c>
      <c r="B28" s="161"/>
      <c r="C28" s="6"/>
      <c r="D28" s="214"/>
      <c r="E28" s="148" t="str">
        <f t="shared" si="0"/>
        <v/>
      </c>
      <c r="F28" s="74" t="str">
        <f t="shared" si="1"/>
        <v/>
      </c>
    </row>
    <row r="29" spans="1:6">
      <c r="A29" s="35">
        <v>18</v>
      </c>
      <c r="B29" s="161"/>
      <c r="C29" s="6"/>
      <c r="D29" s="214"/>
      <c r="E29" s="148" t="str">
        <f t="shared" si="0"/>
        <v/>
      </c>
      <c r="F29" s="74" t="str">
        <f t="shared" si="1"/>
        <v/>
      </c>
    </row>
    <row r="30" spans="1:6">
      <c r="A30" s="35">
        <v>19</v>
      </c>
      <c r="B30" s="161"/>
      <c r="C30" s="6"/>
      <c r="D30" s="214"/>
      <c r="E30" s="148" t="str">
        <f t="shared" si="0"/>
        <v/>
      </c>
      <c r="F30" s="74" t="str">
        <f t="shared" si="1"/>
        <v/>
      </c>
    </row>
    <row r="31" spans="1:6">
      <c r="A31" s="35">
        <v>20</v>
      </c>
      <c r="B31" s="161"/>
      <c r="C31" s="6"/>
      <c r="D31" s="214"/>
      <c r="E31" s="148" t="str">
        <f t="shared" si="0"/>
        <v/>
      </c>
      <c r="F31" s="74" t="str">
        <f t="shared" si="1"/>
        <v/>
      </c>
    </row>
    <row r="32" spans="1:6">
      <c r="A32" s="35">
        <v>21</v>
      </c>
      <c r="B32" s="161"/>
      <c r="C32" s="6"/>
      <c r="D32" s="214"/>
      <c r="E32" s="148" t="str">
        <f t="shared" si="0"/>
        <v/>
      </c>
      <c r="F32" s="74" t="str">
        <f t="shared" si="1"/>
        <v/>
      </c>
    </row>
    <row r="33" spans="1:6">
      <c r="A33" s="35">
        <v>22</v>
      </c>
      <c r="B33" s="161"/>
      <c r="C33" s="6"/>
      <c r="D33" s="214"/>
      <c r="E33" s="148" t="str">
        <f t="shared" si="0"/>
        <v/>
      </c>
      <c r="F33" s="74" t="str">
        <f t="shared" si="1"/>
        <v/>
      </c>
    </row>
    <row r="34" spans="1:6">
      <c r="A34" s="35">
        <v>23</v>
      </c>
      <c r="B34" s="161"/>
      <c r="C34" s="6"/>
      <c r="D34" s="214"/>
      <c r="E34" s="148" t="str">
        <f t="shared" si="0"/>
        <v/>
      </c>
      <c r="F34" s="74" t="str">
        <f t="shared" si="1"/>
        <v/>
      </c>
    </row>
    <row r="35" spans="1:6">
      <c r="A35" s="35">
        <v>24</v>
      </c>
      <c r="B35" s="161"/>
      <c r="C35" s="6"/>
      <c r="D35" s="214"/>
      <c r="E35" s="148" t="str">
        <f t="shared" si="0"/>
        <v/>
      </c>
      <c r="F35" s="74" t="str">
        <f t="shared" si="1"/>
        <v/>
      </c>
    </row>
    <row r="36" spans="1:6">
      <c r="A36" s="35">
        <v>25</v>
      </c>
      <c r="B36" s="161"/>
      <c r="C36" s="6"/>
      <c r="D36" s="214"/>
      <c r="E36" s="148" t="str">
        <f t="shared" si="0"/>
        <v/>
      </c>
      <c r="F36" s="74" t="str">
        <f t="shared" si="1"/>
        <v/>
      </c>
    </row>
    <row r="37" spans="1:6">
      <c r="A37" s="35">
        <v>26</v>
      </c>
      <c r="B37" s="161"/>
      <c r="C37" s="6"/>
      <c r="D37" s="214"/>
      <c r="E37" s="148" t="str">
        <f t="shared" si="0"/>
        <v/>
      </c>
      <c r="F37" s="74" t="str">
        <f t="shared" si="1"/>
        <v/>
      </c>
    </row>
    <row r="38" spans="1:6">
      <c r="A38" s="35">
        <v>27</v>
      </c>
      <c r="B38" s="161"/>
      <c r="C38" s="6"/>
      <c r="D38" s="214"/>
      <c r="E38" s="148" t="str">
        <f t="shared" si="0"/>
        <v/>
      </c>
      <c r="F38" s="74" t="str">
        <f t="shared" si="1"/>
        <v/>
      </c>
    </row>
    <row r="39" spans="1:6">
      <c r="A39" s="35">
        <v>28</v>
      </c>
      <c r="B39" s="161"/>
      <c r="C39" s="6"/>
      <c r="D39" s="214"/>
      <c r="E39" s="148" t="str">
        <f t="shared" si="0"/>
        <v/>
      </c>
      <c r="F39" s="74" t="str">
        <f t="shared" si="1"/>
        <v/>
      </c>
    </row>
    <row r="40" spans="1:6">
      <c r="A40" s="35">
        <v>29</v>
      </c>
      <c r="B40" s="161"/>
      <c r="C40" s="6"/>
      <c r="D40" s="214"/>
      <c r="E40" s="148" t="str">
        <f t="shared" si="0"/>
        <v/>
      </c>
      <c r="F40" s="74" t="str">
        <f t="shared" si="1"/>
        <v/>
      </c>
    </row>
    <row r="41" spans="1:6">
      <c r="A41" s="35">
        <v>30</v>
      </c>
      <c r="B41" s="161"/>
      <c r="C41" s="6"/>
      <c r="D41" s="214"/>
      <c r="E41" s="148" t="str">
        <f t="shared" si="0"/>
        <v/>
      </c>
      <c r="F41" s="74" t="str">
        <f t="shared" si="1"/>
        <v/>
      </c>
    </row>
    <row r="42" spans="1:6">
      <c r="A42" s="35">
        <v>31</v>
      </c>
      <c r="B42" s="161"/>
      <c r="C42" s="6"/>
      <c r="D42" s="214"/>
      <c r="E42" s="148" t="str">
        <f t="shared" si="0"/>
        <v/>
      </c>
      <c r="F42" s="74" t="str">
        <f t="shared" si="1"/>
        <v/>
      </c>
    </row>
    <row r="43" spans="1:6">
      <c r="A43" s="35">
        <v>32</v>
      </c>
      <c r="B43" s="161"/>
      <c r="C43" s="6"/>
      <c r="D43" s="214"/>
      <c r="E43" s="148" t="str">
        <f t="shared" si="0"/>
        <v/>
      </c>
      <c r="F43" s="74" t="str">
        <f t="shared" si="1"/>
        <v/>
      </c>
    </row>
    <row r="44" spans="1:6">
      <c r="A44" s="35">
        <v>33</v>
      </c>
      <c r="B44" s="161"/>
      <c r="C44" s="6"/>
      <c r="D44" s="214"/>
      <c r="E44" s="148" t="str">
        <f t="shared" si="0"/>
        <v/>
      </c>
      <c r="F44" s="74" t="str">
        <f t="shared" ref="F44:F75" si="2">IF(OR(,,$D44="",$D44&gt;an_final),"",IF($D44&gt;=an_initial,1,""))</f>
        <v/>
      </c>
    </row>
    <row r="45" spans="1:6">
      <c r="A45" s="35">
        <v>34</v>
      </c>
      <c r="B45" s="161"/>
      <c r="C45" s="6"/>
      <c r="D45" s="214"/>
      <c r="E45" s="148" t="str">
        <f t="shared" si="0"/>
        <v/>
      </c>
      <c r="F45" s="74" t="str">
        <f t="shared" si="2"/>
        <v/>
      </c>
    </row>
    <row r="46" spans="1:6">
      <c r="A46" s="35">
        <v>35</v>
      </c>
      <c r="B46" s="161"/>
      <c r="C46" s="6"/>
      <c r="D46" s="214"/>
      <c r="E46" s="148" t="str">
        <f t="shared" si="0"/>
        <v/>
      </c>
      <c r="F46" s="74" t="str">
        <f t="shared" si="2"/>
        <v/>
      </c>
    </row>
    <row r="47" spans="1:6">
      <c r="A47" s="35">
        <v>36</v>
      </c>
      <c r="B47" s="161"/>
      <c r="C47" s="6"/>
      <c r="D47" s="214"/>
      <c r="E47" s="148" t="str">
        <f t="shared" si="0"/>
        <v/>
      </c>
      <c r="F47" s="74" t="str">
        <f t="shared" si="2"/>
        <v/>
      </c>
    </row>
    <row r="48" spans="1:6">
      <c r="A48" s="35">
        <v>37</v>
      </c>
      <c r="B48" s="161"/>
      <c r="C48" s="6"/>
      <c r="D48" s="214"/>
      <c r="E48" s="148" t="str">
        <f t="shared" si="0"/>
        <v/>
      </c>
      <c r="F48" s="74" t="str">
        <f t="shared" si="2"/>
        <v/>
      </c>
    </row>
    <row r="49" spans="1:6">
      <c r="A49" s="35">
        <v>38</v>
      </c>
      <c r="B49" s="161"/>
      <c r="C49" s="6"/>
      <c r="D49" s="214"/>
      <c r="E49" s="148" t="str">
        <f t="shared" si="0"/>
        <v/>
      </c>
      <c r="F49" s="74" t="str">
        <f t="shared" si="2"/>
        <v/>
      </c>
    </row>
    <row r="50" spans="1:6">
      <c r="A50" s="35">
        <v>39</v>
      </c>
      <c r="B50" s="161"/>
      <c r="C50" s="6"/>
      <c r="D50" s="214"/>
      <c r="E50" s="148" t="str">
        <f t="shared" si="0"/>
        <v/>
      </c>
      <c r="F50" s="74" t="str">
        <f t="shared" si="2"/>
        <v/>
      </c>
    </row>
    <row r="51" spans="1:6">
      <c r="A51" s="35">
        <v>40</v>
      </c>
      <c r="B51" s="161"/>
      <c r="C51" s="6"/>
      <c r="D51" s="214"/>
      <c r="E51" s="148" t="str">
        <f t="shared" si="0"/>
        <v/>
      </c>
      <c r="F51" s="74" t="str">
        <f t="shared" si="2"/>
        <v/>
      </c>
    </row>
    <row r="52" spans="1:6">
      <c r="A52" s="35">
        <v>41</v>
      </c>
      <c r="B52" s="161"/>
      <c r="C52" s="6"/>
      <c r="D52" s="214"/>
      <c r="E52" s="148" t="str">
        <f t="shared" si="0"/>
        <v/>
      </c>
      <c r="F52" s="74" t="str">
        <f t="shared" si="2"/>
        <v/>
      </c>
    </row>
    <row r="53" spans="1:6">
      <c r="A53" s="35">
        <v>42</v>
      </c>
      <c r="B53" s="161"/>
      <c r="C53" s="6"/>
      <c r="D53" s="214"/>
      <c r="E53" s="148" t="str">
        <f t="shared" si="0"/>
        <v/>
      </c>
      <c r="F53" s="74" t="str">
        <f t="shared" si="2"/>
        <v/>
      </c>
    </row>
    <row r="54" spans="1:6">
      <c r="A54" s="35">
        <v>43</v>
      </c>
      <c r="B54" s="161"/>
      <c r="C54" s="6"/>
      <c r="D54" s="214"/>
      <c r="E54" s="148" t="str">
        <f t="shared" si="0"/>
        <v/>
      </c>
      <c r="F54" s="74" t="str">
        <f t="shared" si="2"/>
        <v/>
      </c>
    </row>
    <row r="55" spans="1:6">
      <c r="A55" s="35">
        <v>44</v>
      </c>
      <c r="B55" s="161"/>
      <c r="C55" s="6"/>
      <c r="D55" s="214"/>
      <c r="E55" s="148" t="str">
        <f t="shared" si="0"/>
        <v/>
      </c>
      <c r="F55" s="74" t="str">
        <f t="shared" si="2"/>
        <v/>
      </c>
    </row>
    <row r="56" spans="1:6">
      <c r="A56" s="35">
        <v>45</v>
      </c>
      <c r="B56" s="161"/>
      <c r="C56" s="6"/>
      <c r="D56" s="214"/>
      <c r="E56" s="148" t="str">
        <f t="shared" si="0"/>
        <v/>
      </c>
      <c r="F56" s="74" t="str">
        <f t="shared" si="2"/>
        <v/>
      </c>
    </row>
    <row r="57" spans="1:6">
      <c r="A57" s="35">
        <v>46</v>
      </c>
      <c r="B57" s="161"/>
      <c r="C57" s="6"/>
      <c r="D57" s="214"/>
      <c r="E57" s="148" t="str">
        <f t="shared" si="0"/>
        <v/>
      </c>
      <c r="F57" s="74" t="str">
        <f t="shared" si="2"/>
        <v/>
      </c>
    </row>
    <row r="58" spans="1:6">
      <c r="A58" s="35">
        <v>47</v>
      </c>
      <c r="B58" s="161"/>
      <c r="C58" s="6"/>
      <c r="D58" s="214"/>
      <c r="E58" s="148" t="str">
        <f t="shared" si="0"/>
        <v/>
      </c>
      <c r="F58" s="74" t="str">
        <f t="shared" si="2"/>
        <v/>
      </c>
    </row>
    <row r="59" spans="1:6">
      <c r="A59" s="35">
        <v>48</v>
      </c>
      <c r="B59" s="161"/>
      <c r="C59" s="6"/>
      <c r="D59" s="214"/>
      <c r="E59" s="148" t="str">
        <f t="shared" si="0"/>
        <v/>
      </c>
      <c r="F59" s="74" t="str">
        <f t="shared" si="2"/>
        <v/>
      </c>
    </row>
    <row r="60" spans="1:6">
      <c r="A60" s="35">
        <v>49</v>
      </c>
      <c r="B60" s="161"/>
      <c r="C60" s="6"/>
      <c r="D60" s="214"/>
      <c r="E60" s="148" t="str">
        <f t="shared" si="0"/>
        <v/>
      </c>
      <c r="F60" s="74" t="str">
        <f t="shared" si="2"/>
        <v/>
      </c>
    </row>
    <row r="61" spans="1:6">
      <c r="A61" s="35">
        <v>50</v>
      </c>
      <c r="B61" s="161"/>
      <c r="C61" s="6"/>
      <c r="D61" s="214"/>
      <c r="E61" s="148" t="str">
        <f t="shared" si="0"/>
        <v/>
      </c>
      <c r="F61" s="74" t="str">
        <f t="shared" si="2"/>
        <v/>
      </c>
    </row>
    <row r="62" spans="1:6">
      <c r="A62" s="35">
        <v>51</v>
      </c>
      <c r="B62" s="161"/>
      <c r="C62" s="6"/>
      <c r="D62" s="214"/>
      <c r="E62" s="148" t="str">
        <f t="shared" si="0"/>
        <v/>
      </c>
      <c r="F62" s="74" t="str">
        <f t="shared" si="2"/>
        <v/>
      </c>
    </row>
    <row r="63" spans="1:6">
      <c r="A63" s="35">
        <v>52</v>
      </c>
      <c r="B63" s="161"/>
      <c r="C63" s="6"/>
      <c r="D63" s="214"/>
      <c r="E63" s="148" t="str">
        <f t="shared" si="0"/>
        <v/>
      </c>
      <c r="F63" s="74" t="str">
        <f t="shared" si="2"/>
        <v/>
      </c>
    </row>
    <row r="64" spans="1:6">
      <c r="A64" s="35">
        <v>53</v>
      </c>
      <c r="B64" s="161"/>
      <c r="C64" s="6"/>
      <c r="D64" s="214"/>
      <c r="E64" s="148" t="str">
        <f t="shared" si="0"/>
        <v/>
      </c>
      <c r="F64" s="74" t="str">
        <f t="shared" si="2"/>
        <v/>
      </c>
    </row>
    <row r="65" spans="1:6">
      <c r="A65" s="35">
        <v>54</v>
      </c>
      <c r="B65" s="161"/>
      <c r="C65" s="6"/>
      <c r="D65" s="214"/>
      <c r="E65" s="148" t="str">
        <f t="shared" si="0"/>
        <v/>
      </c>
      <c r="F65" s="74" t="str">
        <f t="shared" si="2"/>
        <v/>
      </c>
    </row>
    <row r="66" spans="1:6">
      <c r="A66" s="35">
        <v>55</v>
      </c>
      <c r="B66" s="161"/>
      <c r="C66" s="6"/>
      <c r="D66" s="214"/>
      <c r="E66" s="148" t="str">
        <f t="shared" si="0"/>
        <v/>
      </c>
      <c r="F66" s="74" t="str">
        <f t="shared" si="2"/>
        <v/>
      </c>
    </row>
    <row r="67" spans="1:6">
      <c r="A67" s="35">
        <v>56</v>
      </c>
      <c r="B67" s="161"/>
      <c r="C67" s="6"/>
      <c r="D67" s="214"/>
      <c r="E67" s="148" t="str">
        <f t="shared" si="0"/>
        <v/>
      </c>
      <c r="F67" s="74" t="str">
        <f t="shared" si="2"/>
        <v/>
      </c>
    </row>
    <row r="68" spans="1:6">
      <c r="A68" s="35">
        <v>57</v>
      </c>
      <c r="B68" s="161"/>
      <c r="C68" s="6"/>
      <c r="D68" s="214"/>
      <c r="E68" s="148" t="str">
        <f t="shared" si="0"/>
        <v/>
      </c>
      <c r="F68" s="74" t="str">
        <f t="shared" si="2"/>
        <v/>
      </c>
    </row>
    <row r="69" spans="1:6">
      <c r="A69" s="35">
        <v>58</v>
      </c>
      <c r="B69" s="161"/>
      <c r="C69" s="6"/>
      <c r="D69" s="214"/>
      <c r="E69" s="148" t="str">
        <f t="shared" si="0"/>
        <v/>
      </c>
      <c r="F69" s="74" t="str">
        <f t="shared" si="2"/>
        <v/>
      </c>
    </row>
    <row r="70" spans="1:6">
      <c r="A70" s="35">
        <v>59</v>
      </c>
      <c r="B70" s="161"/>
      <c r="C70" s="6"/>
      <c r="D70" s="214"/>
      <c r="E70" s="148" t="str">
        <f t="shared" si="0"/>
        <v/>
      </c>
      <c r="F70" s="74" t="str">
        <f t="shared" si="2"/>
        <v/>
      </c>
    </row>
    <row r="71" spans="1:6">
      <c r="A71" s="35">
        <v>60</v>
      </c>
      <c r="B71" s="161"/>
      <c r="C71" s="6"/>
      <c r="D71" s="214"/>
      <c r="E71" s="148" t="str">
        <f t="shared" si="0"/>
        <v/>
      </c>
      <c r="F71" s="74" t="str">
        <f t="shared" si="2"/>
        <v/>
      </c>
    </row>
    <row r="72" spans="1:6">
      <c r="A72" s="35">
        <v>61</v>
      </c>
      <c r="B72" s="161"/>
      <c r="C72" s="6"/>
      <c r="D72" s="214"/>
      <c r="E72" s="148" t="str">
        <f t="shared" si="0"/>
        <v/>
      </c>
      <c r="F72" s="74" t="str">
        <f t="shared" si="2"/>
        <v/>
      </c>
    </row>
    <row r="73" spans="1:6">
      <c r="A73" s="35">
        <v>62</v>
      </c>
      <c r="B73" s="161"/>
      <c r="C73" s="6"/>
      <c r="D73" s="214"/>
      <c r="E73" s="148" t="str">
        <f t="shared" si="0"/>
        <v/>
      </c>
      <c r="F73" s="74" t="str">
        <f t="shared" si="2"/>
        <v/>
      </c>
    </row>
    <row r="74" spans="1:6">
      <c r="A74" s="35">
        <v>63</v>
      </c>
      <c r="B74" s="161"/>
      <c r="C74" s="6"/>
      <c r="D74" s="214"/>
      <c r="E74" s="148" t="str">
        <f t="shared" si="0"/>
        <v/>
      </c>
      <c r="F74" s="74" t="str">
        <f t="shared" si="2"/>
        <v/>
      </c>
    </row>
    <row r="75" spans="1:6">
      <c r="A75" s="35">
        <v>64</v>
      </c>
      <c r="B75" s="161"/>
      <c r="C75" s="6"/>
      <c r="D75" s="214"/>
      <c r="E75" s="148" t="str">
        <f t="shared" si="0"/>
        <v/>
      </c>
      <c r="F75" s="74" t="str">
        <f t="shared" si="2"/>
        <v/>
      </c>
    </row>
    <row r="76" spans="1:6">
      <c r="A76" s="35">
        <v>65</v>
      </c>
      <c r="B76" s="161"/>
      <c r="C76" s="6"/>
      <c r="D76" s="214"/>
      <c r="E76" s="148" t="str">
        <f t="shared" ref="E76:E139" si="3">IF(OR(,$D76&lt;an_initial,$D76&gt;an_final),"",F76*(HLOOKUP(C76,iii13punctaje,2,FALSE)))</f>
        <v/>
      </c>
      <c r="F76" s="74" t="str">
        <f t="shared" ref="F76:F110" si="4">IF(OR(,,$D76="",$D76&gt;an_final),"",IF($D76&gt;=an_initial,1,""))</f>
        <v/>
      </c>
    </row>
    <row r="77" spans="1:6">
      <c r="A77" s="35">
        <v>66</v>
      </c>
      <c r="B77" s="161"/>
      <c r="C77" s="6"/>
      <c r="D77" s="214"/>
      <c r="E77" s="148" t="str">
        <f t="shared" si="3"/>
        <v/>
      </c>
      <c r="F77" s="74" t="str">
        <f t="shared" si="4"/>
        <v/>
      </c>
    </row>
    <row r="78" spans="1:6">
      <c r="A78" s="35">
        <v>67</v>
      </c>
      <c r="B78" s="161"/>
      <c r="C78" s="6"/>
      <c r="D78" s="214"/>
      <c r="E78" s="148" t="str">
        <f t="shared" si="3"/>
        <v/>
      </c>
      <c r="F78" s="74" t="str">
        <f t="shared" si="4"/>
        <v/>
      </c>
    </row>
    <row r="79" spans="1:6">
      <c r="A79" s="35">
        <v>68</v>
      </c>
      <c r="B79" s="161"/>
      <c r="C79" s="6"/>
      <c r="D79" s="214"/>
      <c r="E79" s="148" t="str">
        <f t="shared" si="3"/>
        <v/>
      </c>
      <c r="F79" s="74" t="str">
        <f t="shared" si="4"/>
        <v/>
      </c>
    </row>
    <row r="80" spans="1:6">
      <c r="A80" s="35">
        <v>69</v>
      </c>
      <c r="B80" s="161"/>
      <c r="C80" s="6"/>
      <c r="D80" s="214"/>
      <c r="E80" s="148" t="str">
        <f t="shared" si="3"/>
        <v/>
      </c>
      <c r="F80" s="74" t="str">
        <f t="shared" si="4"/>
        <v/>
      </c>
    </row>
    <row r="81" spans="1:6">
      <c r="A81" s="35">
        <v>70</v>
      </c>
      <c r="B81" s="161"/>
      <c r="C81" s="6"/>
      <c r="D81" s="214"/>
      <c r="E81" s="148" t="str">
        <f t="shared" si="3"/>
        <v/>
      </c>
      <c r="F81" s="74" t="str">
        <f t="shared" si="4"/>
        <v/>
      </c>
    </row>
    <row r="82" spans="1:6">
      <c r="A82" s="35">
        <v>71</v>
      </c>
      <c r="B82" s="161"/>
      <c r="C82" s="6"/>
      <c r="D82" s="214"/>
      <c r="E82" s="148" t="str">
        <f t="shared" si="3"/>
        <v/>
      </c>
      <c r="F82" s="74" t="str">
        <f t="shared" si="4"/>
        <v/>
      </c>
    </row>
    <row r="83" spans="1:6">
      <c r="A83" s="35">
        <v>72</v>
      </c>
      <c r="B83" s="161"/>
      <c r="C83" s="6"/>
      <c r="D83" s="214"/>
      <c r="E83" s="148" t="str">
        <f t="shared" si="3"/>
        <v/>
      </c>
      <c r="F83" s="74" t="str">
        <f t="shared" si="4"/>
        <v/>
      </c>
    </row>
    <row r="84" spans="1:6">
      <c r="A84" s="35">
        <v>73</v>
      </c>
      <c r="B84" s="161"/>
      <c r="C84" s="6"/>
      <c r="D84" s="214"/>
      <c r="E84" s="148" t="str">
        <f t="shared" si="3"/>
        <v/>
      </c>
      <c r="F84" s="74" t="str">
        <f t="shared" si="4"/>
        <v/>
      </c>
    </row>
    <row r="85" spans="1:6">
      <c r="A85" s="35">
        <v>74</v>
      </c>
      <c r="B85" s="161"/>
      <c r="C85" s="6"/>
      <c r="D85" s="214"/>
      <c r="E85" s="148" t="str">
        <f t="shared" si="3"/>
        <v/>
      </c>
      <c r="F85" s="74" t="str">
        <f t="shared" si="4"/>
        <v/>
      </c>
    </row>
    <row r="86" spans="1:6">
      <c r="A86" s="35">
        <v>75</v>
      </c>
      <c r="B86" s="161"/>
      <c r="C86" s="6"/>
      <c r="D86" s="214"/>
      <c r="E86" s="148" t="str">
        <f t="shared" si="3"/>
        <v/>
      </c>
      <c r="F86" s="74" t="str">
        <f t="shared" si="4"/>
        <v/>
      </c>
    </row>
    <row r="87" spans="1:6">
      <c r="A87" s="35">
        <v>76</v>
      </c>
      <c r="B87" s="161"/>
      <c r="C87" s="6"/>
      <c r="D87" s="214"/>
      <c r="E87" s="148" t="str">
        <f t="shared" si="3"/>
        <v/>
      </c>
      <c r="F87" s="74" t="str">
        <f t="shared" si="4"/>
        <v/>
      </c>
    </row>
    <row r="88" spans="1:6">
      <c r="A88" s="35">
        <v>77</v>
      </c>
      <c r="B88" s="161"/>
      <c r="C88" s="6"/>
      <c r="D88" s="214"/>
      <c r="E88" s="148" t="str">
        <f t="shared" si="3"/>
        <v/>
      </c>
      <c r="F88" s="74" t="str">
        <f t="shared" si="4"/>
        <v/>
      </c>
    </row>
    <row r="89" spans="1:6">
      <c r="A89" s="35">
        <v>78</v>
      </c>
      <c r="B89" s="161"/>
      <c r="C89" s="6"/>
      <c r="D89" s="214"/>
      <c r="E89" s="148" t="str">
        <f t="shared" si="3"/>
        <v/>
      </c>
      <c r="F89" s="74" t="str">
        <f t="shared" si="4"/>
        <v/>
      </c>
    </row>
    <row r="90" spans="1:6">
      <c r="A90" s="35">
        <v>79</v>
      </c>
      <c r="B90" s="161"/>
      <c r="C90" s="6"/>
      <c r="D90" s="214"/>
      <c r="E90" s="148" t="str">
        <f t="shared" si="3"/>
        <v/>
      </c>
      <c r="F90" s="74" t="str">
        <f t="shared" si="4"/>
        <v/>
      </c>
    </row>
    <row r="91" spans="1:6">
      <c r="A91" s="35">
        <v>80</v>
      </c>
      <c r="B91" s="161"/>
      <c r="C91" s="6"/>
      <c r="D91" s="214"/>
      <c r="E91" s="148" t="str">
        <f t="shared" si="3"/>
        <v/>
      </c>
      <c r="F91" s="74" t="str">
        <f t="shared" si="4"/>
        <v/>
      </c>
    </row>
    <row r="92" spans="1:6">
      <c r="A92" s="35">
        <v>81</v>
      </c>
      <c r="B92" s="161"/>
      <c r="C92" s="6"/>
      <c r="D92" s="214"/>
      <c r="E92" s="148" t="str">
        <f t="shared" si="3"/>
        <v/>
      </c>
      <c r="F92" s="74" t="str">
        <f t="shared" si="4"/>
        <v/>
      </c>
    </row>
    <row r="93" spans="1:6">
      <c r="A93" s="35">
        <v>82</v>
      </c>
      <c r="B93" s="161"/>
      <c r="C93" s="6"/>
      <c r="D93" s="214"/>
      <c r="E93" s="148" t="str">
        <f t="shared" si="3"/>
        <v/>
      </c>
      <c r="F93" s="74" t="str">
        <f t="shared" si="4"/>
        <v/>
      </c>
    </row>
    <row r="94" spans="1:6">
      <c r="A94" s="35">
        <v>83</v>
      </c>
      <c r="B94" s="161"/>
      <c r="C94" s="6"/>
      <c r="D94" s="214"/>
      <c r="E94" s="148" t="str">
        <f t="shared" si="3"/>
        <v/>
      </c>
      <c r="F94" s="74" t="str">
        <f t="shared" si="4"/>
        <v/>
      </c>
    </row>
    <row r="95" spans="1:6">
      <c r="A95" s="35">
        <v>84</v>
      </c>
      <c r="B95" s="161"/>
      <c r="C95" s="6"/>
      <c r="D95" s="214"/>
      <c r="E95" s="148" t="str">
        <f t="shared" si="3"/>
        <v/>
      </c>
      <c r="F95" s="74" t="str">
        <f t="shared" si="4"/>
        <v/>
      </c>
    </row>
    <row r="96" spans="1:6">
      <c r="A96" s="35">
        <v>85</v>
      </c>
      <c r="B96" s="161"/>
      <c r="C96" s="6"/>
      <c r="D96" s="214"/>
      <c r="E96" s="148" t="str">
        <f t="shared" si="3"/>
        <v/>
      </c>
      <c r="F96" s="74" t="str">
        <f t="shared" si="4"/>
        <v/>
      </c>
    </row>
    <row r="97" spans="1:6">
      <c r="A97" s="35">
        <v>86</v>
      </c>
      <c r="B97" s="161"/>
      <c r="C97" s="6"/>
      <c r="D97" s="214"/>
      <c r="E97" s="148" t="str">
        <f t="shared" si="3"/>
        <v/>
      </c>
      <c r="F97" s="74" t="str">
        <f t="shared" si="4"/>
        <v/>
      </c>
    </row>
    <row r="98" spans="1:6">
      <c r="A98" s="35">
        <v>87</v>
      </c>
      <c r="B98" s="161"/>
      <c r="C98" s="6"/>
      <c r="D98" s="214"/>
      <c r="E98" s="148" t="str">
        <f t="shared" si="3"/>
        <v/>
      </c>
      <c r="F98" s="74" t="str">
        <f t="shared" si="4"/>
        <v/>
      </c>
    </row>
    <row r="99" spans="1:6">
      <c r="A99" s="35">
        <v>88</v>
      </c>
      <c r="B99" s="161"/>
      <c r="C99" s="6"/>
      <c r="D99" s="214"/>
      <c r="E99" s="148" t="str">
        <f t="shared" si="3"/>
        <v/>
      </c>
      <c r="F99" s="74" t="str">
        <f t="shared" si="4"/>
        <v/>
      </c>
    </row>
    <row r="100" spans="1:6">
      <c r="A100" s="35">
        <v>89</v>
      </c>
      <c r="B100" s="161"/>
      <c r="C100" s="6"/>
      <c r="D100" s="214"/>
      <c r="E100" s="148" t="str">
        <f t="shared" si="3"/>
        <v/>
      </c>
      <c r="F100" s="74" t="str">
        <f t="shared" si="4"/>
        <v/>
      </c>
    </row>
    <row r="101" spans="1:6">
      <c r="A101" s="35">
        <v>90</v>
      </c>
      <c r="B101" s="161"/>
      <c r="C101" s="6"/>
      <c r="D101" s="214"/>
      <c r="E101" s="148" t="str">
        <f t="shared" si="3"/>
        <v/>
      </c>
      <c r="F101" s="74" t="str">
        <f t="shared" si="4"/>
        <v/>
      </c>
    </row>
    <row r="102" spans="1:6">
      <c r="A102" s="35">
        <v>91</v>
      </c>
      <c r="B102" s="161"/>
      <c r="C102" s="6"/>
      <c r="D102" s="214"/>
      <c r="E102" s="148" t="str">
        <f t="shared" si="3"/>
        <v/>
      </c>
      <c r="F102" s="74" t="str">
        <f t="shared" si="4"/>
        <v/>
      </c>
    </row>
    <row r="103" spans="1:6">
      <c r="A103" s="35">
        <v>92</v>
      </c>
      <c r="B103" s="161"/>
      <c r="C103" s="6"/>
      <c r="D103" s="214"/>
      <c r="E103" s="148" t="str">
        <f t="shared" si="3"/>
        <v/>
      </c>
      <c r="F103" s="74" t="str">
        <f t="shared" si="4"/>
        <v/>
      </c>
    </row>
    <row r="104" spans="1:6">
      <c r="A104" s="35">
        <v>93</v>
      </c>
      <c r="B104" s="161"/>
      <c r="C104" s="6"/>
      <c r="D104" s="214"/>
      <c r="E104" s="148" t="str">
        <f t="shared" si="3"/>
        <v/>
      </c>
      <c r="F104" s="74" t="str">
        <f t="shared" si="4"/>
        <v/>
      </c>
    </row>
    <row r="105" spans="1:6">
      <c r="A105" s="35">
        <v>94</v>
      </c>
      <c r="B105" s="161"/>
      <c r="C105" s="6"/>
      <c r="D105" s="214"/>
      <c r="E105" s="148" t="str">
        <f t="shared" si="3"/>
        <v/>
      </c>
      <c r="F105" s="74" t="str">
        <f t="shared" si="4"/>
        <v/>
      </c>
    </row>
    <row r="106" spans="1:6">
      <c r="A106" s="35">
        <v>95</v>
      </c>
      <c r="B106" s="161"/>
      <c r="C106" s="6"/>
      <c r="D106" s="214"/>
      <c r="E106" s="148" t="str">
        <f t="shared" si="3"/>
        <v/>
      </c>
      <c r="F106" s="74" t="str">
        <f t="shared" si="4"/>
        <v/>
      </c>
    </row>
    <row r="107" spans="1:6">
      <c r="A107" s="35">
        <v>96</v>
      </c>
      <c r="B107" s="161"/>
      <c r="C107" s="6"/>
      <c r="D107" s="214"/>
      <c r="E107" s="148" t="str">
        <f t="shared" si="3"/>
        <v/>
      </c>
      <c r="F107" s="74" t="str">
        <f t="shared" si="4"/>
        <v/>
      </c>
    </row>
    <row r="108" spans="1:6">
      <c r="A108" s="35">
        <v>97</v>
      </c>
      <c r="B108" s="161"/>
      <c r="C108" s="6"/>
      <c r="D108" s="214"/>
      <c r="E108" s="148" t="str">
        <f t="shared" si="3"/>
        <v/>
      </c>
      <c r="F108" s="74" t="str">
        <f t="shared" si="4"/>
        <v/>
      </c>
    </row>
    <row r="109" spans="1:6">
      <c r="A109" s="35">
        <v>98</v>
      </c>
      <c r="B109" s="161"/>
      <c r="C109" s="6"/>
      <c r="D109" s="214"/>
      <c r="E109" s="148" t="str">
        <f t="shared" si="3"/>
        <v/>
      </c>
      <c r="F109" s="74" t="str">
        <f t="shared" si="4"/>
        <v/>
      </c>
    </row>
    <row r="110" spans="1:6">
      <c r="A110" s="141">
        <v>99</v>
      </c>
      <c r="B110" s="182"/>
      <c r="C110" s="6"/>
      <c r="D110" s="214"/>
      <c r="E110" s="148" t="str">
        <f t="shared" si="3"/>
        <v/>
      </c>
      <c r="F110" s="74" t="str">
        <f t="shared" si="4"/>
        <v/>
      </c>
    </row>
    <row r="111" spans="1:6">
      <c r="A111" s="141">
        <v>100</v>
      </c>
      <c r="B111" s="182"/>
      <c r="C111" s="142"/>
      <c r="D111" s="144"/>
      <c r="E111" s="148" t="str">
        <f t="shared" si="3"/>
        <v/>
      </c>
    </row>
    <row r="112" spans="1:6">
      <c r="A112" s="141">
        <v>101</v>
      </c>
      <c r="B112" s="182"/>
      <c r="C112" s="142"/>
      <c r="D112" s="144"/>
      <c r="E112" s="148" t="str">
        <f t="shared" si="3"/>
        <v/>
      </c>
    </row>
    <row r="113" spans="1:15">
      <c r="A113" s="141">
        <v>102</v>
      </c>
      <c r="B113" s="182"/>
      <c r="C113" s="142"/>
      <c r="D113" s="144"/>
      <c r="E113" s="148" t="str">
        <f t="shared" si="3"/>
        <v/>
      </c>
    </row>
    <row r="114" spans="1:15">
      <c r="A114" s="141">
        <v>103</v>
      </c>
      <c r="B114" s="182"/>
      <c r="C114" s="142"/>
      <c r="D114" s="144"/>
      <c r="E114" s="148" t="str">
        <f t="shared" si="3"/>
        <v/>
      </c>
    </row>
    <row r="115" spans="1:15" s="68" customFormat="1">
      <c r="A115" s="141">
        <v>104</v>
      </c>
      <c r="B115" s="182"/>
      <c r="C115" s="142"/>
      <c r="D115" s="144"/>
      <c r="E115" s="148" t="str">
        <f t="shared" si="3"/>
        <v/>
      </c>
      <c r="G115" s="62"/>
      <c r="H115" s="62"/>
      <c r="I115" s="62"/>
      <c r="J115" s="62"/>
      <c r="K115" s="62"/>
      <c r="L115" s="62"/>
      <c r="M115" s="62"/>
      <c r="N115" s="62"/>
      <c r="O115" s="62"/>
    </row>
    <row r="116" spans="1:15" s="68" customFormat="1">
      <c r="A116" s="141">
        <v>105</v>
      </c>
      <c r="B116" s="182"/>
      <c r="C116" s="142"/>
      <c r="D116" s="144"/>
      <c r="E116" s="148" t="str">
        <f t="shared" si="3"/>
        <v/>
      </c>
      <c r="G116" s="62"/>
      <c r="H116" s="62"/>
      <c r="I116" s="62"/>
      <c r="J116" s="62"/>
      <c r="K116" s="62"/>
      <c r="L116" s="62"/>
      <c r="M116" s="62"/>
      <c r="N116" s="62"/>
      <c r="O116" s="62"/>
    </row>
    <row r="117" spans="1:15" s="68" customFormat="1">
      <c r="A117" s="141">
        <v>106</v>
      </c>
      <c r="B117" s="182"/>
      <c r="C117" s="142"/>
      <c r="D117" s="144"/>
      <c r="E117" s="148" t="str">
        <f t="shared" si="3"/>
        <v/>
      </c>
      <c r="G117" s="62"/>
      <c r="H117" s="62"/>
      <c r="I117" s="62"/>
      <c r="J117" s="62"/>
      <c r="K117" s="62"/>
      <c r="L117" s="62"/>
      <c r="M117" s="62"/>
      <c r="N117" s="62"/>
      <c r="O117" s="62"/>
    </row>
    <row r="118" spans="1:15" s="68" customFormat="1">
      <c r="A118" s="141">
        <v>107</v>
      </c>
      <c r="B118" s="182"/>
      <c r="C118" s="142"/>
      <c r="D118" s="144"/>
      <c r="E118" s="148" t="str">
        <f t="shared" si="3"/>
        <v/>
      </c>
      <c r="G118" s="62"/>
      <c r="H118" s="62"/>
      <c r="I118" s="62"/>
      <c r="J118" s="62"/>
      <c r="K118" s="62"/>
      <c r="L118" s="62"/>
      <c r="M118" s="62"/>
      <c r="N118" s="62"/>
      <c r="O118" s="62"/>
    </row>
    <row r="119" spans="1:15" s="68" customFormat="1">
      <c r="A119" s="141">
        <v>108</v>
      </c>
      <c r="B119" s="182"/>
      <c r="C119" s="142"/>
      <c r="D119" s="144"/>
      <c r="E119" s="148" t="str">
        <f t="shared" si="3"/>
        <v/>
      </c>
      <c r="G119" s="62"/>
      <c r="H119" s="62"/>
      <c r="I119" s="62"/>
      <c r="J119" s="62"/>
      <c r="K119" s="62"/>
      <c r="L119" s="62"/>
      <c r="M119" s="62"/>
      <c r="N119" s="62"/>
      <c r="O119" s="62"/>
    </row>
    <row r="120" spans="1:15" s="68" customFormat="1">
      <c r="A120" s="141">
        <v>109</v>
      </c>
      <c r="B120" s="182"/>
      <c r="C120" s="142"/>
      <c r="D120" s="144"/>
      <c r="E120" s="148" t="str">
        <f t="shared" si="3"/>
        <v/>
      </c>
      <c r="G120" s="62"/>
      <c r="H120" s="62"/>
      <c r="I120" s="62"/>
      <c r="J120" s="62"/>
      <c r="K120" s="62"/>
      <c r="L120" s="62"/>
      <c r="M120" s="62"/>
      <c r="N120" s="62"/>
      <c r="O120" s="62"/>
    </row>
    <row r="121" spans="1:15" s="68" customFormat="1">
      <c r="A121" s="141">
        <v>110</v>
      </c>
      <c r="B121" s="182"/>
      <c r="C121" s="142"/>
      <c r="D121" s="144"/>
      <c r="E121" s="148" t="str">
        <f t="shared" si="3"/>
        <v/>
      </c>
      <c r="G121" s="62"/>
      <c r="H121" s="62"/>
      <c r="I121" s="62"/>
      <c r="J121" s="62"/>
      <c r="K121" s="62"/>
      <c r="L121" s="62"/>
      <c r="M121" s="62"/>
      <c r="N121" s="62"/>
      <c r="O121" s="62"/>
    </row>
    <row r="122" spans="1:15" s="68" customFormat="1">
      <c r="A122" s="141">
        <v>111</v>
      </c>
      <c r="B122" s="182"/>
      <c r="C122" s="142"/>
      <c r="D122" s="144"/>
      <c r="E122" s="148" t="str">
        <f t="shared" si="3"/>
        <v/>
      </c>
      <c r="G122" s="62"/>
      <c r="H122" s="62"/>
      <c r="I122" s="62"/>
      <c r="J122" s="62"/>
      <c r="K122" s="62"/>
      <c r="L122" s="62"/>
      <c r="M122" s="62"/>
      <c r="N122" s="62"/>
      <c r="O122" s="62"/>
    </row>
    <row r="123" spans="1:15" s="68" customFormat="1">
      <c r="A123" s="141">
        <v>112</v>
      </c>
      <c r="B123" s="182"/>
      <c r="C123" s="142"/>
      <c r="D123" s="144"/>
      <c r="E123" s="148" t="str">
        <f t="shared" si="3"/>
        <v/>
      </c>
      <c r="G123" s="62"/>
      <c r="H123" s="62"/>
      <c r="I123" s="62"/>
      <c r="J123" s="62"/>
      <c r="K123" s="62"/>
      <c r="L123" s="62"/>
      <c r="M123" s="62"/>
      <c r="N123" s="62"/>
      <c r="O123" s="62"/>
    </row>
    <row r="124" spans="1:15" s="68" customFormat="1">
      <c r="A124" s="141">
        <v>113</v>
      </c>
      <c r="B124" s="182"/>
      <c r="C124" s="142"/>
      <c r="D124" s="144"/>
      <c r="E124" s="148" t="str">
        <f t="shared" si="3"/>
        <v/>
      </c>
      <c r="G124" s="62"/>
      <c r="H124" s="62"/>
      <c r="I124" s="62"/>
      <c r="J124" s="62"/>
      <c r="K124" s="62"/>
      <c r="L124" s="62"/>
      <c r="M124" s="62"/>
      <c r="N124" s="62"/>
      <c r="O124" s="62"/>
    </row>
    <row r="125" spans="1:15" s="68" customFormat="1">
      <c r="A125" s="141">
        <v>114</v>
      </c>
      <c r="B125" s="182"/>
      <c r="C125" s="142"/>
      <c r="D125" s="144"/>
      <c r="E125" s="148" t="str">
        <f t="shared" si="3"/>
        <v/>
      </c>
      <c r="G125" s="62"/>
      <c r="H125" s="62"/>
      <c r="I125" s="62"/>
      <c r="J125" s="62"/>
      <c r="K125" s="62"/>
      <c r="L125" s="62"/>
      <c r="M125" s="62"/>
      <c r="N125" s="62"/>
      <c r="O125" s="62"/>
    </row>
    <row r="126" spans="1:15" s="68" customFormat="1">
      <c r="A126" s="141">
        <v>115</v>
      </c>
      <c r="B126" s="182"/>
      <c r="C126" s="142"/>
      <c r="D126" s="144"/>
      <c r="E126" s="148" t="str">
        <f t="shared" si="3"/>
        <v/>
      </c>
      <c r="G126" s="62"/>
      <c r="H126" s="62"/>
      <c r="I126" s="62"/>
      <c r="J126" s="62"/>
      <c r="K126" s="62"/>
      <c r="L126" s="62"/>
      <c r="M126" s="62"/>
      <c r="N126" s="62"/>
      <c r="O126" s="62"/>
    </row>
    <row r="127" spans="1:15" s="68" customFormat="1">
      <c r="A127" s="141">
        <v>116</v>
      </c>
      <c r="B127" s="182"/>
      <c r="C127" s="142"/>
      <c r="D127" s="144"/>
      <c r="E127" s="148" t="str">
        <f t="shared" si="3"/>
        <v/>
      </c>
      <c r="G127" s="62"/>
      <c r="H127" s="62"/>
      <c r="I127" s="62"/>
      <c r="J127" s="62"/>
      <c r="K127" s="62"/>
      <c r="L127" s="62"/>
      <c r="M127" s="62"/>
      <c r="N127" s="62"/>
      <c r="O127" s="62"/>
    </row>
    <row r="128" spans="1:15" s="68" customFormat="1">
      <c r="A128" s="141">
        <v>117</v>
      </c>
      <c r="B128" s="182"/>
      <c r="C128" s="142"/>
      <c r="D128" s="144"/>
      <c r="E128" s="148" t="str">
        <f t="shared" si="3"/>
        <v/>
      </c>
      <c r="G128" s="62"/>
      <c r="H128" s="62"/>
      <c r="I128" s="62"/>
      <c r="J128" s="62"/>
      <c r="K128" s="62"/>
      <c r="L128" s="62"/>
      <c r="M128" s="62"/>
      <c r="N128" s="62"/>
      <c r="O128" s="62"/>
    </row>
    <row r="129" spans="1:15" s="68" customFormat="1">
      <c r="A129" s="141">
        <v>118</v>
      </c>
      <c r="B129" s="182"/>
      <c r="C129" s="142"/>
      <c r="D129" s="144"/>
      <c r="E129" s="148" t="str">
        <f t="shared" si="3"/>
        <v/>
      </c>
      <c r="G129" s="62"/>
      <c r="H129" s="62"/>
      <c r="I129" s="62"/>
      <c r="J129" s="62"/>
      <c r="K129" s="62"/>
      <c r="L129" s="62"/>
      <c r="M129" s="62"/>
      <c r="N129" s="62"/>
      <c r="O129" s="62"/>
    </row>
    <row r="130" spans="1:15" s="68" customFormat="1">
      <c r="A130" s="141">
        <v>119</v>
      </c>
      <c r="B130" s="182"/>
      <c r="C130" s="142"/>
      <c r="D130" s="144"/>
      <c r="E130" s="148" t="str">
        <f t="shared" si="3"/>
        <v/>
      </c>
      <c r="G130" s="62"/>
      <c r="H130" s="62"/>
      <c r="I130" s="62"/>
      <c r="J130" s="62"/>
      <c r="K130" s="62"/>
      <c r="L130" s="62"/>
      <c r="M130" s="62"/>
      <c r="N130" s="62"/>
      <c r="O130" s="62"/>
    </row>
    <row r="131" spans="1:15" s="68" customFormat="1">
      <c r="A131" s="141">
        <v>120</v>
      </c>
      <c r="B131" s="182"/>
      <c r="C131" s="142"/>
      <c r="D131" s="144"/>
      <c r="E131" s="148" t="str">
        <f t="shared" si="3"/>
        <v/>
      </c>
      <c r="G131" s="62"/>
      <c r="H131" s="62"/>
      <c r="I131" s="62"/>
      <c r="J131" s="62"/>
      <c r="K131" s="62"/>
      <c r="L131" s="62"/>
      <c r="M131" s="62"/>
      <c r="N131" s="62"/>
      <c r="O131" s="62"/>
    </row>
    <row r="132" spans="1:15" s="68" customFormat="1">
      <c r="A132" s="141">
        <v>121</v>
      </c>
      <c r="B132" s="182"/>
      <c r="C132" s="142"/>
      <c r="D132" s="144"/>
      <c r="E132" s="148" t="str">
        <f t="shared" si="3"/>
        <v/>
      </c>
      <c r="G132" s="62"/>
      <c r="H132" s="62"/>
      <c r="I132" s="62"/>
      <c r="J132" s="62"/>
      <c r="K132" s="62"/>
      <c r="L132" s="62"/>
      <c r="M132" s="62"/>
      <c r="N132" s="62"/>
      <c r="O132" s="62"/>
    </row>
    <row r="133" spans="1:15" s="68" customFormat="1">
      <c r="A133" s="141">
        <v>122</v>
      </c>
      <c r="B133" s="182"/>
      <c r="C133" s="142"/>
      <c r="D133" s="144"/>
      <c r="E133" s="148" t="str">
        <f t="shared" si="3"/>
        <v/>
      </c>
      <c r="G133" s="62"/>
      <c r="H133" s="62"/>
      <c r="I133" s="62"/>
      <c r="J133" s="62"/>
      <c r="K133" s="62"/>
      <c r="L133" s="62"/>
      <c r="M133" s="62"/>
      <c r="N133" s="62"/>
      <c r="O133" s="62"/>
    </row>
    <row r="134" spans="1:15" s="68" customFormat="1">
      <c r="A134" s="141">
        <v>123</v>
      </c>
      <c r="B134" s="182"/>
      <c r="C134" s="142"/>
      <c r="D134" s="144"/>
      <c r="E134" s="148" t="str">
        <f t="shared" si="3"/>
        <v/>
      </c>
      <c r="G134" s="62"/>
      <c r="H134" s="62"/>
      <c r="I134" s="62"/>
      <c r="J134" s="62"/>
      <c r="K134" s="62"/>
      <c r="L134" s="62"/>
      <c r="M134" s="62"/>
      <c r="N134" s="62"/>
      <c r="O134" s="62"/>
    </row>
    <row r="135" spans="1:15" s="68" customFormat="1">
      <c r="A135" s="141">
        <v>124</v>
      </c>
      <c r="B135" s="182"/>
      <c r="C135" s="142"/>
      <c r="D135" s="144"/>
      <c r="E135" s="148" t="str">
        <f t="shared" si="3"/>
        <v/>
      </c>
      <c r="G135" s="62"/>
      <c r="H135" s="62"/>
      <c r="I135" s="62"/>
      <c r="J135" s="62"/>
      <c r="K135" s="62"/>
      <c r="L135" s="62"/>
      <c r="M135" s="62"/>
      <c r="N135" s="62"/>
      <c r="O135" s="62"/>
    </row>
    <row r="136" spans="1:15" s="68" customFormat="1">
      <c r="A136" s="141">
        <v>125</v>
      </c>
      <c r="B136" s="182"/>
      <c r="C136" s="142"/>
      <c r="D136" s="144"/>
      <c r="E136" s="148" t="str">
        <f t="shared" si="3"/>
        <v/>
      </c>
      <c r="G136" s="62"/>
      <c r="H136" s="62"/>
      <c r="I136" s="62"/>
      <c r="J136" s="62"/>
      <c r="K136" s="62"/>
      <c r="L136" s="62"/>
      <c r="M136" s="62"/>
      <c r="N136" s="62"/>
      <c r="O136" s="62"/>
    </row>
    <row r="137" spans="1:15" s="68" customFormat="1">
      <c r="A137" s="141">
        <v>126</v>
      </c>
      <c r="B137" s="182"/>
      <c r="C137" s="142"/>
      <c r="D137" s="144"/>
      <c r="E137" s="148" t="str">
        <f t="shared" si="3"/>
        <v/>
      </c>
      <c r="G137" s="62"/>
      <c r="H137" s="62"/>
      <c r="I137" s="62"/>
      <c r="J137" s="62"/>
      <c r="K137" s="62"/>
      <c r="L137" s="62"/>
      <c r="M137" s="62"/>
      <c r="N137" s="62"/>
      <c r="O137" s="62"/>
    </row>
    <row r="138" spans="1:15" s="68" customFormat="1">
      <c r="A138" s="141">
        <v>127</v>
      </c>
      <c r="B138" s="182"/>
      <c r="C138" s="142"/>
      <c r="D138" s="144"/>
      <c r="E138" s="148" t="str">
        <f t="shared" si="3"/>
        <v/>
      </c>
      <c r="G138" s="62"/>
      <c r="H138" s="62"/>
      <c r="I138" s="62"/>
      <c r="J138" s="62"/>
      <c r="K138" s="62"/>
      <c r="L138" s="62"/>
      <c r="M138" s="62"/>
      <c r="N138" s="62"/>
      <c r="O138" s="62"/>
    </row>
    <row r="139" spans="1:15" s="68" customFormat="1">
      <c r="A139" s="141">
        <v>128</v>
      </c>
      <c r="B139" s="182"/>
      <c r="C139" s="142"/>
      <c r="D139" s="144"/>
      <c r="E139" s="148" t="str">
        <f t="shared" si="3"/>
        <v/>
      </c>
      <c r="G139" s="62"/>
      <c r="H139" s="62"/>
      <c r="I139" s="62"/>
      <c r="J139" s="62"/>
      <c r="K139" s="62"/>
      <c r="L139" s="62"/>
      <c r="M139" s="62"/>
      <c r="N139" s="62"/>
      <c r="O139" s="62"/>
    </row>
    <row r="140" spans="1:15" s="68" customFormat="1">
      <c r="A140" s="141">
        <v>129</v>
      </c>
      <c r="B140" s="182"/>
      <c r="C140" s="142"/>
      <c r="D140" s="144"/>
      <c r="E140" s="148" t="str">
        <f t="shared" ref="E140:E203" si="5">IF(OR(,$D140&lt;an_initial,$D140&gt;an_final),"",F140*(HLOOKUP(C140,iii13punctaje,2,FALSE)))</f>
        <v/>
      </c>
      <c r="G140" s="62"/>
      <c r="H140" s="62"/>
      <c r="I140" s="62"/>
      <c r="J140" s="62"/>
      <c r="K140" s="62"/>
      <c r="L140" s="62"/>
      <c r="M140" s="62"/>
      <c r="N140" s="62"/>
      <c r="O140" s="62"/>
    </row>
    <row r="141" spans="1:15" s="68" customFormat="1">
      <c r="A141" s="141">
        <v>130</v>
      </c>
      <c r="B141" s="182"/>
      <c r="C141" s="142"/>
      <c r="D141" s="144"/>
      <c r="E141" s="148" t="str">
        <f t="shared" si="5"/>
        <v/>
      </c>
      <c r="G141" s="62"/>
      <c r="H141" s="62"/>
      <c r="I141" s="62"/>
      <c r="J141" s="62"/>
      <c r="K141" s="62"/>
      <c r="L141" s="62"/>
      <c r="M141" s="62"/>
      <c r="N141" s="62"/>
      <c r="O141" s="62"/>
    </row>
    <row r="142" spans="1:15" s="68" customFormat="1">
      <c r="A142" s="141">
        <v>131</v>
      </c>
      <c r="B142" s="182"/>
      <c r="C142" s="142"/>
      <c r="D142" s="144"/>
      <c r="E142" s="148" t="str">
        <f t="shared" si="5"/>
        <v/>
      </c>
      <c r="G142" s="62"/>
      <c r="H142" s="62"/>
      <c r="I142" s="62"/>
      <c r="J142" s="62"/>
      <c r="K142" s="62"/>
      <c r="L142" s="62"/>
      <c r="M142" s="62"/>
      <c r="N142" s="62"/>
      <c r="O142" s="62"/>
    </row>
    <row r="143" spans="1:15" s="68" customFormat="1">
      <c r="A143" s="141">
        <v>132</v>
      </c>
      <c r="B143" s="182"/>
      <c r="C143" s="142"/>
      <c r="D143" s="144"/>
      <c r="E143" s="148" t="str">
        <f t="shared" si="5"/>
        <v/>
      </c>
      <c r="G143" s="62"/>
      <c r="H143" s="62"/>
      <c r="I143" s="62"/>
      <c r="J143" s="62"/>
      <c r="K143" s="62"/>
      <c r="L143" s="62"/>
      <c r="M143" s="62"/>
      <c r="N143" s="62"/>
      <c r="O143" s="62"/>
    </row>
    <row r="144" spans="1:15" s="68" customFormat="1">
      <c r="A144" s="141">
        <v>133</v>
      </c>
      <c r="B144" s="182"/>
      <c r="C144" s="142"/>
      <c r="D144" s="144"/>
      <c r="E144" s="148" t="str">
        <f t="shared" si="5"/>
        <v/>
      </c>
      <c r="G144" s="62"/>
      <c r="H144" s="62"/>
      <c r="I144" s="62"/>
      <c r="J144" s="62"/>
      <c r="K144" s="62"/>
      <c r="L144" s="62"/>
      <c r="M144" s="62"/>
      <c r="N144" s="62"/>
      <c r="O144" s="62"/>
    </row>
    <row r="145" spans="1:15" s="68" customFormat="1">
      <c r="A145" s="141">
        <v>134</v>
      </c>
      <c r="B145" s="182"/>
      <c r="C145" s="142"/>
      <c r="D145" s="144"/>
      <c r="E145" s="148" t="str">
        <f t="shared" si="5"/>
        <v/>
      </c>
      <c r="G145" s="62"/>
      <c r="H145" s="62"/>
      <c r="I145" s="62"/>
      <c r="J145" s="62"/>
      <c r="K145" s="62"/>
      <c r="L145" s="62"/>
      <c r="M145" s="62"/>
      <c r="N145" s="62"/>
      <c r="O145" s="62"/>
    </row>
    <row r="146" spans="1:15" s="68" customFormat="1">
      <c r="A146" s="141">
        <v>135</v>
      </c>
      <c r="B146" s="182"/>
      <c r="C146" s="142"/>
      <c r="D146" s="144"/>
      <c r="E146" s="148" t="str">
        <f t="shared" si="5"/>
        <v/>
      </c>
      <c r="G146" s="62"/>
      <c r="H146" s="62"/>
      <c r="I146" s="62"/>
      <c r="J146" s="62"/>
      <c r="K146" s="62"/>
      <c r="L146" s="62"/>
      <c r="M146" s="62"/>
      <c r="N146" s="62"/>
      <c r="O146" s="62"/>
    </row>
    <row r="147" spans="1:15" s="68" customFormat="1">
      <c r="A147" s="141">
        <v>136</v>
      </c>
      <c r="B147" s="182"/>
      <c r="C147" s="142"/>
      <c r="D147" s="144"/>
      <c r="E147" s="148" t="str">
        <f t="shared" si="5"/>
        <v/>
      </c>
      <c r="G147" s="62"/>
      <c r="H147" s="62"/>
      <c r="I147" s="62"/>
      <c r="J147" s="62"/>
      <c r="K147" s="62"/>
      <c r="L147" s="62"/>
      <c r="M147" s="62"/>
      <c r="N147" s="62"/>
      <c r="O147" s="62"/>
    </row>
    <row r="148" spans="1:15" s="68" customFormat="1">
      <c r="A148" s="141">
        <v>137</v>
      </c>
      <c r="B148" s="182"/>
      <c r="C148" s="142"/>
      <c r="D148" s="144"/>
      <c r="E148" s="148" t="str">
        <f t="shared" si="5"/>
        <v/>
      </c>
      <c r="G148" s="62"/>
      <c r="H148" s="62"/>
      <c r="I148" s="62"/>
      <c r="J148" s="62"/>
      <c r="K148" s="62"/>
      <c r="L148" s="62"/>
      <c r="M148" s="62"/>
      <c r="N148" s="62"/>
      <c r="O148" s="62"/>
    </row>
    <row r="149" spans="1:15" s="68" customFormat="1">
      <c r="A149" s="141">
        <v>138</v>
      </c>
      <c r="B149" s="182"/>
      <c r="C149" s="142"/>
      <c r="D149" s="144"/>
      <c r="E149" s="148" t="str">
        <f t="shared" si="5"/>
        <v/>
      </c>
      <c r="G149" s="62"/>
      <c r="H149" s="62"/>
      <c r="I149" s="62"/>
      <c r="J149" s="62"/>
      <c r="K149" s="62"/>
      <c r="L149" s="62"/>
      <c r="M149" s="62"/>
      <c r="N149" s="62"/>
      <c r="O149" s="62"/>
    </row>
    <row r="150" spans="1:15" s="68" customFormat="1">
      <c r="A150" s="141">
        <v>139</v>
      </c>
      <c r="B150" s="182"/>
      <c r="C150" s="142"/>
      <c r="D150" s="144"/>
      <c r="E150" s="148" t="str">
        <f t="shared" si="5"/>
        <v/>
      </c>
      <c r="G150" s="62"/>
      <c r="H150" s="62"/>
      <c r="I150" s="62"/>
      <c r="J150" s="62"/>
      <c r="K150" s="62"/>
      <c r="L150" s="62"/>
      <c r="M150" s="62"/>
      <c r="N150" s="62"/>
      <c r="O150" s="62"/>
    </row>
    <row r="151" spans="1:15" s="68" customFormat="1">
      <c r="A151" s="141">
        <v>140</v>
      </c>
      <c r="B151" s="182"/>
      <c r="C151" s="142"/>
      <c r="D151" s="144"/>
      <c r="E151" s="148" t="str">
        <f t="shared" si="5"/>
        <v/>
      </c>
      <c r="G151" s="62"/>
      <c r="H151" s="62"/>
      <c r="I151" s="62"/>
      <c r="J151" s="62"/>
      <c r="K151" s="62"/>
      <c r="L151" s="62"/>
      <c r="M151" s="62"/>
      <c r="N151" s="62"/>
      <c r="O151" s="62"/>
    </row>
    <row r="152" spans="1:15" s="68" customFormat="1">
      <c r="A152" s="141">
        <v>141</v>
      </c>
      <c r="B152" s="182"/>
      <c r="C152" s="142"/>
      <c r="D152" s="144"/>
      <c r="E152" s="148" t="str">
        <f t="shared" si="5"/>
        <v/>
      </c>
      <c r="G152" s="62"/>
      <c r="H152" s="62"/>
      <c r="I152" s="62"/>
      <c r="J152" s="62"/>
      <c r="K152" s="62"/>
      <c r="L152" s="62"/>
      <c r="M152" s="62"/>
      <c r="N152" s="62"/>
      <c r="O152" s="62"/>
    </row>
    <row r="153" spans="1:15" s="68" customFormat="1">
      <c r="A153" s="141">
        <v>142</v>
      </c>
      <c r="B153" s="182"/>
      <c r="C153" s="142"/>
      <c r="D153" s="144"/>
      <c r="E153" s="148" t="str">
        <f t="shared" si="5"/>
        <v/>
      </c>
      <c r="G153" s="62"/>
      <c r="H153" s="62"/>
      <c r="I153" s="62"/>
      <c r="J153" s="62"/>
      <c r="K153" s="62"/>
      <c r="L153" s="62"/>
      <c r="M153" s="62"/>
      <c r="N153" s="62"/>
      <c r="O153" s="62"/>
    </row>
    <row r="154" spans="1:15" s="68" customFormat="1">
      <c r="A154" s="141">
        <v>143</v>
      </c>
      <c r="B154" s="182"/>
      <c r="C154" s="142"/>
      <c r="D154" s="144"/>
      <c r="E154" s="148" t="str">
        <f t="shared" si="5"/>
        <v/>
      </c>
      <c r="G154" s="62"/>
      <c r="H154" s="62"/>
      <c r="I154" s="62"/>
      <c r="J154" s="62"/>
      <c r="K154" s="62"/>
      <c r="L154" s="62"/>
      <c r="M154" s="62"/>
      <c r="N154" s="62"/>
      <c r="O154" s="62"/>
    </row>
    <row r="155" spans="1:15" s="68" customFormat="1">
      <c r="A155" s="141">
        <v>144</v>
      </c>
      <c r="B155" s="182"/>
      <c r="C155" s="142"/>
      <c r="D155" s="144"/>
      <c r="E155" s="148" t="str">
        <f t="shared" si="5"/>
        <v/>
      </c>
      <c r="G155" s="62"/>
      <c r="H155" s="62"/>
      <c r="I155" s="62"/>
      <c r="J155" s="62"/>
      <c r="K155" s="62"/>
      <c r="L155" s="62"/>
      <c r="M155" s="62"/>
      <c r="N155" s="62"/>
      <c r="O155" s="62"/>
    </row>
    <row r="156" spans="1:15" s="68" customFormat="1">
      <c r="A156" s="141">
        <v>145</v>
      </c>
      <c r="B156" s="182"/>
      <c r="C156" s="142"/>
      <c r="D156" s="144"/>
      <c r="E156" s="148" t="str">
        <f t="shared" si="5"/>
        <v/>
      </c>
      <c r="G156" s="62"/>
      <c r="H156" s="62"/>
      <c r="I156" s="62"/>
      <c r="J156" s="62"/>
      <c r="K156" s="62"/>
      <c r="L156" s="62"/>
      <c r="M156" s="62"/>
      <c r="N156" s="62"/>
      <c r="O156" s="62"/>
    </row>
    <row r="157" spans="1:15" s="68" customFormat="1">
      <c r="A157" s="141">
        <v>146</v>
      </c>
      <c r="B157" s="182"/>
      <c r="C157" s="142"/>
      <c r="D157" s="144"/>
      <c r="E157" s="148" t="str">
        <f t="shared" si="5"/>
        <v/>
      </c>
      <c r="G157" s="62"/>
      <c r="H157" s="62"/>
      <c r="I157" s="62"/>
      <c r="J157" s="62"/>
      <c r="K157" s="62"/>
      <c r="L157" s="62"/>
      <c r="M157" s="62"/>
      <c r="N157" s="62"/>
      <c r="O157" s="62"/>
    </row>
    <row r="158" spans="1:15" s="68" customFormat="1">
      <c r="A158" s="141">
        <v>147</v>
      </c>
      <c r="B158" s="182"/>
      <c r="C158" s="142"/>
      <c r="D158" s="144"/>
      <c r="E158" s="148" t="str">
        <f t="shared" si="5"/>
        <v/>
      </c>
      <c r="G158" s="62"/>
      <c r="H158" s="62"/>
      <c r="I158" s="62"/>
      <c r="J158" s="62"/>
      <c r="K158" s="62"/>
      <c r="L158" s="62"/>
      <c r="M158" s="62"/>
      <c r="N158" s="62"/>
      <c r="O158" s="62"/>
    </row>
    <row r="159" spans="1:15" s="68" customFormat="1">
      <c r="A159" s="141">
        <v>148</v>
      </c>
      <c r="B159" s="182"/>
      <c r="C159" s="142"/>
      <c r="D159" s="144"/>
      <c r="E159" s="148" t="str">
        <f t="shared" si="5"/>
        <v/>
      </c>
      <c r="G159" s="62"/>
      <c r="H159" s="62"/>
      <c r="I159" s="62"/>
      <c r="J159" s="62"/>
      <c r="K159" s="62"/>
      <c r="L159" s="62"/>
      <c r="M159" s="62"/>
      <c r="N159" s="62"/>
      <c r="O159" s="62"/>
    </row>
    <row r="160" spans="1:15" s="68" customFormat="1">
      <c r="A160" s="141">
        <v>149</v>
      </c>
      <c r="B160" s="182"/>
      <c r="C160" s="142"/>
      <c r="D160" s="144"/>
      <c r="E160" s="148" t="str">
        <f t="shared" si="5"/>
        <v/>
      </c>
      <c r="G160" s="62"/>
      <c r="H160" s="62"/>
      <c r="I160" s="62"/>
      <c r="J160" s="62"/>
      <c r="K160" s="62"/>
      <c r="L160" s="62"/>
      <c r="M160" s="62"/>
      <c r="N160" s="62"/>
      <c r="O160" s="62"/>
    </row>
    <row r="161" spans="1:15" s="68" customFormat="1">
      <c r="A161" s="141">
        <v>150</v>
      </c>
      <c r="B161" s="182"/>
      <c r="C161" s="142"/>
      <c r="D161" s="144"/>
      <c r="E161" s="148" t="str">
        <f t="shared" si="5"/>
        <v/>
      </c>
      <c r="G161" s="62"/>
      <c r="H161" s="62"/>
      <c r="I161" s="62"/>
      <c r="J161" s="62"/>
      <c r="K161" s="62"/>
      <c r="L161" s="62"/>
      <c r="M161" s="62"/>
      <c r="N161" s="62"/>
      <c r="O161" s="62"/>
    </row>
    <row r="162" spans="1:15" s="68" customFormat="1">
      <c r="A162" s="141">
        <v>151</v>
      </c>
      <c r="B162" s="182"/>
      <c r="C162" s="142"/>
      <c r="D162" s="144"/>
      <c r="E162" s="148" t="str">
        <f t="shared" si="5"/>
        <v/>
      </c>
      <c r="G162" s="62"/>
      <c r="H162" s="62"/>
      <c r="I162" s="62"/>
      <c r="J162" s="62"/>
      <c r="K162" s="62"/>
      <c r="L162" s="62"/>
      <c r="M162" s="62"/>
      <c r="N162" s="62"/>
      <c r="O162" s="62"/>
    </row>
    <row r="163" spans="1:15" s="68" customFormat="1">
      <c r="A163" s="141">
        <v>152</v>
      </c>
      <c r="B163" s="182"/>
      <c r="C163" s="142"/>
      <c r="D163" s="144"/>
      <c r="E163" s="148" t="str">
        <f t="shared" si="5"/>
        <v/>
      </c>
      <c r="G163" s="62"/>
      <c r="H163" s="62"/>
      <c r="I163" s="62"/>
      <c r="J163" s="62"/>
      <c r="K163" s="62"/>
      <c r="L163" s="62"/>
      <c r="M163" s="62"/>
      <c r="N163" s="62"/>
      <c r="O163" s="62"/>
    </row>
    <row r="164" spans="1:15" s="68" customFormat="1">
      <c r="A164" s="141">
        <v>153</v>
      </c>
      <c r="B164" s="182"/>
      <c r="C164" s="142"/>
      <c r="D164" s="144"/>
      <c r="E164" s="148" t="str">
        <f t="shared" si="5"/>
        <v/>
      </c>
      <c r="G164" s="62"/>
      <c r="H164" s="62"/>
      <c r="I164" s="62"/>
      <c r="J164" s="62"/>
      <c r="K164" s="62"/>
      <c r="L164" s="62"/>
      <c r="M164" s="62"/>
      <c r="N164" s="62"/>
      <c r="O164" s="62"/>
    </row>
    <row r="165" spans="1:15" s="68" customFormat="1">
      <c r="A165" s="141">
        <v>154</v>
      </c>
      <c r="B165" s="182"/>
      <c r="C165" s="142"/>
      <c r="D165" s="144"/>
      <c r="E165" s="148" t="str">
        <f t="shared" si="5"/>
        <v/>
      </c>
      <c r="G165" s="62"/>
      <c r="H165" s="62"/>
      <c r="I165" s="62"/>
      <c r="J165" s="62"/>
      <c r="K165" s="62"/>
      <c r="L165" s="62"/>
      <c r="M165" s="62"/>
      <c r="N165" s="62"/>
      <c r="O165" s="62"/>
    </row>
    <row r="166" spans="1:15" s="68" customFormat="1">
      <c r="A166" s="141">
        <v>155</v>
      </c>
      <c r="B166" s="182"/>
      <c r="C166" s="142"/>
      <c r="D166" s="144"/>
      <c r="E166" s="148" t="str">
        <f t="shared" si="5"/>
        <v/>
      </c>
      <c r="G166" s="62"/>
      <c r="H166" s="62"/>
      <c r="I166" s="62"/>
      <c r="J166" s="62"/>
      <c r="K166" s="62"/>
      <c r="L166" s="62"/>
      <c r="M166" s="62"/>
      <c r="N166" s="62"/>
      <c r="O166" s="62"/>
    </row>
    <row r="167" spans="1:15" s="68" customFormat="1">
      <c r="A167" s="141">
        <v>156</v>
      </c>
      <c r="B167" s="182"/>
      <c r="C167" s="142"/>
      <c r="D167" s="144"/>
      <c r="E167" s="148" t="str">
        <f t="shared" si="5"/>
        <v/>
      </c>
      <c r="G167" s="62"/>
      <c r="H167" s="62"/>
      <c r="I167" s="62"/>
      <c r="J167" s="62"/>
      <c r="K167" s="62"/>
      <c r="L167" s="62"/>
      <c r="M167" s="62"/>
      <c r="N167" s="62"/>
      <c r="O167" s="62"/>
    </row>
    <row r="168" spans="1:15" s="68" customFormat="1">
      <c r="A168" s="141">
        <v>157</v>
      </c>
      <c r="B168" s="182"/>
      <c r="C168" s="142"/>
      <c r="D168" s="144"/>
      <c r="E168" s="148" t="str">
        <f t="shared" si="5"/>
        <v/>
      </c>
      <c r="G168" s="62"/>
      <c r="H168" s="62"/>
      <c r="I168" s="62"/>
      <c r="J168" s="62"/>
      <c r="K168" s="62"/>
      <c r="L168" s="62"/>
      <c r="M168" s="62"/>
      <c r="N168" s="62"/>
      <c r="O168" s="62"/>
    </row>
    <row r="169" spans="1:15" s="68" customFormat="1">
      <c r="A169" s="141">
        <v>158</v>
      </c>
      <c r="B169" s="182"/>
      <c r="C169" s="142"/>
      <c r="D169" s="144"/>
      <c r="E169" s="148" t="str">
        <f t="shared" si="5"/>
        <v/>
      </c>
      <c r="G169" s="62"/>
      <c r="H169" s="62"/>
      <c r="I169" s="62"/>
      <c r="J169" s="62"/>
      <c r="K169" s="62"/>
      <c r="L169" s="62"/>
      <c r="M169" s="62"/>
      <c r="N169" s="62"/>
      <c r="O169" s="62"/>
    </row>
    <row r="170" spans="1:15" s="68" customFormat="1">
      <c r="A170" s="141">
        <v>159</v>
      </c>
      <c r="B170" s="182"/>
      <c r="C170" s="142"/>
      <c r="D170" s="144"/>
      <c r="E170" s="148" t="str">
        <f t="shared" si="5"/>
        <v/>
      </c>
      <c r="G170" s="62"/>
      <c r="H170" s="62"/>
      <c r="I170" s="62"/>
      <c r="J170" s="62"/>
      <c r="K170" s="62"/>
      <c r="L170" s="62"/>
      <c r="M170" s="62"/>
      <c r="N170" s="62"/>
      <c r="O170" s="62"/>
    </row>
    <row r="171" spans="1:15" s="68" customFormat="1">
      <c r="A171" s="141">
        <v>160</v>
      </c>
      <c r="B171" s="182"/>
      <c r="C171" s="142"/>
      <c r="D171" s="144"/>
      <c r="E171" s="148" t="str">
        <f t="shared" si="5"/>
        <v/>
      </c>
      <c r="G171" s="62"/>
      <c r="H171" s="62"/>
      <c r="I171" s="62"/>
      <c r="J171" s="62"/>
      <c r="K171" s="62"/>
      <c r="L171" s="62"/>
      <c r="M171" s="62"/>
      <c r="N171" s="62"/>
      <c r="O171" s="62"/>
    </row>
    <row r="172" spans="1:15" s="68" customFormat="1">
      <c r="A172" s="141">
        <v>161</v>
      </c>
      <c r="B172" s="182"/>
      <c r="C172" s="142"/>
      <c r="D172" s="144"/>
      <c r="E172" s="148" t="str">
        <f t="shared" si="5"/>
        <v/>
      </c>
      <c r="G172" s="62"/>
      <c r="H172" s="62"/>
      <c r="I172" s="62"/>
      <c r="J172" s="62"/>
      <c r="K172" s="62"/>
      <c r="L172" s="62"/>
      <c r="M172" s="62"/>
      <c r="N172" s="62"/>
      <c r="O172" s="62"/>
    </row>
    <row r="173" spans="1:15" s="68" customFormat="1">
      <c r="A173" s="141">
        <v>162</v>
      </c>
      <c r="B173" s="182"/>
      <c r="C173" s="142"/>
      <c r="D173" s="144"/>
      <c r="E173" s="148" t="str">
        <f t="shared" si="5"/>
        <v/>
      </c>
      <c r="G173" s="62"/>
      <c r="H173" s="62"/>
      <c r="I173" s="62"/>
      <c r="J173" s="62"/>
      <c r="K173" s="62"/>
      <c r="L173" s="62"/>
      <c r="M173" s="62"/>
      <c r="N173" s="62"/>
      <c r="O173" s="62"/>
    </row>
    <row r="174" spans="1:15" s="68" customFormat="1">
      <c r="A174" s="141">
        <v>163</v>
      </c>
      <c r="B174" s="182"/>
      <c r="C174" s="142"/>
      <c r="D174" s="144"/>
      <c r="E174" s="148" t="str">
        <f t="shared" si="5"/>
        <v/>
      </c>
      <c r="G174" s="62"/>
      <c r="H174" s="62"/>
      <c r="I174" s="62"/>
      <c r="J174" s="62"/>
      <c r="K174" s="62"/>
      <c r="L174" s="62"/>
      <c r="M174" s="62"/>
      <c r="N174" s="62"/>
      <c r="O174" s="62"/>
    </row>
    <row r="175" spans="1:15" s="68" customFormat="1">
      <c r="A175" s="141">
        <v>164</v>
      </c>
      <c r="B175" s="182"/>
      <c r="C175" s="142"/>
      <c r="D175" s="144"/>
      <c r="E175" s="148" t="str">
        <f t="shared" si="5"/>
        <v/>
      </c>
      <c r="G175" s="62"/>
      <c r="H175" s="62"/>
      <c r="I175" s="62"/>
      <c r="J175" s="62"/>
      <c r="K175" s="62"/>
      <c r="L175" s="62"/>
      <c r="M175" s="62"/>
      <c r="N175" s="62"/>
      <c r="O175" s="62"/>
    </row>
    <row r="176" spans="1:15" s="68" customFormat="1">
      <c r="A176" s="141">
        <v>165</v>
      </c>
      <c r="B176" s="182"/>
      <c r="C176" s="142"/>
      <c r="D176" s="144"/>
      <c r="E176" s="148" t="str">
        <f t="shared" si="5"/>
        <v/>
      </c>
      <c r="G176" s="62"/>
      <c r="H176" s="62"/>
      <c r="I176" s="62"/>
      <c r="J176" s="62"/>
      <c r="K176" s="62"/>
      <c r="L176" s="62"/>
      <c r="M176" s="62"/>
      <c r="N176" s="62"/>
      <c r="O176" s="62"/>
    </row>
    <row r="177" spans="1:15" s="68" customFormat="1">
      <c r="A177" s="141">
        <v>166</v>
      </c>
      <c r="B177" s="182"/>
      <c r="C177" s="142"/>
      <c r="D177" s="144"/>
      <c r="E177" s="148" t="str">
        <f t="shared" si="5"/>
        <v/>
      </c>
      <c r="G177" s="62"/>
      <c r="H177" s="62"/>
      <c r="I177" s="62"/>
      <c r="J177" s="62"/>
      <c r="K177" s="62"/>
      <c r="L177" s="62"/>
      <c r="M177" s="62"/>
      <c r="N177" s="62"/>
      <c r="O177" s="62"/>
    </row>
    <row r="178" spans="1:15" s="68" customFormat="1">
      <c r="A178" s="141">
        <v>167</v>
      </c>
      <c r="B178" s="182"/>
      <c r="C178" s="142"/>
      <c r="D178" s="144"/>
      <c r="E178" s="148" t="str">
        <f t="shared" si="5"/>
        <v/>
      </c>
      <c r="G178" s="62"/>
      <c r="H178" s="62"/>
      <c r="I178" s="62"/>
      <c r="J178" s="62"/>
      <c r="K178" s="62"/>
      <c r="L178" s="62"/>
      <c r="M178" s="62"/>
      <c r="N178" s="62"/>
      <c r="O178" s="62"/>
    </row>
    <row r="179" spans="1:15" s="68" customFormat="1">
      <c r="A179" s="141">
        <v>168</v>
      </c>
      <c r="B179" s="182"/>
      <c r="C179" s="142"/>
      <c r="D179" s="144"/>
      <c r="E179" s="148" t="str">
        <f t="shared" si="5"/>
        <v/>
      </c>
      <c r="G179" s="62"/>
      <c r="H179" s="62"/>
      <c r="I179" s="62"/>
      <c r="J179" s="62"/>
      <c r="K179" s="62"/>
      <c r="L179" s="62"/>
      <c r="M179" s="62"/>
      <c r="N179" s="62"/>
      <c r="O179" s="62"/>
    </row>
    <row r="180" spans="1:15" s="68" customFormat="1">
      <c r="A180" s="141">
        <v>169</v>
      </c>
      <c r="B180" s="182"/>
      <c r="C180" s="142"/>
      <c r="D180" s="144"/>
      <c r="E180" s="148" t="str">
        <f t="shared" si="5"/>
        <v/>
      </c>
      <c r="G180" s="62"/>
      <c r="H180" s="62"/>
      <c r="I180" s="62"/>
      <c r="J180" s="62"/>
      <c r="K180" s="62"/>
      <c r="L180" s="62"/>
      <c r="M180" s="62"/>
      <c r="N180" s="62"/>
      <c r="O180" s="62"/>
    </row>
    <row r="181" spans="1:15" s="68" customFormat="1">
      <c r="A181" s="141">
        <v>170</v>
      </c>
      <c r="B181" s="182"/>
      <c r="C181" s="142"/>
      <c r="D181" s="144"/>
      <c r="E181" s="148" t="str">
        <f t="shared" si="5"/>
        <v/>
      </c>
      <c r="G181" s="62"/>
      <c r="H181" s="62"/>
      <c r="I181" s="62"/>
      <c r="J181" s="62"/>
      <c r="K181" s="62"/>
      <c r="L181" s="62"/>
      <c r="M181" s="62"/>
      <c r="N181" s="62"/>
      <c r="O181" s="62"/>
    </row>
    <row r="182" spans="1:15" s="68" customFormat="1">
      <c r="A182" s="141">
        <v>171</v>
      </c>
      <c r="B182" s="182"/>
      <c r="C182" s="142"/>
      <c r="D182" s="144"/>
      <c r="E182" s="148" t="str">
        <f t="shared" si="5"/>
        <v/>
      </c>
      <c r="G182" s="62"/>
      <c r="H182" s="62"/>
      <c r="I182" s="62"/>
      <c r="J182" s="62"/>
      <c r="K182" s="62"/>
      <c r="L182" s="62"/>
      <c r="M182" s="62"/>
      <c r="N182" s="62"/>
      <c r="O182" s="62"/>
    </row>
    <row r="183" spans="1:15" s="68" customFormat="1">
      <c r="A183" s="141">
        <v>172</v>
      </c>
      <c r="B183" s="182"/>
      <c r="C183" s="142"/>
      <c r="D183" s="144"/>
      <c r="E183" s="148" t="str">
        <f t="shared" si="5"/>
        <v/>
      </c>
      <c r="G183" s="62"/>
      <c r="H183" s="62"/>
      <c r="I183" s="62"/>
      <c r="J183" s="62"/>
      <c r="K183" s="62"/>
      <c r="L183" s="62"/>
      <c r="M183" s="62"/>
      <c r="N183" s="62"/>
      <c r="O183" s="62"/>
    </row>
    <row r="184" spans="1:15" s="68" customFormat="1">
      <c r="A184" s="141">
        <v>173</v>
      </c>
      <c r="B184" s="182"/>
      <c r="C184" s="142"/>
      <c r="D184" s="144"/>
      <c r="E184" s="148" t="str">
        <f t="shared" si="5"/>
        <v/>
      </c>
      <c r="G184" s="62"/>
      <c r="H184" s="62"/>
      <c r="I184" s="62"/>
      <c r="J184" s="62"/>
      <c r="K184" s="62"/>
      <c r="L184" s="62"/>
      <c r="M184" s="62"/>
      <c r="N184" s="62"/>
      <c r="O184" s="62"/>
    </row>
    <row r="185" spans="1:15" s="68" customFormat="1">
      <c r="A185" s="141">
        <v>174</v>
      </c>
      <c r="B185" s="182"/>
      <c r="C185" s="142"/>
      <c r="D185" s="144"/>
      <c r="E185" s="148" t="str">
        <f t="shared" si="5"/>
        <v/>
      </c>
      <c r="G185" s="62"/>
      <c r="H185" s="62"/>
      <c r="I185" s="62"/>
      <c r="J185" s="62"/>
      <c r="K185" s="62"/>
      <c r="L185" s="62"/>
      <c r="M185" s="62"/>
      <c r="N185" s="62"/>
      <c r="O185" s="62"/>
    </row>
    <row r="186" spans="1:15" s="68" customFormat="1">
      <c r="A186" s="141">
        <v>175</v>
      </c>
      <c r="B186" s="182"/>
      <c r="C186" s="142"/>
      <c r="D186" s="144"/>
      <c r="E186" s="148" t="str">
        <f t="shared" si="5"/>
        <v/>
      </c>
      <c r="G186" s="62"/>
      <c r="H186" s="62"/>
      <c r="I186" s="62"/>
      <c r="J186" s="62"/>
      <c r="K186" s="62"/>
      <c r="L186" s="62"/>
      <c r="M186" s="62"/>
      <c r="N186" s="62"/>
      <c r="O186" s="62"/>
    </row>
    <row r="187" spans="1:15" s="68" customFormat="1">
      <c r="A187" s="141">
        <v>176</v>
      </c>
      <c r="B187" s="182"/>
      <c r="C187" s="142"/>
      <c r="D187" s="144"/>
      <c r="E187" s="148" t="str">
        <f t="shared" si="5"/>
        <v/>
      </c>
      <c r="G187" s="62"/>
      <c r="H187" s="62"/>
      <c r="I187" s="62"/>
      <c r="J187" s="62"/>
      <c r="K187" s="62"/>
      <c r="L187" s="62"/>
      <c r="M187" s="62"/>
      <c r="N187" s="62"/>
      <c r="O187" s="62"/>
    </row>
    <row r="188" spans="1:15" s="68" customFormat="1">
      <c r="A188" s="141">
        <v>177</v>
      </c>
      <c r="B188" s="182"/>
      <c r="C188" s="142"/>
      <c r="D188" s="144"/>
      <c r="E188" s="148" t="str">
        <f t="shared" si="5"/>
        <v/>
      </c>
      <c r="G188" s="62"/>
      <c r="H188" s="62"/>
      <c r="I188" s="62"/>
      <c r="J188" s="62"/>
      <c r="K188" s="62"/>
      <c r="L188" s="62"/>
      <c r="M188" s="62"/>
      <c r="N188" s="62"/>
      <c r="O188" s="62"/>
    </row>
    <row r="189" spans="1:15" s="68" customFormat="1">
      <c r="A189" s="141">
        <v>178</v>
      </c>
      <c r="B189" s="182"/>
      <c r="C189" s="142"/>
      <c r="D189" s="144"/>
      <c r="E189" s="148" t="str">
        <f t="shared" si="5"/>
        <v/>
      </c>
      <c r="G189" s="62"/>
      <c r="H189" s="62"/>
      <c r="I189" s="62"/>
      <c r="J189" s="62"/>
      <c r="K189" s="62"/>
      <c r="L189" s="62"/>
      <c r="M189" s="62"/>
      <c r="N189" s="62"/>
      <c r="O189" s="62"/>
    </row>
    <row r="190" spans="1:15" s="68" customFormat="1">
      <c r="A190" s="141">
        <v>179</v>
      </c>
      <c r="B190" s="182"/>
      <c r="C190" s="142"/>
      <c r="D190" s="144"/>
      <c r="E190" s="148" t="str">
        <f t="shared" si="5"/>
        <v/>
      </c>
      <c r="G190" s="62"/>
      <c r="H190" s="62"/>
      <c r="I190" s="62"/>
      <c r="J190" s="62"/>
      <c r="K190" s="62"/>
      <c r="L190" s="62"/>
      <c r="M190" s="62"/>
      <c r="N190" s="62"/>
      <c r="O190" s="62"/>
    </row>
    <row r="191" spans="1:15" s="68" customFormat="1">
      <c r="A191" s="141">
        <v>180</v>
      </c>
      <c r="B191" s="182"/>
      <c r="C191" s="142"/>
      <c r="D191" s="144"/>
      <c r="E191" s="148" t="str">
        <f t="shared" si="5"/>
        <v/>
      </c>
      <c r="G191" s="62"/>
      <c r="H191" s="62"/>
      <c r="I191" s="62"/>
      <c r="J191" s="62"/>
      <c r="K191" s="62"/>
      <c r="L191" s="62"/>
      <c r="M191" s="62"/>
      <c r="N191" s="62"/>
      <c r="O191" s="62"/>
    </row>
    <row r="192" spans="1:15" s="68" customFormat="1">
      <c r="A192" s="141">
        <v>181</v>
      </c>
      <c r="B192" s="182"/>
      <c r="C192" s="142"/>
      <c r="D192" s="144"/>
      <c r="E192" s="148" t="str">
        <f t="shared" si="5"/>
        <v/>
      </c>
      <c r="G192" s="62"/>
      <c r="H192" s="62"/>
      <c r="I192" s="62"/>
      <c r="J192" s="62"/>
      <c r="K192" s="62"/>
      <c r="L192" s="62"/>
      <c r="M192" s="62"/>
      <c r="N192" s="62"/>
      <c r="O192" s="62"/>
    </row>
    <row r="193" spans="1:15" s="68" customFormat="1">
      <c r="A193" s="141">
        <v>182</v>
      </c>
      <c r="B193" s="182"/>
      <c r="C193" s="142"/>
      <c r="D193" s="144"/>
      <c r="E193" s="148" t="str">
        <f t="shared" si="5"/>
        <v/>
      </c>
      <c r="G193" s="62"/>
      <c r="H193" s="62"/>
      <c r="I193" s="62"/>
      <c r="J193" s="62"/>
      <c r="K193" s="62"/>
      <c r="L193" s="62"/>
      <c r="M193" s="62"/>
      <c r="N193" s="62"/>
      <c r="O193" s="62"/>
    </row>
    <row r="194" spans="1:15" s="68" customFormat="1">
      <c r="A194" s="141">
        <v>183</v>
      </c>
      <c r="B194" s="182"/>
      <c r="C194" s="142"/>
      <c r="D194" s="144"/>
      <c r="E194" s="148" t="str">
        <f t="shared" si="5"/>
        <v/>
      </c>
      <c r="G194" s="62"/>
      <c r="H194" s="62"/>
      <c r="I194" s="62"/>
      <c r="J194" s="62"/>
      <c r="K194" s="62"/>
      <c r="L194" s="62"/>
      <c r="M194" s="62"/>
      <c r="N194" s="62"/>
      <c r="O194" s="62"/>
    </row>
    <row r="195" spans="1:15" s="68" customFormat="1">
      <c r="A195" s="141">
        <v>184</v>
      </c>
      <c r="B195" s="182"/>
      <c r="C195" s="142"/>
      <c r="D195" s="144"/>
      <c r="E195" s="148" t="str">
        <f t="shared" si="5"/>
        <v/>
      </c>
      <c r="G195" s="62"/>
      <c r="H195" s="62"/>
      <c r="I195" s="62"/>
      <c r="J195" s="62"/>
      <c r="K195" s="62"/>
      <c r="L195" s="62"/>
      <c r="M195" s="62"/>
      <c r="N195" s="62"/>
      <c r="O195" s="62"/>
    </row>
    <row r="196" spans="1:15" s="68" customFormat="1">
      <c r="A196" s="141">
        <v>185</v>
      </c>
      <c r="B196" s="182"/>
      <c r="C196" s="142"/>
      <c r="D196" s="144"/>
      <c r="E196" s="148" t="str">
        <f t="shared" si="5"/>
        <v/>
      </c>
      <c r="G196" s="62"/>
      <c r="H196" s="62"/>
      <c r="I196" s="62"/>
      <c r="J196" s="62"/>
      <c r="K196" s="62"/>
      <c r="L196" s="62"/>
      <c r="M196" s="62"/>
      <c r="N196" s="62"/>
      <c r="O196" s="62"/>
    </row>
    <row r="197" spans="1:15" s="68" customFormat="1">
      <c r="A197" s="141">
        <v>186</v>
      </c>
      <c r="B197" s="182"/>
      <c r="C197" s="142"/>
      <c r="D197" s="144"/>
      <c r="E197" s="148" t="str">
        <f t="shared" si="5"/>
        <v/>
      </c>
      <c r="G197" s="62"/>
      <c r="H197" s="62"/>
      <c r="I197" s="62"/>
      <c r="J197" s="62"/>
      <c r="K197" s="62"/>
      <c r="L197" s="62"/>
      <c r="M197" s="62"/>
      <c r="N197" s="62"/>
      <c r="O197" s="62"/>
    </row>
    <row r="198" spans="1:15" s="68" customFormat="1">
      <c r="A198" s="141">
        <v>187</v>
      </c>
      <c r="B198" s="182"/>
      <c r="C198" s="142"/>
      <c r="D198" s="144"/>
      <c r="E198" s="148" t="str">
        <f t="shared" si="5"/>
        <v/>
      </c>
      <c r="G198" s="62"/>
      <c r="H198" s="62"/>
      <c r="I198" s="62"/>
      <c r="J198" s="62"/>
      <c r="K198" s="62"/>
      <c r="L198" s="62"/>
      <c r="M198" s="62"/>
      <c r="N198" s="62"/>
      <c r="O198" s="62"/>
    </row>
    <row r="199" spans="1:15" s="68" customFormat="1">
      <c r="A199" s="141">
        <v>188</v>
      </c>
      <c r="B199" s="182"/>
      <c r="C199" s="142"/>
      <c r="D199" s="144"/>
      <c r="E199" s="148" t="str">
        <f t="shared" si="5"/>
        <v/>
      </c>
      <c r="G199" s="62"/>
      <c r="H199" s="62"/>
      <c r="I199" s="62"/>
      <c r="J199" s="62"/>
      <c r="K199" s="62"/>
      <c r="L199" s="62"/>
      <c r="M199" s="62"/>
      <c r="N199" s="62"/>
      <c r="O199" s="62"/>
    </row>
    <row r="200" spans="1:15" s="68" customFormat="1">
      <c r="A200" s="141">
        <v>189</v>
      </c>
      <c r="B200" s="182"/>
      <c r="C200" s="142"/>
      <c r="D200" s="144"/>
      <c r="E200" s="148" t="str">
        <f t="shared" si="5"/>
        <v/>
      </c>
      <c r="G200" s="62"/>
      <c r="H200" s="62"/>
      <c r="I200" s="62"/>
      <c r="J200" s="62"/>
      <c r="K200" s="62"/>
      <c r="L200" s="62"/>
      <c r="M200" s="62"/>
      <c r="N200" s="62"/>
      <c r="O200" s="62"/>
    </row>
    <row r="201" spans="1:15" s="68" customFormat="1">
      <c r="A201" s="141">
        <v>190</v>
      </c>
      <c r="B201" s="182"/>
      <c r="C201" s="142"/>
      <c r="D201" s="144"/>
      <c r="E201" s="148" t="str">
        <f t="shared" si="5"/>
        <v/>
      </c>
      <c r="G201" s="62"/>
      <c r="H201" s="62"/>
      <c r="I201" s="62"/>
      <c r="J201" s="62"/>
      <c r="K201" s="62"/>
      <c r="L201" s="62"/>
      <c r="M201" s="62"/>
      <c r="N201" s="62"/>
      <c r="O201" s="62"/>
    </row>
    <row r="202" spans="1:15" s="68" customFormat="1">
      <c r="A202" s="141">
        <v>191</v>
      </c>
      <c r="B202" s="182"/>
      <c r="C202" s="142"/>
      <c r="D202" s="144"/>
      <c r="E202" s="148" t="str">
        <f t="shared" si="5"/>
        <v/>
      </c>
      <c r="G202" s="62"/>
      <c r="H202" s="62"/>
      <c r="I202" s="62"/>
      <c r="J202" s="62"/>
      <c r="K202" s="62"/>
      <c r="L202" s="62"/>
      <c r="M202" s="62"/>
      <c r="N202" s="62"/>
      <c r="O202" s="62"/>
    </row>
    <row r="203" spans="1:15" s="68" customFormat="1">
      <c r="A203" s="141">
        <v>192</v>
      </c>
      <c r="B203" s="182"/>
      <c r="C203" s="142"/>
      <c r="D203" s="144"/>
      <c r="E203" s="148" t="str">
        <f t="shared" si="5"/>
        <v/>
      </c>
      <c r="G203" s="62"/>
      <c r="H203" s="62"/>
      <c r="I203" s="62"/>
      <c r="J203" s="62"/>
      <c r="K203" s="62"/>
      <c r="L203" s="62"/>
      <c r="M203" s="62"/>
      <c r="N203" s="62"/>
      <c r="O203" s="62"/>
    </row>
    <row r="204" spans="1:15" s="68" customFormat="1">
      <c r="A204" s="141">
        <v>193</v>
      </c>
      <c r="B204" s="182"/>
      <c r="C204" s="142"/>
      <c r="D204" s="144"/>
      <c r="E204" s="148" t="str">
        <f t="shared" ref="E204:E261" si="6">IF(OR(,$D204&lt;an_initial,$D204&gt;an_final),"",F204*(HLOOKUP(C204,iii13punctaje,2,FALSE)))</f>
        <v/>
      </c>
      <c r="G204" s="62"/>
      <c r="H204" s="62"/>
      <c r="I204" s="62"/>
      <c r="J204" s="62"/>
      <c r="K204" s="62"/>
      <c r="L204" s="62"/>
      <c r="M204" s="62"/>
      <c r="N204" s="62"/>
      <c r="O204" s="62"/>
    </row>
    <row r="205" spans="1:15" s="68" customFormat="1">
      <c r="A205" s="141">
        <v>194</v>
      </c>
      <c r="B205" s="182"/>
      <c r="C205" s="142"/>
      <c r="D205" s="144"/>
      <c r="E205" s="148" t="str">
        <f t="shared" si="6"/>
        <v/>
      </c>
      <c r="G205" s="62"/>
      <c r="H205" s="62"/>
      <c r="I205" s="62"/>
      <c r="J205" s="62"/>
      <c r="K205" s="62"/>
      <c r="L205" s="62"/>
      <c r="M205" s="62"/>
      <c r="N205" s="62"/>
      <c r="O205" s="62"/>
    </row>
    <row r="206" spans="1:15" s="68" customFormat="1">
      <c r="A206" s="141">
        <v>195</v>
      </c>
      <c r="B206" s="182"/>
      <c r="C206" s="142"/>
      <c r="D206" s="144"/>
      <c r="E206" s="148" t="str">
        <f t="shared" si="6"/>
        <v/>
      </c>
      <c r="G206" s="62"/>
      <c r="H206" s="62"/>
      <c r="I206" s="62"/>
      <c r="J206" s="62"/>
      <c r="K206" s="62"/>
      <c r="L206" s="62"/>
      <c r="M206" s="62"/>
      <c r="N206" s="62"/>
      <c r="O206" s="62"/>
    </row>
    <row r="207" spans="1:15" s="68" customFormat="1">
      <c r="A207" s="141">
        <v>196</v>
      </c>
      <c r="B207" s="182"/>
      <c r="C207" s="142"/>
      <c r="D207" s="144"/>
      <c r="E207" s="148" t="str">
        <f t="shared" si="6"/>
        <v/>
      </c>
      <c r="G207" s="62"/>
      <c r="H207" s="62"/>
      <c r="I207" s="62"/>
      <c r="J207" s="62"/>
      <c r="K207" s="62"/>
      <c r="L207" s="62"/>
      <c r="M207" s="62"/>
      <c r="N207" s="62"/>
      <c r="O207" s="62"/>
    </row>
    <row r="208" spans="1:15" s="68" customFormat="1">
      <c r="A208" s="141">
        <v>197</v>
      </c>
      <c r="B208" s="182"/>
      <c r="C208" s="142"/>
      <c r="D208" s="144"/>
      <c r="E208" s="148" t="str">
        <f t="shared" si="6"/>
        <v/>
      </c>
      <c r="G208" s="62"/>
      <c r="H208" s="62"/>
      <c r="I208" s="62"/>
      <c r="J208" s="62"/>
      <c r="K208" s="62"/>
      <c r="L208" s="62"/>
      <c r="M208" s="62"/>
      <c r="N208" s="62"/>
      <c r="O208" s="62"/>
    </row>
    <row r="209" spans="1:15" s="68" customFormat="1">
      <c r="A209" s="141">
        <v>198</v>
      </c>
      <c r="B209" s="182"/>
      <c r="C209" s="142"/>
      <c r="D209" s="144"/>
      <c r="E209" s="148" t="str">
        <f t="shared" si="6"/>
        <v/>
      </c>
      <c r="G209" s="62"/>
      <c r="H209" s="62"/>
      <c r="I209" s="62"/>
      <c r="J209" s="62"/>
      <c r="K209" s="62"/>
      <c r="L209" s="62"/>
      <c r="M209" s="62"/>
      <c r="N209" s="62"/>
      <c r="O209" s="62"/>
    </row>
    <row r="210" spans="1:15" s="68" customFormat="1">
      <c r="A210" s="141">
        <v>199</v>
      </c>
      <c r="B210" s="182"/>
      <c r="C210" s="142"/>
      <c r="D210" s="144"/>
      <c r="E210" s="148" t="str">
        <f t="shared" si="6"/>
        <v/>
      </c>
      <c r="G210" s="62"/>
      <c r="H210" s="62"/>
      <c r="I210" s="62"/>
      <c r="J210" s="62"/>
      <c r="K210" s="62"/>
      <c r="L210" s="62"/>
      <c r="M210" s="62"/>
      <c r="N210" s="62"/>
      <c r="O210" s="62"/>
    </row>
    <row r="211" spans="1:15" s="68" customFormat="1">
      <c r="A211" s="141">
        <v>200</v>
      </c>
      <c r="B211" s="182"/>
      <c r="C211" s="142"/>
      <c r="D211" s="144"/>
      <c r="E211" s="148" t="str">
        <f t="shared" si="6"/>
        <v/>
      </c>
      <c r="G211" s="62"/>
      <c r="H211" s="62"/>
      <c r="I211" s="62"/>
      <c r="J211" s="62"/>
      <c r="K211" s="62"/>
      <c r="L211" s="62"/>
      <c r="M211" s="62"/>
      <c r="N211" s="62"/>
      <c r="O211" s="62"/>
    </row>
    <row r="212" spans="1:15" s="68" customFormat="1">
      <c r="A212" s="141">
        <v>201</v>
      </c>
      <c r="B212" s="182"/>
      <c r="C212" s="142"/>
      <c r="D212" s="144"/>
      <c r="E212" s="148" t="str">
        <f t="shared" si="6"/>
        <v/>
      </c>
      <c r="G212" s="62"/>
      <c r="H212" s="62"/>
      <c r="I212" s="62"/>
      <c r="J212" s="62"/>
      <c r="K212" s="62"/>
      <c r="L212" s="62"/>
      <c r="M212" s="62"/>
      <c r="N212" s="62"/>
      <c r="O212" s="62"/>
    </row>
    <row r="213" spans="1:15" s="68" customFormat="1">
      <c r="A213" s="141">
        <v>202</v>
      </c>
      <c r="B213" s="182"/>
      <c r="C213" s="142"/>
      <c r="D213" s="144"/>
      <c r="E213" s="148" t="str">
        <f t="shared" si="6"/>
        <v/>
      </c>
      <c r="G213" s="62"/>
      <c r="H213" s="62"/>
      <c r="I213" s="62"/>
      <c r="J213" s="62"/>
      <c r="K213" s="62"/>
      <c r="L213" s="62"/>
      <c r="M213" s="62"/>
      <c r="N213" s="62"/>
      <c r="O213" s="62"/>
    </row>
    <row r="214" spans="1:15" s="68" customFormat="1">
      <c r="A214" s="141">
        <v>203</v>
      </c>
      <c r="B214" s="182"/>
      <c r="C214" s="142"/>
      <c r="D214" s="144"/>
      <c r="E214" s="148" t="str">
        <f t="shared" si="6"/>
        <v/>
      </c>
      <c r="G214" s="62"/>
      <c r="H214" s="62"/>
      <c r="I214" s="62"/>
      <c r="J214" s="62"/>
      <c r="K214" s="62"/>
      <c r="L214" s="62"/>
      <c r="M214" s="62"/>
      <c r="N214" s="62"/>
      <c r="O214" s="62"/>
    </row>
    <row r="215" spans="1:15" s="68" customFormat="1">
      <c r="A215" s="141">
        <v>204</v>
      </c>
      <c r="B215" s="182"/>
      <c r="C215" s="142"/>
      <c r="D215" s="144"/>
      <c r="E215" s="148" t="str">
        <f t="shared" si="6"/>
        <v/>
      </c>
      <c r="G215" s="62"/>
      <c r="H215" s="62"/>
      <c r="I215" s="62"/>
      <c r="J215" s="62"/>
      <c r="K215" s="62"/>
      <c r="L215" s="62"/>
      <c r="M215" s="62"/>
      <c r="N215" s="62"/>
      <c r="O215" s="62"/>
    </row>
    <row r="216" spans="1:15" s="68" customFormat="1">
      <c r="A216" s="141">
        <v>205</v>
      </c>
      <c r="B216" s="182"/>
      <c r="C216" s="142"/>
      <c r="D216" s="144"/>
      <c r="E216" s="148" t="str">
        <f t="shared" si="6"/>
        <v/>
      </c>
      <c r="G216" s="62"/>
      <c r="H216" s="62"/>
      <c r="I216" s="62"/>
      <c r="J216" s="62"/>
      <c r="K216" s="62"/>
      <c r="L216" s="62"/>
      <c r="M216" s="62"/>
      <c r="N216" s="62"/>
      <c r="O216" s="62"/>
    </row>
    <row r="217" spans="1:15" s="68" customFormat="1">
      <c r="A217" s="141">
        <v>206</v>
      </c>
      <c r="B217" s="182"/>
      <c r="C217" s="142"/>
      <c r="D217" s="144"/>
      <c r="E217" s="148" t="str">
        <f t="shared" si="6"/>
        <v/>
      </c>
      <c r="G217" s="62"/>
      <c r="H217" s="62"/>
      <c r="I217" s="62"/>
      <c r="J217" s="62"/>
      <c r="K217" s="62"/>
      <c r="L217" s="62"/>
      <c r="M217" s="62"/>
      <c r="N217" s="62"/>
      <c r="O217" s="62"/>
    </row>
    <row r="218" spans="1:15" s="68" customFormat="1">
      <c r="A218" s="141">
        <v>207</v>
      </c>
      <c r="B218" s="182"/>
      <c r="C218" s="142"/>
      <c r="D218" s="144"/>
      <c r="E218" s="148" t="str">
        <f t="shared" si="6"/>
        <v/>
      </c>
      <c r="G218" s="62"/>
      <c r="H218" s="62"/>
      <c r="I218" s="62"/>
      <c r="J218" s="62"/>
      <c r="K218" s="62"/>
      <c r="L218" s="62"/>
      <c r="M218" s="62"/>
      <c r="N218" s="62"/>
      <c r="O218" s="62"/>
    </row>
    <row r="219" spans="1:15" s="68" customFormat="1">
      <c r="A219" s="141">
        <v>208</v>
      </c>
      <c r="B219" s="182"/>
      <c r="C219" s="142"/>
      <c r="D219" s="144"/>
      <c r="E219" s="148" t="str">
        <f t="shared" si="6"/>
        <v/>
      </c>
      <c r="G219" s="62"/>
      <c r="H219" s="62"/>
      <c r="I219" s="62"/>
      <c r="J219" s="62"/>
      <c r="K219" s="62"/>
      <c r="L219" s="62"/>
      <c r="M219" s="62"/>
      <c r="N219" s="62"/>
      <c r="O219" s="62"/>
    </row>
    <row r="220" spans="1:15" s="68" customFormat="1">
      <c r="A220" s="141">
        <v>209</v>
      </c>
      <c r="B220" s="182"/>
      <c r="C220" s="142"/>
      <c r="D220" s="144"/>
      <c r="E220" s="148" t="str">
        <f t="shared" si="6"/>
        <v/>
      </c>
      <c r="G220" s="62"/>
      <c r="H220" s="62"/>
      <c r="I220" s="62"/>
      <c r="J220" s="62"/>
      <c r="K220" s="62"/>
      <c r="L220" s="62"/>
      <c r="M220" s="62"/>
      <c r="N220" s="62"/>
      <c r="O220" s="62"/>
    </row>
    <row r="221" spans="1:15" s="68" customFormat="1">
      <c r="A221" s="141">
        <v>210</v>
      </c>
      <c r="B221" s="182"/>
      <c r="C221" s="142"/>
      <c r="D221" s="144"/>
      <c r="E221" s="148" t="str">
        <f t="shared" si="6"/>
        <v/>
      </c>
      <c r="G221" s="62"/>
      <c r="H221" s="62"/>
      <c r="I221" s="62"/>
      <c r="J221" s="62"/>
      <c r="K221" s="62"/>
      <c r="L221" s="62"/>
      <c r="M221" s="62"/>
      <c r="N221" s="62"/>
      <c r="O221" s="62"/>
    </row>
    <row r="222" spans="1:15" s="68" customFormat="1">
      <c r="A222" s="141">
        <v>211</v>
      </c>
      <c r="B222" s="182"/>
      <c r="C222" s="142"/>
      <c r="D222" s="144"/>
      <c r="E222" s="148" t="str">
        <f t="shared" si="6"/>
        <v/>
      </c>
      <c r="G222" s="62"/>
      <c r="H222" s="62"/>
      <c r="I222" s="62"/>
      <c r="J222" s="62"/>
      <c r="K222" s="62"/>
      <c r="L222" s="62"/>
      <c r="M222" s="62"/>
      <c r="N222" s="62"/>
      <c r="O222" s="62"/>
    </row>
    <row r="223" spans="1:15" s="68" customFormat="1">
      <c r="A223" s="141">
        <v>212</v>
      </c>
      <c r="B223" s="182"/>
      <c r="C223" s="142"/>
      <c r="D223" s="144"/>
      <c r="E223" s="148" t="str">
        <f t="shared" si="6"/>
        <v/>
      </c>
      <c r="G223" s="62"/>
      <c r="H223" s="62"/>
      <c r="I223" s="62"/>
      <c r="J223" s="62"/>
      <c r="K223" s="62"/>
      <c r="L223" s="62"/>
      <c r="M223" s="62"/>
      <c r="N223" s="62"/>
      <c r="O223" s="62"/>
    </row>
    <row r="224" spans="1:15" s="68" customFormat="1">
      <c r="A224" s="141">
        <v>213</v>
      </c>
      <c r="B224" s="182"/>
      <c r="C224" s="142"/>
      <c r="D224" s="144"/>
      <c r="E224" s="148" t="str">
        <f t="shared" si="6"/>
        <v/>
      </c>
      <c r="G224" s="62"/>
      <c r="H224" s="62"/>
      <c r="I224" s="62"/>
      <c r="J224" s="62"/>
      <c r="K224" s="62"/>
      <c r="L224" s="62"/>
      <c r="M224" s="62"/>
      <c r="N224" s="62"/>
      <c r="O224" s="62"/>
    </row>
    <row r="225" spans="1:15" s="68" customFormat="1">
      <c r="A225" s="141">
        <v>214</v>
      </c>
      <c r="B225" s="182"/>
      <c r="C225" s="142"/>
      <c r="D225" s="144"/>
      <c r="E225" s="148" t="str">
        <f t="shared" si="6"/>
        <v/>
      </c>
      <c r="G225" s="62"/>
      <c r="H225" s="62"/>
      <c r="I225" s="62"/>
      <c r="J225" s="62"/>
      <c r="K225" s="62"/>
      <c r="L225" s="62"/>
      <c r="M225" s="62"/>
      <c r="N225" s="62"/>
      <c r="O225" s="62"/>
    </row>
    <row r="226" spans="1:15" s="68" customFormat="1">
      <c r="A226" s="141">
        <v>215</v>
      </c>
      <c r="B226" s="182"/>
      <c r="C226" s="142"/>
      <c r="D226" s="144"/>
      <c r="E226" s="148" t="str">
        <f t="shared" si="6"/>
        <v/>
      </c>
      <c r="G226" s="62"/>
      <c r="H226" s="62"/>
      <c r="I226" s="62"/>
      <c r="J226" s="62"/>
      <c r="K226" s="62"/>
      <c r="L226" s="62"/>
      <c r="M226" s="62"/>
      <c r="N226" s="62"/>
      <c r="O226" s="62"/>
    </row>
    <row r="227" spans="1:15" s="68" customFormat="1">
      <c r="A227" s="141">
        <v>216</v>
      </c>
      <c r="B227" s="182"/>
      <c r="C227" s="142"/>
      <c r="D227" s="144"/>
      <c r="E227" s="148" t="str">
        <f t="shared" si="6"/>
        <v/>
      </c>
      <c r="G227" s="62"/>
      <c r="H227" s="62"/>
      <c r="I227" s="62"/>
      <c r="J227" s="62"/>
      <c r="K227" s="62"/>
      <c r="L227" s="62"/>
      <c r="M227" s="62"/>
      <c r="N227" s="62"/>
      <c r="O227" s="62"/>
    </row>
    <row r="228" spans="1:15" s="68" customFormat="1">
      <c r="A228" s="141">
        <v>217</v>
      </c>
      <c r="B228" s="182"/>
      <c r="C228" s="142"/>
      <c r="D228" s="144"/>
      <c r="E228" s="148" t="str">
        <f t="shared" si="6"/>
        <v/>
      </c>
      <c r="G228" s="62"/>
      <c r="H228" s="62"/>
      <c r="I228" s="62"/>
      <c r="J228" s="62"/>
      <c r="K228" s="62"/>
      <c r="L228" s="62"/>
      <c r="M228" s="62"/>
      <c r="N228" s="62"/>
      <c r="O228" s="62"/>
    </row>
    <row r="229" spans="1:15" s="68" customFormat="1">
      <c r="A229" s="141">
        <v>218</v>
      </c>
      <c r="B229" s="182"/>
      <c r="C229" s="142"/>
      <c r="D229" s="144"/>
      <c r="E229" s="148" t="str">
        <f t="shared" si="6"/>
        <v/>
      </c>
      <c r="G229" s="62"/>
      <c r="H229" s="62"/>
      <c r="I229" s="62"/>
      <c r="J229" s="62"/>
      <c r="K229" s="62"/>
      <c r="L229" s="62"/>
      <c r="M229" s="62"/>
      <c r="N229" s="62"/>
      <c r="O229" s="62"/>
    </row>
    <row r="230" spans="1:15" s="68" customFormat="1">
      <c r="A230" s="141">
        <v>219</v>
      </c>
      <c r="B230" s="182"/>
      <c r="C230" s="142"/>
      <c r="D230" s="144"/>
      <c r="E230" s="148" t="str">
        <f t="shared" si="6"/>
        <v/>
      </c>
      <c r="G230" s="62"/>
      <c r="H230" s="62"/>
      <c r="I230" s="62"/>
      <c r="J230" s="62"/>
      <c r="K230" s="62"/>
      <c r="L230" s="62"/>
      <c r="M230" s="62"/>
      <c r="N230" s="62"/>
      <c r="O230" s="62"/>
    </row>
    <row r="231" spans="1:15" s="68" customFormat="1">
      <c r="A231" s="141">
        <v>220</v>
      </c>
      <c r="B231" s="182"/>
      <c r="C231" s="142"/>
      <c r="D231" s="144"/>
      <c r="E231" s="148" t="str">
        <f t="shared" si="6"/>
        <v/>
      </c>
      <c r="G231" s="62"/>
      <c r="H231" s="62"/>
      <c r="I231" s="62"/>
      <c r="J231" s="62"/>
      <c r="K231" s="62"/>
      <c r="L231" s="62"/>
      <c r="M231" s="62"/>
      <c r="N231" s="62"/>
      <c r="O231" s="62"/>
    </row>
    <row r="232" spans="1:15" s="68" customFormat="1">
      <c r="A232" s="141">
        <v>221</v>
      </c>
      <c r="B232" s="182"/>
      <c r="C232" s="142"/>
      <c r="D232" s="144"/>
      <c r="E232" s="148" t="str">
        <f t="shared" si="6"/>
        <v/>
      </c>
      <c r="G232" s="62"/>
      <c r="H232" s="62"/>
      <c r="I232" s="62"/>
      <c r="J232" s="62"/>
      <c r="K232" s="62"/>
      <c r="L232" s="62"/>
      <c r="M232" s="62"/>
      <c r="N232" s="62"/>
      <c r="O232" s="62"/>
    </row>
    <row r="233" spans="1:15" s="68" customFormat="1">
      <c r="A233" s="141">
        <v>222</v>
      </c>
      <c r="B233" s="182"/>
      <c r="C233" s="142"/>
      <c r="D233" s="144"/>
      <c r="E233" s="148" t="str">
        <f t="shared" si="6"/>
        <v/>
      </c>
      <c r="G233" s="62"/>
      <c r="H233" s="62"/>
      <c r="I233" s="62"/>
      <c r="J233" s="62"/>
      <c r="K233" s="62"/>
      <c r="L233" s="62"/>
      <c r="M233" s="62"/>
      <c r="N233" s="62"/>
      <c r="O233" s="62"/>
    </row>
    <row r="234" spans="1:15" s="68" customFormat="1">
      <c r="A234" s="141">
        <v>223</v>
      </c>
      <c r="B234" s="182"/>
      <c r="C234" s="142"/>
      <c r="D234" s="144"/>
      <c r="E234" s="148" t="str">
        <f t="shared" si="6"/>
        <v/>
      </c>
      <c r="G234" s="62"/>
      <c r="H234" s="62"/>
      <c r="I234" s="62"/>
      <c r="J234" s="62"/>
      <c r="K234" s="62"/>
      <c r="L234" s="62"/>
      <c r="M234" s="62"/>
      <c r="N234" s="62"/>
      <c r="O234" s="62"/>
    </row>
    <row r="235" spans="1:15" s="68" customFormat="1">
      <c r="A235" s="141">
        <v>224</v>
      </c>
      <c r="B235" s="182"/>
      <c r="C235" s="142"/>
      <c r="D235" s="144"/>
      <c r="E235" s="148" t="str">
        <f t="shared" si="6"/>
        <v/>
      </c>
      <c r="G235" s="62"/>
      <c r="H235" s="62"/>
      <c r="I235" s="62"/>
      <c r="J235" s="62"/>
      <c r="K235" s="62"/>
      <c r="L235" s="62"/>
      <c r="M235" s="62"/>
      <c r="N235" s="62"/>
      <c r="O235" s="62"/>
    </row>
    <row r="236" spans="1:15" s="68" customFormat="1">
      <c r="A236" s="141">
        <v>225</v>
      </c>
      <c r="B236" s="182"/>
      <c r="C236" s="142"/>
      <c r="D236" s="144"/>
      <c r="E236" s="148" t="str">
        <f t="shared" si="6"/>
        <v/>
      </c>
      <c r="G236" s="62"/>
      <c r="H236" s="62"/>
      <c r="I236" s="62"/>
      <c r="J236" s="62"/>
      <c r="K236" s="62"/>
      <c r="L236" s="62"/>
      <c r="M236" s="62"/>
      <c r="N236" s="62"/>
      <c r="O236" s="62"/>
    </row>
    <row r="237" spans="1:15" s="68" customFormat="1">
      <c r="A237" s="141">
        <v>226</v>
      </c>
      <c r="B237" s="182"/>
      <c r="C237" s="142"/>
      <c r="D237" s="144"/>
      <c r="E237" s="148" t="str">
        <f t="shared" si="6"/>
        <v/>
      </c>
      <c r="G237" s="62"/>
      <c r="H237" s="62"/>
      <c r="I237" s="62"/>
      <c r="J237" s="62"/>
      <c r="K237" s="62"/>
      <c r="L237" s="62"/>
      <c r="M237" s="62"/>
      <c r="N237" s="62"/>
      <c r="O237" s="62"/>
    </row>
    <row r="238" spans="1:15" s="68" customFormat="1">
      <c r="A238" s="141">
        <v>227</v>
      </c>
      <c r="B238" s="182"/>
      <c r="C238" s="142"/>
      <c r="D238" s="144"/>
      <c r="E238" s="148" t="str">
        <f t="shared" si="6"/>
        <v/>
      </c>
      <c r="G238" s="62"/>
      <c r="H238" s="62"/>
      <c r="I238" s="62"/>
      <c r="J238" s="62"/>
      <c r="K238" s="62"/>
      <c r="L238" s="62"/>
      <c r="M238" s="62"/>
      <c r="N238" s="62"/>
      <c r="O238" s="62"/>
    </row>
    <row r="239" spans="1:15" s="68" customFormat="1">
      <c r="A239" s="141">
        <v>228</v>
      </c>
      <c r="B239" s="182"/>
      <c r="C239" s="142"/>
      <c r="D239" s="144"/>
      <c r="E239" s="148" t="str">
        <f t="shared" si="6"/>
        <v/>
      </c>
      <c r="G239" s="62"/>
      <c r="H239" s="62"/>
      <c r="I239" s="62"/>
      <c r="J239" s="62"/>
      <c r="K239" s="62"/>
      <c r="L239" s="62"/>
      <c r="M239" s="62"/>
      <c r="N239" s="62"/>
      <c r="O239" s="62"/>
    </row>
    <row r="240" spans="1:15" s="68" customFormat="1">
      <c r="A240" s="141">
        <v>229</v>
      </c>
      <c r="B240" s="182"/>
      <c r="C240" s="142"/>
      <c r="D240" s="144"/>
      <c r="E240" s="148" t="str">
        <f t="shared" si="6"/>
        <v/>
      </c>
      <c r="G240" s="62"/>
      <c r="H240" s="62"/>
      <c r="I240" s="62"/>
      <c r="J240" s="62"/>
      <c r="K240" s="62"/>
      <c r="L240" s="62"/>
      <c r="M240" s="62"/>
      <c r="N240" s="62"/>
      <c r="O240" s="62"/>
    </row>
    <row r="241" spans="1:15" s="68" customFormat="1">
      <c r="A241" s="141">
        <v>230</v>
      </c>
      <c r="B241" s="182"/>
      <c r="C241" s="142"/>
      <c r="D241" s="144"/>
      <c r="E241" s="148" t="str">
        <f t="shared" si="6"/>
        <v/>
      </c>
      <c r="G241" s="62"/>
      <c r="H241" s="62"/>
      <c r="I241" s="62"/>
      <c r="J241" s="62"/>
      <c r="K241" s="62"/>
      <c r="L241" s="62"/>
      <c r="M241" s="62"/>
      <c r="N241" s="62"/>
      <c r="O241" s="62"/>
    </row>
    <row r="242" spans="1:15" s="68" customFormat="1">
      <c r="A242" s="141">
        <v>231</v>
      </c>
      <c r="B242" s="182"/>
      <c r="C242" s="142"/>
      <c r="D242" s="144"/>
      <c r="E242" s="148" t="str">
        <f t="shared" si="6"/>
        <v/>
      </c>
      <c r="G242" s="62"/>
      <c r="H242" s="62"/>
      <c r="I242" s="62"/>
      <c r="J242" s="62"/>
      <c r="K242" s="62"/>
      <c r="L242" s="62"/>
      <c r="M242" s="62"/>
      <c r="N242" s="62"/>
      <c r="O242" s="62"/>
    </row>
    <row r="243" spans="1:15" s="68" customFormat="1">
      <c r="A243" s="141">
        <v>232</v>
      </c>
      <c r="B243" s="182"/>
      <c r="C243" s="142"/>
      <c r="D243" s="144"/>
      <c r="E243" s="148" t="str">
        <f t="shared" si="6"/>
        <v/>
      </c>
      <c r="G243" s="62"/>
      <c r="H243" s="62"/>
      <c r="I243" s="62"/>
      <c r="J243" s="62"/>
      <c r="K243" s="62"/>
      <c r="L243" s="62"/>
      <c r="M243" s="62"/>
      <c r="N243" s="62"/>
      <c r="O243" s="62"/>
    </row>
    <row r="244" spans="1:15" s="68" customFormat="1">
      <c r="A244" s="141">
        <v>233</v>
      </c>
      <c r="B244" s="182"/>
      <c r="C244" s="142"/>
      <c r="D244" s="144"/>
      <c r="E244" s="148" t="str">
        <f t="shared" si="6"/>
        <v/>
      </c>
      <c r="G244" s="62"/>
      <c r="H244" s="62"/>
      <c r="I244" s="62"/>
      <c r="J244" s="62"/>
      <c r="K244" s="62"/>
      <c r="L244" s="62"/>
      <c r="M244" s="62"/>
      <c r="N244" s="62"/>
      <c r="O244" s="62"/>
    </row>
    <row r="245" spans="1:15" s="68" customFormat="1">
      <c r="A245" s="141">
        <v>234</v>
      </c>
      <c r="B245" s="182"/>
      <c r="C245" s="142"/>
      <c r="D245" s="144"/>
      <c r="E245" s="148" t="str">
        <f t="shared" si="6"/>
        <v/>
      </c>
      <c r="G245" s="62"/>
      <c r="H245" s="62"/>
      <c r="I245" s="62"/>
      <c r="J245" s="62"/>
      <c r="K245" s="62"/>
      <c r="L245" s="62"/>
      <c r="M245" s="62"/>
      <c r="N245" s="62"/>
      <c r="O245" s="62"/>
    </row>
    <row r="246" spans="1:15" s="68" customFormat="1">
      <c r="A246" s="141">
        <v>235</v>
      </c>
      <c r="B246" s="182"/>
      <c r="C246" s="142"/>
      <c r="D246" s="144"/>
      <c r="E246" s="148" t="str">
        <f t="shared" si="6"/>
        <v/>
      </c>
      <c r="G246" s="62"/>
      <c r="H246" s="62"/>
      <c r="I246" s="62"/>
      <c r="J246" s="62"/>
      <c r="K246" s="62"/>
      <c r="L246" s="62"/>
      <c r="M246" s="62"/>
      <c r="N246" s="62"/>
      <c r="O246" s="62"/>
    </row>
    <row r="247" spans="1:15" s="68" customFormat="1">
      <c r="A247" s="141">
        <v>236</v>
      </c>
      <c r="B247" s="182"/>
      <c r="C247" s="142"/>
      <c r="D247" s="144"/>
      <c r="E247" s="148" t="str">
        <f t="shared" si="6"/>
        <v/>
      </c>
      <c r="G247" s="62"/>
      <c r="H247" s="62"/>
      <c r="I247" s="62"/>
      <c r="J247" s="62"/>
      <c r="K247" s="62"/>
      <c r="L247" s="62"/>
      <c r="M247" s="62"/>
      <c r="N247" s="62"/>
      <c r="O247" s="62"/>
    </row>
    <row r="248" spans="1:15" s="68" customFormat="1">
      <c r="A248" s="141">
        <v>237</v>
      </c>
      <c r="B248" s="182"/>
      <c r="C248" s="142"/>
      <c r="D248" s="144"/>
      <c r="E248" s="148" t="str">
        <f t="shared" si="6"/>
        <v/>
      </c>
      <c r="G248" s="62"/>
      <c r="H248" s="62"/>
      <c r="I248" s="62"/>
      <c r="J248" s="62"/>
      <c r="K248" s="62"/>
      <c r="L248" s="62"/>
      <c r="M248" s="62"/>
      <c r="N248" s="62"/>
      <c r="O248" s="62"/>
    </row>
    <row r="249" spans="1:15" s="68" customFormat="1">
      <c r="A249" s="141">
        <v>238</v>
      </c>
      <c r="B249" s="182"/>
      <c r="C249" s="142"/>
      <c r="D249" s="144"/>
      <c r="E249" s="148" t="str">
        <f t="shared" si="6"/>
        <v/>
      </c>
      <c r="G249" s="62"/>
      <c r="H249" s="62"/>
      <c r="I249" s="62"/>
      <c r="J249" s="62"/>
      <c r="K249" s="62"/>
      <c r="L249" s="62"/>
      <c r="M249" s="62"/>
      <c r="N249" s="62"/>
      <c r="O249" s="62"/>
    </row>
    <row r="250" spans="1:15" s="68" customFormat="1">
      <c r="A250" s="141">
        <v>239</v>
      </c>
      <c r="B250" s="182"/>
      <c r="C250" s="142"/>
      <c r="D250" s="144"/>
      <c r="E250" s="148" t="str">
        <f t="shared" si="6"/>
        <v/>
      </c>
      <c r="G250" s="62"/>
      <c r="H250" s="62"/>
      <c r="I250" s="62"/>
      <c r="J250" s="62"/>
      <c r="K250" s="62"/>
      <c r="L250" s="62"/>
      <c r="M250" s="62"/>
      <c r="N250" s="62"/>
      <c r="O250" s="62"/>
    </row>
    <row r="251" spans="1:15" s="68" customFormat="1">
      <c r="A251" s="141">
        <v>240</v>
      </c>
      <c r="B251" s="182"/>
      <c r="C251" s="142"/>
      <c r="D251" s="144"/>
      <c r="E251" s="148" t="str">
        <f t="shared" si="6"/>
        <v/>
      </c>
      <c r="G251" s="62"/>
      <c r="H251" s="62"/>
      <c r="I251" s="62"/>
      <c r="J251" s="62"/>
      <c r="K251" s="62"/>
      <c r="L251" s="62"/>
      <c r="M251" s="62"/>
      <c r="N251" s="62"/>
      <c r="O251" s="62"/>
    </row>
    <row r="252" spans="1:15" s="68" customFormat="1">
      <c r="A252" s="141">
        <v>241</v>
      </c>
      <c r="B252" s="182"/>
      <c r="C252" s="142"/>
      <c r="D252" s="144"/>
      <c r="E252" s="148" t="str">
        <f t="shared" si="6"/>
        <v/>
      </c>
      <c r="G252" s="62"/>
      <c r="H252" s="62"/>
      <c r="I252" s="62"/>
      <c r="J252" s="62"/>
      <c r="K252" s="62"/>
      <c r="L252" s="62"/>
      <c r="M252" s="62"/>
      <c r="N252" s="62"/>
      <c r="O252" s="62"/>
    </row>
    <row r="253" spans="1:15" s="68" customFormat="1">
      <c r="A253" s="141">
        <v>242</v>
      </c>
      <c r="B253" s="182"/>
      <c r="C253" s="142"/>
      <c r="D253" s="144"/>
      <c r="E253" s="148" t="str">
        <f t="shared" si="6"/>
        <v/>
      </c>
      <c r="G253" s="62"/>
      <c r="H253" s="62"/>
      <c r="I253" s="62"/>
      <c r="J253" s="62"/>
      <c r="K253" s="62"/>
      <c r="L253" s="62"/>
      <c r="M253" s="62"/>
      <c r="N253" s="62"/>
      <c r="O253" s="62"/>
    </row>
    <row r="254" spans="1:15" s="68" customFormat="1">
      <c r="A254" s="141">
        <v>243</v>
      </c>
      <c r="B254" s="182"/>
      <c r="C254" s="142"/>
      <c r="D254" s="144"/>
      <c r="E254" s="148" t="str">
        <f t="shared" si="6"/>
        <v/>
      </c>
      <c r="G254" s="62"/>
      <c r="H254" s="62"/>
      <c r="I254" s="62"/>
      <c r="J254" s="62"/>
      <c r="K254" s="62"/>
      <c r="L254" s="62"/>
      <c r="M254" s="62"/>
      <c r="N254" s="62"/>
      <c r="O254" s="62"/>
    </row>
    <row r="255" spans="1:15" s="68" customFormat="1">
      <c r="A255" s="141">
        <v>244</v>
      </c>
      <c r="B255" s="182"/>
      <c r="C255" s="142"/>
      <c r="D255" s="144"/>
      <c r="E255" s="148" t="str">
        <f t="shared" si="6"/>
        <v/>
      </c>
      <c r="G255" s="62"/>
      <c r="H255" s="62"/>
      <c r="I255" s="62"/>
      <c r="J255" s="62"/>
      <c r="K255" s="62"/>
      <c r="L255" s="62"/>
      <c r="M255" s="62"/>
      <c r="N255" s="62"/>
      <c r="O255" s="62"/>
    </row>
    <row r="256" spans="1:15" s="68" customFormat="1">
      <c r="A256" s="141">
        <v>245</v>
      </c>
      <c r="B256" s="182"/>
      <c r="C256" s="142"/>
      <c r="D256" s="144"/>
      <c r="E256" s="148" t="str">
        <f t="shared" si="6"/>
        <v/>
      </c>
      <c r="G256" s="62"/>
      <c r="H256" s="62"/>
      <c r="I256" s="62"/>
      <c r="J256" s="62"/>
      <c r="K256" s="62"/>
      <c r="L256" s="62"/>
      <c r="M256" s="62"/>
      <c r="N256" s="62"/>
      <c r="O256" s="62"/>
    </row>
    <row r="257" spans="1:15" s="68" customFormat="1">
      <c r="A257" s="141">
        <v>246</v>
      </c>
      <c r="B257" s="182"/>
      <c r="C257" s="142"/>
      <c r="D257" s="144"/>
      <c r="E257" s="148" t="str">
        <f t="shared" si="6"/>
        <v/>
      </c>
      <c r="G257" s="62"/>
      <c r="H257" s="62"/>
      <c r="I257" s="62"/>
      <c r="J257" s="62"/>
      <c r="K257" s="62"/>
      <c r="L257" s="62"/>
      <c r="M257" s="62"/>
      <c r="N257" s="62"/>
      <c r="O257" s="62"/>
    </row>
    <row r="258" spans="1:15" s="68" customFormat="1">
      <c r="A258" s="141">
        <v>247</v>
      </c>
      <c r="B258" s="182"/>
      <c r="C258" s="142"/>
      <c r="D258" s="144"/>
      <c r="E258" s="148" t="str">
        <f t="shared" si="6"/>
        <v/>
      </c>
      <c r="G258" s="62"/>
      <c r="H258" s="62"/>
      <c r="I258" s="62"/>
      <c r="J258" s="62"/>
      <c r="K258" s="62"/>
      <c r="L258" s="62"/>
      <c r="M258" s="62"/>
      <c r="N258" s="62"/>
      <c r="O258" s="62"/>
    </row>
    <row r="259" spans="1:15" s="68" customFormat="1">
      <c r="A259" s="141">
        <v>248</v>
      </c>
      <c r="B259" s="182"/>
      <c r="C259" s="142"/>
      <c r="D259" s="144"/>
      <c r="E259" s="148" t="str">
        <f t="shared" si="6"/>
        <v/>
      </c>
      <c r="G259" s="62"/>
      <c r="H259" s="62"/>
      <c r="I259" s="62"/>
      <c r="J259" s="62"/>
      <c r="K259" s="62"/>
      <c r="L259" s="62"/>
      <c r="M259" s="62"/>
      <c r="N259" s="62"/>
      <c r="O259" s="62"/>
    </row>
    <row r="260" spans="1:15" s="68" customFormat="1">
      <c r="A260" s="141">
        <v>249</v>
      </c>
      <c r="B260" s="182"/>
      <c r="C260" s="142"/>
      <c r="D260" s="144"/>
      <c r="E260" s="148" t="str">
        <f t="shared" si="6"/>
        <v/>
      </c>
      <c r="G260" s="62"/>
      <c r="H260" s="62"/>
      <c r="I260" s="62"/>
      <c r="J260" s="62"/>
      <c r="K260" s="62"/>
      <c r="L260" s="62"/>
      <c r="M260" s="62"/>
      <c r="N260" s="62"/>
      <c r="O260" s="62"/>
    </row>
    <row r="261" spans="1:15" s="68" customFormat="1">
      <c r="A261" s="141">
        <v>250</v>
      </c>
      <c r="B261" s="182"/>
      <c r="C261" s="142"/>
      <c r="D261" s="144"/>
      <c r="E261" s="148" t="str">
        <f t="shared" si="6"/>
        <v/>
      </c>
      <c r="G261" s="62"/>
      <c r="H261" s="62"/>
      <c r="I261" s="62"/>
      <c r="J261" s="62"/>
      <c r="K261" s="62"/>
      <c r="L261" s="62"/>
      <c r="M261" s="62"/>
      <c r="N261" s="62"/>
      <c r="O261" s="62"/>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B12" sqref="B12"/>
    </sheetView>
  </sheetViews>
  <sheetFormatPr defaultColWidth="9.109375" defaultRowHeight="15.6"/>
  <cols>
    <col min="1" max="1" width="5.6640625" style="58" customWidth="1"/>
    <col min="2" max="2" width="68.6640625" style="62" customWidth="1"/>
    <col min="3" max="3" width="10.6640625" style="67" customWidth="1"/>
    <col min="4" max="5" width="17.6640625" style="62" customWidth="1"/>
    <col min="6" max="6" width="10.6640625" style="68" hidden="1" customWidth="1"/>
    <col min="7" max="7" width="9.109375" style="69" hidden="1" customWidth="1"/>
    <col min="8" max="8" width="9.109375" style="62" hidden="1" customWidth="1"/>
    <col min="9" max="9" width="9.109375" customWidth="1"/>
    <col min="10" max="18" width="9.109375" style="62" customWidth="1"/>
    <col min="19" max="16384" width="9.109375" style="62"/>
  </cols>
  <sheetData>
    <row r="1" spans="1:9" s="58" customFormat="1">
      <c r="A1" s="57" t="s">
        <v>481</v>
      </c>
      <c r="C1" s="59"/>
      <c r="D1" s="61"/>
      <c r="E1" s="48"/>
      <c r="F1" s="60"/>
      <c r="G1" s="287"/>
      <c r="I1"/>
    </row>
    <row r="2" spans="1:9" s="58" customFormat="1">
      <c r="A2" s="149" t="str">
        <f>IF(ISBLANK(facultate), IF(ISBLANK(departament),"","Departament " &amp; departament), "Facultatea " &amp; facultate)</f>
        <v>Facultatea Construcții</v>
      </c>
      <c r="C2" s="59"/>
      <c r="D2" s="61"/>
      <c r="E2" s="48"/>
      <c r="F2" s="60"/>
      <c r="G2" s="287"/>
      <c r="I2"/>
    </row>
    <row r="3" spans="1:9" s="58" customFormat="1">
      <c r="A3" s="149" t="str">
        <f>IF(ISBLANK(departament),"","Departamentul " &amp; departament)</f>
        <v>Departamentul Căi de Comunicație Terestre, Fundații și Cadastru</v>
      </c>
      <c r="C3" s="59"/>
      <c r="D3" s="61"/>
      <c r="E3" s="48"/>
      <c r="F3" s="60"/>
      <c r="G3" s="287"/>
      <c r="I3"/>
    </row>
    <row r="4" spans="1:9">
      <c r="A4" s="531" t="s">
        <v>834</v>
      </c>
      <c r="B4" s="531"/>
      <c r="C4" s="531"/>
      <c r="D4" s="531"/>
      <c r="E4" s="531"/>
      <c r="F4" s="531"/>
      <c r="G4" s="531"/>
    </row>
    <row r="5" spans="1:9" ht="39.75" customHeight="1">
      <c r="A5" s="537" t="s">
        <v>896</v>
      </c>
      <c r="B5" s="537"/>
      <c r="C5" s="537"/>
      <c r="D5" s="537"/>
      <c r="E5" s="422"/>
      <c r="F5" s="224"/>
    </row>
    <row r="6" spans="1:9" ht="13.5" customHeight="1">
      <c r="C6" s="62"/>
      <c r="D6" s="345"/>
      <c r="E6" s="345" t="str">
        <f>CONCATENATE(functie," ",nume_candidat)</f>
        <v>Șef de lucrări Halbac-Cotoara-Zamfir Rares</v>
      </c>
    </row>
    <row r="7" spans="1:9" ht="18.75" customHeight="1">
      <c r="A7" s="529" t="s">
        <v>336</v>
      </c>
      <c r="B7" s="529" t="s">
        <v>887</v>
      </c>
      <c r="C7" s="539" t="s">
        <v>2</v>
      </c>
      <c r="D7" s="529" t="s">
        <v>542</v>
      </c>
      <c r="E7" s="539" t="s">
        <v>1098</v>
      </c>
      <c r="F7" s="529" t="s">
        <v>4</v>
      </c>
      <c r="G7" s="550" t="s">
        <v>539</v>
      </c>
      <c r="H7" s="536" t="s">
        <v>549</v>
      </c>
    </row>
    <row r="8" spans="1:9" ht="18.75" customHeight="1">
      <c r="A8" s="546"/>
      <c r="B8" s="546"/>
      <c r="C8" s="540"/>
      <c r="D8" s="546"/>
      <c r="E8" s="540"/>
      <c r="F8" s="546"/>
      <c r="G8" s="551"/>
      <c r="H8" s="536"/>
    </row>
    <row r="9" spans="1:9" ht="18.75" customHeight="1">
      <c r="A9" s="546"/>
      <c r="B9" s="546"/>
      <c r="C9" s="540"/>
      <c r="D9" s="530"/>
      <c r="E9" s="540"/>
      <c r="F9" s="530"/>
      <c r="G9" s="551"/>
      <c r="H9" s="536"/>
    </row>
    <row r="10" spans="1:9" ht="18.75" customHeight="1">
      <c r="A10" s="530"/>
      <c r="B10" s="530"/>
      <c r="C10" s="541"/>
      <c r="D10" s="298" t="str">
        <f>CONCATENATE("ultimii ",durata_evaluare," ani")</f>
        <v>ultimii 5 ani</v>
      </c>
      <c r="E10" s="541"/>
      <c r="F10" s="298" t="str">
        <f>CONCATENATE("ultimii                                  ",durata_evaluare," ani")</f>
        <v>ultimii                                  5 ani</v>
      </c>
      <c r="G10" s="552"/>
      <c r="H10" s="536"/>
    </row>
    <row r="11" spans="1:9">
      <c r="A11" s="86"/>
      <c r="B11" s="63"/>
      <c r="C11" s="28"/>
      <c r="D11" s="147">
        <f>SUMIF(D12:D1012,"&gt;0")</f>
        <v>0</v>
      </c>
      <c r="E11" s="434"/>
      <c r="F11" s="73">
        <f>SUMIF(F12:F1110,"&gt;0")</f>
        <v>0</v>
      </c>
      <c r="G11" s="296"/>
    </row>
    <row r="12" spans="1:9">
      <c r="A12" s="35">
        <v>1</v>
      </c>
      <c r="B12" s="7"/>
      <c r="C12" s="218"/>
      <c r="D12" s="148" t="str">
        <f t="shared" ref="D12:D75" si="0">IF(OR($B12="",,$C12&lt;an_initial,$C12&gt;an_final),"",F12*50)</f>
        <v/>
      </c>
      <c r="E12" s="35"/>
      <c r="F12" s="74" t="str">
        <f t="shared" ref="F12:F43" si="1">IF(OR($B12="",,$C12="",$C12&gt;an_final),"",IF($C12&gt;=an_initial,1,""))</f>
        <v/>
      </c>
      <c r="G12" s="70" t="b">
        <f t="shared" ref="G12:G75" si="2">IF(nume_candidat="",FALSE,ISNUMBER(SEARCH(nume_candidat,$B12)))</f>
        <v>0</v>
      </c>
      <c r="H12" s="71">
        <f t="shared" ref="H12:H43" si="3">LEN(B12)-LEN(SUBSTITUTE(B12,",",""))+1</f>
        <v>1</v>
      </c>
    </row>
    <row r="13" spans="1:9">
      <c r="A13" s="35">
        <v>2</v>
      </c>
      <c r="B13" s="7"/>
      <c r="C13" s="218"/>
      <c r="D13" s="148" t="str">
        <f t="shared" si="0"/>
        <v/>
      </c>
      <c r="E13" s="35"/>
      <c r="F13" s="74" t="str">
        <f t="shared" si="1"/>
        <v/>
      </c>
      <c r="G13" s="70" t="b">
        <f t="shared" si="2"/>
        <v>0</v>
      </c>
      <c r="H13" s="71">
        <f t="shared" si="3"/>
        <v>1</v>
      </c>
    </row>
    <row r="14" spans="1:9">
      <c r="A14" s="35">
        <v>3</v>
      </c>
      <c r="B14" s="7"/>
      <c r="C14" s="218"/>
      <c r="D14" s="148" t="str">
        <f t="shared" si="0"/>
        <v/>
      </c>
      <c r="E14" s="35"/>
      <c r="F14" s="74" t="str">
        <f t="shared" si="1"/>
        <v/>
      </c>
      <c r="G14" s="70" t="b">
        <f t="shared" si="2"/>
        <v>0</v>
      </c>
      <c r="H14" s="71">
        <f t="shared" si="3"/>
        <v>1</v>
      </c>
    </row>
    <row r="15" spans="1:9">
      <c r="A15" s="35">
        <v>4</v>
      </c>
      <c r="B15" s="6"/>
      <c r="C15" s="214"/>
      <c r="D15" s="148" t="str">
        <f t="shared" si="0"/>
        <v/>
      </c>
      <c r="E15" s="35"/>
      <c r="F15" s="74" t="str">
        <f t="shared" si="1"/>
        <v/>
      </c>
      <c r="G15" s="70" t="b">
        <f t="shared" si="2"/>
        <v>0</v>
      </c>
      <c r="H15" s="71">
        <f t="shared" si="3"/>
        <v>1</v>
      </c>
    </row>
    <row r="16" spans="1:9">
      <c r="A16" s="35">
        <v>5</v>
      </c>
      <c r="B16" s="6"/>
      <c r="C16" s="214"/>
      <c r="D16" s="148" t="str">
        <f t="shared" si="0"/>
        <v/>
      </c>
      <c r="E16" s="35"/>
      <c r="F16" s="74" t="str">
        <f t="shared" si="1"/>
        <v/>
      </c>
      <c r="G16" s="70" t="b">
        <f t="shared" si="2"/>
        <v>0</v>
      </c>
      <c r="H16" s="71">
        <f t="shared" si="3"/>
        <v>1</v>
      </c>
    </row>
    <row r="17" spans="1:8">
      <c r="A17" s="35">
        <v>6</v>
      </c>
      <c r="B17" s="6"/>
      <c r="C17" s="214"/>
      <c r="D17" s="148" t="str">
        <f t="shared" si="0"/>
        <v/>
      </c>
      <c r="E17" s="35"/>
      <c r="F17" s="74" t="str">
        <f t="shared" si="1"/>
        <v/>
      </c>
      <c r="G17" s="70" t="b">
        <f t="shared" si="2"/>
        <v>0</v>
      </c>
      <c r="H17" s="71">
        <f t="shared" si="3"/>
        <v>1</v>
      </c>
    </row>
    <row r="18" spans="1:8">
      <c r="A18" s="35">
        <v>7</v>
      </c>
      <c r="B18" s="6"/>
      <c r="C18" s="214"/>
      <c r="D18" s="148" t="str">
        <f t="shared" si="0"/>
        <v/>
      </c>
      <c r="E18" s="35"/>
      <c r="F18" s="74" t="str">
        <f t="shared" si="1"/>
        <v/>
      </c>
      <c r="G18" s="70" t="b">
        <f t="shared" si="2"/>
        <v>0</v>
      </c>
      <c r="H18" s="71">
        <f t="shared" si="3"/>
        <v>1</v>
      </c>
    </row>
    <row r="19" spans="1:8">
      <c r="A19" s="35">
        <v>8</v>
      </c>
      <c r="B19" s="6"/>
      <c r="C19" s="214"/>
      <c r="D19" s="148" t="str">
        <f t="shared" si="0"/>
        <v/>
      </c>
      <c r="E19" s="35"/>
      <c r="F19" s="74" t="str">
        <f t="shared" si="1"/>
        <v/>
      </c>
      <c r="G19" s="70" t="b">
        <f t="shared" si="2"/>
        <v>0</v>
      </c>
      <c r="H19" s="71">
        <f t="shared" si="3"/>
        <v>1</v>
      </c>
    </row>
    <row r="20" spans="1:8">
      <c r="A20" s="35">
        <v>9</v>
      </c>
      <c r="B20" s="6"/>
      <c r="C20" s="214"/>
      <c r="D20" s="148" t="str">
        <f t="shared" si="0"/>
        <v/>
      </c>
      <c r="E20" s="35"/>
      <c r="F20" s="74" t="str">
        <f t="shared" si="1"/>
        <v/>
      </c>
      <c r="G20" s="70" t="b">
        <f t="shared" si="2"/>
        <v>0</v>
      </c>
      <c r="H20" s="71">
        <f t="shared" si="3"/>
        <v>1</v>
      </c>
    </row>
    <row r="21" spans="1:8">
      <c r="A21" s="35">
        <v>10</v>
      </c>
      <c r="B21" s="6"/>
      <c r="C21" s="214"/>
      <c r="D21" s="148" t="str">
        <f t="shared" si="0"/>
        <v/>
      </c>
      <c r="E21" s="35"/>
      <c r="F21" s="74" t="str">
        <f t="shared" si="1"/>
        <v/>
      </c>
      <c r="G21" s="70" t="b">
        <f t="shared" si="2"/>
        <v>0</v>
      </c>
      <c r="H21" s="71">
        <f t="shared" si="3"/>
        <v>1</v>
      </c>
    </row>
    <row r="22" spans="1:8">
      <c r="A22" s="35">
        <v>11</v>
      </c>
      <c r="B22" s="6"/>
      <c r="C22" s="214"/>
      <c r="D22" s="148" t="str">
        <f t="shared" si="0"/>
        <v/>
      </c>
      <c r="E22" s="35"/>
      <c r="F22" s="74" t="str">
        <f t="shared" si="1"/>
        <v/>
      </c>
      <c r="G22" s="70" t="b">
        <f t="shared" si="2"/>
        <v>0</v>
      </c>
      <c r="H22" s="71">
        <f t="shared" si="3"/>
        <v>1</v>
      </c>
    </row>
    <row r="23" spans="1:8">
      <c r="A23" s="35">
        <v>12</v>
      </c>
      <c r="B23" s="6"/>
      <c r="C23" s="214"/>
      <c r="D23" s="148" t="str">
        <f t="shared" si="0"/>
        <v/>
      </c>
      <c r="E23" s="35"/>
      <c r="F23" s="74" t="str">
        <f t="shared" si="1"/>
        <v/>
      </c>
      <c r="G23" s="70" t="b">
        <f t="shared" si="2"/>
        <v>0</v>
      </c>
      <c r="H23" s="71">
        <f t="shared" si="3"/>
        <v>1</v>
      </c>
    </row>
    <row r="24" spans="1:8">
      <c r="A24" s="35">
        <v>13</v>
      </c>
      <c r="B24" s="6"/>
      <c r="C24" s="214"/>
      <c r="D24" s="148" t="str">
        <f t="shared" si="0"/>
        <v/>
      </c>
      <c r="E24" s="35"/>
      <c r="F24" s="74" t="str">
        <f t="shared" si="1"/>
        <v/>
      </c>
      <c r="G24" s="70" t="b">
        <f t="shared" si="2"/>
        <v>0</v>
      </c>
      <c r="H24" s="71">
        <f t="shared" si="3"/>
        <v>1</v>
      </c>
    </row>
    <row r="25" spans="1:8">
      <c r="A25" s="35">
        <v>14</v>
      </c>
      <c r="B25" s="6"/>
      <c r="C25" s="214"/>
      <c r="D25" s="148" t="str">
        <f t="shared" si="0"/>
        <v/>
      </c>
      <c r="E25" s="35"/>
      <c r="F25" s="74" t="str">
        <f t="shared" si="1"/>
        <v/>
      </c>
      <c r="G25" s="70" t="b">
        <f t="shared" si="2"/>
        <v>0</v>
      </c>
      <c r="H25" s="71">
        <f t="shared" si="3"/>
        <v>1</v>
      </c>
    </row>
    <row r="26" spans="1:8">
      <c r="A26" s="35">
        <v>15</v>
      </c>
      <c r="B26" s="6"/>
      <c r="C26" s="214"/>
      <c r="D26" s="148" t="str">
        <f t="shared" si="0"/>
        <v/>
      </c>
      <c r="E26" s="35"/>
      <c r="F26" s="74" t="str">
        <f t="shared" si="1"/>
        <v/>
      </c>
      <c r="G26" s="70" t="b">
        <f t="shared" si="2"/>
        <v>0</v>
      </c>
      <c r="H26" s="71">
        <f t="shared" si="3"/>
        <v>1</v>
      </c>
    </row>
    <row r="27" spans="1:8">
      <c r="A27" s="35">
        <v>16</v>
      </c>
      <c r="B27" s="6"/>
      <c r="C27" s="214"/>
      <c r="D27" s="148" t="str">
        <f t="shared" si="0"/>
        <v/>
      </c>
      <c r="E27" s="35"/>
      <c r="F27" s="74" t="str">
        <f t="shared" si="1"/>
        <v/>
      </c>
      <c r="G27" s="70" t="b">
        <f t="shared" si="2"/>
        <v>0</v>
      </c>
      <c r="H27" s="71">
        <f t="shared" si="3"/>
        <v>1</v>
      </c>
    </row>
    <row r="28" spans="1:8">
      <c r="A28" s="35">
        <v>17</v>
      </c>
      <c r="B28" s="6"/>
      <c r="C28" s="214"/>
      <c r="D28" s="148" t="str">
        <f t="shared" si="0"/>
        <v/>
      </c>
      <c r="E28" s="35"/>
      <c r="F28" s="74" t="str">
        <f t="shared" si="1"/>
        <v/>
      </c>
      <c r="G28" s="70" t="b">
        <f t="shared" si="2"/>
        <v>0</v>
      </c>
      <c r="H28" s="71">
        <f t="shared" si="3"/>
        <v>1</v>
      </c>
    </row>
    <row r="29" spans="1:8">
      <c r="A29" s="35">
        <v>18</v>
      </c>
      <c r="B29" s="6"/>
      <c r="C29" s="214"/>
      <c r="D29" s="148" t="str">
        <f t="shared" si="0"/>
        <v/>
      </c>
      <c r="E29" s="35"/>
      <c r="F29" s="74" t="str">
        <f t="shared" si="1"/>
        <v/>
      </c>
      <c r="G29" s="70" t="b">
        <f t="shared" si="2"/>
        <v>0</v>
      </c>
      <c r="H29" s="71">
        <f t="shared" si="3"/>
        <v>1</v>
      </c>
    </row>
    <row r="30" spans="1:8">
      <c r="A30" s="35">
        <v>19</v>
      </c>
      <c r="B30" s="6"/>
      <c r="C30" s="214"/>
      <c r="D30" s="148" t="str">
        <f t="shared" si="0"/>
        <v/>
      </c>
      <c r="E30" s="35"/>
      <c r="F30" s="74" t="str">
        <f t="shared" si="1"/>
        <v/>
      </c>
      <c r="G30" s="70" t="b">
        <f t="shared" si="2"/>
        <v>0</v>
      </c>
      <c r="H30" s="71">
        <f t="shared" si="3"/>
        <v>1</v>
      </c>
    </row>
    <row r="31" spans="1:8">
      <c r="A31" s="35">
        <v>20</v>
      </c>
      <c r="B31" s="6"/>
      <c r="C31" s="214"/>
      <c r="D31" s="148" t="str">
        <f t="shared" si="0"/>
        <v/>
      </c>
      <c r="E31" s="35"/>
      <c r="F31" s="74" t="str">
        <f t="shared" si="1"/>
        <v/>
      </c>
      <c r="G31" s="70" t="b">
        <f t="shared" si="2"/>
        <v>0</v>
      </c>
      <c r="H31" s="71">
        <f t="shared" si="3"/>
        <v>1</v>
      </c>
    </row>
    <row r="32" spans="1:8">
      <c r="A32" s="35">
        <v>21</v>
      </c>
      <c r="B32" s="6"/>
      <c r="C32" s="214"/>
      <c r="D32" s="148" t="str">
        <f t="shared" si="0"/>
        <v/>
      </c>
      <c r="E32" s="35"/>
      <c r="F32" s="74" t="str">
        <f t="shared" si="1"/>
        <v/>
      </c>
      <c r="G32" s="70" t="b">
        <f t="shared" si="2"/>
        <v>0</v>
      </c>
      <c r="H32" s="71">
        <f t="shared" si="3"/>
        <v>1</v>
      </c>
    </row>
    <row r="33" spans="1:8">
      <c r="A33" s="35">
        <v>22</v>
      </c>
      <c r="B33" s="6"/>
      <c r="C33" s="214"/>
      <c r="D33" s="148" t="str">
        <f t="shared" si="0"/>
        <v/>
      </c>
      <c r="E33" s="35"/>
      <c r="F33" s="74" t="str">
        <f t="shared" si="1"/>
        <v/>
      </c>
      <c r="G33" s="70" t="b">
        <f t="shared" si="2"/>
        <v>0</v>
      </c>
      <c r="H33" s="71">
        <f t="shared" si="3"/>
        <v>1</v>
      </c>
    </row>
    <row r="34" spans="1:8">
      <c r="A34" s="35">
        <v>23</v>
      </c>
      <c r="B34" s="6"/>
      <c r="C34" s="214"/>
      <c r="D34" s="148" t="str">
        <f t="shared" si="0"/>
        <v/>
      </c>
      <c r="E34" s="35"/>
      <c r="F34" s="74" t="str">
        <f t="shared" si="1"/>
        <v/>
      </c>
      <c r="G34" s="70" t="b">
        <f t="shared" si="2"/>
        <v>0</v>
      </c>
      <c r="H34" s="71">
        <f t="shared" si="3"/>
        <v>1</v>
      </c>
    </row>
    <row r="35" spans="1:8">
      <c r="A35" s="35">
        <v>24</v>
      </c>
      <c r="B35" s="6"/>
      <c r="C35" s="214"/>
      <c r="D35" s="148" t="str">
        <f t="shared" si="0"/>
        <v/>
      </c>
      <c r="E35" s="35"/>
      <c r="F35" s="74" t="str">
        <f t="shared" si="1"/>
        <v/>
      </c>
      <c r="G35" s="70" t="b">
        <f t="shared" si="2"/>
        <v>0</v>
      </c>
      <c r="H35" s="71">
        <f t="shared" si="3"/>
        <v>1</v>
      </c>
    </row>
    <row r="36" spans="1:8">
      <c r="A36" s="35">
        <v>25</v>
      </c>
      <c r="B36" s="6"/>
      <c r="C36" s="214"/>
      <c r="D36" s="148" t="str">
        <f t="shared" si="0"/>
        <v/>
      </c>
      <c r="E36" s="35"/>
      <c r="F36" s="74" t="str">
        <f t="shared" si="1"/>
        <v/>
      </c>
      <c r="G36" s="70" t="b">
        <f t="shared" si="2"/>
        <v>0</v>
      </c>
      <c r="H36" s="71">
        <f t="shared" si="3"/>
        <v>1</v>
      </c>
    </row>
    <row r="37" spans="1:8">
      <c r="A37" s="35">
        <v>26</v>
      </c>
      <c r="B37" s="6"/>
      <c r="C37" s="214"/>
      <c r="D37" s="148" t="str">
        <f t="shared" si="0"/>
        <v/>
      </c>
      <c r="E37" s="35"/>
      <c r="F37" s="74" t="str">
        <f t="shared" si="1"/>
        <v/>
      </c>
      <c r="G37" s="70" t="b">
        <f t="shared" si="2"/>
        <v>0</v>
      </c>
      <c r="H37" s="71">
        <f t="shared" si="3"/>
        <v>1</v>
      </c>
    </row>
    <row r="38" spans="1:8">
      <c r="A38" s="35">
        <v>27</v>
      </c>
      <c r="B38" s="6"/>
      <c r="C38" s="214"/>
      <c r="D38" s="148" t="str">
        <f t="shared" si="0"/>
        <v/>
      </c>
      <c r="E38" s="35"/>
      <c r="F38" s="74" t="str">
        <f t="shared" si="1"/>
        <v/>
      </c>
      <c r="G38" s="70" t="b">
        <f t="shared" si="2"/>
        <v>0</v>
      </c>
      <c r="H38" s="71">
        <f t="shared" si="3"/>
        <v>1</v>
      </c>
    </row>
    <row r="39" spans="1:8">
      <c r="A39" s="35">
        <v>28</v>
      </c>
      <c r="B39" s="6"/>
      <c r="C39" s="214"/>
      <c r="D39" s="148" t="str">
        <f t="shared" si="0"/>
        <v/>
      </c>
      <c r="E39" s="35"/>
      <c r="F39" s="74" t="str">
        <f t="shared" si="1"/>
        <v/>
      </c>
      <c r="G39" s="70" t="b">
        <f t="shared" si="2"/>
        <v>0</v>
      </c>
      <c r="H39" s="71">
        <f t="shared" si="3"/>
        <v>1</v>
      </c>
    </row>
    <row r="40" spans="1:8">
      <c r="A40" s="35">
        <v>29</v>
      </c>
      <c r="B40" s="6"/>
      <c r="C40" s="214"/>
      <c r="D40" s="148" t="str">
        <f t="shared" si="0"/>
        <v/>
      </c>
      <c r="E40" s="35"/>
      <c r="F40" s="74" t="str">
        <f t="shared" si="1"/>
        <v/>
      </c>
      <c r="G40" s="70" t="b">
        <f t="shared" si="2"/>
        <v>0</v>
      </c>
      <c r="H40" s="71">
        <f t="shared" si="3"/>
        <v>1</v>
      </c>
    </row>
    <row r="41" spans="1:8">
      <c r="A41" s="35">
        <v>30</v>
      </c>
      <c r="B41" s="6"/>
      <c r="C41" s="214"/>
      <c r="D41" s="148" t="str">
        <f t="shared" si="0"/>
        <v/>
      </c>
      <c r="E41" s="35"/>
      <c r="F41" s="74" t="str">
        <f t="shared" si="1"/>
        <v/>
      </c>
      <c r="G41" s="70" t="b">
        <f t="shared" si="2"/>
        <v>0</v>
      </c>
      <c r="H41" s="71">
        <f t="shared" si="3"/>
        <v>1</v>
      </c>
    </row>
    <row r="42" spans="1:8">
      <c r="A42" s="35">
        <v>31</v>
      </c>
      <c r="B42" s="6"/>
      <c r="C42" s="214"/>
      <c r="D42" s="148" t="str">
        <f t="shared" si="0"/>
        <v/>
      </c>
      <c r="E42" s="35"/>
      <c r="F42" s="74" t="str">
        <f t="shared" si="1"/>
        <v/>
      </c>
      <c r="G42" s="70" t="b">
        <f t="shared" si="2"/>
        <v>0</v>
      </c>
      <c r="H42" s="71">
        <f t="shared" si="3"/>
        <v>1</v>
      </c>
    </row>
    <row r="43" spans="1:8">
      <c r="A43" s="35">
        <v>32</v>
      </c>
      <c r="B43" s="6"/>
      <c r="C43" s="214"/>
      <c r="D43" s="148" t="str">
        <f t="shared" si="0"/>
        <v/>
      </c>
      <c r="E43" s="35"/>
      <c r="F43" s="74" t="str">
        <f t="shared" si="1"/>
        <v/>
      </c>
      <c r="G43" s="70" t="b">
        <f t="shared" si="2"/>
        <v>0</v>
      </c>
      <c r="H43" s="71">
        <f t="shared" si="3"/>
        <v>1</v>
      </c>
    </row>
    <row r="44" spans="1:8">
      <c r="A44" s="35">
        <v>33</v>
      </c>
      <c r="B44" s="6"/>
      <c r="C44" s="214"/>
      <c r="D44" s="148" t="str">
        <f t="shared" si="0"/>
        <v/>
      </c>
      <c r="E44" s="35"/>
      <c r="F44" s="74" t="str">
        <f t="shared" ref="F44:F75" si="4">IF(OR($B44="",,$C44="",$C44&gt;an_final),"",IF($C44&gt;=an_initial,1,""))</f>
        <v/>
      </c>
      <c r="G44" s="70" t="b">
        <f t="shared" si="2"/>
        <v>0</v>
      </c>
      <c r="H44" s="71">
        <f t="shared" ref="H44:H75" si="5">LEN(B44)-LEN(SUBSTITUTE(B44,",",""))+1</f>
        <v>1</v>
      </c>
    </row>
    <row r="45" spans="1:8">
      <c r="A45" s="35">
        <v>34</v>
      </c>
      <c r="B45" s="6"/>
      <c r="C45" s="214"/>
      <c r="D45" s="148" t="str">
        <f t="shared" si="0"/>
        <v/>
      </c>
      <c r="E45" s="35"/>
      <c r="F45" s="74" t="str">
        <f t="shared" si="4"/>
        <v/>
      </c>
      <c r="G45" s="70" t="b">
        <f t="shared" si="2"/>
        <v>0</v>
      </c>
      <c r="H45" s="71">
        <f t="shared" si="5"/>
        <v>1</v>
      </c>
    </row>
    <row r="46" spans="1:8">
      <c r="A46" s="35">
        <v>35</v>
      </c>
      <c r="B46" s="6"/>
      <c r="C46" s="214"/>
      <c r="D46" s="148" t="str">
        <f t="shared" si="0"/>
        <v/>
      </c>
      <c r="E46" s="35"/>
      <c r="F46" s="74" t="str">
        <f t="shared" si="4"/>
        <v/>
      </c>
      <c r="G46" s="70" t="b">
        <f t="shared" si="2"/>
        <v>0</v>
      </c>
      <c r="H46" s="71">
        <f t="shared" si="5"/>
        <v>1</v>
      </c>
    </row>
    <row r="47" spans="1:8">
      <c r="A47" s="35">
        <v>36</v>
      </c>
      <c r="B47" s="6"/>
      <c r="C47" s="214"/>
      <c r="D47" s="148" t="str">
        <f t="shared" si="0"/>
        <v/>
      </c>
      <c r="E47" s="35"/>
      <c r="F47" s="74" t="str">
        <f t="shared" si="4"/>
        <v/>
      </c>
      <c r="G47" s="70" t="b">
        <f t="shared" si="2"/>
        <v>0</v>
      </c>
      <c r="H47" s="71">
        <f t="shared" si="5"/>
        <v>1</v>
      </c>
    </row>
    <row r="48" spans="1:8">
      <c r="A48" s="35">
        <v>37</v>
      </c>
      <c r="B48" s="6"/>
      <c r="C48" s="214"/>
      <c r="D48" s="148" t="str">
        <f t="shared" si="0"/>
        <v/>
      </c>
      <c r="E48" s="35"/>
      <c r="F48" s="74" t="str">
        <f t="shared" si="4"/>
        <v/>
      </c>
      <c r="G48" s="70" t="b">
        <f t="shared" si="2"/>
        <v>0</v>
      </c>
      <c r="H48" s="71">
        <f t="shared" si="5"/>
        <v>1</v>
      </c>
    </row>
    <row r="49" spans="1:8">
      <c r="A49" s="35">
        <v>38</v>
      </c>
      <c r="B49" s="6"/>
      <c r="C49" s="214"/>
      <c r="D49" s="148" t="str">
        <f t="shared" si="0"/>
        <v/>
      </c>
      <c r="E49" s="35"/>
      <c r="F49" s="74" t="str">
        <f t="shared" si="4"/>
        <v/>
      </c>
      <c r="G49" s="70" t="b">
        <f t="shared" si="2"/>
        <v>0</v>
      </c>
      <c r="H49" s="71">
        <f t="shared" si="5"/>
        <v>1</v>
      </c>
    </row>
    <row r="50" spans="1:8">
      <c r="A50" s="35">
        <v>39</v>
      </c>
      <c r="B50" s="6"/>
      <c r="C50" s="214"/>
      <c r="D50" s="148" t="str">
        <f t="shared" si="0"/>
        <v/>
      </c>
      <c r="E50" s="35"/>
      <c r="F50" s="74" t="str">
        <f t="shared" si="4"/>
        <v/>
      </c>
      <c r="G50" s="70" t="b">
        <f t="shared" si="2"/>
        <v>0</v>
      </c>
      <c r="H50" s="71">
        <f t="shared" si="5"/>
        <v>1</v>
      </c>
    </row>
    <row r="51" spans="1:8">
      <c r="A51" s="35">
        <v>40</v>
      </c>
      <c r="B51" s="6"/>
      <c r="C51" s="214"/>
      <c r="D51" s="148" t="str">
        <f t="shared" si="0"/>
        <v/>
      </c>
      <c r="E51" s="35"/>
      <c r="F51" s="74" t="str">
        <f t="shared" si="4"/>
        <v/>
      </c>
      <c r="G51" s="70" t="b">
        <f t="shared" si="2"/>
        <v>0</v>
      </c>
      <c r="H51" s="71">
        <f t="shared" si="5"/>
        <v>1</v>
      </c>
    </row>
    <row r="52" spans="1:8">
      <c r="A52" s="35">
        <v>41</v>
      </c>
      <c r="B52" s="6"/>
      <c r="C52" s="214"/>
      <c r="D52" s="148" t="str">
        <f t="shared" si="0"/>
        <v/>
      </c>
      <c r="E52" s="35"/>
      <c r="F52" s="74" t="str">
        <f t="shared" si="4"/>
        <v/>
      </c>
      <c r="G52" s="70" t="b">
        <f t="shared" si="2"/>
        <v>0</v>
      </c>
      <c r="H52" s="71">
        <f t="shared" si="5"/>
        <v>1</v>
      </c>
    </row>
    <row r="53" spans="1:8">
      <c r="A53" s="35">
        <v>42</v>
      </c>
      <c r="B53" s="6"/>
      <c r="C53" s="214"/>
      <c r="D53" s="148" t="str">
        <f t="shared" si="0"/>
        <v/>
      </c>
      <c r="E53" s="35"/>
      <c r="F53" s="74" t="str">
        <f t="shared" si="4"/>
        <v/>
      </c>
      <c r="G53" s="70" t="b">
        <f t="shared" si="2"/>
        <v>0</v>
      </c>
      <c r="H53" s="71">
        <f t="shared" si="5"/>
        <v>1</v>
      </c>
    </row>
    <row r="54" spans="1:8">
      <c r="A54" s="35">
        <v>43</v>
      </c>
      <c r="B54" s="6"/>
      <c r="C54" s="214"/>
      <c r="D54" s="148" t="str">
        <f t="shared" si="0"/>
        <v/>
      </c>
      <c r="E54" s="35"/>
      <c r="F54" s="74" t="str">
        <f t="shared" si="4"/>
        <v/>
      </c>
      <c r="G54" s="70" t="b">
        <f t="shared" si="2"/>
        <v>0</v>
      </c>
      <c r="H54" s="71">
        <f t="shared" si="5"/>
        <v>1</v>
      </c>
    </row>
    <row r="55" spans="1:8">
      <c r="A55" s="35">
        <v>44</v>
      </c>
      <c r="B55" s="6"/>
      <c r="C55" s="214"/>
      <c r="D55" s="148" t="str">
        <f t="shared" si="0"/>
        <v/>
      </c>
      <c r="E55" s="35"/>
      <c r="F55" s="74" t="str">
        <f t="shared" si="4"/>
        <v/>
      </c>
      <c r="G55" s="70" t="b">
        <f t="shared" si="2"/>
        <v>0</v>
      </c>
      <c r="H55" s="71">
        <f t="shared" si="5"/>
        <v>1</v>
      </c>
    </row>
    <row r="56" spans="1:8">
      <c r="A56" s="35">
        <v>45</v>
      </c>
      <c r="B56" s="6"/>
      <c r="C56" s="214"/>
      <c r="D56" s="148" t="str">
        <f t="shared" si="0"/>
        <v/>
      </c>
      <c r="E56" s="35"/>
      <c r="F56" s="74" t="str">
        <f t="shared" si="4"/>
        <v/>
      </c>
      <c r="G56" s="70" t="b">
        <f t="shared" si="2"/>
        <v>0</v>
      </c>
      <c r="H56" s="71">
        <f t="shared" si="5"/>
        <v>1</v>
      </c>
    </row>
    <row r="57" spans="1:8">
      <c r="A57" s="35">
        <v>46</v>
      </c>
      <c r="B57" s="6"/>
      <c r="C57" s="214"/>
      <c r="D57" s="148" t="str">
        <f t="shared" si="0"/>
        <v/>
      </c>
      <c r="E57" s="35"/>
      <c r="F57" s="74" t="str">
        <f t="shared" si="4"/>
        <v/>
      </c>
      <c r="G57" s="70" t="b">
        <f t="shared" si="2"/>
        <v>0</v>
      </c>
      <c r="H57" s="71">
        <f t="shared" si="5"/>
        <v>1</v>
      </c>
    </row>
    <row r="58" spans="1:8">
      <c r="A58" s="35">
        <v>47</v>
      </c>
      <c r="B58" s="6"/>
      <c r="C58" s="214"/>
      <c r="D58" s="148" t="str">
        <f t="shared" si="0"/>
        <v/>
      </c>
      <c r="E58" s="35"/>
      <c r="F58" s="74" t="str">
        <f t="shared" si="4"/>
        <v/>
      </c>
      <c r="G58" s="70" t="b">
        <f t="shared" si="2"/>
        <v>0</v>
      </c>
      <c r="H58" s="71">
        <f t="shared" si="5"/>
        <v>1</v>
      </c>
    </row>
    <row r="59" spans="1:8">
      <c r="A59" s="35">
        <v>48</v>
      </c>
      <c r="B59" s="6"/>
      <c r="C59" s="214"/>
      <c r="D59" s="148" t="str">
        <f t="shared" si="0"/>
        <v/>
      </c>
      <c r="E59" s="35"/>
      <c r="F59" s="74" t="str">
        <f t="shared" si="4"/>
        <v/>
      </c>
      <c r="G59" s="70" t="b">
        <f t="shared" si="2"/>
        <v>0</v>
      </c>
      <c r="H59" s="71">
        <f t="shared" si="5"/>
        <v>1</v>
      </c>
    </row>
    <row r="60" spans="1:8">
      <c r="A60" s="35">
        <v>49</v>
      </c>
      <c r="B60" s="6"/>
      <c r="C60" s="214"/>
      <c r="D60" s="148" t="str">
        <f t="shared" si="0"/>
        <v/>
      </c>
      <c r="E60" s="35"/>
      <c r="F60" s="74" t="str">
        <f t="shared" si="4"/>
        <v/>
      </c>
      <c r="G60" s="70" t="b">
        <f t="shared" si="2"/>
        <v>0</v>
      </c>
      <c r="H60" s="71">
        <f t="shared" si="5"/>
        <v>1</v>
      </c>
    </row>
    <row r="61" spans="1:8">
      <c r="A61" s="35">
        <v>50</v>
      </c>
      <c r="B61" s="6"/>
      <c r="C61" s="214"/>
      <c r="D61" s="148" t="str">
        <f t="shared" si="0"/>
        <v/>
      </c>
      <c r="E61" s="35"/>
      <c r="F61" s="74" t="str">
        <f t="shared" si="4"/>
        <v/>
      </c>
      <c r="G61" s="70" t="b">
        <f t="shared" si="2"/>
        <v>0</v>
      </c>
      <c r="H61" s="71">
        <f t="shared" si="5"/>
        <v>1</v>
      </c>
    </row>
    <row r="62" spans="1:8">
      <c r="A62" s="35">
        <v>51</v>
      </c>
      <c r="B62" s="6"/>
      <c r="C62" s="214"/>
      <c r="D62" s="148" t="str">
        <f t="shared" si="0"/>
        <v/>
      </c>
      <c r="E62" s="35"/>
      <c r="F62" s="74" t="str">
        <f t="shared" si="4"/>
        <v/>
      </c>
      <c r="G62" s="70" t="b">
        <f t="shared" si="2"/>
        <v>0</v>
      </c>
      <c r="H62" s="71">
        <f t="shared" si="5"/>
        <v>1</v>
      </c>
    </row>
    <row r="63" spans="1:8">
      <c r="A63" s="35">
        <v>52</v>
      </c>
      <c r="B63" s="6"/>
      <c r="C63" s="214"/>
      <c r="D63" s="148" t="str">
        <f t="shared" si="0"/>
        <v/>
      </c>
      <c r="E63" s="35"/>
      <c r="F63" s="74" t="str">
        <f t="shared" si="4"/>
        <v/>
      </c>
      <c r="G63" s="70" t="b">
        <f t="shared" si="2"/>
        <v>0</v>
      </c>
      <c r="H63" s="71">
        <f t="shared" si="5"/>
        <v>1</v>
      </c>
    </row>
    <row r="64" spans="1:8">
      <c r="A64" s="35">
        <v>53</v>
      </c>
      <c r="B64" s="6"/>
      <c r="C64" s="214"/>
      <c r="D64" s="148" t="str">
        <f t="shared" si="0"/>
        <v/>
      </c>
      <c r="E64" s="35"/>
      <c r="F64" s="74" t="str">
        <f t="shared" si="4"/>
        <v/>
      </c>
      <c r="G64" s="70" t="b">
        <f t="shared" si="2"/>
        <v>0</v>
      </c>
      <c r="H64" s="71">
        <f t="shared" si="5"/>
        <v>1</v>
      </c>
    </row>
    <row r="65" spans="1:8">
      <c r="A65" s="35">
        <v>54</v>
      </c>
      <c r="B65" s="6"/>
      <c r="C65" s="214"/>
      <c r="D65" s="148" t="str">
        <f t="shared" si="0"/>
        <v/>
      </c>
      <c r="E65" s="35"/>
      <c r="F65" s="74" t="str">
        <f t="shared" si="4"/>
        <v/>
      </c>
      <c r="G65" s="70" t="b">
        <f t="shared" si="2"/>
        <v>0</v>
      </c>
      <c r="H65" s="71">
        <f t="shared" si="5"/>
        <v>1</v>
      </c>
    </row>
    <row r="66" spans="1:8">
      <c r="A66" s="35">
        <v>55</v>
      </c>
      <c r="B66" s="6"/>
      <c r="C66" s="214"/>
      <c r="D66" s="148" t="str">
        <f t="shared" si="0"/>
        <v/>
      </c>
      <c r="E66" s="35"/>
      <c r="F66" s="74" t="str">
        <f t="shared" si="4"/>
        <v/>
      </c>
      <c r="G66" s="70" t="b">
        <f t="shared" si="2"/>
        <v>0</v>
      </c>
      <c r="H66" s="71">
        <f t="shared" si="5"/>
        <v>1</v>
      </c>
    </row>
    <row r="67" spans="1:8">
      <c r="A67" s="35">
        <v>56</v>
      </c>
      <c r="B67" s="6"/>
      <c r="C67" s="214"/>
      <c r="D67" s="148" t="str">
        <f t="shared" si="0"/>
        <v/>
      </c>
      <c r="E67" s="35"/>
      <c r="F67" s="74" t="str">
        <f t="shared" si="4"/>
        <v/>
      </c>
      <c r="G67" s="70" t="b">
        <f t="shared" si="2"/>
        <v>0</v>
      </c>
      <c r="H67" s="71">
        <f t="shared" si="5"/>
        <v>1</v>
      </c>
    </row>
    <row r="68" spans="1:8">
      <c r="A68" s="35">
        <v>57</v>
      </c>
      <c r="B68" s="6"/>
      <c r="C68" s="214"/>
      <c r="D68" s="148" t="str">
        <f t="shared" si="0"/>
        <v/>
      </c>
      <c r="E68" s="35"/>
      <c r="F68" s="74" t="str">
        <f t="shared" si="4"/>
        <v/>
      </c>
      <c r="G68" s="70" t="b">
        <f t="shared" si="2"/>
        <v>0</v>
      </c>
      <c r="H68" s="71">
        <f t="shared" si="5"/>
        <v>1</v>
      </c>
    </row>
    <row r="69" spans="1:8">
      <c r="A69" s="35">
        <v>58</v>
      </c>
      <c r="B69" s="6"/>
      <c r="C69" s="214"/>
      <c r="D69" s="148" t="str">
        <f t="shared" si="0"/>
        <v/>
      </c>
      <c r="E69" s="35"/>
      <c r="F69" s="74" t="str">
        <f t="shared" si="4"/>
        <v/>
      </c>
      <c r="G69" s="70" t="b">
        <f t="shared" si="2"/>
        <v>0</v>
      </c>
      <c r="H69" s="71">
        <f t="shared" si="5"/>
        <v>1</v>
      </c>
    </row>
    <row r="70" spans="1:8">
      <c r="A70" s="35">
        <v>59</v>
      </c>
      <c r="B70" s="6"/>
      <c r="C70" s="214"/>
      <c r="D70" s="148" t="str">
        <f t="shared" si="0"/>
        <v/>
      </c>
      <c r="E70" s="35"/>
      <c r="F70" s="74" t="str">
        <f t="shared" si="4"/>
        <v/>
      </c>
      <c r="G70" s="70" t="b">
        <f t="shared" si="2"/>
        <v>0</v>
      </c>
      <c r="H70" s="71">
        <f t="shared" si="5"/>
        <v>1</v>
      </c>
    </row>
    <row r="71" spans="1:8">
      <c r="A71" s="35">
        <v>60</v>
      </c>
      <c r="B71" s="6"/>
      <c r="C71" s="214"/>
      <c r="D71" s="148" t="str">
        <f t="shared" si="0"/>
        <v/>
      </c>
      <c r="E71" s="35"/>
      <c r="F71" s="74" t="str">
        <f t="shared" si="4"/>
        <v/>
      </c>
      <c r="G71" s="70" t="b">
        <f t="shared" si="2"/>
        <v>0</v>
      </c>
      <c r="H71" s="71">
        <f t="shared" si="5"/>
        <v>1</v>
      </c>
    </row>
    <row r="72" spans="1:8">
      <c r="A72" s="35">
        <v>61</v>
      </c>
      <c r="B72" s="6"/>
      <c r="C72" s="214"/>
      <c r="D72" s="148" t="str">
        <f t="shared" si="0"/>
        <v/>
      </c>
      <c r="E72" s="35"/>
      <c r="F72" s="74" t="str">
        <f t="shared" si="4"/>
        <v/>
      </c>
      <c r="G72" s="70" t="b">
        <f t="shared" si="2"/>
        <v>0</v>
      </c>
      <c r="H72" s="71">
        <f t="shared" si="5"/>
        <v>1</v>
      </c>
    </row>
    <row r="73" spans="1:8">
      <c r="A73" s="35">
        <v>62</v>
      </c>
      <c r="B73" s="6"/>
      <c r="C73" s="214"/>
      <c r="D73" s="148" t="str">
        <f t="shared" si="0"/>
        <v/>
      </c>
      <c r="E73" s="35"/>
      <c r="F73" s="74" t="str">
        <f t="shared" si="4"/>
        <v/>
      </c>
      <c r="G73" s="70" t="b">
        <f t="shared" si="2"/>
        <v>0</v>
      </c>
      <c r="H73" s="71">
        <f t="shared" si="5"/>
        <v>1</v>
      </c>
    </row>
    <row r="74" spans="1:8">
      <c r="A74" s="35">
        <v>63</v>
      </c>
      <c r="B74" s="6"/>
      <c r="C74" s="214"/>
      <c r="D74" s="148" t="str">
        <f t="shared" si="0"/>
        <v/>
      </c>
      <c r="E74" s="35"/>
      <c r="F74" s="74" t="str">
        <f t="shared" si="4"/>
        <v/>
      </c>
      <c r="G74" s="70" t="b">
        <f t="shared" si="2"/>
        <v>0</v>
      </c>
      <c r="H74" s="71">
        <f t="shared" si="5"/>
        <v>1</v>
      </c>
    </row>
    <row r="75" spans="1:8">
      <c r="A75" s="35">
        <v>64</v>
      </c>
      <c r="B75" s="6"/>
      <c r="C75" s="214"/>
      <c r="D75" s="148" t="str">
        <f t="shared" si="0"/>
        <v/>
      </c>
      <c r="E75" s="35"/>
      <c r="F75" s="74" t="str">
        <f t="shared" si="4"/>
        <v/>
      </c>
      <c r="G75" s="70" t="b">
        <f t="shared" si="2"/>
        <v>0</v>
      </c>
      <c r="H75" s="71">
        <f t="shared" si="5"/>
        <v>1</v>
      </c>
    </row>
    <row r="76" spans="1:8">
      <c r="A76" s="35">
        <v>65</v>
      </c>
      <c r="B76" s="6"/>
      <c r="C76" s="214"/>
      <c r="D76" s="148" t="str">
        <f t="shared" ref="D76:D139" si="6">IF(OR($B76="",,$C76&lt;an_initial,$C76&gt;an_final),"",F76*50)</f>
        <v/>
      </c>
      <c r="E76" s="35"/>
      <c r="F76" s="74" t="str">
        <f t="shared" ref="F76:F110" si="7">IF(OR($B76="",,$C76="",$C76&gt;an_final),"",IF($C76&gt;=an_initial,1,""))</f>
        <v/>
      </c>
      <c r="G76" s="70" t="b">
        <f t="shared" ref="G76:G110" si="8">IF(nume_candidat="",FALSE,ISNUMBER(SEARCH(nume_candidat,$B76)))</f>
        <v>0</v>
      </c>
      <c r="H76" s="71">
        <f t="shared" ref="H76:H110" si="9">LEN(B76)-LEN(SUBSTITUTE(B76,",",""))+1</f>
        <v>1</v>
      </c>
    </row>
    <row r="77" spans="1:8">
      <c r="A77" s="35">
        <v>66</v>
      </c>
      <c r="B77" s="6"/>
      <c r="C77" s="214"/>
      <c r="D77" s="148" t="str">
        <f t="shared" si="6"/>
        <v/>
      </c>
      <c r="E77" s="35"/>
      <c r="F77" s="74" t="str">
        <f t="shared" si="7"/>
        <v/>
      </c>
      <c r="G77" s="70" t="b">
        <f t="shared" si="8"/>
        <v>0</v>
      </c>
      <c r="H77" s="71">
        <f t="shared" si="9"/>
        <v>1</v>
      </c>
    </row>
    <row r="78" spans="1:8">
      <c r="A78" s="35">
        <v>67</v>
      </c>
      <c r="B78" s="6"/>
      <c r="C78" s="214"/>
      <c r="D78" s="148" t="str">
        <f t="shared" si="6"/>
        <v/>
      </c>
      <c r="E78" s="35"/>
      <c r="F78" s="74" t="str">
        <f t="shared" si="7"/>
        <v/>
      </c>
      <c r="G78" s="70" t="b">
        <f t="shared" si="8"/>
        <v>0</v>
      </c>
      <c r="H78" s="71">
        <f t="shared" si="9"/>
        <v>1</v>
      </c>
    </row>
    <row r="79" spans="1:8">
      <c r="A79" s="35">
        <v>68</v>
      </c>
      <c r="B79" s="6"/>
      <c r="C79" s="214"/>
      <c r="D79" s="148" t="str">
        <f t="shared" si="6"/>
        <v/>
      </c>
      <c r="E79" s="35"/>
      <c r="F79" s="74" t="str">
        <f t="shared" si="7"/>
        <v/>
      </c>
      <c r="G79" s="70" t="b">
        <f t="shared" si="8"/>
        <v>0</v>
      </c>
      <c r="H79" s="71">
        <f t="shared" si="9"/>
        <v>1</v>
      </c>
    </row>
    <row r="80" spans="1:8">
      <c r="A80" s="35">
        <v>69</v>
      </c>
      <c r="B80" s="6"/>
      <c r="C80" s="214"/>
      <c r="D80" s="148" t="str">
        <f t="shared" si="6"/>
        <v/>
      </c>
      <c r="E80" s="35"/>
      <c r="F80" s="74" t="str">
        <f t="shared" si="7"/>
        <v/>
      </c>
      <c r="G80" s="70" t="b">
        <f t="shared" si="8"/>
        <v>0</v>
      </c>
      <c r="H80" s="71">
        <f t="shared" si="9"/>
        <v>1</v>
      </c>
    </row>
    <row r="81" spans="1:8">
      <c r="A81" s="35">
        <v>70</v>
      </c>
      <c r="B81" s="6"/>
      <c r="C81" s="214"/>
      <c r="D81" s="148" t="str">
        <f t="shared" si="6"/>
        <v/>
      </c>
      <c r="E81" s="35"/>
      <c r="F81" s="74" t="str">
        <f t="shared" si="7"/>
        <v/>
      </c>
      <c r="G81" s="70" t="b">
        <f t="shared" si="8"/>
        <v>0</v>
      </c>
      <c r="H81" s="71">
        <f t="shared" si="9"/>
        <v>1</v>
      </c>
    </row>
    <row r="82" spans="1:8">
      <c r="A82" s="35">
        <v>71</v>
      </c>
      <c r="B82" s="6"/>
      <c r="C82" s="214"/>
      <c r="D82" s="148" t="str">
        <f t="shared" si="6"/>
        <v/>
      </c>
      <c r="E82" s="35"/>
      <c r="F82" s="74" t="str">
        <f t="shared" si="7"/>
        <v/>
      </c>
      <c r="G82" s="70" t="b">
        <f t="shared" si="8"/>
        <v>0</v>
      </c>
      <c r="H82" s="71">
        <f t="shared" si="9"/>
        <v>1</v>
      </c>
    </row>
    <row r="83" spans="1:8">
      <c r="A83" s="35">
        <v>72</v>
      </c>
      <c r="B83" s="6"/>
      <c r="C83" s="214"/>
      <c r="D83" s="148" t="str">
        <f t="shared" si="6"/>
        <v/>
      </c>
      <c r="E83" s="35"/>
      <c r="F83" s="74" t="str">
        <f t="shared" si="7"/>
        <v/>
      </c>
      <c r="G83" s="70" t="b">
        <f t="shared" si="8"/>
        <v>0</v>
      </c>
      <c r="H83" s="71">
        <f t="shared" si="9"/>
        <v>1</v>
      </c>
    </row>
    <row r="84" spans="1:8">
      <c r="A84" s="35">
        <v>73</v>
      </c>
      <c r="B84" s="6"/>
      <c r="C84" s="214"/>
      <c r="D84" s="148" t="str">
        <f t="shared" si="6"/>
        <v/>
      </c>
      <c r="E84" s="35"/>
      <c r="F84" s="74" t="str">
        <f t="shared" si="7"/>
        <v/>
      </c>
      <c r="G84" s="70" t="b">
        <f t="shared" si="8"/>
        <v>0</v>
      </c>
      <c r="H84" s="71">
        <f t="shared" si="9"/>
        <v>1</v>
      </c>
    </row>
    <row r="85" spans="1:8">
      <c r="A85" s="35">
        <v>74</v>
      </c>
      <c r="B85" s="6"/>
      <c r="C85" s="214"/>
      <c r="D85" s="148" t="str">
        <f t="shared" si="6"/>
        <v/>
      </c>
      <c r="E85" s="35"/>
      <c r="F85" s="74" t="str">
        <f t="shared" si="7"/>
        <v/>
      </c>
      <c r="G85" s="70" t="b">
        <f t="shared" si="8"/>
        <v>0</v>
      </c>
      <c r="H85" s="71">
        <f t="shared" si="9"/>
        <v>1</v>
      </c>
    </row>
    <row r="86" spans="1:8">
      <c r="A86" s="35">
        <v>75</v>
      </c>
      <c r="B86" s="6"/>
      <c r="C86" s="214"/>
      <c r="D86" s="148" t="str">
        <f t="shared" si="6"/>
        <v/>
      </c>
      <c r="E86" s="35"/>
      <c r="F86" s="74" t="str">
        <f t="shared" si="7"/>
        <v/>
      </c>
      <c r="G86" s="70" t="b">
        <f t="shared" si="8"/>
        <v>0</v>
      </c>
      <c r="H86" s="71">
        <f t="shared" si="9"/>
        <v>1</v>
      </c>
    </row>
    <row r="87" spans="1:8">
      <c r="A87" s="35">
        <v>76</v>
      </c>
      <c r="B87" s="6"/>
      <c r="C87" s="214"/>
      <c r="D87" s="148" t="str">
        <f t="shared" si="6"/>
        <v/>
      </c>
      <c r="E87" s="35"/>
      <c r="F87" s="74" t="str">
        <f t="shared" si="7"/>
        <v/>
      </c>
      <c r="G87" s="70" t="b">
        <f t="shared" si="8"/>
        <v>0</v>
      </c>
      <c r="H87" s="71">
        <f t="shared" si="9"/>
        <v>1</v>
      </c>
    </row>
    <row r="88" spans="1:8">
      <c r="A88" s="35">
        <v>77</v>
      </c>
      <c r="B88" s="6"/>
      <c r="C88" s="214"/>
      <c r="D88" s="148" t="str">
        <f t="shared" si="6"/>
        <v/>
      </c>
      <c r="E88" s="35"/>
      <c r="F88" s="74" t="str">
        <f t="shared" si="7"/>
        <v/>
      </c>
      <c r="G88" s="70" t="b">
        <f t="shared" si="8"/>
        <v>0</v>
      </c>
      <c r="H88" s="71">
        <f t="shared" si="9"/>
        <v>1</v>
      </c>
    </row>
    <row r="89" spans="1:8">
      <c r="A89" s="35">
        <v>78</v>
      </c>
      <c r="B89" s="6"/>
      <c r="C89" s="214"/>
      <c r="D89" s="148" t="str">
        <f t="shared" si="6"/>
        <v/>
      </c>
      <c r="E89" s="35"/>
      <c r="F89" s="74" t="str">
        <f t="shared" si="7"/>
        <v/>
      </c>
      <c r="G89" s="70" t="b">
        <f t="shared" si="8"/>
        <v>0</v>
      </c>
      <c r="H89" s="71">
        <f t="shared" si="9"/>
        <v>1</v>
      </c>
    </row>
    <row r="90" spans="1:8">
      <c r="A90" s="35">
        <v>79</v>
      </c>
      <c r="B90" s="6"/>
      <c r="C90" s="214"/>
      <c r="D90" s="148" t="str">
        <f t="shared" si="6"/>
        <v/>
      </c>
      <c r="E90" s="35"/>
      <c r="F90" s="74" t="str">
        <f t="shared" si="7"/>
        <v/>
      </c>
      <c r="G90" s="70" t="b">
        <f t="shared" si="8"/>
        <v>0</v>
      </c>
      <c r="H90" s="71">
        <f t="shared" si="9"/>
        <v>1</v>
      </c>
    </row>
    <row r="91" spans="1:8">
      <c r="A91" s="35">
        <v>80</v>
      </c>
      <c r="B91" s="6"/>
      <c r="C91" s="214"/>
      <c r="D91" s="148" t="str">
        <f t="shared" si="6"/>
        <v/>
      </c>
      <c r="E91" s="35"/>
      <c r="F91" s="74" t="str">
        <f t="shared" si="7"/>
        <v/>
      </c>
      <c r="G91" s="70" t="b">
        <f t="shared" si="8"/>
        <v>0</v>
      </c>
      <c r="H91" s="71">
        <f t="shared" si="9"/>
        <v>1</v>
      </c>
    </row>
    <row r="92" spans="1:8">
      <c r="A92" s="35">
        <v>81</v>
      </c>
      <c r="B92" s="6"/>
      <c r="C92" s="214"/>
      <c r="D92" s="148" t="str">
        <f t="shared" si="6"/>
        <v/>
      </c>
      <c r="E92" s="35"/>
      <c r="F92" s="74" t="str">
        <f t="shared" si="7"/>
        <v/>
      </c>
      <c r="G92" s="70" t="b">
        <f t="shared" si="8"/>
        <v>0</v>
      </c>
      <c r="H92" s="71">
        <f t="shared" si="9"/>
        <v>1</v>
      </c>
    </row>
    <row r="93" spans="1:8">
      <c r="A93" s="35">
        <v>82</v>
      </c>
      <c r="B93" s="6"/>
      <c r="C93" s="214"/>
      <c r="D93" s="148" t="str">
        <f t="shared" si="6"/>
        <v/>
      </c>
      <c r="E93" s="35"/>
      <c r="F93" s="74" t="str">
        <f t="shared" si="7"/>
        <v/>
      </c>
      <c r="G93" s="70" t="b">
        <f t="shared" si="8"/>
        <v>0</v>
      </c>
      <c r="H93" s="71">
        <f t="shared" si="9"/>
        <v>1</v>
      </c>
    </row>
    <row r="94" spans="1:8">
      <c r="A94" s="35">
        <v>83</v>
      </c>
      <c r="B94" s="6"/>
      <c r="C94" s="214"/>
      <c r="D94" s="148" t="str">
        <f t="shared" si="6"/>
        <v/>
      </c>
      <c r="E94" s="35"/>
      <c r="F94" s="74" t="str">
        <f t="shared" si="7"/>
        <v/>
      </c>
      <c r="G94" s="70" t="b">
        <f t="shared" si="8"/>
        <v>0</v>
      </c>
      <c r="H94" s="71">
        <f t="shared" si="9"/>
        <v>1</v>
      </c>
    </row>
    <row r="95" spans="1:8">
      <c r="A95" s="35">
        <v>84</v>
      </c>
      <c r="B95" s="6"/>
      <c r="C95" s="214"/>
      <c r="D95" s="148" t="str">
        <f t="shared" si="6"/>
        <v/>
      </c>
      <c r="E95" s="35"/>
      <c r="F95" s="74" t="str">
        <f t="shared" si="7"/>
        <v/>
      </c>
      <c r="G95" s="70" t="b">
        <f t="shared" si="8"/>
        <v>0</v>
      </c>
      <c r="H95" s="71">
        <f t="shared" si="9"/>
        <v>1</v>
      </c>
    </row>
    <row r="96" spans="1:8">
      <c r="A96" s="35">
        <v>85</v>
      </c>
      <c r="B96" s="6"/>
      <c r="C96" s="214"/>
      <c r="D96" s="148" t="str">
        <f t="shared" si="6"/>
        <v/>
      </c>
      <c r="E96" s="35"/>
      <c r="F96" s="74" t="str">
        <f t="shared" si="7"/>
        <v/>
      </c>
      <c r="G96" s="70" t="b">
        <f t="shared" si="8"/>
        <v>0</v>
      </c>
      <c r="H96" s="71">
        <f t="shared" si="9"/>
        <v>1</v>
      </c>
    </row>
    <row r="97" spans="1:8">
      <c r="A97" s="35">
        <v>86</v>
      </c>
      <c r="B97" s="6"/>
      <c r="C97" s="214"/>
      <c r="D97" s="148" t="str">
        <f t="shared" si="6"/>
        <v/>
      </c>
      <c r="E97" s="35"/>
      <c r="F97" s="74" t="str">
        <f t="shared" si="7"/>
        <v/>
      </c>
      <c r="G97" s="70" t="b">
        <f t="shared" si="8"/>
        <v>0</v>
      </c>
      <c r="H97" s="71">
        <f t="shared" si="9"/>
        <v>1</v>
      </c>
    </row>
    <row r="98" spans="1:8">
      <c r="A98" s="35">
        <v>87</v>
      </c>
      <c r="B98" s="6"/>
      <c r="C98" s="214"/>
      <c r="D98" s="148" t="str">
        <f t="shared" si="6"/>
        <v/>
      </c>
      <c r="E98" s="35"/>
      <c r="F98" s="74" t="str">
        <f t="shared" si="7"/>
        <v/>
      </c>
      <c r="G98" s="70" t="b">
        <f t="shared" si="8"/>
        <v>0</v>
      </c>
      <c r="H98" s="71">
        <f t="shared" si="9"/>
        <v>1</v>
      </c>
    </row>
    <row r="99" spans="1:8">
      <c r="A99" s="35">
        <v>88</v>
      </c>
      <c r="B99" s="6"/>
      <c r="C99" s="214"/>
      <c r="D99" s="148" t="str">
        <f t="shared" si="6"/>
        <v/>
      </c>
      <c r="E99" s="35"/>
      <c r="F99" s="74" t="str">
        <f t="shared" si="7"/>
        <v/>
      </c>
      <c r="G99" s="70" t="b">
        <f t="shared" si="8"/>
        <v>0</v>
      </c>
      <c r="H99" s="71">
        <f t="shared" si="9"/>
        <v>1</v>
      </c>
    </row>
    <row r="100" spans="1:8">
      <c r="A100" s="35">
        <v>89</v>
      </c>
      <c r="B100" s="6"/>
      <c r="C100" s="214"/>
      <c r="D100" s="148" t="str">
        <f t="shared" si="6"/>
        <v/>
      </c>
      <c r="E100" s="35"/>
      <c r="F100" s="74" t="str">
        <f t="shared" si="7"/>
        <v/>
      </c>
      <c r="G100" s="70" t="b">
        <f t="shared" si="8"/>
        <v>0</v>
      </c>
      <c r="H100" s="71">
        <f t="shared" si="9"/>
        <v>1</v>
      </c>
    </row>
    <row r="101" spans="1:8">
      <c r="A101" s="35">
        <v>90</v>
      </c>
      <c r="B101" s="6"/>
      <c r="C101" s="214"/>
      <c r="D101" s="148" t="str">
        <f t="shared" si="6"/>
        <v/>
      </c>
      <c r="E101" s="35"/>
      <c r="F101" s="74" t="str">
        <f t="shared" si="7"/>
        <v/>
      </c>
      <c r="G101" s="70" t="b">
        <f t="shared" si="8"/>
        <v>0</v>
      </c>
      <c r="H101" s="71">
        <f t="shared" si="9"/>
        <v>1</v>
      </c>
    </row>
    <row r="102" spans="1:8">
      <c r="A102" s="35">
        <v>91</v>
      </c>
      <c r="B102" s="6"/>
      <c r="C102" s="214"/>
      <c r="D102" s="148" t="str">
        <f t="shared" si="6"/>
        <v/>
      </c>
      <c r="E102" s="35"/>
      <c r="F102" s="74" t="str">
        <f t="shared" si="7"/>
        <v/>
      </c>
      <c r="G102" s="70" t="b">
        <f t="shared" si="8"/>
        <v>0</v>
      </c>
      <c r="H102" s="71">
        <f t="shared" si="9"/>
        <v>1</v>
      </c>
    </row>
    <row r="103" spans="1:8">
      <c r="A103" s="35">
        <v>92</v>
      </c>
      <c r="B103" s="6"/>
      <c r="C103" s="214"/>
      <c r="D103" s="148" t="str">
        <f t="shared" si="6"/>
        <v/>
      </c>
      <c r="E103" s="35"/>
      <c r="F103" s="74" t="str">
        <f t="shared" si="7"/>
        <v/>
      </c>
      <c r="G103" s="70" t="b">
        <f t="shared" si="8"/>
        <v>0</v>
      </c>
      <c r="H103" s="71">
        <f t="shared" si="9"/>
        <v>1</v>
      </c>
    </row>
    <row r="104" spans="1:8">
      <c r="A104" s="35">
        <v>93</v>
      </c>
      <c r="B104" s="6"/>
      <c r="C104" s="214"/>
      <c r="D104" s="148" t="str">
        <f t="shared" si="6"/>
        <v/>
      </c>
      <c r="E104" s="35"/>
      <c r="F104" s="74" t="str">
        <f t="shared" si="7"/>
        <v/>
      </c>
      <c r="G104" s="70" t="b">
        <f t="shared" si="8"/>
        <v>0</v>
      </c>
      <c r="H104" s="71">
        <f t="shared" si="9"/>
        <v>1</v>
      </c>
    </row>
    <row r="105" spans="1:8">
      <c r="A105" s="35">
        <v>94</v>
      </c>
      <c r="B105" s="6"/>
      <c r="C105" s="214"/>
      <c r="D105" s="148" t="str">
        <f t="shared" si="6"/>
        <v/>
      </c>
      <c r="E105" s="35"/>
      <c r="F105" s="74" t="str">
        <f t="shared" si="7"/>
        <v/>
      </c>
      <c r="G105" s="70" t="b">
        <f t="shared" si="8"/>
        <v>0</v>
      </c>
      <c r="H105" s="71">
        <f t="shared" si="9"/>
        <v>1</v>
      </c>
    </row>
    <row r="106" spans="1:8">
      <c r="A106" s="35">
        <v>95</v>
      </c>
      <c r="B106" s="6"/>
      <c r="C106" s="214"/>
      <c r="D106" s="148" t="str">
        <f t="shared" si="6"/>
        <v/>
      </c>
      <c r="E106" s="35"/>
      <c r="F106" s="74" t="str">
        <f t="shared" si="7"/>
        <v/>
      </c>
      <c r="G106" s="70" t="b">
        <f t="shared" si="8"/>
        <v>0</v>
      </c>
      <c r="H106" s="71">
        <f t="shared" si="9"/>
        <v>1</v>
      </c>
    </row>
    <row r="107" spans="1:8">
      <c r="A107" s="35">
        <v>96</v>
      </c>
      <c r="B107" s="6"/>
      <c r="C107" s="214"/>
      <c r="D107" s="148" t="str">
        <f t="shared" si="6"/>
        <v/>
      </c>
      <c r="E107" s="35"/>
      <c r="F107" s="74" t="str">
        <f t="shared" si="7"/>
        <v/>
      </c>
      <c r="G107" s="70" t="b">
        <f t="shared" si="8"/>
        <v>0</v>
      </c>
      <c r="H107" s="71">
        <f t="shared" si="9"/>
        <v>1</v>
      </c>
    </row>
    <row r="108" spans="1:8">
      <c r="A108" s="35">
        <v>97</v>
      </c>
      <c r="B108" s="6"/>
      <c r="C108" s="214"/>
      <c r="D108" s="148" t="str">
        <f t="shared" si="6"/>
        <v/>
      </c>
      <c r="E108" s="35"/>
      <c r="F108" s="74" t="str">
        <f t="shared" si="7"/>
        <v/>
      </c>
      <c r="G108" s="70" t="b">
        <f t="shared" si="8"/>
        <v>0</v>
      </c>
      <c r="H108" s="71">
        <f t="shared" si="9"/>
        <v>1</v>
      </c>
    </row>
    <row r="109" spans="1:8">
      <c r="A109" s="35">
        <v>98</v>
      </c>
      <c r="B109" s="6"/>
      <c r="C109" s="214"/>
      <c r="D109" s="148" t="str">
        <f t="shared" si="6"/>
        <v/>
      </c>
      <c r="E109" s="35"/>
      <c r="F109" s="74" t="str">
        <f t="shared" si="7"/>
        <v/>
      </c>
      <c r="G109" s="70" t="b">
        <f t="shared" si="8"/>
        <v>0</v>
      </c>
      <c r="H109" s="71">
        <f t="shared" si="9"/>
        <v>1</v>
      </c>
    </row>
    <row r="110" spans="1:8">
      <c r="A110" s="141">
        <v>99</v>
      </c>
      <c r="B110" s="6"/>
      <c r="C110" s="214"/>
      <c r="D110" s="148" t="str">
        <f t="shared" si="6"/>
        <v/>
      </c>
      <c r="E110" s="141"/>
      <c r="F110" s="74" t="str">
        <f t="shared" si="7"/>
        <v/>
      </c>
      <c r="G110" s="70" t="b">
        <f t="shared" si="8"/>
        <v>0</v>
      </c>
      <c r="H110" s="71">
        <f t="shared" si="9"/>
        <v>1</v>
      </c>
    </row>
    <row r="111" spans="1:8">
      <c r="A111" s="141">
        <v>100</v>
      </c>
      <c r="B111" s="142"/>
      <c r="C111" s="144"/>
      <c r="D111" s="148" t="str">
        <f t="shared" si="6"/>
        <v/>
      </c>
      <c r="E111" s="141"/>
    </row>
    <row r="112" spans="1:8">
      <c r="A112" s="141">
        <v>101</v>
      </c>
      <c r="B112" s="142"/>
      <c r="C112" s="144"/>
      <c r="D112" s="148" t="str">
        <f t="shared" si="6"/>
        <v/>
      </c>
      <c r="E112" s="141"/>
    </row>
    <row r="113" spans="1:17">
      <c r="A113" s="141">
        <v>102</v>
      </c>
      <c r="B113" s="142"/>
      <c r="C113" s="144"/>
      <c r="D113" s="148" t="str">
        <f t="shared" si="6"/>
        <v/>
      </c>
      <c r="E113" s="141"/>
    </row>
    <row r="114" spans="1:17">
      <c r="A114" s="141">
        <v>103</v>
      </c>
      <c r="B114" s="142"/>
      <c r="C114" s="144"/>
      <c r="D114" s="148" t="str">
        <f t="shared" si="6"/>
        <v/>
      </c>
      <c r="E114" s="141"/>
    </row>
    <row r="115" spans="1:17" s="68" customFormat="1">
      <c r="A115" s="141">
        <v>104</v>
      </c>
      <c r="B115" s="142"/>
      <c r="C115" s="144"/>
      <c r="D115" s="148" t="str">
        <f t="shared" si="6"/>
        <v/>
      </c>
      <c r="E115" s="141"/>
      <c r="G115" s="69"/>
      <c r="H115" s="62"/>
      <c r="I115"/>
      <c r="J115" s="62"/>
      <c r="K115" s="62"/>
      <c r="L115" s="62"/>
      <c r="M115" s="62"/>
      <c r="N115" s="62"/>
      <c r="O115" s="62"/>
      <c r="P115" s="62"/>
      <c r="Q115" s="62"/>
    </row>
    <row r="116" spans="1:17" s="68" customFormat="1">
      <c r="A116" s="141">
        <v>105</v>
      </c>
      <c r="B116" s="142"/>
      <c r="C116" s="144"/>
      <c r="D116" s="148" t="str">
        <f t="shared" si="6"/>
        <v/>
      </c>
      <c r="E116" s="141"/>
      <c r="G116" s="69"/>
      <c r="H116" s="62"/>
      <c r="I116"/>
      <c r="J116" s="62"/>
      <c r="K116" s="62"/>
      <c r="L116" s="62"/>
      <c r="M116" s="62"/>
      <c r="N116" s="62"/>
      <c r="O116" s="62"/>
      <c r="P116" s="62"/>
      <c r="Q116" s="62"/>
    </row>
    <row r="117" spans="1:17" s="68" customFormat="1">
      <c r="A117" s="141">
        <v>106</v>
      </c>
      <c r="B117" s="142"/>
      <c r="C117" s="144"/>
      <c r="D117" s="148" t="str">
        <f t="shared" si="6"/>
        <v/>
      </c>
      <c r="E117" s="141"/>
      <c r="G117" s="69"/>
      <c r="H117" s="62"/>
      <c r="I117"/>
      <c r="J117" s="62"/>
      <c r="K117" s="62"/>
      <c r="L117" s="62"/>
      <c r="M117" s="62"/>
      <c r="N117" s="62"/>
      <c r="O117" s="62"/>
      <c r="P117" s="62"/>
      <c r="Q117" s="62"/>
    </row>
    <row r="118" spans="1:17" s="68" customFormat="1">
      <c r="A118" s="141">
        <v>107</v>
      </c>
      <c r="B118" s="142"/>
      <c r="C118" s="144"/>
      <c r="D118" s="148" t="str">
        <f t="shared" si="6"/>
        <v/>
      </c>
      <c r="E118" s="141"/>
      <c r="G118" s="69"/>
      <c r="H118" s="62"/>
      <c r="I118"/>
      <c r="J118" s="62"/>
      <c r="K118" s="62"/>
      <c r="L118" s="62"/>
      <c r="M118" s="62"/>
      <c r="N118" s="62"/>
      <c r="O118" s="62"/>
      <c r="P118" s="62"/>
      <c r="Q118" s="62"/>
    </row>
    <row r="119" spans="1:17" s="68" customFormat="1">
      <c r="A119" s="141">
        <v>108</v>
      </c>
      <c r="B119" s="142"/>
      <c r="C119" s="144"/>
      <c r="D119" s="148" t="str">
        <f t="shared" si="6"/>
        <v/>
      </c>
      <c r="E119" s="141"/>
      <c r="G119" s="69"/>
      <c r="H119" s="62"/>
      <c r="I119"/>
      <c r="J119" s="62"/>
      <c r="K119" s="62"/>
      <c r="L119" s="62"/>
      <c r="M119" s="62"/>
      <c r="N119" s="62"/>
      <c r="O119" s="62"/>
      <c r="P119" s="62"/>
      <c r="Q119" s="62"/>
    </row>
    <row r="120" spans="1:17" s="68" customFormat="1">
      <c r="A120" s="141">
        <v>109</v>
      </c>
      <c r="B120" s="142"/>
      <c r="C120" s="144"/>
      <c r="D120" s="148" t="str">
        <f t="shared" si="6"/>
        <v/>
      </c>
      <c r="E120" s="141"/>
      <c r="G120" s="69"/>
      <c r="H120" s="62"/>
      <c r="I120"/>
      <c r="J120" s="62"/>
      <c r="K120" s="62"/>
      <c r="L120" s="62"/>
      <c r="M120" s="62"/>
      <c r="N120" s="62"/>
      <c r="O120" s="62"/>
      <c r="P120" s="62"/>
      <c r="Q120" s="62"/>
    </row>
    <row r="121" spans="1:17" s="68" customFormat="1">
      <c r="A121" s="141">
        <v>110</v>
      </c>
      <c r="B121" s="142"/>
      <c r="C121" s="144"/>
      <c r="D121" s="148" t="str">
        <f t="shared" si="6"/>
        <v/>
      </c>
      <c r="E121" s="141"/>
      <c r="G121" s="69"/>
      <c r="H121" s="62"/>
      <c r="I121"/>
      <c r="J121" s="62"/>
      <c r="K121" s="62"/>
      <c r="L121" s="62"/>
      <c r="M121" s="62"/>
      <c r="N121" s="62"/>
      <c r="O121" s="62"/>
      <c r="P121" s="62"/>
      <c r="Q121" s="62"/>
    </row>
    <row r="122" spans="1:17" s="68" customFormat="1">
      <c r="A122" s="141">
        <v>111</v>
      </c>
      <c r="B122" s="142"/>
      <c r="C122" s="144"/>
      <c r="D122" s="148" t="str">
        <f t="shared" si="6"/>
        <v/>
      </c>
      <c r="E122" s="141"/>
      <c r="G122" s="69"/>
      <c r="H122" s="62"/>
      <c r="I122"/>
      <c r="J122" s="62"/>
      <c r="K122" s="62"/>
      <c r="L122" s="62"/>
      <c r="M122" s="62"/>
      <c r="N122" s="62"/>
      <c r="O122" s="62"/>
      <c r="P122" s="62"/>
      <c r="Q122" s="62"/>
    </row>
    <row r="123" spans="1:17" s="68" customFormat="1">
      <c r="A123" s="141">
        <v>112</v>
      </c>
      <c r="B123" s="142"/>
      <c r="C123" s="144"/>
      <c r="D123" s="148" t="str">
        <f t="shared" si="6"/>
        <v/>
      </c>
      <c r="E123" s="141"/>
      <c r="G123" s="69"/>
      <c r="H123" s="62"/>
      <c r="I123"/>
      <c r="J123" s="62"/>
      <c r="K123" s="62"/>
      <c r="L123" s="62"/>
      <c r="M123" s="62"/>
      <c r="N123" s="62"/>
      <c r="O123" s="62"/>
      <c r="P123" s="62"/>
      <c r="Q123" s="62"/>
    </row>
    <row r="124" spans="1:17" s="68" customFormat="1">
      <c r="A124" s="141">
        <v>113</v>
      </c>
      <c r="B124" s="142"/>
      <c r="C124" s="144"/>
      <c r="D124" s="148" t="str">
        <f t="shared" si="6"/>
        <v/>
      </c>
      <c r="E124" s="141"/>
      <c r="G124" s="69"/>
      <c r="H124" s="62"/>
      <c r="I124"/>
      <c r="J124" s="62"/>
      <c r="K124" s="62"/>
      <c r="L124" s="62"/>
      <c r="M124" s="62"/>
      <c r="N124" s="62"/>
      <c r="O124" s="62"/>
      <c r="P124" s="62"/>
      <c r="Q124" s="62"/>
    </row>
    <row r="125" spans="1:17" s="68" customFormat="1">
      <c r="A125" s="141">
        <v>114</v>
      </c>
      <c r="B125" s="142"/>
      <c r="C125" s="144"/>
      <c r="D125" s="148" t="str">
        <f t="shared" si="6"/>
        <v/>
      </c>
      <c r="E125" s="141"/>
      <c r="G125" s="69"/>
      <c r="H125" s="62"/>
      <c r="I125"/>
      <c r="J125" s="62"/>
      <c r="K125" s="62"/>
      <c r="L125" s="62"/>
      <c r="M125" s="62"/>
      <c r="N125" s="62"/>
      <c r="O125" s="62"/>
      <c r="P125" s="62"/>
      <c r="Q125" s="62"/>
    </row>
    <row r="126" spans="1:17" s="68" customFormat="1">
      <c r="A126" s="141">
        <v>115</v>
      </c>
      <c r="B126" s="142"/>
      <c r="C126" s="144"/>
      <c r="D126" s="148" t="str">
        <f t="shared" si="6"/>
        <v/>
      </c>
      <c r="E126" s="141"/>
      <c r="G126" s="69"/>
      <c r="H126" s="62"/>
      <c r="I126"/>
      <c r="J126" s="62"/>
      <c r="K126" s="62"/>
      <c r="L126" s="62"/>
      <c r="M126" s="62"/>
      <c r="N126" s="62"/>
      <c r="O126" s="62"/>
      <c r="P126" s="62"/>
      <c r="Q126" s="62"/>
    </row>
    <row r="127" spans="1:17" s="68" customFormat="1">
      <c r="A127" s="141">
        <v>116</v>
      </c>
      <c r="B127" s="142"/>
      <c r="C127" s="144"/>
      <c r="D127" s="148" t="str">
        <f t="shared" si="6"/>
        <v/>
      </c>
      <c r="E127" s="141"/>
      <c r="G127" s="69"/>
      <c r="H127" s="62"/>
      <c r="I127"/>
      <c r="J127" s="62"/>
      <c r="K127" s="62"/>
      <c r="L127" s="62"/>
      <c r="M127" s="62"/>
      <c r="N127" s="62"/>
      <c r="O127" s="62"/>
      <c r="P127" s="62"/>
      <c r="Q127" s="62"/>
    </row>
    <row r="128" spans="1:17" s="68" customFormat="1">
      <c r="A128" s="141">
        <v>117</v>
      </c>
      <c r="B128" s="142"/>
      <c r="C128" s="144"/>
      <c r="D128" s="148" t="str">
        <f t="shared" si="6"/>
        <v/>
      </c>
      <c r="E128" s="141"/>
      <c r="G128" s="69"/>
      <c r="H128" s="62"/>
      <c r="I128"/>
      <c r="J128" s="62"/>
      <c r="K128" s="62"/>
      <c r="L128" s="62"/>
      <c r="M128" s="62"/>
      <c r="N128" s="62"/>
      <c r="O128" s="62"/>
      <c r="P128" s="62"/>
      <c r="Q128" s="62"/>
    </row>
    <row r="129" spans="1:17" s="68" customFormat="1">
      <c r="A129" s="141">
        <v>118</v>
      </c>
      <c r="B129" s="142"/>
      <c r="C129" s="144"/>
      <c r="D129" s="148" t="str">
        <f t="shared" si="6"/>
        <v/>
      </c>
      <c r="E129" s="141"/>
      <c r="G129" s="69"/>
      <c r="H129" s="62"/>
      <c r="I129"/>
      <c r="J129" s="62"/>
      <c r="K129" s="62"/>
      <c r="L129" s="62"/>
      <c r="M129" s="62"/>
      <c r="N129" s="62"/>
      <c r="O129" s="62"/>
      <c r="P129" s="62"/>
      <c r="Q129" s="62"/>
    </row>
    <row r="130" spans="1:17" s="68" customFormat="1">
      <c r="A130" s="141">
        <v>119</v>
      </c>
      <c r="B130" s="142"/>
      <c r="C130" s="144"/>
      <c r="D130" s="148" t="str">
        <f t="shared" si="6"/>
        <v/>
      </c>
      <c r="E130" s="141"/>
      <c r="G130" s="69"/>
      <c r="H130" s="62"/>
      <c r="I130"/>
      <c r="J130" s="62"/>
      <c r="K130" s="62"/>
      <c r="L130" s="62"/>
      <c r="M130" s="62"/>
      <c r="N130" s="62"/>
      <c r="O130" s="62"/>
      <c r="P130" s="62"/>
      <c r="Q130" s="62"/>
    </row>
    <row r="131" spans="1:17" s="68" customFormat="1">
      <c r="A131" s="141">
        <v>120</v>
      </c>
      <c r="B131" s="142"/>
      <c r="C131" s="144"/>
      <c r="D131" s="148" t="str">
        <f t="shared" si="6"/>
        <v/>
      </c>
      <c r="E131" s="141"/>
      <c r="G131" s="69"/>
      <c r="H131" s="62"/>
      <c r="I131"/>
      <c r="J131" s="62"/>
      <c r="K131" s="62"/>
      <c r="L131" s="62"/>
      <c r="M131" s="62"/>
      <c r="N131" s="62"/>
      <c r="O131" s="62"/>
      <c r="P131" s="62"/>
      <c r="Q131" s="62"/>
    </row>
    <row r="132" spans="1:17" s="68" customFormat="1">
      <c r="A132" s="141">
        <v>121</v>
      </c>
      <c r="B132" s="142"/>
      <c r="C132" s="144"/>
      <c r="D132" s="148" t="str">
        <f t="shared" si="6"/>
        <v/>
      </c>
      <c r="E132" s="141"/>
      <c r="G132" s="69"/>
      <c r="H132" s="62"/>
      <c r="I132"/>
      <c r="J132" s="62"/>
      <c r="K132" s="62"/>
      <c r="L132" s="62"/>
      <c r="M132" s="62"/>
      <c r="N132" s="62"/>
      <c r="O132" s="62"/>
      <c r="P132" s="62"/>
      <c r="Q132" s="62"/>
    </row>
    <row r="133" spans="1:17" s="68" customFormat="1">
      <c r="A133" s="141">
        <v>122</v>
      </c>
      <c r="B133" s="142"/>
      <c r="C133" s="144"/>
      <c r="D133" s="148" t="str">
        <f t="shared" si="6"/>
        <v/>
      </c>
      <c r="E133" s="141"/>
      <c r="G133" s="69"/>
      <c r="H133" s="62"/>
      <c r="I133"/>
      <c r="J133" s="62"/>
      <c r="K133" s="62"/>
      <c r="L133" s="62"/>
      <c r="M133" s="62"/>
      <c r="N133" s="62"/>
      <c r="O133" s="62"/>
      <c r="P133" s="62"/>
      <c r="Q133" s="62"/>
    </row>
    <row r="134" spans="1:17" s="68" customFormat="1">
      <c r="A134" s="141">
        <v>123</v>
      </c>
      <c r="B134" s="142"/>
      <c r="C134" s="144"/>
      <c r="D134" s="148" t="str">
        <f t="shared" si="6"/>
        <v/>
      </c>
      <c r="E134" s="141"/>
      <c r="G134" s="69"/>
      <c r="H134" s="62"/>
      <c r="I134"/>
      <c r="J134" s="62"/>
      <c r="K134" s="62"/>
      <c r="L134" s="62"/>
      <c r="M134" s="62"/>
      <c r="N134" s="62"/>
      <c r="O134" s="62"/>
      <c r="P134" s="62"/>
      <c r="Q134" s="62"/>
    </row>
    <row r="135" spans="1:17" s="68" customFormat="1">
      <c r="A135" s="141">
        <v>124</v>
      </c>
      <c r="B135" s="142"/>
      <c r="C135" s="144"/>
      <c r="D135" s="148" t="str">
        <f t="shared" si="6"/>
        <v/>
      </c>
      <c r="E135" s="141"/>
      <c r="G135" s="69"/>
      <c r="H135" s="62"/>
      <c r="I135"/>
      <c r="J135" s="62"/>
      <c r="K135" s="62"/>
      <c r="L135" s="62"/>
      <c r="M135" s="62"/>
      <c r="N135" s="62"/>
      <c r="O135" s="62"/>
      <c r="P135" s="62"/>
      <c r="Q135" s="62"/>
    </row>
    <row r="136" spans="1:17" s="68" customFormat="1">
      <c r="A136" s="141">
        <v>125</v>
      </c>
      <c r="B136" s="142"/>
      <c r="C136" s="144"/>
      <c r="D136" s="148" t="str">
        <f t="shared" si="6"/>
        <v/>
      </c>
      <c r="E136" s="141"/>
      <c r="G136" s="69"/>
      <c r="H136" s="62"/>
      <c r="I136"/>
      <c r="J136" s="62"/>
      <c r="K136" s="62"/>
      <c r="L136" s="62"/>
      <c r="M136" s="62"/>
      <c r="N136" s="62"/>
      <c r="O136" s="62"/>
      <c r="P136" s="62"/>
      <c r="Q136" s="62"/>
    </row>
    <row r="137" spans="1:17" s="68" customFormat="1">
      <c r="A137" s="141">
        <v>126</v>
      </c>
      <c r="B137" s="142"/>
      <c r="C137" s="144"/>
      <c r="D137" s="148" t="str">
        <f t="shared" si="6"/>
        <v/>
      </c>
      <c r="E137" s="141"/>
      <c r="G137" s="69"/>
      <c r="H137" s="62"/>
      <c r="I137"/>
      <c r="J137" s="62"/>
      <c r="K137" s="62"/>
      <c r="L137" s="62"/>
      <c r="M137" s="62"/>
      <c r="N137" s="62"/>
      <c r="O137" s="62"/>
      <c r="P137" s="62"/>
      <c r="Q137" s="62"/>
    </row>
    <row r="138" spans="1:17" s="68" customFormat="1">
      <c r="A138" s="141">
        <v>127</v>
      </c>
      <c r="B138" s="142"/>
      <c r="C138" s="144"/>
      <c r="D138" s="148" t="str">
        <f t="shared" si="6"/>
        <v/>
      </c>
      <c r="E138" s="141"/>
      <c r="G138" s="69"/>
      <c r="H138" s="62"/>
      <c r="I138"/>
      <c r="J138" s="62"/>
      <c r="K138" s="62"/>
      <c r="L138" s="62"/>
      <c r="M138" s="62"/>
      <c r="N138" s="62"/>
      <c r="O138" s="62"/>
      <c r="P138" s="62"/>
      <c r="Q138" s="62"/>
    </row>
    <row r="139" spans="1:17" s="68" customFormat="1">
      <c r="A139" s="141">
        <v>128</v>
      </c>
      <c r="B139" s="142"/>
      <c r="C139" s="144"/>
      <c r="D139" s="148" t="str">
        <f t="shared" si="6"/>
        <v/>
      </c>
      <c r="E139" s="141"/>
      <c r="G139" s="69"/>
      <c r="H139" s="62"/>
      <c r="I139"/>
      <c r="J139" s="62"/>
      <c r="K139" s="62"/>
      <c r="L139" s="62"/>
      <c r="M139" s="62"/>
      <c r="N139" s="62"/>
      <c r="O139" s="62"/>
      <c r="P139" s="62"/>
      <c r="Q139" s="62"/>
    </row>
    <row r="140" spans="1:17" s="68" customFormat="1">
      <c r="A140" s="141">
        <v>129</v>
      </c>
      <c r="B140" s="142"/>
      <c r="C140" s="144"/>
      <c r="D140" s="148" t="str">
        <f t="shared" ref="D140:D203" si="10">IF(OR($B140="",,$C140&lt;an_initial,$C140&gt;an_final),"",F140*50)</f>
        <v/>
      </c>
      <c r="E140" s="141"/>
      <c r="G140" s="69"/>
      <c r="H140" s="62"/>
      <c r="I140"/>
      <c r="J140" s="62"/>
      <c r="K140" s="62"/>
      <c r="L140" s="62"/>
      <c r="M140" s="62"/>
      <c r="N140" s="62"/>
      <c r="O140" s="62"/>
      <c r="P140" s="62"/>
      <c r="Q140" s="62"/>
    </row>
    <row r="141" spans="1:17" s="68" customFormat="1">
      <c r="A141" s="141">
        <v>130</v>
      </c>
      <c r="B141" s="142"/>
      <c r="C141" s="144"/>
      <c r="D141" s="148" t="str">
        <f t="shared" si="10"/>
        <v/>
      </c>
      <c r="E141" s="141"/>
      <c r="G141" s="69"/>
      <c r="H141" s="62"/>
      <c r="I141"/>
      <c r="J141" s="62"/>
      <c r="K141" s="62"/>
      <c r="L141" s="62"/>
      <c r="M141" s="62"/>
      <c r="N141" s="62"/>
      <c r="O141" s="62"/>
      <c r="P141" s="62"/>
      <c r="Q141" s="62"/>
    </row>
    <row r="142" spans="1:17" s="68" customFormat="1">
      <c r="A142" s="141">
        <v>131</v>
      </c>
      <c r="B142" s="142"/>
      <c r="C142" s="144"/>
      <c r="D142" s="148" t="str">
        <f t="shared" si="10"/>
        <v/>
      </c>
      <c r="E142" s="141"/>
      <c r="G142" s="69"/>
      <c r="H142" s="62"/>
      <c r="I142"/>
      <c r="J142" s="62"/>
      <c r="K142" s="62"/>
      <c r="L142" s="62"/>
      <c r="M142" s="62"/>
      <c r="N142" s="62"/>
      <c r="O142" s="62"/>
      <c r="P142" s="62"/>
      <c r="Q142" s="62"/>
    </row>
    <row r="143" spans="1:17" s="68" customFormat="1">
      <c r="A143" s="141">
        <v>132</v>
      </c>
      <c r="B143" s="142"/>
      <c r="C143" s="144"/>
      <c r="D143" s="148" t="str">
        <f t="shared" si="10"/>
        <v/>
      </c>
      <c r="E143" s="141"/>
      <c r="G143" s="69"/>
      <c r="H143" s="62"/>
      <c r="I143"/>
      <c r="J143" s="62"/>
      <c r="K143" s="62"/>
      <c r="L143" s="62"/>
      <c r="M143" s="62"/>
      <c r="N143" s="62"/>
      <c r="O143" s="62"/>
      <c r="P143" s="62"/>
      <c r="Q143" s="62"/>
    </row>
    <row r="144" spans="1:17" s="68" customFormat="1">
      <c r="A144" s="141">
        <v>133</v>
      </c>
      <c r="B144" s="142"/>
      <c r="C144" s="144"/>
      <c r="D144" s="148" t="str">
        <f t="shared" si="10"/>
        <v/>
      </c>
      <c r="E144" s="141"/>
      <c r="G144" s="69"/>
      <c r="H144" s="62"/>
      <c r="I144"/>
      <c r="J144" s="62"/>
      <c r="K144" s="62"/>
      <c r="L144" s="62"/>
      <c r="M144" s="62"/>
      <c r="N144" s="62"/>
      <c r="O144" s="62"/>
      <c r="P144" s="62"/>
      <c r="Q144" s="62"/>
    </row>
    <row r="145" spans="1:17" s="68" customFormat="1">
      <c r="A145" s="141">
        <v>134</v>
      </c>
      <c r="B145" s="142"/>
      <c r="C145" s="144"/>
      <c r="D145" s="148" t="str">
        <f t="shared" si="10"/>
        <v/>
      </c>
      <c r="E145" s="141"/>
      <c r="G145" s="69"/>
      <c r="H145" s="62"/>
      <c r="I145"/>
      <c r="J145" s="62"/>
      <c r="K145" s="62"/>
      <c r="L145" s="62"/>
      <c r="M145" s="62"/>
      <c r="N145" s="62"/>
      <c r="O145" s="62"/>
      <c r="P145" s="62"/>
      <c r="Q145" s="62"/>
    </row>
    <row r="146" spans="1:17" s="68" customFormat="1">
      <c r="A146" s="141">
        <v>135</v>
      </c>
      <c r="B146" s="142"/>
      <c r="C146" s="144"/>
      <c r="D146" s="148" t="str">
        <f t="shared" si="10"/>
        <v/>
      </c>
      <c r="E146" s="141"/>
      <c r="G146" s="69"/>
      <c r="H146" s="62"/>
      <c r="I146"/>
      <c r="J146" s="62"/>
      <c r="K146" s="62"/>
      <c r="L146" s="62"/>
      <c r="M146" s="62"/>
      <c r="N146" s="62"/>
      <c r="O146" s="62"/>
      <c r="P146" s="62"/>
      <c r="Q146" s="62"/>
    </row>
    <row r="147" spans="1:17" s="68" customFormat="1">
      <c r="A147" s="141">
        <v>136</v>
      </c>
      <c r="B147" s="142"/>
      <c r="C147" s="144"/>
      <c r="D147" s="148" t="str">
        <f t="shared" si="10"/>
        <v/>
      </c>
      <c r="E147" s="141"/>
      <c r="G147" s="69"/>
      <c r="H147" s="62"/>
      <c r="I147"/>
      <c r="J147" s="62"/>
      <c r="K147" s="62"/>
      <c r="L147" s="62"/>
      <c r="M147" s="62"/>
      <c r="N147" s="62"/>
      <c r="O147" s="62"/>
      <c r="P147" s="62"/>
      <c r="Q147" s="62"/>
    </row>
    <row r="148" spans="1:17" s="68" customFormat="1">
      <c r="A148" s="141">
        <v>137</v>
      </c>
      <c r="B148" s="142"/>
      <c r="C148" s="144"/>
      <c r="D148" s="148" t="str">
        <f t="shared" si="10"/>
        <v/>
      </c>
      <c r="E148" s="141"/>
      <c r="G148" s="69"/>
      <c r="H148" s="62"/>
      <c r="I148"/>
      <c r="J148" s="62"/>
      <c r="K148" s="62"/>
      <c r="L148" s="62"/>
      <c r="M148" s="62"/>
      <c r="N148" s="62"/>
      <c r="O148" s="62"/>
      <c r="P148" s="62"/>
      <c r="Q148" s="62"/>
    </row>
    <row r="149" spans="1:17" s="68" customFormat="1">
      <c r="A149" s="141">
        <v>138</v>
      </c>
      <c r="B149" s="142"/>
      <c r="C149" s="144"/>
      <c r="D149" s="148" t="str">
        <f t="shared" si="10"/>
        <v/>
      </c>
      <c r="E149" s="141"/>
      <c r="G149" s="69"/>
      <c r="H149" s="62"/>
      <c r="I149"/>
      <c r="J149" s="62"/>
      <c r="K149" s="62"/>
      <c r="L149" s="62"/>
      <c r="M149" s="62"/>
      <c r="N149" s="62"/>
      <c r="O149" s="62"/>
      <c r="P149" s="62"/>
      <c r="Q149" s="62"/>
    </row>
    <row r="150" spans="1:17" s="68" customFormat="1">
      <c r="A150" s="141">
        <v>139</v>
      </c>
      <c r="B150" s="142"/>
      <c r="C150" s="144"/>
      <c r="D150" s="148" t="str">
        <f t="shared" si="10"/>
        <v/>
      </c>
      <c r="E150" s="141"/>
      <c r="G150" s="69"/>
      <c r="H150" s="62"/>
      <c r="I150"/>
      <c r="J150" s="62"/>
      <c r="K150" s="62"/>
      <c r="L150" s="62"/>
      <c r="M150" s="62"/>
      <c r="N150" s="62"/>
      <c r="O150" s="62"/>
      <c r="P150" s="62"/>
      <c r="Q150" s="62"/>
    </row>
    <row r="151" spans="1:17" s="68" customFormat="1">
      <c r="A151" s="141">
        <v>140</v>
      </c>
      <c r="B151" s="142"/>
      <c r="C151" s="144"/>
      <c r="D151" s="148" t="str">
        <f t="shared" si="10"/>
        <v/>
      </c>
      <c r="E151" s="141"/>
      <c r="G151" s="69"/>
      <c r="H151" s="62"/>
      <c r="I151"/>
      <c r="J151" s="62"/>
      <c r="K151" s="62"/>
      <c r="L151" s="62"/>
      <c r="M151" s="62"/>
      <c r="N151" s="62"/>
      <c r="O151" s="62"/>
      <c r="P151" s="62"/>
      <c r="Q151" s="62"/>
    </row>
    <row r="152" spans="1:17" s="68" customFormat="1">
      <c r="A152" s="141">
        <v>141</v>
      </c>
      <c r="B152" s="142"/>
      <c r="C152" s="144"/>
      <c r="D152" s="148" t="str">
        <f t="shared" si="10"/>
        <v/>
      </c>
      <c r="E152" s="141"/>
      <c r="G152" s="69"/>
      <c r="H152" s="62"/>
      <c r="I152"/>
      <c r="J152" s="62"/>
      <c r="K152" s="62"/>
      <c r="L152" s="62"/>
      <c r="M152" s="62"/>
      <c r="N152" s="62"/>
      <c r="O152" s="62"/>
      <c r="P152" s="62"/>
      <c r="Q152" s="62"/>
    </row>
    <row r="153" spans="1:17" s="68" customFormat="1">
      <c r="A153" s="141">
        <v>142</v>
      </c>
      <c r="B153" s="142"/>
      <c r="C153" s="144"/>
      <c r="D153" s="148" t="str">
        <f t="shared" si="10"/>
        <v/>
      </c>
      <c r="E153" s="141"/>
      <c r="G153" s="69"/>
      <c r="H153" s="62"/>
      <c r="I153"/>
      <c r="J153" s="62"/>
      <c r="K153" s="62"/>
      <c r="L153" s="62"/>
      <c r="M153" s="62"/>
      <c r="N153" s="62"/>
      <c r="O153" s="62"/>
      <c r="P153" s="62"/>
      <c r="Q153" s="62"/>
    </row>
    <row r="154" spans="1:17" s="68" customFormat="1">
      <c r="A154" s="141">
        <v>143</v>
      </c>
      <c r="B154" s="142"/>
      <c r="C154" s="144"/>
      <c r="D154" s="148" t="str">
        <f t="shared" si="10"/>
        <v/>
      </c>
      <c r="E154" s="141"/>
      <c r="G154" s="69"/>
      <c r="H154" s="62"/>
      <c r="I154"/>
      <c r="J154" s="62"/>
      <c r="K154" s="62"/>
      <c r="L154" s="62"/>
      <c r="M154" s="62"/>
      <c r="N154" s="62"/>
      <c r="O154" s="62"/>
      <c r="P154" s="62"/>
      <c r="Q154" s="62"/>
    </row>
    <row r="155" spans="1:17" s="68" customFormat="1">
      <c r="A155" s="141">
        <v>144</v>
      </c>
      <c r="B155" s="142"/>
      <c r="C155" s="144"/>
      <c r="D155" s="148" t="str">
        <f t="shared" si="10"/>
        <v/>
      </c>
      <c r="E155" s="141"/>
      <c r="G155" s="69"/>
      <c r="H155" s="62"/>
      <c r="I155"/>
      <c r="J155" s="62"/>
      <c r="K155" s="62"/>
      <c r="L155" s="62"/>
      <c r="M155" s="62"/>
      <c r="N155" s="62"/>
      <c r="O155" s="62"/>
      <c r="P155" s="62"/>
      <c r="Q155" s="62"/>
    </row>
    <row r="156" spans="1:17" s="68" customFormat="1">
      <c r="A156" s="141">
        <v>145</v>
      </c>
      <c r="B156" s="142"/>
      <c r="C156" s="144"/>
      <c r="D156" s="148" t="str">
        <f t="shared" si="10"/>
        <v/>
      </c>
      <c r="E156" s="141"/>
      <c r="G156" s="69"/>
      <c r="H156" s="62"/>
      <c r="I156"/>
      <c r="J156" s="62"/>
      <c r="K156" s="62"/>
      <c r="L156" s="62"/>
      <c r="M156" s="62"/>
      <c r="N156" s="62"/>
      <c r="O156" s="62"/>
      <c r="P156" s="62"/>
      <c r="Q156" s="62"/>
    </row>
    <row r="157" spans="1:17" s="68" customFormat="1">
      <c r="A157" s="141">
        <v>146</v>
      </c>
      <c r="B157" s="142"/>
      <c r="C157" s="144"/>
      <c r="D157" s="148" t="str">
        <f t="shared" si="10"/>
        <v/>
      </c>
      <c r="E157" s="141"/>
      <c r="G157" s="69"/>
      <c r="H157" s="62"/>
      <c r="I157"/>
      <c r="J157" s="62"/>
      <c r="K157" s="62"/>
      <c r="L157" s="62"/>
      <c r="M157" s="62"/>
      <c r="N157" s="62"/>
      <c r="O157" s="62"/>
      <c r="P157" s="62"/>
      <c r="Q157" s="62"/>
    </row>
    <row r="158" spans="1:17" s="68" customFormat="1">
      <c r="A158" s="141">
        <v>147</v>
      </c>
      <c r="B158" s="142"/>
      <c r="C158" s="144"/>
      <c r="D158" s="148" t="str">
        <f t="shared" si="10"/>
        <v/>
      </c>
      <c r="E158" s="141"/>
      <c r="G158" s="69"/>
      <c r="H158" s="62"/>
      <c r="I158"/>
      <c r="J158" s="62"/>
      <c r="K158" s="62"/>
      <c r="L158" s="62"/>
      <c r="M158" s="62"/>
      <c r="N158" s="62"/>
      <c r="O158" s="62"/>
      <c r="P158" s="62"/>
      <c r="Q158" s="62"/>
    </row>
    <row r="159" spans="1:17" s="68" customFormat="1">
      <c r="A159" s="141">
        <v>148</v>
      </c>
      <c r="B159" s="142"/>
      <c r="C159" s="144"/>
      <c r="D159" s="148" t="str">
        <f t="shared" si="10"/>
        <v/>
      </c>
      <c r="E159" s="141"/>
      <c r="G159" s="69"/>
      <c r="H159" s="62"/>
      <c r="I159"/>
      <c r="J159" s="62"/>
      <c r="K159" s="62"/>
      <c r="L159" s="62"/>
      <c r="M159" s="62"/>
      <c r="N159" s="62"/>
      <c r="O159" s="62"/>
      <c r="P159" s="62"/>
      <c r="Q159" s="62"/>
    </row>
    <row r="160" spans="1:17" s="68" customFormat="1">
      <c r="A160" s="141">
        <v>149</v>
      </c>
      <c r="B160" s="142"/>
      <c r="C160" s="144"/>
      <c r="D160" s="148" t="str">
        <f t="shared" si="10"/>
        <v/>
      </c>
      <c r="E160" s="141"/>
      <c r="G160" s="69"/>
      <c r="H160" s="62"/>
      <c r="I160"/>
      <c r="J160" s="62"/>
      <c r="K160" s="62"/>
      <c r="L160" s="62"/>
      <c r="M160" s="62"/>
      <c r="N160" s="62"/>
      <c r="O160" s="62"/>
      <c r="P160" s="62"/>
      <c r="Q160" s="62"/>
    </row>
    <row r="161" spans="1:17" s="68" customFormat="1">
      <c r="A161" s="141">
        <v>150</v>
      </c>
      <c r="B161" s="142"/>
      <c r="C161" s="144"/>
      <c r="D161" s="148" t="str">
        <f t="shared" si="10"/>
        <v/>
      </c>
      <c r="E161" s="141"/>
      <c r="G161" s="69"/>
      <c r="H161" s="62"/>
      <c r="I161"/>
      <c r="J161" s="62"/>
      <c r="K161" s="62"/>
      <c r="L161" s="62"/>
      <c r="M161" s="62"/>
      <c r="N161" s="62"/>
      <c r="O161" s="62"/>
      <c r="P161" s="62"/>
      <c r="Q161" s="62"/>
    </row>
    <row r="162" spans="1:17" s="68" customFormat="1">
      <c r="A162" s="141">
        <v>151</v>
      </c>
      <c r="B162" s="142"/>
      <c r="C162" s="144"/>
      <c r="D162" s="148" t="str">
        <f t="shared" si="10"/>
        <v/>
      </c>
      <c r="E162" s="141"/>
      <c r="G162" s="69"/>
      <c r="H162" s="62"/>
      <c r="I162"/>
      <c r="J162" s="62"/>
      <c r="K162" s="62"/>
      <c r="L162" s="62"/>
      <c r="M162" s="62"/>
      <c r="N162" s="62"/>
      <c r="O162" s="62"/>
      <c r="P162" s="62"/>
      <c r="Q162" s="62"/>
    </row>
    <row r="163" spans="1:17" s="68" customFormat="1">
      <c r="A163" s="141">
        <v>152</v>
      </c>
      <c r="B163" s="142"/>
      <c r="C163" s="144"/>
      <c r="D163" s="148" t="str">
        <f t="shared" si="10"/>
        <v/>
      </c>
      <c r="E163" s="141"/>
      <c r="G163" s="69"/>
      <c r="H163" s="62"/>
      <c r="I163"/>
      <c r="J163" s="62"/>
      <c r="K163" s="62"/>
      <c r="L163" s="62"/>
      <c r="M163" s="62"/>
      <c r="N163" s="62"/>
      <c r="O163" s="62"/>
      <c r="P163" s="62"/>
      <c r="Q163" s="62"/>
    </row>
    <row r="164" spans="1:17" s="68" customFormat="1">
      <c r="A164" s="141">
        <v>153</v>
      </c>
      <c r="B164" s="142"/>
      <c r="C164" s="144"/>
      <c r="D164" s="148" t="str">
        <f t="shared" si="10"/>
        <v/>
      </c>
      <c r="E164" s="141"/>
      <c r="G164" s="69"/>
      <c r="H164" s="62"/>
      <c r="I164"/>
      <c r="J164" s="62"/>
      <c r="K164" s="62"/>
      <c r="L164" s="62"/>
      <c r="M164" s="62"/>
      <c r="N164" s="62"/>
      <c r="O164" s="62"/>
      <c r="P164" s="62"/>
      <c r="Q164" s="62"/>
    </row>
    <row r="165" spans="1:17" s="68" customFormat="1">
      <c r="A165" s="141">
        <v>154</v>
      </c>
      <c r="B165" s="142"/>
      <c r="C165" s="144"/>
      <c r="D165" s="148" t="str">
        <f t="shared" si="10"/>
        <v/>
      </c>
      <c r="E165" s="141"/>
      <c r="G165" s="69"/>
      <c r="H165" s="62"/>
      <c r="I165"/>
      <c r="J165" s="62"/>
      <c r="K165" s="62"/>
      <c r="L165" s="62"/>
      <c r="M165" s="62"/>
      <c r="N165" s="62"/>
      <c r="O165" s="62"/>
      <c r="P165" s="62"/>
      <c r="Q165" s="62"/>
    </row>
    <row r="166" spans="1:17" s="68" customFormat="1">
      <c r="A166" s="141">
        <v>155</v>
      </c>
      <c r="B166" s="142"/>
      <c r="C166" s="144"/>
      <c r="D166" s="148" t="str">
        <f t="shared" si="10"/>
        <v/>
      </c>
      <c r="E166" s="141"/>
      <c r="G166" s="69"/>
      <c r="H166" s="62"/>
      <c r="I166"/>
      <c r="J166" s="62"/>
      <c r="K166" s="62"/>
      <c r="L166" s="62"/>
      <c r="M166" s="62"/>
      <c r="N166" s="62"/>
      <c r="O166" s="62"/>
      <c r="P166" s="62"/>
      <c r="Q166" s="62"/>
    </row>
    <row r="167" spans="1:17" s="68" customFormat="1">
      <c r="A167" s="141">
        <v>156</v>
      </c>
      <c r="B167" s="142"/>
      <c r="C167" s="144"/>
      <c r="D167" s="148" t="str">
        <f t="shared" si="10"/>
        <v/>
      </c>
      <c r="E167" s="141"/>
      <c r="G167" s="69"/>
      <c r="H167" s="62"/>
      <c r="I167"/>
      <c r="J167" s="62"/>
      <c r="K167" s="62"/>
      <c r="L167" s="62"/>
      <c r="M167" s="62"/>
      <c r="N167" s="62"/>
      <c r="O167" s="62"/>
      <c r="P167" s="62"/>
      <c r="Q167" s="62"/>
    </row>
    <row r="168" spans="1:17" s="68" customFormat="1">
      <c r="A168" s="141">
        <v>157</v>
      </c>
      <c r="B168" s="142"/>
      <c r="C168" s="144"/>
      <c r="D168" s="148" t="str">
        <f t="shared" si="10"/>
        <v/>
      </c>
      <c r="E168" s="141"/>
      <c r="G168" s="69"/>
      <c r="H168" s="62"/>
      <c r="I168"/>
      <c r="J168" s="62"/>
      <c r="K168" s="62"/>
      <c r="L168" s="62"/>
      <c r="M168" s="62"/>
      <c r="N168" s="62"/>
      <c r="O168" s="62"/>
      <c r="P168" s="62"/>
      <c r="Q168" s="62"/>
    </row>
    <row r="169" spans="1:17" s="68" customFormat="1">
      <c r="A169" s="141">
        <v>158</v>
      </c>
      <c r="B169" s="142"/>
      <c r="C169" s="144"/>
      <c r="D169" s="148" t="str">
        <f t="shared" si="10"/>
        <v/>
      </c>
      <c r="E169" s="141"/>
      <c r="G169" s="69"/>
      <c r="H169" s="62"/>
      <c r="I169"/>
      <c r="J169" s="62"/>
      <c r="K169" s="62"/>
      <c r="L169" s="62"/>
      <c r="M169" s="62"/>
      <c r="N169" s="62"/>
      <c r="O169" s="62"/>
      <c r="P169" s="62"/>
      <c r="Q169" s="62"/>
    </row>
    <row r="170" spans="1:17" s="68" customFormat="1">
      <c r="A170" s="141">
        <v>159</v>
      </c>
      <c r="B170" s="142"/>
      <c r="C170" s="144"/>
      <c r="D170" s="148" t="str">
        <f t="shared" si="10"/>
        <v/>
      </c>
      <c r="E170" s="141"/>
      <c r="G170" s="69"/>
      <c r="H170" s="62"/>
      <c r="I170"/>
      <c r="J170" s="62"/>
      <c r="K170" s="62"/>
      <c r="L170" s="62"/>
      <c r="M170" s="62"/>
      <c r="N170" s="62"/>
      <c r="O170" s="62"/>
      <c r="P170" s="62"/>
      <c r="Q170" s="62"/>
    </row>
    <row r="171" spans="1:17" s="68" customFormat="1">
      <c r="A171" s="141">
        <v>160</v>
      </c>
      <c r="B171" s="142"/>
      <c r="C171" s="144"/>
      <c r="D171" s="148" t="str">
        <f t="shared" si="10"/>
        <v/>
      </c>
      <c r="E171" s="141"/>
      <c r="G171" s="69"/>
      <c r="H171" s="62"/>
      <c r="I171"/>
      <c r="J171" s="62"/>
      <c r="K171" s="62"/>
      <c r="L171" s="62"/>
      <c r="M171" s="62"/>
      <c r="N171" s="62"/>
      <c r="O171" s="62"/>
      <c r="P171" s="62"/>
      <c r="Q171" s="62"/>
    </row>
    <row r="172" spans="1:17" s="68" customFormat="1">
      <c r="A172" s="141">
        <v>161</v>
      </c>
      <c r="B172" s="142"/>
      <c r="C172" s="144"/>
      <c r="D172" s="148" t="str">
        <f t="shared" si="10"/>
        <v/>
      </c>
      <c r="E172" s="141"/>
      <c r="G172" s="69"/>
      <c r="H172" s="62"/>
      <c r="I172"/>
      <c r="J172" s="62"/>
      <c r="K172" s="62"/>
      <c r="L172" s="62"/>
      <c r="M172" s="62"/>
      <c r="N172" s="62"/>
      <c r="O172" s="62"/>
      <c r="P172" s="62"/>
      <c r="Q172" s="62"/>
    </row>
    <row r="173" spans="1:17" s="68" customFormat="1">
      <c r="A173" s="141">
        <v>162</v>
      </c>
      <c r="B173" s="142"/>
      <c r="C173" s="144"/>
      <c r="D173" s="148" t="str">
        <f t="shared" si="10"/>
        <v/>
      </c>
      <c r="E173" s="141"/>
      <c r="G173" s="69"/>
      <c r="H173" s="62"/>
      <c r="I173"/>
      <c r="J173" s="62"/>
      <c r="K173" s="62"/>
      <c r="L173" s="62"/>
      <c r="M173" s="62"/>
      <c r="N173" s="62"/>
      <c r="O173" s="62"/>
      <c r="P173" s="62"/>
      <c r="Q173" s="62"/>
    </row>
    <row r="174" spans="1:17" s="68" customFormat="1">
      <c r="A174" s="141">
        <v>163</v>
      </c>
      <c r="B174" s="142"/>
      <c r="C174" s="144"/>
      <c r="D174" s="148" t="str">
        <f t="shared" si="10"/>
        <v/>
      </c>
      <c r="E174" s="141"/>
      <c r="G174" s="69"/>
      <c r="H174" s="62"/>
      <c r="I174"/>
      <c r="J174" s="62"/>
      <c r="K174" s="62"/>
      <c r="L174" s="62"/>
      <c r="M174" s="62"/>
      <c r="N174" s="62"/>
      <c r="O174" s="62"/>
      <c r="P174" s="62"/>
      <c r="Q174" s="62"/>
    </row>
    <row r="175" spans="1:17" s="68" customFormat="1">
      <c r="A175" s="141">
        <v>164</v>
      </c>
      <c r="B175" s="142"/>
      <c r="C175" s="144"/>
      <c r="D175" s="148" t="str">
        <f t="shared" si="10"/>
        <v/>
      </c>
      <c r="E175" s="141"/>
      <c r="G175" s="69"/>
      <c r="H175" s="62"/>
      <c r="I175"/>
      <c r="J175" s="62"/>
      <c r="K175" s="62"/>
      <c r="L175" s="62"/>
      <c r="M175" s="62"/>
      <c r="N175" s="62"/>
      <c r="O175" s="62"/>
      <c r="P175" s="62"/>
      <c r="Q175" s="62"/>
    </row>
    <row r="176" spans="1:17" s="68" customFormat="1">
      <c r="A176" s="141">
        <v>165</v>
      </c>
      <c r="B176" s="142"/>
      <c r="C176" s="144"/>
      <c r="D176" s="148" t="str">
        <f t="shared" si="10"/>
        <v/>
      </c>
      <c r="E176" s="141"/>
      <c r="G176" s="69"/>
      <c r="H176" s="62"/>
      <c r="I176"/>
      <c r="J176" s="62"/>
      <c r="K176" s="62"/>
      <c r="L176" s="62"/>
      <c r="M176" s="62"/>
      <c r="N176" s="62"/>
      <c r="O176" s="62"/>
      <c r="P176" s="62"/>
      <c r="Q176" s="62"/>
    </row>
    <row r="177" spans="1:17" s="68" customFormat="1">
      <c r="A177" s="141">
        <v>166</v>
      </c>
      <c r="B177" s="142"/>
      <c r="C177" s="144"/>
      <c r="D177" s="148" t="str">
        <f t="shared" si="10"/>
        <v/>
      </c>
      <c r="E177" s="141"/>
      <c r="G177" s="69"/>
      <c r="H177" s="62"/>
      <c r="I177"/>
      <c r="J177" s="62"/>
      <c r="K177" s="62"/>
      <c r="L177" s="62"/>
      <c r="M177" s="62"/>
      <c r="N177" s="62"/>
      <c r="O177" s="62"/>
      <c r="P177" s="62"/>
      <c r="Q177" s="62"/>
    </row>
    <row r="178" spans="1:17" s="68" customFormat="1">
      <c r="A178" s="141">
        <v>167</v>
      </c>
      <c r="B178" s="142"/>
      <c r="C178" s="144"/>
      <c r="D178" s="148" t="str">
        <f t="shared" si="10"/>
        <v/>
      </c>
      <c r="E178" s="141"/>
      <c r="G178" s="69"/>
      <c r="H178" s="62"/>
      <c r="I178"/>
      <c r="J178" s="62"/>
      <c r="K178" s="62"/>
      <c r="L178" s="62"/>
      <c r="M178" s="62"/>
      <c r="N178" s="62"/>
      <c r="O178" s="62"/>
      <c r="P178" s="62"/>
      <c r="Q178" s="62"/>
    </row>
    <row r="179" spans="1:17" s="68" customFormat="1">
      <c r="A179" s="141">
        <v>168</v>
      </c>
      <c r="B179" s="142"/>
      <c r="C179" s="144"/>
      <c r="D179" s="148" t="str">
        <f t="shared" si="10"/>
        <v/>
      </c>
      <c r="E179" s="141"/>
      <c r="G179" s="69"/>
      <c r="H179" s="62"/>
      <c r="I179"/>
      <c r="J179" s="62"/>
      <c r="K179" s="62"/>
      <c r="L179" s="62"/>
      <c r="M179" s="62"/>
      <c r="N179" s="62"/>
      <c r="O179" s="62"/>
      <c r="P179" s="62"/>
      <c r="Q179" s="62"/>
    </row>
    <row r="180" spans="1:17" s="68" customFormat="1">
      <c r="A180" s="141">
        <v>169</v>
      </c>
      <c r="B180" s="142"/>
      <c r="C180" s="144"/>
      <c r="D180" s="148" t="str">
        <f t="shared" si="10"/>
        <v/>
      </c>
      <c r="E180" s="141"/>
      <c r="G180" s="69"/>
      <c r="H180" s="62"/>
      <c r="I180"/>
      <c r="J180" s="62"/>
      <c r="K180" s="62"/>
      <c r="L180" s="62"/>
      <c r="M180" s="62"/>
      <c r="N180" s="62"/>
      <c r="O180" s="62"/>
      <c r="P180" s="62"/>
      <c r="Q180" s="62"/>
    </row>
    <row r="181" spans="1:17" s="68" customFormat="1">
      <c r="A181" s="141">
        <v>170</v>
      </c>
      <c r="B181" s="142"/>
      <c r="C181" s="144"/>
      <c r="D181" s="148" t="str">
        <f t="shared" si="10"/>
        <v/>
      </c>
      <c r="E181" s="141"/>
      <c r="G181" s="69"/>
      <c r="H181" s="62"/>
      <c r="I181"/>
      <c r="J181" s="62"/>
      <c r="K181" s="62"/>
      <c r="L181" s="62"/>
      <c r="M181" s="62"/>
      <c r="N181" s="62"/>
      <c r="O181" s="62"/>
      <c r="P181" s="62"/>
      <c r="Q181" s="62"/>
    </row>
    <row r="182" spans="1:17" s="68" customFormat="1">
      <c r="A182" s="141">
        <v>171</v>
      </c>
      <c r="B182" s="142"/>
      <c r="C182" s="144"/>
      <c r="D182" s="148" t="str">
        <f t="shared" si="10"/>
        <v/>
      </c>
      <c r="E182" s="141"/>
      <c r="G182" s="69"/>
      <c r="H182" s="62"/>
      <c r="I182"/>
      <c r="J182" s="62"/>
      <c r="K182" s="62"/>
      <c r="L182" s="62"/>
      <c r="M182" s="62"/>
      <c r="N182" s="62"/>
      <c r="O182" s="62"/>
      <c r="P182" s="62"/>
      <c r="Q182" s="62"/>
    </row>
    <row r="183" spans="1:17" s="68" customFormat="1">
      <c r="A183" s="141">
        <v>172</v>
      </c>
      <c r="B183" s="142"/>
      <c r="C183" s="144"/>
      <c r="D183" s="148" t="str">
        <f t="shared" si="10"/>
        <v/>
      </c>
      <c r="E183" s="141"/>
      <c r="G183" s="69"/>
      <c r="H183" s="62"/>
      <c r="I183"/>
      <c r="J183" s="62"/>
      <c r="K183" s="62"/>
      <c r="L183" s="62"/>
      <c r="M183" s="62"/>
      <c r="N183" s="62"/>
      <c r="O183" s="62"/>
      <c r="P183" s="62"/>
      <c r="Q183" s="62"/>
    </row>
    <row r="184" spans="1:17" s="68" customFormat="1">
      <c r="A184" s="141">
        <v>173</v>
      </c>
      <c r="B184" s="142"/>
      <c r="C184" s="144"/>
      <c r="D184" s="148" t="str">
        <f t="shared" si="10"/>
        <v/>
      </c>
      <c r="E184" s="141"/>
      <c r="G184" s="69"/>
      <c r="H184" s="62"/>
      <c r="I184"/>
      <c r="J184" s="62"/>
      <c r="K184" s="62"/>
      <c r="L184" s="62"/>
      <c r="M184" s="62"/>
      <c r="N184" s="62"/>
      <c r="O184" s="62"/>
      <c r="P184" s="62"/>
      <c r="Q184" s="62"/>
    </row>
    <row r="185" spans="1:17" s="68" customFormat="1">
      <c r="A185" s="141">
        <v>174</v>
      </c>
      <c r="B185" s="142"/>
      <c r="C185" s="144"/>
      <c r="D185" s="148" t="str">
        <f t="shared" si="10"/>
        <v/>
      </c>
      <c r="E185" s="141"/>
      <c r="G185" s="69"/>
      <c r="H185" s="62"/>
      <c r="I185"/>
      <c r="J185" s="62"/>
      <c r="K185" s="62"/>
      <c r="L185" s="62"/>
      <c r="M185" s="62"/>
      <c r="N185" s="62"/>
      <c r="O185" s="62"/>
      <c r="P185" s="62"/>
      <c r="Q185" s="62"/>
    </row>
    <row r="186" spans="1:17" s="68" customFormat="1">
      <c r="A186" s="141">
        <v>175</v>
      </c>
      <c r="B186" s="142"/>
      <c r="C186" s="144"/>
      <c r="D186" s="148" t="str">
        <f t="shared" si="10"/>
        <v/>
      </c>
      <c r="E186" s="141"/>
      <c r="G186" s="69"/>
      <c r="H186" s="62"/>
      <c r="I186"/>
      <c r="J186" s="62"/>
      <c r="K186" s="62"/>
      <c r="L186" s="62"/>
      <c r="M186" s="62"/>
      <c r="N186" s="62"/>
      <c r="O186" s="62"/>
      <c r="P186" s="62"/>
      <c r="Q186" s="62"/>
    </row>
    <row r="187" spans="1:17" s="68" customFormat="1">
      <c r="A187" s="141">
        <v>176</v>
      </c>
      <c r="B187" s="142"/>
      <c r="C187" s="144"/>
      <c r="D187" s="148" t="str">
        <f t="shared" si="10"/>
        <v/>
      </c>
      <c r="E187" s="141"/>
      <c r="G187" s="69"/>
      <c r="H187" s="62"/>
      <c r="I187"/>
      <c r="J187" s="62"/>
      <c r="K187" s="62"/>
      <c r="L187" s="62"/>
      <c r="M187" s="62"/>
      <c r="N187" s="62"/>
      <c r="O187" s="62"/>
      <c r="P187" s="62"/>
      <c r="Q187" s="62"/>
    </row>
    <row r="188" spans="1:17" s="68" customFormat="1">
      <c r="A188" s="141">
        <v>177</v>
      </c>
      <c r="B188" s="142"/>
      <c r="C188" s="144"/>
      <c r="D188" s="148" t="str">
        <f t="shared" si="10"/>
        <v/>
      </c>
      <c r="E188" s="141"/>
      <c r="G188" s="69"/>
      <c r="H188" s="62"/>
      <c r="I188"/>
      <c r="J188" s="62"/>
      <c r="K188" s="62"/>
      <c r="L188" s="62"/>
      <c r="M188" s="62"/>
      <c r="N188" s="62"/>
      <c r="O188" s="62"/>
      <c r="P188" s="62"/>
      <c r="Q188" s="62"/>
    </row>
    <row r="189" spans="1:17" s="68" customFormat="1">
      <c r="A189" s="141">
        <v>178</v>
      </c>
      <c r="B189" s="142"/>
      <c r="C189" s="144"/>
      <c r="D189" s="148" t="str">
        <f t="shared" si="10"/>
        <v/>
      </c>
      <c r="E189" s="141"/>
      <c r="G189" s="69"/>
      <c r="H189" s="62"/>
      <c r="I189"/>
      <c r="J189" s="62"/>
      <c r="K189" s="62"/>
      <c r="L189" s="62"/>
      <c r="M189" s="62"/>
      <c r="N189" s="62"/>
      <c r="O189" s="62"/>
      <c r="P189" s="62"/>
      <c r="Q189" s="62"/>
    </row>
    <row r="190" spans="1:17" s="68" customFormat="1">
      <c r="A190" s="141">
        <v>179</v>
      </c>
      <c r="B190" s="142"/>
      <c r="C190" s="144"/>
      <c r="D190" s="148" t="str">
        <f t="shared" si="10"/>
        <v/>
      </c>
      <c r="E190" s="141"/>
      <c r="G190" s="69"/>
      <c r="H190" s="62"/>
      <c r="I190"/>
      <c r="J190" s="62"/>
      <c r="K190" s="62"/>
      <c r="L190" s="62"/>
      <c r="M190" s="62"/>
      <c r="N190" s="62"/>
      <c r="O190" s="62"/>
      <c r="P190" s="62"/>
      <c r="Q190" s="62"/>
    </row>
    <row r="191" spans="1:17" s="68" customFormat="1">
      <c r="A191" s="141">
        <v>180</v>
      </c>
      <c r="B191" s="142"/>
      <c r="C191" s="144"/>
      <c r="D191" s="148" t="str">
        <f t="shared" si="10"/>
        <v/>
      </c>
      <c r="E191" s="141"/>
      <c r="G191" s="69"/>
      <c r="H191" s="62"/>
      <c r="I191"/>
      <c r="J191" s="62"/>
      <c r="K191" s="62"/>
      <c r="L191" s="62"/>
      <c r="M191" s="62"/>
      <c r="N191" s="62"/>
      <c r="O191" s="62"/>
      <c r="P191" s="62"/>
      <c r="Q191" s="62"/>
    </row>
    <row r="192" spans="1:17" s="68" customFormat="1">
      <c r="A192" s="141">
        <v>181</v>
      </c>
      <c r="B192" s="142"/>
      <c r="C192" s="144"/>
      <c r="D192" s="148" t="str">
        <f t="shared" si="10"/>
        <v/>
      </c>
      <c r="E192" s="141"/>
      <c r="G192" s="69"/>
      <c r="H192" s="62"/>
      <c r="I192"/>
      <c r="J192" s="62"/>
      <c r="K192" s="62"/>
      <c r="L192" s="62"/>
      <c r="M192" s="62"/>
      <c r="N192" s="62"/>
      <c r="O192" s="62"/>
      <c r="P192" s="62"/>
      <c r="Q192" s="62"/>
    </row>
    <row r="193" spans="1:17" s="68" customFormat="1">
      <c r="A193" s="141">
        <v>182</v>
      </c>
      <c r="B193" s="142"/>
      <c r="C193" s="144"/>
      <c r="D193" s="148" t="str">
        <f t="shared" si="10"/>
        <v/>
      </c>
      <c r="E193" s="141"/>
      <c r="G193" s="69"/>
      <c r="H193" s="62"/>
      <c r="I193"/>
      <c r="J193" s="62"/>
      <c r="K193" s="62"/>
      <c r="L193" s="62"/>
      <c r="M193" s="62"/>
      <c r="N193" s="62"/>
      <c r="O193" s="62"/>
      <c r="P193" s="62"/>
      <c r="Q193" s="62"/>
    </row>
    <row r="194" spans="1:17" s="68" customFormat="1">
      <c r="A194" s="141">
        <v>183</v>
      </c>
      <c r="B194" s="142"/>
      <c r="C194" s="144"/>
      <c r="D194" s="148" t="str">
        <f t="shared" si="10"/>
        <v/>
      </c>
      <c r="E194" s="141"/>
      <c r="G194" s="69"/>
      <c r="H194" s="62"/>
      <c r="I194"/>
      <c r="J194" s="62"/>
      <c r="K194" s="62"/>
      <c r="L194" s="62"/>
      <c r="M194" s="62"/>
      <c r="N194" s="62"/>
      <c r="O194" s="62"/>
      <c r="P194" s="62"/>
      <c r="Q194" s="62"/>
    </row>
    <row r="195" spans="1:17" s="68" customFormat="1">
      <c r="A195" s="141">
        <v>184</v>
      </c>
      <c r="B195" s="142"/>
      <c r="C195" s="144"/>
      <c r="D195" s="148" t="str">
        <f t="shared" si="10"/>
        <v/>
      </c>
      <c r="E195" s="141"/>
      <c r="G195" s="69"/>
      <c r="H195" s="62"/>
      <c r="I195"/>
      <c r="J195" s="62"/>
      <c r="K195" s="62"/>
      <c r="L195" s="62"/>
      <c r="M195" s="62"/>
      <c r="N195" s="62"/>
      <c r="O195" s="62"/>
      <c r="P195" s="62"/>
      <c r="Q195" s="62"/>
    </row>
    <row r="196" spans="1:17" s="68" customFormat="1">
      <c r="A196" s="141">
        <v>185</v>
      </c>
      <c r="B196" s="142"/>
      <c r="C196" s="144"/>
      <c r="D196" s="148" t="str">
        <f t="shared" si="10"/>
        <v/>
      </c>
      <c r="E196" s="141"/>
      <c r="G196" s="69"/>
      <c r="H196" s="62"/>
      <c r="I196"/>
      <c r="J196" s="62"/>
      <c r="K196" s="62"/>
      <c r="L196" s="62"/>
      <c r="M196" s="62"/>
      <c r="N196" s="62"/>
      <c r="O196" s="62"/>
      <c r="P196" s="62"/>
      <c r="Q196" s="62"/>
    </row>
    <row r="197" spans="1:17" s="68" customFormat="1">
      <c r="A197" s="141">
        <v>186</v>
      </c>
      <c r="B197" s="142"/>
      <c r="C197" s="144"/>
      <c r="D197" s="148" t="str">
        <f t="shared" si="10"/>
        <v/>
      </c>
      <c r="E197" s="141"/>
      <c r="G197" s="69"/>
      <c r="H197" s="62"/>
      <c r="I197"/>
      <c r="J197" s="62"/>
      <c r="K197" s="62"/>
      <c r="L197" s="62"/>
      <c r="M197" s="62"/>
      <c r="N197" s="62"/>
      <c r="O197" s="62"/>
      <c r="P197" s="62"/>
      <c r="Q197" s="62"/>
    </row>
    <row r="198" spans="1:17" s="68" customFormat="1">
      <c r="A198" s="141">
        <v>187</v>
      </c>
      <c r="B198" s="142"/>
      <c r="C198" s="144"/>
      <c r="D198" s="148" t="str">
        <f t="shared" si="10"/>
        <v/>
      </c>
      <c r="E198" s="141"/>
      <c r="G198" s="69"/>
      <c r="H198" s="62"/>
      <c r="I198"/>
      <c r="J198" s="62"/>
      <c r="K198" s="62"/>
      <c r="L198" s="62"/>
      <c r="M198" s="62"/>
      <c r="N198" s="62"/>
      <c r="O198" s="62"/>
      <c r="P198" s="62"/>
      <c r="Q198" s="62"/>
    </row>
    <row r="199" spans="1:17" s="68" customFormat="1">
      <c r="A199" s="141">
        <v>188</v>
      </c>
      <c r="B199" s="142"/>
      <c r="C199" s="144"/>
      <c r="D199" s="148" t="str">
        <f t="shared" si="10"/>
        <v/>
      </c>
      <c r="E199" s="141"/>
      <c r="G199" s="69"/>
      <c r="H199" s="62"/>
      <c r="I199"/>
      <c r="J199" s="62"/>
      <c r="K199" s="62"/>
      <c r="L199" s="62"/>
      <c r="M199" s="62"/>
      <c r="N199" s="62"/>
      <c r="O199" s="62"/>
      <c r="P199" s="62"/>
      <c r="Q199" s="62"/>
    </row>
    <row r="200" spans="1:17" s="68" customFormat="1">
      <c r="A200" s="141">
        <v>189</v>
      </c>
      <c r="B200" s="142"/>
      <c r="C200" s="144"/>
      <c r="D200" s="148" t="str">
        <f t="shared" si="10"/>
        <v/>
      </c>
      <c r="E200" s="141"/>
      <c r="G200" s="69"/>
      <c r="H200" s="62"/>
      <c r="I200"/>
      <c r="J200" s="62"/>
      <c r="K200" s="62"/>
      <c r="L200" s="62"/>
      <c r="M200" s="62"/>
      <c r="N200" s="62"/>
      <c r="O200" s="62"/>
      <c r="P200" s="62"/>
      <c r="Q200" s="62"/>
    </row>
    <row r="201" spans="1:17" s="68" customFormat="1">
      <c r="A201" s="141">
        <v>190</v>
      </c>
      <c r="B201" s="142"/>
      <c r="C201" s="144"/>
      <c r="D201" s="148" t="str">
        <f t="shared" si="10"/>
        <v/>
      </c>
      <c r="E201" s="141"/>
      <c r="G201" s="69"/>
      <c r="H201" s="62"/>
      <c r="I201"/>
      <c r="J201" s="62"/>
      <c r="K201" s="62"/>
      <c r="L201" s="62"/>
      <c r="M201" s="62"/>
      <c r="N201" s="62"/>
      <c r="O201" s="62"/>
      <c r="P201" s="62"/>
      <c r="Q201" s="62"/>
    </row>
    <row r="202" spans="1:17" s="68" customFormat="1">
      <c r="A202" s="141">
        <v>191</v>
      </c>
      <c r="B202" s="142"/>
      <c r="C202" s="144"/>
      <c r="D202" s="148" t="str">
        <f t="shared" si="10"/>
        <v/>
      </c>
      <c r="E202" s="141"/>
      <c r="G202" s="69"/>
      <c r="H202" s="62"/>
      <c r="I202"/>
      <c r="J202" s="62"/>
      <c r="K202" s="62"/>
      <c r="L202" s="62"/>
      <c r="M202" s="62"/>
      <c r="N202" s="62"/>
      <c r="O202" s="62"/>
      <c r="P202" s="62"/>
      <c r="Q202" s="62"/>
    </row>
    <row r="203" spans="1:17" s="68" customFormat="1">
      <c r="A203" s="141">
        <v>192</v>
      </c>
      <c r="B203" s="142"/>
      <c r="C203" s="144"/>
      <c r="D203" s="148" t="str">
        <f t="shared" si="10"/>
        <v/>
      </c>
      <c r="E203" s="141"/>
      <c r="G203" s="69"/>
      <c r="H203" s="62"/>
      <c r="I203"/>
      <c r="J203" s="62"/>
      <c r="K203" s="62"/>
      <c r="L203" s="62"/>
      <c r="M203" s="62"/>
      <c r="N203" s="62"/>
      <c r="O203" s="62"/>
      <c r="P203" s="62"/>
      <c r="Q203" s="62"/>
    </row>
    <row r="204" spans="1:17" s="68" customFormat="1">
      <c r="A204" s="141">
        <v>193</v>
      </c>
      <c r="B204" s="142"/>
      <c r="C204" s="144"/>
      <c r="D204" s="148" t="str">
        <f t="shared" ref="D204:D261" si="11">IF(OR($B204="",,$C204&lt;an_initial,$C204&gt;an_final),"",F204*50)</f>
        <v/>
      </c>
      <c r="E204" s="141"/>
      <c r="G204" s="69"/>
      <c r="H204" s="62"/>
      <c r="I204"/>
      <c r="J204" s="62"/>
      <c r="K204" s="62"/>
      <c r="L204" s="62"/>
      <c r="M204" s="62"/>
      <c r="N204" s="62"/>
      <c r="O204" s="62"/>
      <c r="P204" s="62"/>
      <c r="Q204" s="62"/>
    </row>
    <row r="205" spans="1:17" s="68" customFormat="1">
      <c r="A205" s="141">
        <v>194</v>
      </c>
      <c r="B205" s="142"/>
      <c r="C205" s="144"/>
      <c r="D205" s="148" t="str">
        <f t="shared" si="11"/>
        <v/>
      </c>
      <c r="E205" s="141"/>
      <c r="G205" s="69"/>
      <c r="H205" s="62"/>
      <c r="I205"/>
      <c r="J205" s="62"/>
      <c r="K205" s="62"/>
      <c r="L205" s="62"/>
      <c r="M205" s="62"/>
      <c r="N205" s="62"/>
      <c r="O205" s="62"/>
      <c r="P205" s="62"/>
      <c r="Q205" s="62"/>
    </row>
    <row r="206" spans="1:17" s="68" customFormat="1">
      <c r="A206" s="141">
        <v>195</v>
      </c>
      <c r="B206" s="142"/>
      <c r="C206" s="144"/>
      <c r="D206" s="148" t="str">
        <f t="shared" si="11"/>
        <v/>
      </c>
      <c r="E206" s="141"/>
      <c r="G206" s="69"/>
      <c r="H206" s="62"/>
      <c r="I206"/>
      <c r="J206" s="62"/>
      <c r="K206" s="62"/>
      <c r="L206" s="62"/>
      <c r="M206" s="62"/>
      <c r="N206" s="62"/>
      <c r="O206" s="62"/>
      <c r="P206" s="62"/>
      <c r="Q206" s="62"/>
    </row>
    <row r="207" spans="1:17" s="68" customFormat="1">
      <c r="A207" s="141">
        <v>196</v>
      </c>
      <c r="B207" s="142"/>
      <c r="C207" s="144"/>
      <c r="D207" s="148" t="str">
        <f t="shared" si="11"/>
        <v/>
      </c>
      <c r="E207" s="141"/>
      <c r="G207" s="69"/>
      <c r="H207" s="62"/>
      <c r="I207"/>
      <c r="J207" s="62"/>
      <c r="K207" s="62"/>
      <c r="L207" s="62"/>
      <c r="M207" s="62"/>
      <c r="N207" s="62"/>
      <c r="O207" s="62"/>
      <c r="P207" s="62"/>
      <c r="Q207" s="62"/>
    </row>
    <row r="208" spans="1:17" s="68" customFormat="1">
      <c r="A208" s="141">
        <v>197</v>
      </c>
      <c r="B208" s="142"/>
      <c r="C208" s="144"/>
      <c r="D208" s="148" t="str">
        <f t="shared" si="11"/>
        <v/>
      </c>
      <c r="E208" s="141"/>
      <c r="G208" s="69"/>
      <c r="H208" s="62"/>
      <c r="I208"/>
      <c r="J208" s="62"/>
      <c r="K208" s="62"/>
      <c r="L208" s="62"/>
      <c r="M208" s="62"/>
      <c r="N208" s="62"/>
      <c r="O208" s="62"/>
      <c r="P208" s="62"/>
      <c r="Q208" s="62"/>
    </row>
    <row r="209" spans="1:17" s="68" customFormat="1">
      <c r="A209" s="141">
        <v>198</v>
      </c>
      <c r="B209" s="142"/>
      <c r="C209" s="144"/>
      <c r="D209" s="148" t="str">
        <f t="shared" si="11"/>
        <v/>
      </c>
      <c r="E209" s="141"/>
      <c r="G209" s="69"/>
      <c r="H209" s="62"/>
      <c r="I209"/>
      <c r="J209" s="62"/>
      <c r="K209" s="62"/>
      <c r="L209" s="62"/>
      <c r="M209" s="62"/>
      <c r="N209" s="62"/>
      <c r="O209" s="62"/>
      <c r="P209" s="62"/>
      <c r="Q209" s="62"/>
    </row>
    <row r="210" spans="1:17" s="68" customFormat="1">
      <c r="A210" s="141">
        <v>199</v>
      </c>
      <c r="B210" s="142"/>
      <c r="C210" s="144"/>
      <c r="D210" s="148" t="str">
        <f t="shared" si="11"/>
        <v/>
      </c>
      <c r="E210" s="141"/>
      <c r="G210" s="69"/>
      <c r="H210" s="62"/>
      <c r="I210"/>
      <c r="J210" s="62"/>
      <c r="K210" s="62"/>
      <c r="L210" s="62"/>
      <c r="M210" s="62"/>
      <c r="N210" s="62"/>
      <c r="O210" s="62"/>
      <c r="P210" s="62"/>
      <c r="Q210" s="62"/>
    </row>
    <row r="211" spans="1:17" s="68" customFormat="1">
      <c r="A211" s="141">
        <v>200</v>
      </c>
      <c r="B211" s="142"/>
      <c r="C211" s="144"/>
      <c r="D211" s="148" t="str">
        <f t="shared" si="11"/>
        <v/>
      </c>
      <c r="E211" s="141"/>
      <c r="G211" s="69"/>
      <c r="H211" s="62"/>
      <c r="I211"/>
      <c r="J211" s="62"/>
      <c r="K211" s="62"/>
      <c r="L211" s="62"/>
      <c r="M211" s="62"/>
      <c r="N211" s="62"/>
      <c r="O211" s="62"/>
      <c r="P211" s="62"/>
      <c r="Q211" s="62"/>
    </row>
    <row r="212" spans="1:17" s="68" customFormat="1">
      <c r="A212" s="141">
        <v>201</v>
      </c>
      <c r="B212" s="142"/>
      <c r="C212" s="144"/>
      <c r="D212" s="148" t="str">
        <f t="shared" si="11"/>
        <v/>
      </c>
      <c r="E212" s="141"/>
      <c r="G212" s="69"/>
      <c r="H212" s="62"/>
      <c r="I212"/>
      <c r="J212" s="62"/>
      <c r="K212" s="62"/>
      <c r="L212" s="62"/>
      <c r="M212" s="62"/>
      <c r="N212" s="62"/>
      <c r="O212" s="62"/>
      <c r="P212" s="62"/>
      <c r="Q212" s="62"/>
    </row>
    <row r="213" spans="1:17" s="68" customFormat="1">
      <c r="A213" s="141">
        <v>202</v>
      </c>
      <c r="B213" s="142"/>
      <c r="C213" s="144"/>
      <c r="D213" s="148" t="str">
        <f t="shared" si="11"/>
        <v/>
      </c>
      <c r="E213" s="141"/>
      <c r="G213" s="69"/>
      <c r="H213" s="62"/>
      <c r="I213"/>
      <c r="J213" s="62"/>
      <c r="K213" s="62"/>
      <c r="L213" s="62"/>
      <c r="M213" s="62"/>
      <c r="N213" s="62"/>
      <c r="O213" s="62"/>
      <c r="P213" s="62"/>
      <c r="Q213" s="62"/>
    </row>
    <row r="214" spans="1:17" s="68" customFormat="1">
      <c r="A214" s="141">
        <v>203</v>
      </c>
      <c r="B214" s="142"/>
      <c r="C214" s="144"/>
      <c r="D214" s="148" t="str">
        <f t="shared" si="11"/>
        <v/>
      </c>
      <c r="E214" s="141"/>
      <c r="G214" s="69"/>
      <c r="H214" s="62"/>
      <c r="I214"/>
      <c r="J214" s="62"/>
      <c r="K214" s="62"/>
      <c r="L214" s="62"/>
      <c r="M214" s="62"/>
      <c r="N214" s="62"/>
      <c r="O214" s="62"/>
      <c r="P214" s="62"/>
      <c r="Q214" s="62"/>
    </row>
    <row r="215" spans="1:17" s="68" customFormat="1">
      <c r="A215" s="141">
        <v>204</v>
      </c>
      <c r="B215" s="142"/>
      <c r="C215" s="144"/>
      <c r="D215" s="148" t="str">
        <f t="shared" si="11"/>
        <v/>
      </c>
      <c r="E215" s="141"/>
      <c r="G215" s="69"/>
      <c r="H215" s="62"/>
      <c r="I215"/>
      <c r="J215" s="62"/>
      <c r="K215" s="62"/>
      <c r="L215" s="62"/>
      <c r="M215" s="62"/>
      <c r="N215" s="62"/>
      <c r="O215" s="62"/>
      <c r="P215" s="62"/>
      <c r="Q215" s="62"/>
    </row>
    <row r="216" spans="1:17" s="68" customFormat="1">
      <c r="A216" s="141">
        <v>205</v>
      </c>
      <c r="B216" s="142"/>
      <c r="C216" s="144"/>
      <c r="D216" s="148" t="str">
        <f t="shared" si="11"/>
        <v/>
      </c>
      <c r="E216" s="141"/>
      <c r="G216" s="69"/>
      <c r="H216" s="62"/>
      <c r="I216"/>
      <c r="J216" s="62"/>
      <c r="K216" s="62"/>
      <c r="L216" s="62"/>
      <c r="M216" s="62"/>
      <c r="N216" s="62"/>
      <c r="O216" s="62"/>
      <c r="P216" s="62"/>
      <c r="Q216" s="62"/>
    </row>
    <row r="217" spans="1:17" s="68" customFormat="1">
      <c r="A217" s="141">
        <v>206</v>
      </c>
      <c r="B217" s="142"/>
      <c r="C217" s="144"/>
      <c r="D217" s="148" t="str">
        <f t="shared" si="11"/>
        <v/>
      </c>
      <c r="E217" s="141"/>
      <c r="G217" s="69"/>
      <c r="H217" s="62"/>
      <c r="I217"/>
      <c r="J217" s="62"/>
      <c r="K217" s="62"/>
      <c r="L217" s="62"/>
      <c r="M217" s="62"/>
      <c r="N217" s="62"/>
      <c r="O217" s="62"/>
      <c r="P217" s="62"/>
      <c r="Q217" s="62"/>
    </row>
    <row r="218" spans="1:17" s="68" customFormat="1">
      <c r="A218" s="141">
        <v>207</v>
      </c>
      <c r="B218" s="142"/>
      <c r="C218" s="144"/>
      <c r="D218" s="148" t="str">
        <f t="shared" si="11"/>
        <v/>
      </c>
      <c r="E218" s="141"/>
      <c r="G218" s="69"/>
      <c r="H218" s="62"/>
      <c r="I218"/>
      <c r="J218" s="62"/>
      <c r="K218" s="62"/>
      <c r="L218" s="62"/>
      <c r="M218" s="62"/>
      <c r="N218" s="62"/>
      <c r="O218" s="62"/>
      <c r="P218" s="62"/>
      <c r="Q218" s="62"/>
    </row>
    <row r="219" spans="1:17" s="68" customFormat="1">
      <c r="A219" s="141">
        <v>208</v>
      </c>
      <c r="B219" s="142"/>
      <c r="C219" s="144"/>
      <c r="D219" s="148" t="str">
        <f t="shared" si="11"/>
        <v/>
      </c>
      <c r="E219" s="141"/>
      <c r="G219" s="69"/>
      <c r="H219" s="62"/>
      <c r="I219"/>
      <c r="J219" s="62"/>
      <c r="K219" s="62"/>
      <c r="L219" s="62"/>
      <c r="M219" s="62"/>
      <c r="N219" s="62"/>
      <c r="O219" s="62"/>
      <c r="P219" s="62"/>
      <c r="Q219" s="62"/>
    </row>
    <row r="220" spans="1:17" s="68" customFormat="1">
      <c r="A220" s="141">
        <v>209</v>
      </c>
      <c r="B220" s="142"/>
      <c r="C220" s="144"/>
      <c r="D220" s="148" t="str">
        <f t="shared" si="11"/>
        <v/>
      </c>
      <c r="E220" s="141"/>
      <c r="G220" s="69"/>
      <c r="H220" s="62"/>
      <c r="I220"/>
      <c r="J220" s="62"/>
      <c r="K220" s="62"/>
      <c r="L220" s="62"/>
      <c r="M220" s="62"/>
      <c r="N220" s="62"/>
      <c r="O220" s="62"/>
      <c r="P220" s="62"/>
      <c r="Q220" s="62"/>
    </row>
    <row r="221" spans="1:17" s="68" customFormat="1">
      <c r="A221" s="141">
        <v>210</v>
      </c>
      <c r="B221" s="142"/>
      <c r="C221" s="144"/>
      <c r="D221" s="148" t="str">
        <f t="shared" si="11"/>
        <v/>
      </c>
      <c r="E221" s="141"/>
      <c r="G221" s="69"/>
      <c r="H221" s="62"/>
      <c r="I221"/>
      <c r="J221" s="62"/>
      <c r="K221" s="62"/>
      <c r="L221" s="62"/>
      <c r="M221" s="62"/>
      <c r="N221" s="62"/>
      <c r="O221" s="62"/>
      <c r="P221" s="62"/>
      <c r="Q221" s="62"/>
    </row>
    <row r="222" spans="1:17" s="68" customFormat="1">
      <c r="A222" s="141">
        <v>211</v>
      </c>
      <c r="B222" s="142"/>
      <c r="C222" s="144"/>
      <c r="D222" s="148" t="str">
        <f t="shared" si="11"/>
        <v/>
      </c>
      <c r="E222" s="141"/>
      <c r="G222" s="69"/>
      <c r="H222" s="62"/>
      <c r="I222"/>
      <c r="J222" s="62"/>
      <c r="K222" s="62"/>
      <c r="L222" s="62"/>
      <c r="M222" s="62"/>
      <c r="N222" s="62"/>
      <c r="O222" s="62"/>
      <c r="P222" s="62"/>
      <c r="Q222" s="62"/>
    </row>
    <row r="223" spans="1:17" s="68" customFormat="1">
      <c r="A223" s="141">
        <v>212</v>
      </c>
      <c r="B223" s="142"/>
      <c r="C223" s="144"/>
      <c r="D223" s="148" t="str">
        <f t="shared" si="11"/>
        <v/>
      </c>
      <c r="E223" s="141"/>
      <c r="G223" s="69"/>
      <c r="H223" s="62"/>
      <c r="I223"/>
      <c r="J223" s="62"/>
      <c r="K223" s="62"/>
      <c r="L223" s="62"/>
      <c r="M223" s="62"/>
      <c r="N223" s="62"/>
      <c r="O223" s="62"/>
      <c r="P223" s="62"/>
      <c r="Q223" s="62"/>
    </row>
    <row r="224" spans="1:17" s="68" customFormat="1">
      <c r="A224" s="141">
        <v>213</v>
      </c>
      <c r="B224" s="142"/>
      <c r="C224" s="144"/>
      <c r="D224" s="148" t="str">
        <f t="shared" si="11"/>
        <v/>
      </c>
      <c r="E224" s="141"/>
      <c r="G224" s="69"/>
      <c r="H224" s="62"/>
      <c r="I224"/>
      <c r="J224" s="62"/>
      <c r="K224" s="62"/>
      <c r="L224" s="62"/>
      <c r="M224" s="62"/>
      <c r="N224" s="62"/>
      <c r="O224" s="62"/>
      <c r="P224" s="62"/>
      <c r="Q224" s="62"/>
    </row>
    <row r="225" spans="1:17" s="68" customFormat="1">
      <c r="A225" s="141">
        <v>214</v>
      </c>
      <c r="B225" s="142"/>
      <c r="C225" s="144"/>
      <c r="D225" s="148" t="str">
        <f t="shared" si="11"/>
        <v/>
      </c>
      <c r="E225" s="141"/>
      <c r="G225" s="69"/>
      <c r="H225" s="62"/>
      <c r="I225"/>
      <c r="J225" s="62"/>
      <c r="K225" s="62"/>
      <c r="L225" s="62"/>
      <c r="M225" s="62"/>
      <c r="N225" s="62"/>
      <c r="O225" s="62"/>
      <c r="P225" s="62"/>
      <c r="Q225" s="62"/>
    </row>
    <row r="226" spans="1:17" s="68" customFormat="1">
      <c r="A226" s="141">
        <v>215</v>
      </c>
      <c r="B226" s="142"/>
      <c r="C226" s="144"/>
      <c r="D226" s="148" t="str">
        <f t="shared" si="11"/>
        <v/>
      </c>
      <c r="E226" s="141"/>
      <c r="G226" s="69"/>
      <c r="H226" s="62"/>
      <c r="I226"/>
      <c r="J226" s="62"/>
      <c r="K226" s="62"/>
      <c r="L226" s="62"/>
      <c r="M226" s="62"/>
      <c r="N226" s="62"/>
      <c r="O226" s="62"/>
      <c r="P226" s="62"/>
      <c r="Q226" s="62"/>
    </row>
    <row r="227" spans="1:17" s="68" customFormat="1">
      <c r="A227" s="141">
        <v>216</v>
      </c>
      <c r="B227" s="142"/>
      <c r="C227" s="144"/>
      <c r="D227" s="148" t="str">
        <f t="shared" si="11"/>
        <v/>
      </c>
      <c r="E227" s="141"/>
      <c r="G227" s="69"/>
      <c r="H227" s="62"/>
      <c r="I227"/>
      <c r="J227" s="62"/>
      <c r="K227" s="62"/>
      <c r="L227" s="62"/>
      <c r="M227" s="62"/>
      <c r="N227" s="62"/>
      <c r="O227" s="62"/>
      <c r="P227" s="62"/>
      <c r="Q227" s="62"/>
    </row>
    <row r="228" spans="1:17" s="68" customFormat="1">
      <c r="A228" s="141">
        <v>217</v>
      </c>
      <c r="B228" s="142"/>
      <c r="C228" s="144"/>
      <c r="D228" s="148" t="str">
        <f t="shared" si="11"/>
        <v/>
      </c>
      <c r="E228" s="141"/>
      <c r="G228" s="69"/>
      <c r="H228" s="62"/>
      <c r="I228"/>
      <c r="J228" s="62"/>
      <c r="K228" s="62"/>
      <c r="L228" s="62"/>
      <c r="M228" s="62"/>
      <c r="N228" s="62"/>
      <c r="O228" s="62"/>
      <c r="P228" s="62"/>
      <c r="Q228" s="62"/>
    </row>
    <row r="229" spans="1:17" s="68" customFormat="1">
      <c r="A229" s="141">
        <v>218</v>
      </c>
      <c r="B229" s="142"/>
      <c r="C229" s="144"/>
      <c r="D229" s="148" t="str">
        <f t="shared" si="11"/>
        <v/>
      </c>
      <c r="E229" s="141"/>
      <c r="G229" s="69"/>
      <c r="H229" s="62"/>
      <c r="I229"/>
      <c r="J229" s="62"/>
      <c r="K229" s="62"/>
      <c r="L229" s="62"/>
      <c r="M229" s="62"/>
      <c r="N229" s="62"/>
      <c r="O229" s="62"/>
      <c r="P229" s="62"/>
      <c r="Q229" s="62"/>
    </row>
    <row r="230" spans="1:17" s="68" customFormat="1">
      <c r="A230" s="141">
        <v>219</v>
      </c>
      <c r="B230" s="142"/>
      <c r="C230" s="144"/>
      <c r="D230" s="148" t="str">
        <f t="shared" si="11"/>
        <v/>
      </c>
      <c r="E230" s="141"/>
      <c r="G230" s="69"/>
      <c r="H230" s="62"/>
      <c r="I230"/>
      <c r="J230" s="62"/>
      <c r="K230" s="62"/>
      <c r="L230" s="62"/>
      <c r="M230" s="62"/>
      <c r="N230" s="62"/>
      <c r="O230" s="62"/>
      <c r="P230" s="62"/>
      <c r="Q230" s="62"/>
    </row>
    <row r="231" spans="1:17" s="68" customFormat="1">
      <c r="A231" s="141">
        <v>220</v>
      </c>
      <c r="B231" s="142"/>
      <c r="C231" s="144"/>
      <c r="D231" s="148" t="str">
        <f t="shared" si="11"/>
        <v/>
      </c>
      <c r="E231" s="141"/>
      <c r="G231" s="69"/>
      <c r="H231" s="62"/>
      <c r="I231"/>
      <c r="J231" s="62"/>
      <c r="K231" s="62"/>
      <c r="L231" s="62"/>
      <c r="M231" s="62"/>
      <c r="N231" s="62"/>
      <c r="O231" s="62"/>
      <c r="P231" s="62"/>
      <c r="Q231" s="62"/>
    </row>
    <row r="232" spans="1:17" s="68" customFormat="1">
      <c r="A232" s="141">
        <v>221</v>
      </c>
      <c r="B232" s="142"/>
      <c r="C232" s="144"/>
      <c r="D232" s="148" t="str">
        <f t="shared" si="11"/>
        <v/>
      </c>
      <c r="E232" s="141"/>
      <c r="G232" s="69"/>
      <c r="H232" s="62"/>
      <c r="I232"/>
      <c r="J232" s="62"/>
      <c r="K232" s="62"/>
      <c r="L232" s="62"/>
      <c r="M232" s="62"/>
      <c r="N232" s="62"/>
      <c r="O232" s="62"/>
      <c r="P232" s="62"/>
      <c r="Q232" s="62"/>
    </row>
    <row r="233" spans="1:17" s="68" customFormat="1">
      <c r="A233" s="141">
        <v>222</v>
      </c>
      <c r="B233" s="142"/>
      <c r="C233" s="144"/>
      <c r="D233" s="148" t="str">
        <f t="shared" si="11"/>
        <v/>
      </c>
      <c r="E233" s="141"/>
      <c r="G233" s="69"/>
      <c r="H233" s="62"/>
      <c r="I233"/>
      <c r="J233" s="62"/>
      <c r="K233" s="62"/>
      <c r="L233" s="62"/>
      <c r="M233" s="62"/>
      <c r="N233" s="62"/>
      <c r="O233" s="62"/>
      <c r="P233" s="62"/>
      <c r="Q233" s="62"/>
    </row>
    <row r="234" spans="1:17" s="68" customFormat="1">
      <c r="A234" s="141">
        <v>223</v>
      </c>
      <c r="B234" s="142"/>
      <c r="C234" s="144"/>
      <c r="D234" s="148" t="str">
        <f t="shared" si="11"/>
        <v/>
      </c>
      <c r="E234" s="141"/>
      <c r="G234" s="69"/>
      <c r="H234" s="62"/>
      <c r="I234"/>
      <c r="J234" s="62"/>
      <c r="K234" s="62"/>
      <c r="L234" s="62"/>
      <c r="M234" s="62"/>
      <c r="N234" s="62"/>
      <c r="O234" s="62"/>
      <c r="P234" s="62"/>
      <c r="Q234" s="62"/>
    </row>
    <row r="235" spans="1:17" s="68" customFormat="1">
      <c r="A235" s="141">
        <v>224</v>
      </c>
      <c r="B235" s="142"/>
      <c r="C235" s="144"/>
      <c r="D235" s="148" t="str">
        <f t="shared" si="11"/>
        <v/>
      </c>
      <c r="E235" s="141"/>
      <c r="G235" s="69"/>
      <c r="H235" s="62"/>
      <c r="I235"/>
      <c r="J235" s="62"/>
      <c r="K235" s="62"/>
      <c r="L235" s="62"/>
      <c r="M235" s="62"/>
      <c r="N235" s="62"/>
      <c r="O235" s="62"/>
      <c r="P235" s="62"/>
      <c r="Q235" s="62"/>
    </row>
    <row r="236" spans="1:17" s="68" customFormat="1">
      <c r="A236" s="141">
        <v>225</v>
      </c>
      <c r="B236" s="142"/>
      <c r="C236" s="144"/>
      <c r="D236" s="148" t="str">
        <f t="shared" si="11"/>
        <v/>
      </c>
      <c r="E236" s="141"/>
      <c r="G236" s="69"/>
      <c r="H236" s="62"/>
      <c r="I236"/>
      <c r="J236" s="62"/>
      <c r="K236" s="62"/>
      <c r="L236" s="62"/>
      <c r="M236" s="62"/>
      <c r="N236" s="62"/>
      <c r="O236" s="62"/>
      <c r="P236" s="62"/>
      <c r="Q236" s="62"/>
    </row>
    <row r="237" spans="1:17" s="68" customFormat="1">
      <c r="A237" s="141">
        <v>226</v>
      </c>
      <c r="B237" s="142"/>
      <c r="C237" s="144"/>
      <c r="D237" s="148" t="str">
        <f t="shared" si="11"/>
        <v/>
      </c>
      <c r="E237" s="141"/>
      <c r="G237" s="69"/>
      <c r="H237" s="62"/>
      <c r="I237"/>
      <c r="J237" s="62"/>
      <c r="K237" s="62"/>
      <c r="L237" s="62"/>
      <c r="M237" s="62"/>
      <c r="N237" s="62"/>
      <c r="O237" s="62"/>
      <c r="P237" s="62"/>
      <c r="Q237" s="62"/>
    </row>
    <row r="238" spans="1:17" s="68" customFormat="1">
      <c r="A238" s="141">
        <v>227</v>
      </c>
      <c r="B238" s="142"/>
      <c r="C238" s="144"/>
      <c r="D238" s="148" t="str">
        <f t="shared" si="11"/>
        <v/>
      </c>
      <c r="E238" s="141"/>
      <c r="G238" s="69"/>
      <c r="H238" s="62"/>
      <c r="I238"/>
      <c r="J238" s="62"/>
      <c r="K238" s="62"/>
      <c r="L238" s="62"/>
      <c r="M238" s="62"/>
      <c r="N238" s="62"/>
      <c r="O238" s="62"/>
      <c r="P238" s="62"/>
      <c r="Q238" s="62"/>
    </row>
    <row r="239" spans="1:17" s="68" customFormat="1">
      <c r="A239" s="141">
        <v>228</v>
      </c>
      <c r="B239" s="142"/>
      <c r="C239" s="144"/>
      <c r="D239" s="148" t="str">
        <f t="shared" si="11"/>
        <v/>
      </c>
      <c r="E239" s="141"/>
      <c r="G239" s="69"/>
      <c r="H239" s="62"/>
      <c r="I239"/>
      <c r="J239" s="62"/>
      <c r="K239" s="62"/>
      <c r="L239" s="62"/>
      <c r="M239" s="62"/>
      <c r="N239" s="62"/>
      <c r="O239" s="62"/>
      <c r="P239" s="62"/>
      <c r="Q239" s="62"/>
    </row>
    <row r="240" spans="1:17" s="68" customFormat="1">
      <c r="A240" s="141">
        <v>229</v>
      </c>
      <c r="B240" s="142"/>
      <c r="C240" s="144"/>
      <c r="D240" s="148" t="str">
        <f t="shared" si="11"/>
        <v/>
      </c>
      <c r="E240" s="141"/>
      <c r="G240" s="69"/>
      <c r="H240" s="62"/>
      <c r="I240"/>
      <c r="J240" s="62"/>
      <c r="K240" s="62"/>
      <c r="L240" s="62"/>
      <c r="M240" s="62"/>
      <c r="N240" s="62"/>
      <c r="O240" s="62"/>
      <c r="P240" s="62"/>
      <c r="Q240" s="62"/>
    </row>
    <row r="241" spans="1:17" s="68" customFormat="1">
      <c r="A241" s="141">
        <v>230</v>
      </c>
      <c r="B241" s="142"/>
      <c r="C241" s="144"/>
      <c r="D241" s="148" t="str">
        <f t="shared" si="11"/>
        <v/>
      </c>
      <c r="E241" s="141"/>
      <c r="G241" s="69"/>
      <c r="H241" s="62"/>
      <c r="I241"/>
      <c r="J241" s="62"/>
      <c r="K241" s="62"/>
      <c r="L241" s="62"/>
      <c r="M241" s="62"/>
      <c r="N241" s="62"/>
      <c r="O241" s="62"/>
      <c r="P241" s="62"/>
      <c r="Q241" s="62"/>
    </row>
    <row r="242" spans="1:17" s="68" customFormat="1">
      <c r="A242" s="141">
        <v>231</v>
      </c>
      <c r="B242" s="142"/>
      <c r="C242" s="144"/>
      <c r="D242" s="148" t="str">
        <f t="shared" si="11"/>
        <v/>
      </c>
      <c r="E242" s="141"/>
      <c r="G242" s="69"/>
      <c r="H242" s="62"/>
      <c r="I242"/>
      <c r="J242" s="62"/>
      <c r="K242" s="62"/>
      <c r="L242" s="62"/>
      <c r="M242" s="62"/>
      <c r="N242" s="62"/>
      <c r="O242" s="62"/>
      <c r="P242" s="62"/>
      <c r="Q242" s="62"/>
    </row>
    <row r="243" spans="1:17" s="68" customFormat="1">
      <c r="A243" s="141">
        <v>232</v>
      </c>
      <c r="B243" s="142"/>
      <c r="C243" s="144"/>
      <c r="D243" s="148" t="str">
        <f t="shared" si="11"/>
        <v/>
      </c>
      <c r="E243" s="141"/>
      <c r="G243" s="69"/>
      <c r="H243" s="62"/>
      <c r="I243"/>
      <c r="J243" s="62"/>
      <c r="K243" s="62"/>
      <c r="L243" s="62"/>
      <c r="M243" s="62"/>
      <c r="N243" s="62"/>
      <c r="O243" s="62"/>
      <c r="P243" s="62"/>
      <c r="Q243" s="62"/>
    </row>
    <row r="244" spans="1:17" s="68" customFormat="1">
      <c r="A244" s="141">
        <v>233</v>
      </c>
      <c r="B244" s="142"/>
      <c r="C244" s="144"/>
      <c r="D244" s="148" t="str">
        <f t="shared" si="11"/>
        <v/>
      </c>
      <c r="E244" s="141"/>
      <c r="G244" s="69"/>
      <c r="H244" s="62"/>
      <c r="I244"/>
      <c r="J244" s="62"/>
      <c r="K244" s="62"/>
      <c r="L244" s="62"/>
      <c r="M244" s="62"/>
      <c r="N244" s="62"/>
      <c r="O244" s="62"/>
      <c r="P244" s="62"/>
      <c r="Q244" s="62"/>
    </row>
    <row r="245" spans="1:17" s="68" customFormat="1">
      <c r="A245" s="141">
        <v>234</v>
      </c>
      <c r="B245" s="142"/>
      <c r="C245" s="144"/>
      <c r="D245" s="148" t="str">
        <f t="shared" si="11"/>
        <v/>
      </c>
      <c r="E245" s="141"/>
      <c r="G245" s="69"/>
      <c r="H245" s="62"/>
      <c r="I245"/>
      <c r="J245" s="62"/>
      <c r="K245" s="62"/>
      <c r="L245" s="62"/>
      <c r="M245" s="62"/>
      <c r="N245" s="62"/>
      <c r="O245" s="62"/>
      <c r="P245" s="62"/>
      <c r="Q245" s="62"/>
    </row>
    <row r="246" spans="1:17" s="68" customFormat="1">
      <c r="A246" s="141">
        <v>235</v>
      </c>
      <c r="B246" s="142"/>
      <c r="C246" s="144"/>
      <c r="D246" s="148" t="str">
        <f t="shared" si="11"/>
        <v/>
      </c>
      <c r="E246" s="141"/>
      <c r="G246" s="69"/>
      <c r="H246" s="62"/>
      <c r="I246"/>
      <c r="J246" s="62"/>
      <c r="K246" s="62"/>
      <c r="L246" s="62"/>
      <c r="M246" s="62"/>
      <c r="N246" s="62"/>
      <c r="O246" s="62"/>
      <c r="P246" s="62"/>
      <c r="Q246" s="62"/>
    </row>
    <row r="247" spans="1:17" s="68" customFormat="1">
      <c r="A247" s="141">
        <v>236</v>
      </c>
      <c r="B247" s="142"/>
      <c r="C247" s="144"/>
      <c r="D247" s="148" t="str">
        <f t="shared" si="11"/>
        <v/>
      </c>
      <c r="E247" s="141"/>
      <c r="G247" s="69"/>
      <c r="H247" s="62"/>
      <c r="I247"/>
      <c r="J247" s="62"/>
      <c r="K247" s="62"/>
      <c r="L247" s="62"/>
      <c r="M247" s="62"/>
      <c r="N247" s="62"/>
      <c r="O247" s="62"/>
      <c r="P247" s="62"/>
      <c r="Q247" s="62"/>
    </row>
    <row r="248" spans="1:17" s="68" customFormat="1">
      <c r="A248" s="141">
        <v>237</v>
      </c>
      <c r="B248" s="142"/>
      <c r="C248" s="144"/>
      <c r="D248" s="148" t="str">
        <f t="shared" si="11"/>
        <v/>
      </c>
      <c r="E248" s="141"/>
      <c r="G248" s="69"/>
      <c r="H248" s="62"/>
      <c r="I248"/>
      <c r="J248" s="62"/>
      <c r="K248" s="62"/>
      <c r="L248" s="62"/>
      <c r="M248" s="62"/>
      <c r="N248" s="62"/>
      <c r="O248" s="62"/>
      <c r="P248" s="62"/>
      <c r="Q248" s="62"/>
    </row>
    <row r="249" spans="1:17" s="68" customFormat="1">
      <c r="A249" s="141">
        <v>238</v>
      </c>
      <c r="B249" s="142"/>
      <c r="C249" s="144"/>
      <c r="D249" s="148" t="str">
        <f t="shared" si="11"/>
        <v/>
      </c>
      <c r="E249" s="141"/>
      <c r="G249" s="69"/>
      <c r="H249" s="62"/>
      <c r="I249"/>
      <c r="J249" s="62"/>
      <c r="K249" s="62"/>
      <c r="L249" s="62"/>
      <c r="M249" s="62"/>
      <c r="N249" s="62"/>
      <c r="O249" s="62"/>
      <c r="P249" s="62"/>
      <c r="Q249" s="62"/>
    </row>
    <row r="250" spans="1:17" s="68" customFormat="1">
      <c r="A250" s="141">
        <v>239</v>
      </c>
      <c r="B250" s="142"/>
      <c r="C250" s="144"/>
      <c r="D250" s="148" t="str">
        <f t="shared" si="11"/>
        <v/>
      </c>
      <c r="E250" s="141"/>
      <c r="G250" s="69"/>
      <c r="H250" s="62"/>
      <c r="I250"/>
      <c r="J250" s="62"/>
      <c r="K250" s="62"/>
      <c r="L250" s="62"/>
      <c r="M250" s="62"/>
      <c r="N250" s="62"/>
      <c r="O250" s="62"/>
      <c r="P250" s="62"/>
      <c r="Q250" s="62"/>
    </row>
    <row r="251" spans="1:17" s="68" customFormat="1">
      <c r="A251" s="141">
        <v>240</v>
      </c>
      <c r="B251" s="142"/>
      <c r="C251" s="144"/>
      <c r="D251" s="148" t="str">
        <f t="shared" si="11"/>
        <v/>
      </c>
      <c r="E251" s="141"/>
      <c r="G251" s="69"/>
      <c r="H251" s="62"/>
      <c r="I251"/>
      <c r="J251" s="62"/>
      <c r="K251" s="62"/>
      <c r="L251" s="62"/>
      <c r="M251" s="62"/>
      <c r="N251" s="62"/>
      <c r="O251" s="62"/>
      <c r="P251" s="62"/>
      <c r="Q251" s="62"/>
    </row>
    <row r="252" spans="1:17" s="68" customFormat="1">
      <c r="A252" s="141">
        <v>241</v>
      </c>
      <c r="B252" s="142"/>
      <c r="C252" s="144"/>
      <c r="D252" s="148" t="str">
        <f t="shared" si="11"/>
        <v/>
      </c>
      <c r="E252" s="141"/>
      <c r="G252" s="69"/>
      <c r="H252" s="62"/>
      <c r="I252"/>
      <c r="J252" s="62"/>
      <c r="K252" s="62"/>
      <c r="L252" s="62"/>
      <c r="M252" s="62"/>
      <c r="N252" s="62"/>
      <c r="O252" s="62"/>
      <c r="P252" s="62"/>
      <c r="Q252" s="62"/>
    </row>
    <row r="253" spans="1:17" s="68" customFormat="1">
      <c r="A253" s="141">
        <v>242</v>
      </c>
      <c r="B253" s="142"/>
      <c r="C253" s="144"/>
      <c r="D253" s="148" t="str">
        <f t="shared" si="11"/>
        <v/>
      </c>
      <c r="E253" s="141"/>
      <c r="G253" s="69"/>
      <c r="H253" s="62"/>
      <c r="I253"/>
      <c r="J253" s="62"/>
      <c r="K253" s="62"/>
      <c r="L253" s="62"/>
      <c r="M253" s="62"/>
      <c r="N253" s="62"/>
      <c r="O253" s="62"/>
      <c r="P253" s="62"/>
      <c r="Q253" s="62"/>
    </row>
    <row r="254" spans="1:17" s="68" customFormat="1">
      <c r="A254" s="141">
        <v>243</v>
      </c>
      <c r="B254" s="142"/>
      <c r="C254" s="144"/>
      <c r="D254" s="148" t="str">
        <f t="shared" si="11"/>
        <v/>
      </c>
      <c r="E254" s="141"/>
      <c r="G254" s="69"/>
      <c r="H254" s="62"/>
      <c r="I254"/>
      <c r="J254" s="62"/>
      <c r="K254" s="62"/>
      <c r="L254" s="62"/>
      <c r="M254" s="62"/>
      <c r="N254" s="62"/>
      <c r="O254" s="62"/>
      <c r="P254" s="62"/>
      <c r="Q254" s="62"/>
    </row>
    <row r="255" spans="1:17" s="68" customFormat="1">
      <c r="A255" s="141">
        <v>244</v>
      </c>
      <c r="B255" s="142"/>
      <c r="C255" s="144"/>
      <c r="D255" s="148" t="str">
        <f t="shared" si="11"/>
        <v/>
      </c>
      <c r="E255" s="141"/>
      <c r="G255" s="69"/>
      <c r="H255" s="62"/>
      <c r="I255"/>
      <c r="J255" s="62"/>
      <c r="K255" s="62"/>
      <c r="L255" s="62"/>
      <c r="M255" s="62"/>
      <c r="N255" s="62"/>
      <c r="O255" s="62"/>
      <c r="P255" s="62"/>
      <c r="Q255" s="62"/>
    </row>
    <row r="256" spans="1:17" s="68" customFormat="1">
      <c r="A256" s="141">
        <v>245</v>
      </c>
      <c r="B256" s="142"/>
      <c r="C256" s="144"/>
      <c r="D256" s="148" t="str">
        <f t="shared" si="11"/>
        <v/>
      </c>
      <c r="E256" s="141"/>
      <c r="G256" s="69"/>
      <c r="H256" s="62"/>
      <c r="I256"/>
      <c r="J256" s="62"/>
      <c r="K256" s="62"/>
      <c r="L256" s="62"/>
      <c r="M256" s="62"/>
      <c r="N256" s="62"/>
      <c r="O256" s="62"/>
      <c r="P256" s="62"/>
      <c r="Q256" s="62"/>
    </row>
    <row r="257" spans="1:17" s="68" customFormat="1">
      <c r="A257" s="141">
        <v>246</v>
      </c>
      <c r="B257" s="142"/>
      <c r="C257" s="144"/>
      <c r="D257" s="148" t="str">
        <f t="shared" si="11"/>
        <v/>
      </c>
      <c r="E257" s="141"/>
      <c r="G257" s="69"/>
      <c r="H257" s="62"/>
      <c r="I257"/>
      <c r="J257" s="62"/>
      <c r="K257" s="62"/>
      <c r="L257" s="62"/>
      <c r="M257" s="62"/>
      <c r="N257" s="62"/>
      <c r="O257" s="62"/>
      <c r="P257" s="62"/>
      <c r="Q257" s="62"/>
    </row>
    <row r="258" spans="1:17" s="68" customFormat="1">
      <c r="A258" s="141">
        <v>247</v>
      </c>
      <c r="B258" s="142"/>
      <c r="C258" s="144"/>
      <c r="D258" s="148" t="str">
        <f t="shared" si="11"/>
        <v/>
      </c>
      <c r="E258" s="141"/>
      <c r="G258" s="69"/>
      <c r="H258" s="62"/>
      <c r="I258"/>
      <c r="J258" s="62"/>
      <c r="K258" s="62"/>
      <c r="L258" s="62"/>
      <c r="M258" s="62"/>
      <c r="N258" s="62"/>
      <c r="O258" s="62"/>
      <c r="P258" s="62"/>
      <c r="Q258" s="62"/>
    </row>
    <row r="259" spans="1:17" s="68" customFormat="1">
      <c r="A259" s="141">
        <v>248</v>
      </c>
      <c r="B259" s="142"/>
      <c r="C259" s="144"/>
      <c r="D259" s="148" t="str">
        <f t="shared" si="11"/>
        <v/>
      </c>
      <c r="E259" s="141"/>
      <c r="G259" s="69"/>
      <c r="H259" s="62"/>
      <c r="I259"/>
      <c r="J259" s="62"/>
      <c r="K259" s="62"/>
      <c r="L259" s="62"/>
      <c r="M259" s="62"/>
      <c r="N259" s="62"/>
      <c r="O259" s="62"/>
      <c r="P259" s="62"/>
      <c r="Q259" s="62"/>
    </row>
    <row r="260" spans="1:17" s="68" customFormat="1">
      <c r="A260" s="141">
        <v>249</v>
      </c>
      <c r="B260" s="142"/>
      <c r="C260" s="144"/>
      <c r="D260" s="148" t="str">
        <f t="shared" si="11"/>
        <v/>
      </c>
      <c r="E260" s="141"/>
      <c r="G260" s="69"/>
      <c r="H260" s="62"/>
      <c r="I260"/>
      <c r="J260" s="62"/>
      <c r="K260" s="62"/>
      <c r="L260" s="62"/>
      <c r="M260" s="62"/>
      <c r="N260" s="62"/>
      <c r="O260" s="62"/>
      <c r="P260" s="62"/>
      <c r="Q260" s="62"/>
    </row>
    <row r="261" spans="1:17" s="68" customFormat="1">
      <c r="A261" s="141">
        <v>250</v>
      </c>
      <c r="B261" s="142"/>
      <c r="C261" s="144"/>
      <c r="D261" s="148" t="str">
        <f t="shared" si="11"/>
        <v/>
      </c>
      <c r="E261" s="141"/>
      <c r="G261" s="69"/>
      <c r="H261" s="62"/>
      <c r="I261"/>
      <c r="J261" s="62"/>
      <c r="K261" s="62"/>
      <c r="L261" s="62"/>
      <c r="M261" s="62"/>
      <c r="N261" s="62"/>
      <c r="O261" s="62"/>
      <c r="P261" s="62"/>
      <c r="Q261" s="62"/>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B12" sqref="B12:D14"/>
    </sheetView>
  </sheetViews>
  <sheetFormatPr defaultColWidth="9.109375" defaultRowHeight="15.6"/>
  <cols>
    <col min="1" max="1" width="5.6640625" style="58" customWidth="1"/>
    <col min="2" max="2" width="68.6640625" style="62" customWidth="1"/>
    <col min="3" max="3" width="24.6640625" style="62" customWidth="1"/>
    <col min="4" max="4" width="10.6640625" style="67" customWidth="1"/>
    <col min="5" max="6" width="17.6640625" style="62" customWidth="1"/>
    <col min="7" max="7" width="10.6640625" style="68" hidden="1" customWidth="1"/>
    <col min="8" max="8" width="9.109375" style="69" hidden="1" customWidth="1"/>
    <col min="9" max="9" width="9.109375" style="62" hidden="1" customWidth="1"/>
    <col min="10" max="10" width="9.109375" customWidth="1"/>
    <col min="11" max="19" width="9.109375" style="62" customWidth="1"/>
    <col min="20" max="16384" width="9.109375" style="62"/>
  </cols>
  <sheetData>
    <row r="1" spans="1:10" s="58" customFormat="1">
      <c r="A1" s="57" t="s">
        <v>481</v>
      </c>
      <c r="D1" s="59"/>
      <c r="E1" s="61"/>
      <c r="F1" s="48"/>
      <c r="G1" s="60"/>
      <c r="H1" s="287"/>
      <c r="J1"/>
    </row>
    <row r="2" spans="1:10" s="58" customFormat="1">
      <c r="A2" s="149" t="str">
        <f>IF(ISBLANK(facultate), IF(ISBLANK(departament),"","Departament " &amp; departament), "Facultatea " &amp; facultate)</f>
        <v>Facultatea Construcții</v>
      </c>
      <c r="D2" s="59"/>
      <c r="E2" s="61"/>
      <c r="F2" s="48"/>
      <c r="G2" s="60"/>
      <c r="H2" s="287"/>
      <c r="J2"/>
    </row>
    <row r="3" spans="1:10" s="58" customFormat="1">
      <c r="A3" s="149" t="str">
        <f>IF(ISBLANK(departament),"","Departamentul " &amp; departament)</f>
        <v>Departamentul Căi de Comunicație Terestre, Fundații și Cadastru</v>
      </c>
      <c r="D3" s="59"/>
      <c r="E3" s="61"/>
      <c r="F3" s="48"/>
      <c r="G3" s="60"/>
      <c r="H3" s="287"/>
      <c r="J3"/>
    </row>
    <row r="4" spans="1:10">
      <c r="A4" s="531" t="s">
        <v>834</v>
      </c>
      <c r="B4" s="531"/>
      <c r="C4" s="531"/>
      <c r="D4" s="531"/>
      <c r="E4" s="531"/>
      <c r="F4" s="531"/>
      <c r="G4" s="531"/>
      <c r="H4" s="531"/>
    </row>
    <row r="5" spans="1:10" ht="51.75" customHeight="1">
      <c r="A5" s="537" t="s">
        <v>898</v>
      </c>
      <c r="B5" s="537"/>
      <c r="C5" s="537"/>
      <c r="D5" s="537"/>
      <c r="E5" s="537"/>
      <c r="F5" s="422"/>
      <c r="G5" s="224"/>
    </row>
    <row r="6" spans="1:10" ht="13.5" customHeight="1">
      <c r="D6" s="62"/>
      <c r="E6" s="345" t="str">
        <f>CONCATENATE(functie," ",nume_candidat)</f>
        <v>Șef de lucrări Halbac-Cotoara-Zamfir Rares</v>
      </c>
      <c r="F6" s="345" t="str">
        <f>CONCATENATE(functie," ",nume_candidat)</f>
        <v>Șef de lucrări Halbac-Cotoara-Zamfir Rares</v>
      </c>
    </row>
    <row r="7" spans="1:10" ht="18.75" customHeight="1">
      <c r="A7" s="529" t="s">
        <v>336</v>
      </c>
      <c r="B7" s="529" t="s">
        <v>899</v>
      </c>
      <c r="C7" s="529" t="s">
        <v>897</v>
      </c>
      <c r="D7" s="539" t="s">
        <v>2</v>
      </c>
      <c r="E7" s="529" t="s">
        <v>542</v>
      </c>
      <c r="F7" s="539" t="s">
        <v>1098</v>
      </c>
      <c r="G7" s="529" t="s">
        <v>4</v>
      </c>
      <c r="H7" s="550" t="s">
        <v>539</v>
      </c>
      <c r="I7" s="536" t="s">
        <v>549</v>
      </c>
    </row>
    <row r="8" spans="1:10" ht="18.75" customHeight="1">
      <c r="A8" s="546"/>
      <c r="B8" s="546"/>
      <c r="C8" s="546"/>
      <c r="D8" s="540"/>
      <c r="E8" s="546"/>
      <c r="F8" s="540"/>
      <c r="G8" s="546"/>
      <c r="H8" s="551"/>
      <c r="I8" s="536"/>
    </row>
    <row r="9" spans="1:10" ht="18.75" customHeight="1">
      <c r="A9" s="546"/>
      <c r="B9" s="546"/>
      <c r="C9" s="546"/>
      <c r="D9" s="540"/>
      <c r="E9" s="530"/>
      <c r="F9" s="540"/>
      <c r="G9" s="530"/>
      <c r="H9" s="551"/>
      <c r="I9" s="536"/>
    </row>
    <row r="10" spans="1:10" ht="18.75" customHeight="1">
      <c r="A10" s="530"/>
      <c r="B10" s="530"/>
      <c r="C10" s="530"/>
      <c r="D10" s="541"/>
      <c r="E10" s="298" t="str">
        <f>CONCATENATE("ultimii ",durata_evaluare," ani")</f>
        <v>ultimii 5 ani</v>
      </c>
      <c r="F10" s="541"/>
      <c r="G10" s="298" t="str">
        <f>CONCATENATE("ultimii                                  ",durata_evaluare," ani")</f>
        <v>ultimii                                  5 ani</v>
      </c>
      <c r="H10" s="552"/>
      <c r="I10" s="536"/>
    </row>
    <row r="11" spans="1:10">
      <c r="A11" s="86"/>
      <c r="B11" s="63"/>
      <c r="C11" s="63"/>
      <c r="D11" s="28"/>
      <c r="E11" s="342">
        <f>SUMIF(E12:E1012,"&gt;0")</f>
        <v>0</v>
      </c>
      <c r="F11" s="434"/>
      <c r="G11" s="73">
        <f>SUMIF(G12:G1110,"&gt;0")</f>
        <v>0</v>
      </c>
      <c r="H11" s="296"/>
    </row>
    <row r="12" spans="1:10">
      <c r="A12" s="35">
        <v>1</v>
      </c>
      <c r="B12" s="7"/>
      <c r="C12" s="190"/>
      <c r="D12" s="218"/>
      <c r="E12" s="343" t="str">
        <f t="shared" ref="E12:E75" si="0">IF(OR($B12="",,$D12&lt;an_initial,$D12&gt;an_final),"",C12/100)</f>
        <v/>
      </c>
      <c r="F12" s="35"/>
      <c r="G12" s="74" t="str">
        <f t="shared" ref="G12:G43" si="1">IF(OR($B12="",,$D12="",$D12&gt;an_final),"",IF($D12&gt;=an_initial,1,""))</f>
        <v/>
      </c>
      <c r="H12" s="70" t="b">
        <f t="shared" ref="H12:H75" si="2">IF(nume_candidat="",FALSE,ISNUMBER(SEARCH(nume_candidat,$B12)))</f>
        <v>0</v>
      </c>
      <c r="I12" s="71">
        <f t="shared" ref="I12:I43" si="3">LEN(B12)-LEN(SUBSTITUTE(B12,",",""))+1</f>
        <v>1</v>
      </c>
    </row>
    <row r="13" spans="1:10">
      <c r="A13" s="35">
        <v>2</v>
      </c>
      <c r="B13" s="7"/>
      <c r="C13" s="190"/>
      <c r="D13" s="218"/>
      <c r="E13" s="343" t="str">
        <f t="shared" si="0"/>
        <v/>
      </c>
      <c r="F13" s="35"/>
      <c r="G13" s="74" t="str">
        <f t="shared" si="1"/>
        <v/>
      </c>
      <c r="H13" s="70" t="b">
        <f t="shared" si="2"/>
        <v>0</v>
      </c>
      <c r="I13" s="71">
        <f t="shared" si="3"/>
        <v>1</v>
      </c>
    </row>
    <row r="14" spans="1:10">
      <c r="A14" s="35">
        <v>3</v>
      </c>
      <c r="B14" s="7"/>
      <c r="C14" s="190"/>
      <c r="D14" s="218"/>
      <c r="E14" s="343" t="str">
        <f t="shared" si="0"/>
        <v/>
      </c>
      <c r="F14" s="35"/>
      <c r="G14" s="74" t="str">
        <f t="shared" si="1"/>
        <v/>
      </c>
      <c r="H14" s="70" t="b">
        <f t="shared" si="2"/>
        <v>0</v>
      </c>
      <c r="I14" s="71">
        <f t="shared" si="3"/>
        <v>1</v>
      </c>
    </row>
    <row r="15" spans="1:10">
      <c r="A15" s="35">
        <v>4</v>
      </c>
      <c r="B15" s="6"/>
      <c r="C15" s="191"/>
      <c r="D15" s="214"/>
      <c r="E15" s="343" t="str">
        <f t="shared" si="0"/>
        <v/>
      </c>
      <c r="F15" s="35"/>
      <c r="G15" s="74" t="str">
        <f t="shared" si="1"/>
        <v/>
      </c>
      <c r="H15" s="70" t="b">
        <f t="shared" si="2"/>
        <v>0</v>
      </c>
      <c r="I15" s="71">
        <f t="shared" si="3"/>
        <v>1</v>
      </c>
    </row>
    <row r="16" spans="1:10">
      <c r="A16" s="35">
        <v>5</v>
      </c>
      <c r="B16" s="6"/>
      <c r="C16" s="191"/>
      <c r="D16" s="214"/>
      <c r="E16" s="343" t="str">
        <f t="shared" si="0"/>
        <v/>
      </c>
      <c r="F16" s="35"/>
      <c r="G16" s="74" t="str">
        <f t="shared" si="1"/>
        <v/>
      </c>
      <c r="H16" s="70" t="b">
        <f t="shared" si="2"/>
        <v>0</v>
      </c>
      <c r="I16" s="71">
        <f t="shared" si="3"/>
        <v>1</v>
      </c>
    </row>
    <row r="17" spans="1:9">
      <c r="A17" s="35">
        <v>6</v>
      </c>
      <c r="B17" s="6"/>
      <c r="C17" s="191"/>
      <c r="D17" s="214"/>
      <c r="E17" s="343" t="str">
        <f t="shared" si="0"/>
        <v/>
      </c>
      <c r="F17" s="35"/>
      <c r="G17" s="74" t="str">
        <f t="shared" si="1"/>
        <v/>
      </c>
      <c r="H17" s="70" t="b">
        <f t="shared" si="2"/>
        <v>0</v>
      </c>
      <c r="I17" s="71">
        <f t="shared" si="3"/>
        <v>1</v>
      </c>
    </row>
    <row r="18" spans="1:9">
      <c r="A18" s="35">
        <v>7</v>
      </c>
      <c r="B18" s="6"/>
      <c r="C18" s="191"/>
      <c r="D18" s="214"/>
      <c r="E18" s="343" t="str">
        <f t="shared" si="0"/>
        <v/>
      </c>
      <c r="F18" s="35"/>
      <c r="G18" s="74" t="str">
        <f t="shared" si="1"/>
        <v/>
      </c>
      <c r="H18" s="70" t="b">
        <f t="shared" si="2"/>
        <v>0</v>
      </c>
      <c r="I18" s="71">
        <f t="shared" si="3"/>
        <v>1</v>
      </c>
    </row>
    <row r="19" spans="1:9">
      <c r="A19" s="35">
        <v>8</v>
      </c>
      <c r="B19" s="6"/>
      <c r="C19" s="191"/>
      <c r="D19" s="214"/>
      <c r="E19" s="343" t="str">
        <f t="shared" si="0"/>
        <v/>
      </c>
      <c r="F19" s="35"/>
      <c r="G19" s="74" t="str">
        <f t="shared" si="1"/>
        <v/>
      </c>
      <c r="H19" s="70" t="b">
        <f t="shared" si="2"/>
        <v>0</v>
      </c>
      <c r="I19" s="71">
        <f t="shared" si="3"/>
        <v>1</v>
      </c>
    </row>
    <row r="20" spans="1:9">
      <c r="A20" s="35">
        <v>9</v>
      </c>
      <c r="B20" s="6"/>
      <c r="C20" s="191"/>
      <c r="D20" s="214"/>
      <c r="E20" s="343" t="str">
        <f t="shared" si="0"/>
        <v/>
      </c>
      <c r="F20" s="35"/>
      <c r="G20" s="74" t="str">
        <f t="shared" si="1"/>
        <v/>
      </c>
      <c r="H20" s="70" t="b">
        <f t="shared" si="2"/>
        <v>0</v>
      </c>
      <c r="I20" s="71">
        <f t="shared" si="3"/>
        <v>1</v>
      </c>
    </row>
    <row r="21" spans="1:9">
      <c r="A21" s="35">
        <v>10</v>
      </c>
      <c r="B21" s="6"/>
      <c r="C21" s="191"/>
      <c r="D21" s="214"/>
      <c r="E21" s="343" t="str">
        <f t="shared" si="0"/>
        <v/>
      </c>
      <c r="F21" s="35"/>
      <c r="G21" s="74" t="str">
        <f t="shared" si="1"/>
        <v/>
      </c>
      <c r="H21" s="70" t="b">
        <f t="shared" si="2"/>
        <v>0</v>
      </c>
      <c r="I21" s="71">
        <f t="shared" si="3"/>
        <v>1</v>
      </c>
    </row>
    <row r="22" spans="1:9">
      <c r="A22" s="35">
        <v>11</v>
      </c>
      <c r="B22" s="6"/>
      <c r="C22" s="191"/>
      <c r="D22" s="214"/>
      <c r="E22" s="343" t="str">
        <f t="shared" si="0"/>
        <v/>
      </c>
      <c r="F22" s="35"/>
      <c r="G22" s="74" t="str">
        <f t="shared" si="1"/>
        <v/>
      </c>
      <c r="H22" s="70" t="b">
        <f t="shared" si="2"/>
        <v>0</v>
      </c>
      <c r="I22" s="71">
        <f t="shared" si="3"/>
        <v>1</v>
      </c>
    </row>
    <row r="23" spans="1:9">
      <c r="A23" s="35">
        <v>12</v>
      </c>
      <c r="B23" s="6"/>
      <c r="C23" s="191"/>
      <c r="D23" s="214"/>
      <c r="E23" s="343" t="str">
        <f t="shared" si="0"/>
        <v/>
      </c>
      <c r="F23" s="35"/>
      <c r="G23" s="74" t="str">
        <f t="shared" si="1"/>
        <v/>
      </c>
      <c r="H23" s="70" t="b">
        <f t="shared" si="2"/>
        <v>0</v>
      </c>
      <c r="I23" s="71">
        <f t="shared" si="3"/>
        <v>1</v>
      </c>
    </row>
    <row r="24" spans="1:9">
      <c r="A24" s="35">
        <v>13</v>
      </c>
      <c r="B24" s="6"/>
      <c r="C24" s="191"/>
      <c r="D24" s="214"/>
      <c r="E24" s="343" t="str">
        <f t="shared" si="0"/>
        <v/>
      </c>
      <c r="F24" s="35"/>
      <c r="G24" s="74" t="str">
        <f t="shared" si="1"/>
        <v/>
      </c>
      <c r="H24" s="70" t="b">
        <f t="shared" si="2"/>
        <v>0</v>
      </c>
      <c r="I24" s="71">
        <f t="shared" si="3"/>
        <v>1</v>
      </c>
    </row>
    <row r="25" spans="1:9">
      <c r="A25" s="35">
        <v>14</v>
      </c>
      <c r="B25" s="6"/>
      <c r="C25" s="191"/>
      <c r="D25" s="214"/>
      <c r="E25" s="343" t="str">
        <f t="shared" si="0"/>
        <v/>
      </c>
      <c r="F25" s="35"/>
      <c r="G25" s="74" t="str">
        <f t="shared" si="1"/>
        <v/>
      </c>
      <c r="H25" s="70" t="b">
        <f t="shared" si="2"/>
        <v>0</v>
      </c>
      <c r="I25" s="71">
        <f t="shared" si="3"/>
        <v>1</v>
      </c>
    </row>
    <row r="26" spans="1:9">
      <c r="A26" s="35">
        <v>15</v>
      </c>
      <c r="B26" s="6"/>
      <c r="C26" s="191"/>
      <c r="D26" s="214"/>
      <c r="E26" s="343" t="str">
        <f t="shared" si="0"/>
        <v/>
      </c>
      <c r="F26" s="35"/>
      <c r="G26" s="74" t="str">
        <f t="shared" si="1"/>
        <v/>
      </c>
      <c r="H26" s="70" t="b">
        <f t="shared" si="2"/>
        <v>0</v>
      </c>
      <c r="I26" s="71">
        <f t="shared" si="3"/>
        <v>1</v>
      </c>
    </row>
    <row r="27" spans="1:9">
      <c r="A27" s="35">
        <v>16</v>
      </c>
      <c r="B27" s="6"/>
      <c r="C27" s="191"/>
      <c r="D27" s="214"/>
      <c r="E27" s="343" t="str">
        <f t="shared" si="0"/>
        <v/>
      </c>
      <c r="F27" s="35"/>
      <c r="G27" s="74" t="str">
        <f t="shared" si="1"/>
        <v/>
      </c>
      <c r="H27" s="70" t="b">
        <f t="shared" si="2"/>
        <v>0</v>
      </c>
      <c r="I27" s="71">
        <f t="shared" si="3"/>
        <v>1</v>
      </c>
    </row>
    <row r="28" spans="1:9">
      <c r="A28" s="35">
        <v>17</v>
      </c>
      <c r="B28" s="6"/>
      <c r="C28" s="191"/>
      <c r="D28" s="214"/>
      <c r="E28" s="343" t="str">
        <f t="shared" si="0"/>
        <v/>
      </c>
      <c r="F28" s="35"/>
      <c r="G28" s="74" t="str">
        <f t="shared" si="1"/>
        <v/>
      </c>
      <c r="H28" s="70" t="b">
        <f t="shared" si="2"/>
        <v>0</v>
      </c>
      <c r="I28" s="71">
        <f t="shared" si="3"/>
        <v>1</v>
      </c>
    </row>
    <row r="29" spans="1:9">
      <c r="A29" s="35">
        <v>18</v>
      </c>
      <c r="B29" s="6"/>
      <c r="C29" s="191"/>
      <c r="D29" s="214"/>
      <c r="E29" s="343" t="str">
        <f t="shared" si="0"/>
        <v/>
      </c>
      <c r="F29" s="35"/>
      <c r="G29" s="74" t="str">
        <f t="shared" si="1"/>
        <v/>
      </c>
      <c r="H29" s="70" t="b">
        <f t="shared" si="2"/>
        <v>0</v>
      </c>
      <c r="I29" s="71">
        <f t="shared" si="3"/>
        <v>1</v>
      </c>
    </row>
    <row r="30" spans="1:9">
      <c r="A30" s="35">
        <v>19</v>
      </c>
      <c r="B30" s="6"/>
      <c r="C30" s="191"/>
      <c r="D30" s="214"/>
      <c r="E30" s="343" t="str">
        <f t="shared" si="0"/>
        <v/>
      </c>
      <c r="F30" s="35"/>
      <c r="G30" s="74" t="str">
        <f t="shared" si="1"/>
        <v/>
      </c>
      <c r="H30" s="70" t="b">
        <f t="shared" si="2"/>
        <v>0</v>
      </c>
      <c r="I30" s="71">
        <f t="shared" si="3"/>
        <v>1</v>
      </c>
    </row>
    <row r="31" spans="1:9">
      <c r="A31" s="35">
        <v>20</v>
      </c>
      <c r="B31" s="6"/>
      <c r="C31" s="191"/>
      <c r="D31" s="214"/>
      <c r="E31" s="343" t="str">
        <f t="shared" si="0"/>
        <v/>
      </c>
      <c r="F31" s="35"/>
      <c r="G31" s="74" t="str">
        <f t="shared" si="1"/>
        <v/>
      </c>
      <c r="H31" s="70" t="b">
        <f t="shared" si="2"/>
        <v>0</v>
      </c>
      <c r="I31" s="71">
        <f t="shared" si="3"/>
        <v>1</v>
      </c>
    </row>
    <row r="32" spans="1:9">
      <c r="A32" s="35">
        <v>21</v>
      </c>
      <c r="B32" s="6"/>
      <c r="C32" s="191"/>
      <c r="D32" s="214"/>
      <c r="E32" s="343" t="str">
        <f t="shared" si="0"/>
        <v/>
      </c>
      <c r="F32" s="35"/>
      <c r="G32" s="74" t="str">
        <f t="shared" si="1"/>
        <v/>
      </c>
      <c r="H32" s="70" t="b">
        <f t="shared" si="2"/>
        <v>0</v>
      </c>
      <c r="I32" s="71">
        <f t="shared" si="3"/>
        <v>1</v>
      </c>
    </row>
    <row r="33" spans="1:9">
      <c r="A33" s="35">
        <v>22</v>
      </c>
      <c r="B33" s="6"/>
      <c r="C33" s="191"/>
      <c r="D33" s="214"/>
      <c r="E33" s="343" t="str">
        <f t="shared" si="0"/>
        <v/>
      </c>
      <c r="F33" s="35"/>
      <c r="G33" s="74" t="str">
        <f t="shared" si="1"/>
        <v/>
      </c>
      <c r="H33" s="70" t="b">
        <f t="shared" si="2"/>
        <v>0</v>
      </c>
      <c r="I33" s="71">
        <f t="shared" si="3"/>
        <v>1</v>
      </c>
    </row>
    <row r="34" spans="1:9">
      <c r="A34" s="35">
        <v>23</v>
      </c>
      <c r="B34" s="6"/>
      <c r="C34" s="191"/>
      <c r="D34" s="214"/>
      <c r="E34" s="343" t="str">
        <f t="shared" si="0"/>
        <v/>
      </c>
      <c r="F34" s="35"/>
      <c r="G34" s="74" t="str">
        <f t="shared" si="1"/>
        <v/>
      </c>
      <c r="H34" s="70" t="b">
        <f t="shared" si="2"/>
        <v>0</v>
      </c>
      <c r="I34" s="71">
        <f t="shared" si="3"/>
        <v>1</v>
      </c>
    </row>
    <row r="35" spans="1:9">
      <c r="A35" s="35">
        <v>24</v>
      </c>
      <c r="B35" s="6"/>
      <c r="C35" s="191"/>
      <c r="D35" s="214"/>
      <c r="E35" s="343" t="str">
        <f t="shared" si="0"/>
        <v/>
      </c>
      <c r="F35" s="35"/>
      <c r="G35" s="74" t="str">
        <f t="shared" si="1"/>
        <v/>
      </c>
      <c r="H35" s="70" t="b">
        <f t="shared" si="2"/>
        <v>0</v>
      </c>
      <c r="I35" s="71">
        <f t="shared" si="3"/>
        <v>1</v>
      </c>
    </row>
    <row r="36" spans="1:9">
      <c r="A36" s="35">
        <v>25</v>
      </c>
      <c r="B36" s="6"/>
      <c r="C36" s="191"/>
      <c r="D36" s="214"/>
      <c r="E36" s="343" t="str">
        <f t="shared" si="0"/>
        <v/>
      </c>
      <c r="F36" s="35"/>
      <c r="G36" s="74" t="str">
        <f t="shared" si="1"/>
        <v/>
      </c>
      <c r="H36" s="70" t="b">
        <f t="shared" si="2"/>
        <v>0</v>
      </c>
      <c r="I36" s="71">
        <f t="shared" si="3"/>
        <v>1</v>
      </c>
    </row>
    <row r="37" spans="1:9">
      <c r="A37" s="35">
        <v>26</v>
      </c>
      <c r="B37" s="6"/>
      <c r="C37" s="191"/>
      <c r="D37" s="214"/>
      <c r="E37" s="343" t="str">
        <f t="shared" si="0"/>
        <v/>
      </c>
      <c r="F37" s="35"/>
      <c r="G37" s="74" t="str">
        <f t="shared" si="1"/>
        <v/>
      </c>
      <c r="H37" s="70" t="b">
        <f t="shared" si="2"/>
        <v>0</v>
      </c>
      <c r="I37" s="71">
        <f t="shared" si="3"/>
        <v>1</v>
      </c>
    </row>
    <row r="38" spans="1:9">
      <c r="A38" s="35">
        <v>27</v>
      </c>
      <c r="B38" s="6"/>
      <c r="C38" s="191"/>
      <c r="D38" s="214"/>
      <c r="E38" s="343" t="str">
        <f t="shared" si="0"/>
        <v/>
      </c>
      <c r="F38" s="35"/>
      <c r="G38" s="74" t="str">
        <f t="shared" si="1"/>
        <v/>
      </c>
      <c r="H38" s="70" t="b">
        <f t="shared" si="2"/>
        <v>0</v>
      </c>
      <c r="I38" s="71">
        <f t="shared" si="3"/>
        <v>1</v>
      </c>
    </row>
    <row r="39" spans="1:9">
      <c r="A39" s="35">
        <v>28</v>
      </c>
      <c r="B39" s="6"/>
      <c r="C39" s="191"/>
      <c r="D39" s="214"/>
      <c r="E39" s="343" t="str">
        <f t="shared" si="0"/>
        <v/>
      </c>
      <c r="F39" s="35"/>
      <c r="G39" s="74" t="str">
        <f t="shared" si="1"/>
        <v/>
      </c>
      <c r="H39" s="70" t="b">
        <f t="shared" si="2"/>
        <v>0</v>
      </c>
      <c r="I39" s="71">
        <f t="shared" si="3"/>
        <v>1</v>
      </c>
    </row>
    <row r="40" spans="1:9">
      <c r="A40" s="35">
        <v>29</v>
      </c>
      <c r="B40" s="6"/>
      <c r="C40" s="191"/>
      <c r="D40" s="214"/>
      <c r="E40" s="343" t="str">
        <f t="shared" si="0"/>
        <v/>
      </c>
      <c r="F40" s="35"/>
      <c r="G40" s="74" t="str">
        <f t="shared" si="1"/>
        <v/>
      </c>
      <c r="H40" s="70" t="b">
        <f t="shared" si="2"/>
        <v>0</v>
      </c>
      <c r="I40" s="71">
        <f t="shared" si="3"/>
        <v>1</v>
      </c>
    </row>
    <row r="41" spans="1:9">
      <c r="A41" s="35">
        <v>30</v>
      </c>
      <c r="B41" s="6"/>
      <c r="C41" s="191"/>
      <c r="D41" s="214"/>
      <c r="E41" s="343" t="str">
        <f t="shared" si="0"/>
        <v/>
      </c>
      <c r="F41" s="35"/>
      <c r="G41" s="74" t="str">
        <f t="shared" si="1"/>
        <v/>
      </c>
      <c r="H41" s="70" t="b">
        <f t="shared" si="2"/>
        <v>0</v>
      </c>
      <c r="I41" s="71">
        <f t="shared" si="3"/>
        <v>1</v>
      </c>
    </row>
    <row r="42" spans="1:9">
      <c r="A42" s="35">
        <v>31</v>
      </c>
      <c r="B42" s="6"/>
      <c r="C42" s="191"/>
      <c r="D42" s="214"/>
      <c r="E42" s="343" t="str">
        <f t="shared" si="0"/>
        <v/>
      </c>
      <c r="F42" s="35"/>
      <c r="G42" s="74" t="str">
        <f t="shared" si="1"/>
        <v/>
      </c>
      <c r="H42" s="70" t="b">
        <f t="shared" si="2"/>
        <v>0</v>
      </c>
      <c r="I42" s="71">
        <f t="shared" si="3"/>
        <v>1</v>
      </c>
    </row>
    <row r="43" spans="1:9">
      <c r="A43" s="35">
        <v>32</v>
      </c>
      <c r="B43" s="6"/>
      <c r="C43" s="191"/>
      <c r="D43" s="214"/>
      <c r="E43" s="343" t="str">
        <f t="shared" si="0"/>
        <v/>
      </c>
      <c r="F43" s="35"/>
      <c r="G43" s="74" t="str">
        <f t="shared" si="1"/>
        <v/>
      </c>
      <c r="H43" s="70" t="b">
        <f t="shared" si="2"/>
        <v>0</v>
      </c>
      <c r="I43" s="71">
        <f t="shared" si="3"/>
        <v>1</v>
      </c>
    </row>
    <row r="44" spans="1:9">
      <c r="A44" s="35">
        <v>33</v>
      </c>
      <c r="B44" s="6"/>
      <c r="C44" s="191"/>
      <c r="D44" s="214"/>
      <c r="E44" s="343" t="str">
        <f t="shared" si="0"/>
        <v/>
      </c>
      <c r="F44" s="35"/>
      <c r="G44" s="74" t="str">
        <f t="shared" ref="G44:G75" si="4">IF(OR($B44="",,$D44="",$D44&gt;an_final),"",IF($D44&gt;=an_initial,1,""))</f>
        <v/>
      </c>
      <c r="H44" s="70" t="b">
        <f t="shared" si="2"/>
        <v>0</v>
      </c>
      <c r="I44" s="71">
        <f t="shared" ref="I44:I75" si="5">LEN(B44)-LEN(SUBSTITUTE(B44,",",""))+1</f>
        <v>1</v>
      </c>
    </row>
    <row r="45" spans="1:9">
      <c r="A45" s="35">
        <v>34</v>
      </c>
      <c r="B45" s="6"/>
      <c r="C45" s="191"/>
      <c r="D45" s="214"/>
      <c r="E45" s="343" t="str">
        <f t="shared" si="0"/>
        <v/>
      </c>
      <c r="F45" s="35"/>
      <c r="G45" s="74" t="str">
        <f t="shared" si="4"/>
        <v/>
      </c>
      <c r="H45" s="70" t="b">
        <f t="shared" si="2"/>
        <v>0</v>
      </c>
      <c r="I45" s="71">
        <f t="shared" si="5"/>
        <v>1</v>
      </c>
    </row>
    <row r="46" spans="1:9">
      <c r="A46" s="35">
        <v>35</v>
      </c>
      <c r="B46" s="6"/>
      <c r="C46" s="191"/>
      <c r="D46" s="214"/>
      <c r="E46" s="343" t="str">
        <f t="shared" si="0"/>
        <v/>
      </c>
      <c r="F46" s="35"/>
      <c r="G46" s="74" t="str">
        <f t="shared" si="4"/>
        <v/>
      </c>
      <c r="H46" s="70" t="b">
        <f t="shared" si="2"/>
        <v>0</v>
      </c>
      <c r="I46" s="71">
        <f t="shared" si="5"/>
        <v>1</v>
      </c>
    </row>
    <row r="47" spans="1:9">
      <c r="A47" s="35">
        <v>36</v>
      </c>
      <c r="B47" s="6"/>
      <c r="C47" s="191"/>
      <c r="D47" s="214"/>
      <c r="E47" s="343" t="str">
        <f t="shared" si="0"/>
        <v/>
      </c>
      <c r="F47" s="35"/>
      <c r="G47" s="74" t="str">
        <f t="shared" si="4"/>
        <v/>
      </c>
      <c r="H47" s="70" t="b">
        <f t="shared" si="2"/>
        <v>0</v>
      </c>
      <c r="I47" s="71">
        <f t="shared" si="5"/>
        <v>1</v>
      </c>
    </row>
    <row r="48" spans="1:9">
      <c r="A48" s="35">
        <v>37</v>
      </c>
      <c r="B48" s="6"/>
      <c r="C48" s="191"/>
      <c r="D48" s="214"/>
      <c r="E48" s="343" t="str">
        <f t="shared" si="0"/>
        <v/>
      </c>
      <c r="F48" s="35"/>
      <c r="G48" s="74" t="str">
        <f t="shared" si="4"/>
        <v/>
      </c>
      <c r="H48" s="70" t="b">
        <f t="shared" si="2"/>
        <v>0</v>
      </c>
      <c r="I48" s="71">
        <f t="shared" si="5"/>
        <v>1</v>
      </c>
    </row>
    <row r="49" spans="1:9">
      <c r="A49" s="35">
        <v>38</v>
      </c>
      <c r="B49" s="6"/>
      <c r="C49" s="191"/>
      <c r="D49" s="214"/>
      <c r="E49" s="343" t="str">
        <f t="shared" si="0"/>
        <v/>
      </c>
      <c r="F49" s="35"/>
      <c r="G49" s="74" t="str">
        <f t="shared" si="4"/>
        <v/>
      </c>
      <c r="H49" s="70" t="b">
        <f t="shared" si="2"/>
        <v>0</v>
      </c>
      <c r="I49" s="71">
        <f t="shared" si="5"/>
        <v>1</v>
      </c>
    </row>
    <row r="50" spans="1:9">
      <c r="A50" s="35">
        <v>39</v>
      </c>
      <c r="B50" s="6"/>
      <c r="C50" s="191"/>
      <c r="D50" s="214"/>
      <c r="E50" s="343" t="str">
        <f t="shared" si="0"/>
        <v/>
      </c>
      <c r="F50" s="35"/>
      <c r="G50" s="74" t="str">
        <f t="shared" si="4"/>
        <v/>
      </c>
      <c r="H50" s="70" t="b">
        <f t="shared" si="2"/>
        <v>0</v>
      </c>
      <c r="I50" s="71">
        <f t="shared" si="5"/>
        <v>1</v>
      </c>
    </row>
    <row r="51" spans="1:9">
      <c r="A51" s="35">
        <v>40</v>
      </c>
      <c r="B51" s="6"/>
      <c r="C51" s="191"/>
      <c r="D51" s="214"/>
      <c r="E51" s="343" t="str">
        <f t="shared" si="0"/>
        <v/>
      </c>
      <c r="F51" s="35"/>
      <c r="G51" s="74" t="str">
        <f t="shared" si="4"/>
        <v/>
      </c>
      <c r="H51" s="70" t="b">
        <f t="shared" si="2"/>
        <v>0</v>
      </c>
      <c r="I51" s="71">
        <f t="shared" si="5"/>
        <v>1</v>
      </c>
    </row>
    <row r="52" spans="1:9">
      <c r="A52" s="35">
        <v>41</v>
      </c>
      <c r="B52" s="6"/>
      <c r="C52" s="191"/>
      <c r="D52" s="214"/>
      <c r="E52" s="343" t="str">
        <f t="shared" si="0"/>
        <v/>
      </c>
      <c r="F52" s="35"/>
      <c r="G52" s="74" t="str">
        <f t="shared" si="4"/>
        <v/>
      </c>
      <c r="H52" s="70" t="b">
        <f t="shared" si="2"/>
        <v>0</v>
      </c>
      <c r="I52" s="71">
        <f t="shared" si="5"/>
        <v>1</v>
      </c>
    </row>
    <row r="53" spans="1:9">
      <c r="A53" s="35">
        <v>42</v>
      </c>
      <c r="B53" s="6"/>
      <c r="C53" s="191"/>
      <c r="D53" s="214"/>
      <c r="E53" s="343" t="str">
        <f t="shared" si="0"/>
        <v/>
      </c>
      <c r="F53" s="35"/>
      <c r="G53" s="74" t="str">
        <f t="shared" si="4"/>
        <v/>
      </c>
      <c r="H53" s="70" t="b">
        <f t="shared" si="2"/>
        <v>0</v>
      </c>
      <c r="I53" s="71">
        <f t="shared" si="5"/>
        <v>1</v>
      </c>
    </row>
    <row r="54" spans="1:9">
      <c r="A54" s="35">
        <v>43</v>
      </c>
      <c r="B54" s="6"/>
      <c r="C54" s="191"/>
      <c r="D54" s="214"/>
      <c r="E54" s="343" t="str">
        <f t="shared" si="0"/>
        <v/>
      </c>
      <c r="F54" s="35"/>
      <c r="G54" s="74" t="str">
        <f t="shared" si="4"/>
        <v/>
      </c>
      <c r="H54" s="70" t="b">
        <f t="shared" si="2"/>
        <v>0</v>
      </c>
      <c r="I54" s="71">
        <f t="shared" si="5"/>
        <v>1</v>
      </c>
    </row>
    <row r="55" spans="1:9">
      <c r="A55" s="35">
        <v>44</v>
      </c>
      <c r="B55" s="6"/>
      <c r="C55" s="191"/>
      <c r="D55" s="214"/>
      <c r="E55" s="343" t="str">
        <f t="shared" si="0"/>
        <v/>
      </c>
      <c r="F55" s="35"/>
      <c r="G55" s="74" t="str">
        <f t="shared" si="4"/>
        <v/>
      </c>
      <c r="H55" s="70" t="b">
        <f t="shared" si="2"/>
        <v>0</v>
      </c>
      <c r="I55" s="71">
        <f t="shared" si="5"/>
        <v>1</v>
      </c>
    </row>
    <row r="56" spans="1:9">
      <c r="A56" s="35">
        <v>45</v>
      </c>
      <c r="B56" s="6"/>
      <c r="C56" s="191"/>
      <c r="D56" s="214"/>
      <c r="E56" s="343" t="str">
        <f t="shared" si="0"/>
        <v/>
      </c>
      <c r="F56" s="35"/>
      <c r="G56" s="74" t="str">
        <f t="shared" si="4"/>
        <v/>
      </c>
      <c r="H56" s="70" t="b">
        <f t="shared" si="2"/>
        <v>0</v>
      </c>
      <c r="I56" s="71">
        <f t="shared" si="5"/>
        <v>1</v>
      </c>
    </row>
    <row r="57" spans="1:9">
      <c r="A57" s="35">
        <v>46</v>
      </c>
      <c r="B57" s="6"/>
      <c r="C57" s="191"/>
      <c r="D57" s="214"/>
      <c r="E57" s="343" t="str">
        <f t="shared" si="0"/>
        <v/>
      </c>
      <c r="F57" s="35"/>
      <c r="G57" s="74" t="str">
        <f t="shared" si="4"/>
        <v/>
      </c>
      <c r="H57" s="70" t="b">
        <f t="shared" si="2"/>
        <v>0</v>
      </c>
      <c r="I57" s="71">
        <f t="shared" si="5"/>
        <v>1</v>
      </c>
    </row>
    <row r="58" spans="1:9">
      <c r="A58" s="35">
        <v>47</v>
      </c>
      <c r="B58" s="6"/>
      <c r="C58" s="191"/>
      <c r="D58" s="214"/>
      <c r="E58" s="343" t="str">
        <f t="shared" si="0"/>
        <v/>
      </c>
      <c r="F58" s="35"/>
      <c r="G58" s="74" t="str">
        <f t="shared" si="4"/>
        <v/>
      </c>
      <c r="H58" s="70" t="b">
        <f t="shared" si="2"/>
        <v>0</v>
      </c>
      <c r="I58" s="71">
        <f t="shared" si="5"/>
        <v>1</v>
      </c>
    </row>
    <row r="59" spans="1:9">
      <c r="A59" s="35">
        <v>48</v>
      </c>
      <c r="B59" s="6"/>
      <c r="C59" s="191"/>
      <c r="D59" s="214"/>
      <c r="E59" s="343" t="str">
        <f t="shared" si="0"/>
        <v/>
      </c>
      <c r="F59" s="35"/>
      <c r="G59" s="74" t="str">
        <f t="shared" si="4"/>
        <v/>
      </c>
      <c r="H59" s="70" t="b">
        <f t="shared" si="2"/>
        <v>0</v>
      </c>
      <c r="I59" s="71">
        <f t="shared" si="5"/>
        <v>1</v>
      </c>
    </row>
    <row r="60" spans="1:9">
      <c r="A60" s="35">
        <v>49</v>
      </c>
      <c r="B60" s="6"/>
      <c r="C60" s="191"/>
      <c r="D60" s="214"/>
      <c r="E60" s="343" t="str">
        <f t="shared" si="0"/>
        <v/>
      </c>
      <c r="F60" s="35"/>
      <c r="G60" s="74" t="str">
        <f t="shared" si="4"/>
        <v/>
      </c>
      <c r="H60" s="70" t="b">
        <f t="shared" si="2"/>
        <v>0</v>
      </c>
      <c r="I60" s="71">
        <f t="shared" si="5"/>
        <v>1</v>
      </c>
    </row>
    <row r="61" spans="1:9">
      <c r="A61" s="35">
        <v>50</v>
      </c>
      <c r="B61" s="6"/>
      <c r="C61" s="191"/>
      <c r="D61" s="214"/>
      <c r="E61" s="343" t="str">
        <f t="shared" si="0"/>
        <v/>
      </c>
      <c r="F61" s="35"/>
      <c r="G61" s="74" t="str">
        <f t="shared" si="4"/>
        <v/>
      </c>
      <c r="H61" s="70" t="b">
        <f t="shared" si="2"/>
        <v>0</v>
      </c>
      <c r="I61" s="71">
        <f t="shared" si="5"/>
        <v>1</v>
      </c>
    </row>
    <row r="62" spans="1:9">
      <c r="A62" s="35">
        <v>51</v>
      </c>
      <c r="B62" s="6"/>
      <c r="C62" s="191"/>
      <c r="D62" s="214"/>
      <c r="E62" s="343" t="str">
        <f t="shared" si="0"/>
        <v/>
      </c>
      <c r="F62" s="35"/>
      <c r="G62" s="74" t="str">
        <f t="shared" si="4"/>
        <v/>
      </c>
      <c r="H62" s="70" t="b">
        <f t="shared" si="2"/>
        <v>0</v>
      </c>
      <c r="I62" s="71">
        <f t="shared" si="5"/>
        <v>1</v>
      </c>
    </row>
    <row r="63" spans="1:9">
      <c r="A63" s="35">
        <v>52</v>
      </c>
      <c r="B63" s="6"/>
      <c r="C63" s="191"/>
      <c r="D63" s="214"/>
      <c r="E63" s="343" t="str">
        <f t="shared" si="0"/>
        <v/>
      </c>
      <c r="F63" s="35"/>
      <c r="G63" s="74" t="str">
        <f t="shared" si="4"/>
        <v/>
      </c>
      <c r="H63" s="70" t="b">
        <f t="shared" si="2"/>
        <v>0</v>
      </c>
      <c r="I63" s="71">
        <f t="shared" si="5"/>
        <v>1</v>
      </c>
    </row>
    <row r="64" spans="1:9">
      <c r="A64" s="35">
        <v>53</v>
      </c>
      <c r="B64" s="6"/>
      <c r="C64" s="191"/>
      <c r="D64" s="214"/>
      <c r="E64" s="343" t="str">
        <f t="shared" si="0"/>
        <v/>
      </c>
      <c r="F64" s="35"/>
      <c r="G64" s="74" t="str">
        <f t="shared" si="4"/>
        <v/>
      </c>
      <c r="H64" s="70" t="b">
        <f t="shared" si="2"/>
        <v>0</v>
      </c>
      <c r="I64" s="71">
        <f t="shared" si="5"/>
        <v>1</v>
      </c>
    </row>
    <row r="65" spans="1:9">
      <c r="A65" s="35">
        <v>54</v>
      </c>
      <c r="B65" s="6"/>
      <c r="C65" s="191"/>
      <c r="D65" s="214"/>
      <c r="E65" s="343" t="str">
        <f t="shared" si="0"/>
        <v/>
      </c>
      <c r="F65" s="35"/>
      <c r="G65" s="74" t="str">
        <f t="shared" si="4"/>
        <v/>
      </c>
      <c r="H65" s="70" t="b">
        <f t="shared" si="2"/>
        <v>0</v>
      </c>
      <c r="I65" s="71">
        <f t="shared" si="5"/>
        <v>1</v>
      </c>
    </row>
    <row r="66" spans="1:9">
      <c r="A66" s="35">
        <v>55</v>
      </c>
      <c r="B66" s="6"/>
      <c r="C66" s="191"/>
      <c r="D66" s="214"/>
      <c r="E66" s="343" t="str">
        <f t="shared" si="0"/>
        <v/>
      </c>
      <c r="F66" s="35"/>
      <c r="G66" s="74" t="str">
        <f t="shared" si="4"/>
        <v/>
      </c>
      <c r="H66" s="70" t="b">
        <f t="shared" si="2"/>
        <v>0</v>
      </c>
      <c r="I66" s="71">
        <f t="shared" si="5"/>
        <v>1</v>
      </c>
    </row>
    <row r="67" spans="1:9">
      <c r="A67" s="35">
        <v>56</v>
      </c>
      <c r="B67" s="6"/>
      <c r="C67" s="191"/>
      <c r="D67" s="214"/>
      <c r="E67" s="343" t="str">
        <f t="shared" si="0"/>
        <v/>
      </c>
      <c r="F67" s="35"/>
      <c r="G67" s="74" t="str">
        <f t="shared" si="4"/>
        <v/>
      </c>
      <c r="H67" s="70" t="b">
        <f t="shared" si="2"/>
        <v>0</v>
      </c>
      <c r="I67" s="71">
        <f t="shared" si="5"/>
        <v>1</v>
      </c>
    </row>
    <row r="68" spans="1:9">
      <c r="A68" s="35">
        <v>57</v>
      </c>
      <c r="B68" s="6"/>
      <c r="C68" s="191"/>
      <c r="D68" s="214"/>
      <c r="E68" s="343" t="str">
        <f t="shared" si="0"/>
        <v/>
      </c>
      <c r="F68" s="35"/>
      <c r="G68" s="74" t="str">
        <f t="shared" si="4"/>
        <v/>
      </c>
      <c r="H68" s="70" t="b">
        <f t="shared" si="2"/>
        <v>0</v>
      </c>
      <c r="I68" s="71">
        <f t="shared" si="5"/>
        <v>1</v>
      </c>
    </row>
    <row r="69" spans="1:9">
      <c r="A69" s="35">
        <v>58</v>
      </c>
      <c r="B69" s="6"/>
      <c r="C69" s="191"/>
      <c r="D69" s="214"/>
      <c r="E69" s="343" t="str">
        <f t="shared" si="0"/>
        <v/>
      </c>
      <c r="F69" s="35"/>
      <c r="G69" s="74" t="str">
        <f t="shared" si="4"/>
        <v/>
      </c>
      <c r="H69" s="70" t="b">
        <f t="shared" si="2"/>
        <v>0</v>
      </c>
      <c r="I69" s="71">
        <f t="shared" si="5"/>
        <v>1</v>
      </c>
    </row>
    <row r="70" spans="1:9">
      <c r="A70" s="35">
        <v>59</v>
      </c>
      <c r="B70" s="6"/>
      <c r="C70" s="191"/>
      <c r="D70" s="214"/>
      <c r="E70" s="343" t="str">
        <f t="shared" si="0"/>
        <v/>
      </c>
      <c r="F70" s="35"/>
      <c r="G70" s="74" t="str">
        <f t="shared" si="4"/>
        <v/>
      </c>
      <c r="H70" s="70" t="b">
        <f t="shared" si="2"/>
        <v>0</v>
      </c>
      <c r="I70" s="71">
        <f t="shared" si="5"/>
        <v>1</v>
      </c>
    </row>
    <row r="71" spans="1:9">
      <c r="A71" s="35">
        <v>60</v>
      </c>
      <c r="B71" s="6"/>
      <c r="C71" s="191"/>
      <c r="D71" s="214"/>
      <c r="E71" s="343" t="str">
        <f t="shared" si="0"/>
        <v/>
      </c>
      <c r="F71" s="35"/>
      <c r="G71" s="74" t="str">
        <f t="shared" si="4"/>
        <v/>
      </c>
      <c r="H71" s="70" t="b">
        <f t="shared" si="2"/>
        <v>0</v>
      </c>
      <c r="I71" s="71">
        <f t="shared" si="5"/>
        <v>1</v>
      </c>
    </row>
    <row r="72" spans="1:9">
      <c r="A72" s="35">
        <v>61</v>
      </c>
      <c r="B72" s="6"/>
      <c r="C72" s="191"/>
      <c r="D72" s="214"/>
      <c r="E72" s="343" t="str">
        <f t="shared" si="0"/>
        <v/>
      </c>
      <c r="F72" s="35"/>
      <c r="G72" s="74" t="str">
        <f t="shared" si="4"/>
        <v/>
      </c>
      <c r="H72" s="70" t="b">
        <f t="shared" si="2"/>
        <v>0</v>
      </c>
      <c r="I72" s="71">
        <f t="shared" si="5"/>
        <v>1</v>
      </c>
    </row>
    <row r="73" spans="1:9">
      <c r="A73" s="35">
        <v>62</v>
      </c>
      <c r="B73" s="6"/>
      <c r="C73" s="191"/>
      <c r="D73" s="214"/>
      <c r="E73" s="343" t="str">
        <f t="shared" si="0"/>
        <v/>
      </c>
      <c r="F73" s="35"/>
      <c r="G73" s="74" t="str">
        <f t="shared" si="4"/>
        <v/>
      </c>
      <c r="H73" s="70" t="b">
        <f t="shared" si="2"/>
        <v>0</v>
      </c>
      <c r="I73" s="71">
        <f t="shared" si="5"/>
        <v>1</v>
      </c>
    </row>
    <row r="74" spans="1:9">
      <c r="A74" s="35">
        <v>63</v>
      </c>
      <c r="B74" s="6"/>
      <c r="C74" s="191"/>
      <c r="D74" s="214"/>
      <c r="E74" s="343" t="str">
        <f t="shared" si="0"/>
        <v/>
      </c>
      <c r="F74" s="35"/>
      <c r="G74" s="74" t="str">
        <f t="shared" si="4"/>
        <v/>
      </c>
      <c r="H74" s="70" t="b">
        <f t="shared" si="2"/>
        <v>0</v>
      </c>
      <c r="I74" s="71">
        <f t="shared" si="5"/>
        <v>1</v>
      </c>
    </row>
    <row r="75" spans="1:9">
      <c r="A75" s="35">
        <v>64</v>
      </c>
      <c r="B75" s="6"/>
      <c r="C75" s="191"/>
      <c r="D75" s="214"/>
      <c r="E75" s="343" t="str">
        <f t="shared" si="0"/>
        <v/>
      </c>
      <c r="F75" s="35"/>
      <c r="G75" s="74" t="str">
        <f t="shared" si="4"/>
        <v/>
      </c>
      <c r="H75" s="70" t="b">
        <f t="shared" si="2"/>
        <v>0</v>
      </c>
      <c r="I75" s="71">
        <f t="shared" si="5"/>
        <v>1</v>
      </c>
    </row>
    <row r="76" spans="1:9">
      <c r="A76" s="35">
        <v>65</v>
      </c>
      <c r="B76" s="6"/>
      <c r="C76" s="191"/>
      <c r="D76" s="214"/>
      <c r="E76" s="343" t="str">
        <f t="shared" ref="E76:E139" si="6">IF(OR($B76="",,$D76&lt;an_initial,$D76&gt;an_final),"",C76/100)</f>
        <v/>
      </c>
      <c r="F76" s="35"/>
      <c r="G76" s="74" t="str">
        <f t="shared" ref="G76:G110" si="7">IF(OR($B76="",,$D76="",$D76&gt;an_final),"",IF($D76&gt;=an_initial,1,""))</f>
        <v/>
      </c>
      <c r="H76" s="70" t="b">
        <f t="shared" ref="H76:H110" si="8">IF(nume_candidat="",FALSE,ISNUMBER(SEARCH(nume_candidat,$B76)))</f>
        <v>0</v>
      </c>
      <c r="I76" s="71">
        <f t="shared" ref="I76:I110" si="9">LEN(B76)-LEN(SUBSTITUTE(B76,",",""))+1</f>
        <v>1</v>
      </c>
    </row>
    <row r="77" spans="1:9">
      <c r="A77" s="35">
        <v>66</v>
      </c>
      <c r="B77" s="6"/>
      <c r="C77" s="191"/>
      <c r="D77" s="214"/>
      <c r="E77" s="343" t="str">
        <f t="shared" si="6"/>
        <v/>
      </c>
      <c r="F77" s="35"/>
      <c r="G77" s="74" t="str">
        <f t="shared" si="7"/>
        <v/>
      </c>
      <c r="H77" s="70" t="b">
        <f t="shared" si="8"/>
        <v>0</v>
      </c>
      <c r="I77" s="71">
        <f t="shared" si="9"/>
        <v>1</v>
      </c>
    </row>
    <row r="78" spans="1:9">
      <c r="A78" s="35">
        <v>67</v>
      </c>
      <c r="B78" s="6"/>
      <c r="C78" s="191"/>
      <c r="D78" s="214"/>
      <c r="E78" s="343" t="str">
        <f t="shared" si="6"/>
        <v/>
      </c>
      <c r="F78" s="35"/>
      <c r="G78" s="74" t="str">
        <f t="shared" si="7"/>
        <v/>
      </c>
      <c r="H78" s="70" t="b">
        <f t="shared" si="8"/>
        <v>0</v>
      </c>
      <c r="I78" s="71">
        <f t="shared" si="9"/>
        <v>1</v>
      </c>
    </row>
    <row r="79" spans="1:9">
      <c r="A79" s="35">
        <v>68</v>
      </c>
      <c r="B79" s="6"/>
      <c r="C79" s="191"/>
      <c r="D79" s="214"/>
      <c r="E79" s="343" t="str">
        <f t="shared" si="6"/>
        <v/>
      </c>
      <c r="F79" s="35"/>
      <c r="G79" s="74" t="str">
        <f t="shared" si="7"/>
        <v/>
      </c>
      <c r="H79" s="70" t="b">
        <f t="shared" si="8"/>
        <v>0</v>
      </c>
      <c r="I79" s="71">
        <f t="shared" si="9"/>
        <v>1</v>
      </c>
    </row>
    <row r="80" spans="1:9">
      <c r="A80" s="35">
        <v>69</v>
      </c>
      <c r="B80" s="6"/>
      <c r="C80" s="191"/>
      <c r="D80" s="214"/>
      <c r="E80" s="343" t="str">
        <f t="shared" si="6"/>
        <v/>
      </c>
      <c r="F80" s="35"/>
      <c r="G80" s="74" t="str">
        <f t="shared" si="7"/>
        <v/>
      </c>
      <c r="H80" s="70" t="b">
        <f t="shared" si="8"/>
        <v>0</v>
      </c>
      <c r="I80" s="71">
        <f t="shared" si="9"/>
        <v>1</v>
      </c>
    </row>
    <row r="81" spans="1:9">
      <c r="A81" s="35">
        <v>70</v>
      </c>
      <c r="B81" s="6"/>
      <c r="C81" s="191"/>
      <c r="D81" s="214"/>
      <c r="E81" s="343" t="str">
        <f t="shared" si="6"/>
        <v/>
      </c>
      <c r="F81" s="35"/>
      <c r="G81" s="74" t="str">
        <f t="shared" si="7"/>
        <v/>
      </c>
      <c r="H81" s="70" t="b">
        <f t="shared" si="8"/>
        <v>0</v>
      </c>
      <c r="I81" s="71">
        <f t="shared" si="9"/>
        <v>1</v>
      </c>
    </row>
    <row r="82" spans="1:9">
      <c r="A82" s="35">
        <v>71</v>
      </c>
      <c r="B82" s="6"/>
      <c r="C82" s="191"/>
      <c r="D82" s="214"/>
      <c r="E82" s="343" t="str">
        <f t="shared" si="6"/>
        <v/>
      </c>
      <c r="F82" s="35"/>
      <c r="G82" s="74" t="str">
        <f t="shared" si="7"/>
        <v/>
      </c>
      <c r="H82" s="70" t="b">
        <f t="shared" si="8"/>
        <v>0</v>
      </c>
      <c r="I82" s="71">
        <f t="shared" si="9"/>
        <v>1</v>
      </c>
    </row>
    <row r="83" spans="1:9">
      <c r="A83" s="35">
        <v>72</v>
      </c>
      <c r="B83" s="6"/>
      <c r="C83" s="191"/>
      <c r="D83" s="214"/>
      <c r="E83" s="343" t="str">
        <f t="shared" si="6"/>
        <v/>
      </c>
      <c r="F83" s="35"/>
      <c r="G83" s="74" t="str">
        <f t="shared" si="7"/>
        <v/>
      </c>
      <c r="H83" s="70" t="b">
        <f t="shared" si="8"/>
        <v>0</v>
      </c>
      <c r="I83" s="71">
        <f t="shared" si="9"/>
        <v>1</v>
      </c>
    </row>
    <row r="84" spans="1:9">
      <c r="A84" s="35">
        <v>73</v>
      </c>
      <c r="B84" s="6"/>
      <c r="C84" s="191"/>
      <c r="D84" s="214"/>
      <c r="E84" s="343" t="str">
        <f t="shared" si="6"/>
        <v/>
      </c>
      <c r="F84" s="35"/>
      <c r="G84" s="74" t="str">
        <f t="shared" si="7"/>
        <v/>
      </c>
      <c r="H84" s="70" t="b">
        <f t="shared" si="8"/>
        <v>0</v>
      </c>
      <c r="I84" s="71">
        <f t="shared" si="9"/>
        <v>1</v>
      </c>
    </row>
    <row r="85" spans="1:9">
      <c r="A85" s="35">
        <v>74</v>
      </c>
      <c r="B85" s="6"/>
      <c r="C85" s="191"/>
      <c r="D85" s="214"/>
      <c r="E85" s="343" t="str">
        <f t="shared" si="6"/>
        <v/>
      </c>
      <c r="F85" s="35"/>
      <c r="G85" s="74" t="str">
        <f t="shared" si="7"/>
        <v/>
      </c>
      <c r="H85" s="70" t="b">
        <f t="shared" si="8"/>
        <v>0</v>
      </c>
      <c r="I85" s="71">
        <f t="shared" si="9"/>
        <v>1</v>
      </c>
    </row>
    <row r="86" spans="1:9">
      <c r="A86" s="35">
        <v>75</v>
      </c>
      <c r="B86" s="6"/>
      <c r="C86" s="191"/>
      <c r="D86" s="214"/>
      <c r="E86" s="343" t="str">
        <f t="shared" si="6"/>
        <v/>
      </c>
      <c r="F86" s="35"/>
      <c r="G86" s="74" t="str">
        <f t="shared" si="7"/>
        <v/>
      </c>
      <c r="H86" s="70" t="b">
        <f t="shared" si="8"/>
        <v>0</v>
      </c>
      <c r="I86" s="71">
        <f t="shared" si="9"/>
        <v>1</v>
      </c>
    </row>
    <row r="87" spans="1:9">
      <c r="A87" s="35">
        <v>76</v>
      </c>
      <c r="B87" s="6"/>
      <c r="C87" s="191"/>
      <c r="D87" s="214"/>
      <c r="E87" s="343" t="str">
        <f t="shared" si="6"/>
        <v/>
      </c>
      <c r="F87" s="35"/>
      <c r="G87" s="74" t="str">
        <f t="shared" si="7"/>
        <v/>
      </c>
      <c r="H87" s="70" t="b">
        <f t="shared" si="8"/>
        <v>0</v>
      </c>
      <c r="I87" s="71">
        <f t="shared" si="9"/>
        <v>1</v>
      </c>
    </row>
    <row r="88" spans="1:9">
      <c r="A88" s="35">
        <v>77</v>
      </c>
      <c r="B88" s="6"/>
      <c r="C88" s="191"/>
      <c r="D88" s="214"/>
      <c r="E88" s="343" t="str">
        <f t="shared" si="6"/>
        <v/>
      </c>
      <c r="F88" s="35"/>
      <c r="G88" s="74" t="str">
        <f t="shared" si="7"/>
        <v/>
      </c>
      <c r="H88" s="70" t="b">
        <f t="shared" si="8"/>
        <v>0</v>
      </c>
      <c r="I88" s="71">
        <f t="shared" si="9"/>
        <v>1</v>
      </c>
    </row>
    <row r="89" spans="1:9">
      <c r="A89" s="35">
        <v>78</v>
      </c>
      <c r="B89" s="6"/>
      <c r="C89" s="191"/>
      <c r="D89" s="214"/>
      <c r="E89" s="343" t="str">
        <f t="shared" si="6"/>
        <v/>
      </c>
      <c r="F89" s="35"/>
      <c r="G89" s="74" t="str">
        <f t="shared" si="7"/>
        <v/>
      </c>
      <c r="H89" s="70" t="b">
        <f t="shared" si="8"/>
        <v>0</v>
      </c>
      <c r="I89" s="71">
        <f t="shared" si="9"/>
        <v>1</v>
      </c>
    </row>
    <row r="90" spans="1:9">
      <c r="A90" s="35">
        <v>79</v>
      </c>
      <c r="B90" s="6"/>
      <c r="C90" s="191"/>
      <c r="D90" s="214"/>
      <c r="E90" s="343" t="str">
        <f t="shared" si="6"/>
        <v/>
      </c>
      <c r="F90" s="35"/>
      <c r="G90" s="74" t="str">
        <f t="shared" si="7"/>
        <v/>
      </c>
      <c r="H90" s="70" t="b">
        <f t="shared" si="8"/>
        <v>0</v>
      </c>
      <c r="I90" s="71">
        <f t="shared" si="9"/>
        <v>1</v>
      </c>
    </row>
    <row r="91" spans="1:9">
      <c r="A91" s="35">
        <v>80</v>
      </c>
      <c r="B91" s="6"/>
      <c r="C91" s="191"/>
      <c r="D91" s="214"/>
      <c r="E91" s="343" t="str">
        <f t="shared" si="6"/>
        <v/>
      </c>
      <c r="F91" s="35"/>
      <c r="G91" s="74" t="str">
        <f t="shared" si="7"/>
        <v/>
      </c>
      <c r="H91" s="70" t="b">
        <f t="shared" si="8"/>
        <v>0</v>
      </c>
      <c r="I91" s="71">
        <f t="shared" si="9"/>
        <v>1</v>
      </c>
    </row>
    <row r="92" spans="1:9">
      <c r="A92" s="35">
        <v>81</v>
      </c>
      <c r="B92" s="6"/>
      <c r="C92" s="191"/>
      <c r="D92" s="214"/>
      <c r="E92" s="343" t="str">
        <f t="shared" si="6"/>
        <v/>
      </c>
      <c r="F92" s="35"/>
      <c r="G92" s="74" t="str">
        <f t="shared" si="7"/>
        <v/>
      </c>
      <c r="H92" s="70" t="b">
        <f t="shared" si="8"/>
        <v>0</v>
      </c>
      <c r="I92" s="71">
        <f t="shared" si="9"/>
        <v>1</v>
      </c>
    </row>
    <row r="93" spans="1:9">
      <c r="A93" s="35">
        <v>82</v>
      </c>
      <c r="B93" s="6"/>
      <c r="C93" s="191"/>
      <c r="D93" s="214"/>
      <c r="E93" s="343" t="str">
        <f t="shared" si="6"/>
        <v/>
      </c>
      <c r="F93" s="35"/>
      <c r="G93" s="74" t="str">
        <f t="shared" si="7"/>
        <v/>
      </c>
      <c r="H93" s="70" t="b">
        <f t="shared" si="8"/>
        <v>0</v>
      </c>
      <c r="I93" s="71">
        <f t="shared" si="9"/>
        <v>1</v>
      </c>
    </row>
    <row r="94" spans="1:9">
      <c r="A94" s="35">
        <v>83</v>
      </c>
      <c r="B94" s="6"/>
      <c r="C94" s="191"/>
      <c r="D94" s="214"/>
      <c r="E94" s="343" t="str">
        <f t="shared" si="6"/>
        <v/>
      </c>
      <c r="F94" s="35"/>
      <c r="G94" s="74" t="str">
        <f t="shared" si="7"/>
        <v/>
      </c>
      <c r="H94" s="70" t="b">
        <f t="shared" si="8"/>
        <v>0</v>
      </c>
      <c r="I94" s="71">
        <f t="shared" si="9"/>
        <v>1</v>
      </c>
    </row>
    <row r="95" spans="1:9">
      <c r="A95" s="35">
        <v>84</v>
      </c>
      <c r="B95" s="6"/>
      <c r="C95" s="191"/>
      <c r="D95" s="214"/>
      <c r="E95" s="343" t="str">
        <f t="shared" si="6"/>
        <v/>
      </c>
      <c r="F95" s="35"/>
      <c r="G95" s="74" t="str">
        <f t="shared" si="7"/>
        <v/>
      </c>
      <c r="H95" s="70" t="b">
        <f t="shared" si="8"/>
        <v>0</v>
      </c>
      <c r="I95" s="71">
        <f t="shared" si="9"/>
        <v>1</v>
      </c>
    </row>
    <row r="96" spans="1:9">
      <c r="A96" s="35">
        <v>85</v>
      </c>
      <c r="B96" s="6"/>
      <c r="C96" s="191"/>
      <c r="D96" s="214"/>
      <c r="E96" s="343" t="str">
        <f t="shared" si="6"/>
        <v/>
      </c>
      <c r="F96" s="35"/>
      <c r="G96" s="74" t="str">
        <f t="shared" si="7"/>
        <v/>
      </c>
      <c r="H96" s="70" t="b">
        <f t="shared" si="8"/>
        <v>0</v>
      </c>
      <c r="I96" s="71">
        <f t="shared" si="9"/>
        <v>1</v>
      </c>
    </row>
    <row r="97" spans="1:9">
      <c r="A97" s="35">
        <v>86</v>
      </c>
      <c r="B97" s="6"/>
      <c r="C97" s="191"/>
      <c r="D97" s="214"/>
      <c r="E97" s="343" t="str">
        <f t="shared" si="6"/>
        <v/>
      </c>
      <c r="F97" s="35"/>
      <c r="G97" s="74" t="str">
        <f t="shared" si="7"/>
        <v/>
      </c>
      <c r="H97" s="70" t="b">
        <f t="shared" si="8"/>
        <v>0</v>
      </c>
      <c r="I97" s="71">
        <f t="shared" si="9"/>
        <v>1</v>
      </c>
    </row>
    <row r="98" spans="1:9">
      <c r="A98" s="35">
        <v>87</v>
      </c>
      <c r="B98" s="6"/>
      <c r="C98" s="191"/>
      <c r="D98" s="214"/>
      <c r="E98" s="343" t="str">
        <f t="shared" si="6"/>
        <v/>
      </c>
      <c r="F98" s="35"/>
      <c r="G98" s="74" t="str">
        <f t="shared" si="7"/>
        <v/>
      </c>
      <c r="H98" s="70" t="b">
        <f t="shared" si="8"/>
        <v>0</v>
      </c>
      <c r="I98" s="71">
        <f t="shared" si="9"/>
        <v>1</v>
      </c>
    </row>
    <row r="99" spans="1:9">
      <c r="A99" s="35">
        <v>88</v>
      </c>
      <c r="B99" s="6"/>
      <c r="C99" s="191"/>
      <c r="D99" s="214"/>
      <c r="E99" s="343" t="str">
        <f t="shared" si="6"/>
        <v/>
      </c>
      <c r="F99" s="35"/>
      <c r="G99" s="74" t="str">
        <f t="shared" si="7"/>
        <v/>
      </c>
      <c r="H99" s="70" t="b">
        <f t="shared" si="8"/>
        <v>0</v>
      </c>
      <c r="I99" s="71">
        <f t="shared" si="9"/>
        <v>1</v>
      </c>
    </row>
    <row r="100" spans="1:9">
      <c r="A100" s="35">
        <v>89</v>
      </c>
      <c r="B100" s="6"/>
      <c r="C100" s="191"/>
      <c r="D100" s="214"/>
      <c r="E100" s="343" t="str">
        <f t="shared" si="6"/>
        <v/>
      </c>
      <c r="F100" s="35"/>
      <c r="G100" s="74" t="str">
        <f t="shared" si="7"/>
        <v/>
      </c>
      <c r="H100" s="70" t="b">
        <f t="shared" si="8"/>
        <v>0</v>
      </c>
      <c r="I100" s="71">
        <f t="shared" si="9"/>
        <v>1</v>
      </c>
    </row>
    <row r="101" spans="1:9">
      <c r="A101" s="35">
        <v>90</v>
      </c>
      <c r="B101" s="6"/>
      <c r="C101" s="191"/>
      <c r="D101" s="214"/>
      <c r="E101" s="343" t="str">
        <f t="shared" si="6"/>
        <v/>
      </c>
      <c r="F101" s="35"/>
      <c r="G101" s="74" t="str">
        <f t="shared" si="7"/>
        <v/>
      </c>
      <c r="H101" s="70" t="b">
        <f t="shared" si="8"/>
        <v>0</v>
      </c>
      <c r="I101" s="71">
        <f t="shared" si="9"/>
        <v>1</v>
      </c>
    </row>
    <row r="102" spans="1:9">
      <c r="A102" s="35">
        <v>91</v>
      </c>
      <c r="B102" s="6"/>
      <c r="C102" s="191"/>
      <c r="D102" s="214"/>
      <c r="E102" s="343" t="str">
        <f t="shared" si="6"/>
        <v/>
      </c>
      <c r="F102" s="35"/>
      <c r="G102" s="74" t="str">
        <f t="shared" si="7"/>
        <v/>
      </c>
      <c r="H102" s="70" t="b">
        <f t="shared" si="8"/>
        <v>0</v>
      </c>
      <c r="I102" s="71">
        <f t="shared" si="9"/>
        <v>1</v>
      </c>
    </row>
    <row r="103" spans="1:9">
      <c r="A103" s="35">
        <v>92</v>
      </c>
      <c r="B103" s="6"/>
      <c r="C103" s="191"/>
      <c r="D103" s="214"/>
      <c r="E103" s="343" t="str">
        <f t="shared" si="6"/>
        <v/>
      </c>
      <c r="F103" s="35"/>
      <c r="G103" s="74" t="str">
        <f t="shared" si="7"/>
        <v/>
      </c>
      <c r="H103" s="70" t="b">
        <f t="shared" si="8"/>
        <v>0</v>
      </c>
      <c r="I103" s="71">
        <f t="shared" si="9"/>
        <v>1</v>
      </c>
    </row>
    <row r="104" spans="1:9">
      <c r="A104" s="35">
        <v>93</v>
      </c>
      <c r="B104" s="6"/>
      <c r="C104" s="191"/>
      <c r="D104" s="214"/>
      <c r="E104" s="343" t="str">
        <f t="shared" si="6"/>
        <v/>
      </c>
      <c r="F104" s="35"/>
      <c r="G104" s="74" t="str">
        <f t="shared" si="7"/>
        <v/>
      </c>
      <c r="H104" s="70" t="b">
        <f t="shared" si="8"/>
        <v>0</v>
      </c>
      <c r="I104" s="71">
        <f t="shared" si="9"/>
        <v>1</v>
      </c>
    </row>
    <row r="105" spans="1:9">
      <c r="A105" s="35">
        <v>94</v>
      </c>
      <c r="B105" s="6"/>
      <c r="C105" s="191"/>
      <c r="D105" s="214"/>
      <c r="E105" s="343" t="str">
        <f t="shared" si="6"/>
        <v/>
      </c>
      <c r="F105" s="35"/>
      <c r="G105" s="74" t="str">
        <f t="shared" si="7"/>
        <v/>
      </c>
      <c r="H105" s="70" t="b">
        <f t="shared" si="8"/>
        <v>0</v>
      </c>
      <c r="I105" s="71">
        <f t="shared" si="9"/>
        <v>1</v>
      </c>
    </row>
    <row r="106" spans="1:9">
      <c r="A106" s="35">
        <v>95</v>
      </c>
      <c r="B106" s="6"/>
      <c r="C106" s="191"/>
      <c r="D106" s="214"/>
      <c r="E106" s="343" t="str">
        <f t="shared" si="6"/>
        <v/>
      </c>
      <c r="F106" s="35"/>
      <c r="G106" s="74" t="str">
        <f t="shared" si="7"/>
        <v/>
      </c>
      <c r="H106" s="70" t="b">
        <f t="shared" si="8"/>
        <v>0</v>
      </c>
      <c r="I106" s="71">
        <f t="shared" si="9"/>
        <v>1</v>
      </c>
    </row>
    <row r="107" spans="1:9">
      <c r="A107" s="35">
        <v>96</v>
      </c>
      <c r="B107" s="6"/>
      <c r="C107" s="191"/>
      <c r="D107" s="214"/>
      <c r="E107" s="343" t="str">
        <f t="shared" si="6"/>
        <v/>
      </c>
      <c r="F107" s="35"/>
      <c r="G107" s="74" t="str">
        <f t="shared" si="7"/>
        <v/>
      </c>
      <c r="H107" s="70" t="b">
        <f t="shared" si="8"/>
        <v>0</v>
      </c>
      <c r="I107" s="71">
        <f t="shared" si="9"/>
        <v>1</v>
      </c>
    </row>
    <row r="108" spans="1:9">
      <c r="A108" s="35">
        <v>97</v>
      </c>
      <c r="B108" s="6"/>
      <c r="C108" s="191"/>
      <c r="D108" s="214"/>
      <c r="E108" s="343" t="str">
        <f t="shared" si="6"/>
        <v/>
      </c>
      <c r="F108" s="35"/>
      <c r="G108" s="74" t="str">
        <f t="shared" si="7"/>
        <v/>
      </c>
      <c r="H108" s="70" t="b">
        <f t="shared" si="8"/>
        <v>0</v>
      </c>
      <c r="I108" s="71">
        <f t="shared" si="9"/>
        <v>1</v>
      </c>
    </row>
    <row r="109" spans="1:9">
      <c r="A109" s="35">
        <v>98</v>
      </c>
      <c r="B109" s="6"/>
      <c r="C109" s="191"/>
      <c r="D109" s="214"/>
      <c r="E109" s="343" t="str">
        <f t="shared" si="6"/>
        <v/>
      </c>
      <c r="F109" s="35"/>
      <c r="G109" s="74" t="str">
        <f t="shared" si="7"/>
        <v/>
      </c>
      <c r="H109" s="70" t="b">
        <f t="shared" si="8"/>
        <v>0</v>
      </c>
      <c r="I109" s="71">
        <f t="shared" si="9"/>
        <v>1</v>
      </c>
    </row>
    <row r="110" spans="1:9">
      <c r="A110" s="141">
        <v>99</v>
      </c>
      <c r="B110" s="6"/>
      <c r="C110" s="191"/>
      <c r="D110" s="214"/>
      <c r="E110" s="343" t="str">
        <f t="shared" si="6"/>
        <v/>
      </c>
      <c r="F110" s="141"/>
      <c r="G110" s="74" t="str">
        <f t="shared" si="7"/>
        <v/>
      </c>
      <c r="H110" s="70" t="b">
        <f t="shared" si="8"/>
        <v>0</v>
      </c>
      <c r="I110" s="71">
        <f t="shared" si="9"/>
        <v>1</v>
      </c>
    </row>
    <row r="111" spans="1:9">
      <c r="A111" s="141">
        <v>100</v>
      </c>
      <c r="B111" s="142"/>
      <c r="C111" s="192"/>
      <c r="D111" s="144"/>
      <c r="E111" s="343" t="str">
        <f t="shared" si="6"/>
        <v/>
      </c>
      <c r="F111" s="141"/>
    </row>
    <row r="112" spans="1:9">
      <c r="A112" s="141">
        <v>101</v>
      </c>
      <c r="B112" s="142"/>
      <c r="C112" s="192"/>
      <c r="D112" s="144"/>
      <c r="E112" s="343" t="str">
        <f t="shared" si="6"/>
        <v/>
      </c>
      <c r="F112" s="141"/>
    </row>
    <row r="113" spans="1:18">
      <c r="A113" s="141">
        <v>102</v>
      </c>
      <c r="B113" s="142"/>
      <c r="C113" s="192"/>
      <c r="D113" s="144"/>
      <c r="E113" s="343" t="str">
        <f t="shared" si="6"/>
        <v/>
      </c>
      <c r="F113" s="141"/>
    </row>
    <row r="114" spans="1:18">
      <c r="A114" s="141">
        <v>103</v>
      </c>
      <c r="B114" s="142"/>
      <c r="C114" s="192"/>
      <c r="D114" s="144"/>
      <c r="E114" s="343" t="str">
        <f t="shared" si="6"/>
        <v/>
      </c>
      <c r="F114" s="141"/>
    </row>
    <row r="115" spans="1:18" s="68" customFormat="1">
      <c r="A115" s="141">
        <v>104</v>
      </c>
      <c r="B115" s="142"/>
      <c r="C115" s="192"/>
      <c r="D115" s="144"/>
      <c r="E115" s="343" t="str">
        <f t="shared" si="6"/>
        <v/>
      </c>
      <c r="F115" s="141"/>
      <c r="H115" s="69"/>
      <c r="I115" s="62"/>
      <c r="J115"/>
      <c r="K115" s="62"/>
      <c r="L115" s="62"/>
      <c r="M115" s="62"/>
      <c r="N115" s="62"/>
      <c r="O115" s="62"/>
      <c r="P115" s="62"/>
      <c r="Q115" s="62"/>
      <c r="R115" s="62"/>
    </row>
    <row r="116" spans="1:18" s="68" customFormat="1">
      <c r="A116" s="141">
        <v>105</v>
      </c>
      <c r="B116" s="142"/>
      <c r="C116" s="192"/>
      <c r="D116" s="144"/>
      <c r="E116" s="343" t="str">
        <f t="shared" si="6"/>
        <v/>
      </c>
      <c r="F116" s="141"/>
      <c r="H116" s="69"/>
      <c r="I116" s="62"/>
      <c r="J116"/>
      <c r="K116" s="62"/>
      <c r="L116" s="62"/>
      <c r="M116" s="62"/>
      <c r="N116" s="62"/>
      <c r="O116" s="62"/>
      <c r="P116" s="62"/>
      <c r="Q116" s="62"/>
      <c r="R116" s="62"/>
    </row>
    <row r="117" spans="1:18" s="68" customFormat="1">
      <c r="A117" s="141">
        <v>106</v>
      </c>
      <c r="B117" s="142"/>
      <c r="C117" s="192"/>
      <c r="D117" s="144"/>
      <c r="E117" s="343" t="str">
        <f t="shared" si="6"/>
        <v/>
      </c>
      <c r="F117" s="141"/>
      <c r="H117" s="69"/>
      <c r="I117" s="62"/>
      <c r="J117"/>
      <c r="K117" s="62"/>
      <c r="L117" s="62"/>
      <c r="M117" s="62"/>
      <c r="N117" s="62"/>
      <c r="O117" s="62"/>
      <c r="P117" s="62"/>
      <c r="Q117" s="62"/>
      <c r="R117" s="62"/>
    </row>
    <row r="118" spans="1:18" s="68" customFormat="1">
      <c r="A118" s="141">
        <v>107</v>
      </c>
      <c r="B118" s="142"/>
      <c r="C118" s="192"/>
      <c r="D118" s="144"/>
      <c r="E118" s="343" t="str">
        <f t="shared" si="6"/>
        <v/>
      </c>
      <c r="F118" s="141"/>
      <c r="H118" s="69"/>
      <c r="I118" s="62"/>
      <c r="J118"/>
      <c r="K118" s="62"/>
      <c r="L118" s="62"/>
      <c r="M118" s="62"/>
      <c r="N118" s="62"/>
      <c r="O118" s="62"/>
      <c r="P118" s="62"/>
      <c r="Q118" s="62"/>
      <c r="R118" s="62"/>
    </row>
    <row r="119" spans="1:18" s="68" customFormat="1">
      <c r="A119" s="141">
        <v>108</v>
      </c>
      <c r="B119" s="142"/>
      <c r="C119" s="192"/>
      <c r="D119" s="144"/>
      <c r="E119" s="343" t="str">
        <f t="shared" si="6"/>
        <v/>
      </c>
      <c r="F119" s="141"/>
      <c r="H119" s="69"/>
      <c r="I119" s="62"/>
      <c r="J119"/>
      <c r="K119" s="62"/>
      <c r="L119" s="62"/>
      <c r="M119" s="62"/>
      <c r="N119" s="62"/>
      <c r="O119" s="62"/>
      <c r="P119" s="62"/>
      <c r="Q119" s="62"/>
      <c r="R119" s="62"/>
    </row>
    <row r="120" spans="1:18" s="68" customFormat="1">
      <c r="A120" s="141">
        <v>109</v>
      </c>
      <c r="B120" s="142"/>
      <c r="C120" s="192"/>
      <c r="D120" s="144"/>
      <c r="E120" s="343" t="str">
        <f t="shared" si="6"/>
        <v/>
      </c>
      <c r="F120" s="141"/>
      <c r="H120" s="69"/>
      <c r="I120" s="62"/>
      <c r="J120"/>
      <c r="K120" s="62"/>
      <c r="L120" s="62"/>
      <c r="M120" s="62"/>
      <c r="N120" s="62"/>
      <c r="O120" s="62"/>
      <c r="P120" s="62"/>
      <c r="Q120" s="62"/>
      <c r="R120" s="62"/>
    </row>
    <row r="121" spans="1:18" s="68" customFormat="1">
      <c r="A121" s="141">
        <v>110</v>
      </c>
      <c r="B121" s="142"/>
      <c r="C121" s="192"/>
      <c r="D121" s="144"/>
      <c r="E121" s="343" t="str">
        <f t="shared" si="6"/>
        <v/>
      </c>
      <c r="F121" s="141"/>
      <c r="H121" s="69"/>
      <c r="I121" s="62"/>
      <c r="J121"/>
      <c r="K121" s="62"/>
      <c r="L121" s="62"/>
      <c r="M121" s="62"/>
      <c r="N121" s="62"/>
      <c r="O121" s="62"/>
      <c r="P121" s="62"/>
      <c r="Q121" s="62"/>
      <c r="R121" s="62"/>
    </row>
    <row r="122" spans="1:18" s="68" customFormat="1">
      <c r="A122" s="141">
        <v>111</v>
      </c>
      <c r="B122" s="142"/>
      <c r="C122" s="192"/>
      <c r="D122" s="144"/>
      <c r="E122" s="343" t="str">
        <f t="shared" si="6"/>
        <v/>
      </c>
      <c r="F122" s="141"/>
      <c r="H122" s="69"/>
      <c r="I122" s="62"/>
      <c r="J122"/>
      <c r="K122" s="62"/>
      <c r="L122" s="62"/>
      <c r="M122" s="62"/>
      <c r="N122" s="62"/>
      <c r="O122" s="62"/>
      <c r="P122" s="62"/>
      <c r="Q122" s="62"/>
      <c r="R122" s="62"/>
    </row>
    <row r="123" spans="1:18" s="68" customFormat="1">
      <c r="A123" s="141">
        <v>112</v>
      </c>
      <c r="B123" s="142"/>
      <c r="C123" s="192"/>
      <c r="D123" s="144"/>
      <c r="E123" s="343" t="str">
        <f t="shared" si="6"/>
        <v/>
      </c>
      <c r="F123" s="141"/>
      <c r="H123" s="69"/>
      <c r="I123" s="62"/>
      <c r="J123"/>
      <c r="K123" s="62"/>
      <c r="L123" s="62"/>
      <c r="M123" s="62"/>
      <c r="N123" s="62"/>
      <c r="O123" s="62"/>
      <c r="P123" s="62"/>
      <c r="Q123" s="62"/>
      <c r="R123" s="62"/>
    </row>
    <row r="124" spans="1:18" s="68" customFormat="1">
      <c r="A124" s="141">
        <v>113</v>
      </c>
      <c r="B124" s="142"/>
      <c r="C124" s="192"/>
      <c r="D124" s="144"/>
      <c r="E124" s="343" t="str">
        <f t="shared" si="6"/>
        <v/>
      </c>
      <c r="F124" s="141"/>
      <c r="H124" s="69"/>
      <c r="I124" s="62"/>
      <c r="J124"/>
      <c r="K124" s="62"/>
      <c r="L124" s="62"/>
      <c r="M124" s="62"/>
      <c r="N124" s="62"/>
      <c r="O124" s="62"/>
      <c r="P124" s="62"/>
      <c r="Q124" s="62"/>
      <c r="R124" s="62"/>
    </row>
    <row r="125" spans="1:18" s="68" customFormat="1">
      <c r="A125" s="141">
        <v>114</v>
      </c>
      <c r="B125" s="142"/>
      <c r="C125" s="192"/>
      <c r="D125" s="144"/>
      <c r="E125" s="343" t="str">
        <f t="shared" si="6"/>
        <v/>
      </c>
      <c r="F125" s="141"/>
      <c r="H125" s="69"/>
      <c r="I125" s="62"/>
      <c r="J125"/>
      <c r="K125" s="62"/>
      <c r="L125" s="62"/>
      <c r="M125" s="62"/>
      <c r="N125" s="62"/>
      <c r="O125" s="62"/>
      <c r="P125" s="62"/>
      <c r="Q125" s="62"/>
      <c r="R125" s="62"/>
    </row>
    <row r="126" spans="1:18" s="68" customFormat="1">
      <c r="A126" s="141">
        <v>115</v>
      </c>
      <c r="B126" s="142"/>
      <c r="C126" s="192"/>
      <c r="D126" s="144"/>
      <c r="E126" s="343" t="str">
        <f t="shared" si="6"/>
        <v/>
      </c>
      <c r="F126" s="141"/>
      <c r="H126" s="69"/>
      <c r="I126" s="62"/>
      <c r="J126"/>
      <c r="K126" s="62"/>
      <c r="L126" s="62"/>
      <c r="M126" s="62"/>
      <c r="N126" s="62"/>
      <c r="O126" s="62"/>
      <c r="P126" s="62"/>
      <c r="Q126" s="62"/>
      <c r="R126" s="62"/>
    </row>
    <row r="127" spans="1:18" s="68" customFormat="1">
      <c r="A127" s="141">
        <v>116</v>
      </c>
      <c r="B127" s="142"/>
      <c r="C127" s="192"/>
      <c r="D127" s="144"/>
      <c r="E127" s="343" t="str">
        <f t="shared" si="6"/>
        <v/>
      </c>
      <c r="F127" s="141"/>
      <c r="H127" s="69"/>
      <c r="I127" s="62"/>
      <c r="J127"/>
      <c r="K127" s="62"/>
      <c r="L127" s="62"/>
      <c r="M127" s="62"/>
      <c r="N127" s="62"/>
      <c r="O127" s="62"/>
      <c r="P127" s="62"/>
      <c r="Q127" s="62"/>
      <c r="R127" s="62"/>
    </row>
    <row r="128" spans="1:18" s="68" customFormat="1">
      <c r="A128" s="141">
        <v>117</v>
      </c>
      <c r="B128" s="142"/>
      <c r="C128" s="192"/>
      <c r="D128" s="144"/>
      <c r="E128" s="343" t="str">
        <f t="shared" si="6"/>
        <v/>
      </c>
      <c r="F128" s="141"/>
      <c r="H128" s="69"/>
      <c r="I128" s="62"/>
      <c r="J128"/>
      <c r="K128" s="62"/>
      <c r="L128" s="62"/>
      <c r="M128" s="62"/>
      <c r="N128" s="62"/>
      <c r="O128" s="62"/>
      <c r="P128" s="62"/>
      <c r="Q128" s="62"/>
      <c r="R128" s="62"/>
    </row>
    <row r="129" spans="1:18" s="68" customFormat="1">
      <c r="A129" s="141">
        <v>118</v>
      </c>
      <c r="B129" s="142"/>
      <c r="C129" s="192"/>
      <c r="D129" s="144"/>
      <c r="E129" s="343" t="str">
        <f t="shared" si="6"/>
        <v/>
      </c>
      <c r="F129" s="141"/>
      <c r="H129" s="69"/>
      <c r="I129" s="62"/>
      <c r="J129"/>
      <c r="K129" s="62"/>
      <c r="L129" s="62"/>
      <c r="M129" s="62"/>
      <c r="N129" s="62"/>
      <c r="O129" s="62"/>
      <c r="P129" s="62"/>
      <c r="Q129" s="62"/>
      <c r="R129" s="62"/>
    </row>
    <row r="130" spans="1:18" s="68" customFormat="1">
      <c r="A130" s="141">
        <v>119</v>
      </c>
      <c r="B130" s="142"/>
      <c r="C130" s="192"/>
      <c r="D130" s="144"/>
      <c r="E130" s="343" t="str">
        <f t="shared" si="6"/>
        <v/>
      </c>
      <c r="F130" s="141"/>
      <c r="H130" s="69"/>
      <c r="I130" s="62"/>
      <c r="J130"/>
      <c r="K130" s="62"/>
      <c r="L130" s="62"/>
      <c r="M130" s="62"/>
      <c r="N130" s="62"/>
      <c r="O130" s="62"/>
      <c r="P130" s="62"/>
      <c r="Q130" s="62"/>
      <c r="R130" s="62"/>
    </row>
    <row r="131" spans="1:18" s="68" customFormat="1">
      <c r="A131" s="141">
        <v>120</v>
      </c>
      <c r="B131" s="142"/>
      <c r="C131" s="192"/>
      <c r="D131" s="144"/>
      <c r="E131" s="343" t="str">
        <f t="shared" si="6"/>
        <v/>
      </c>
      <c r="F131" s="141"/>
      <c r="H131" s="69"/>
      <c r="I131" s="62"/>
      <c r="J131"/>
      <c r="K131" s="62"/>
      <c r="L131" s="62"/>
      <c r="M131" s="62"/>
      <c r="N131" s="62"/>
      <c r="O131" s="62"/>
      <c r="P131" s="62"/>
      <c r="Q131" s="62"/>
      <c r="R131" s="62"/>
    </row>
    <row r="132" spans="1:18" s="68" customFormat="1">
      <c r="A132" s="141">
        <v>121</v>
      </c>
      <c r="B132" s="142"/>
      <c r="C132" s="192"/>
      <c r="D132" s="144"/>
      <c r="E132" s="343" t="str">
        <f t="shared" si="6"/>
        <v/>
      </c>
      <c r="F132" s="141"/>
      <c r="H132" s="69"/>
      <c r="I132" s="62"/>
      <c r="J132"/>
      <c r="K132" s="62"/>
      <c r="L132" s="62"/>
      <c r="M132" s="62"/>
      <c r="N132" s="62"/>
      <c r="O132" s="62"/>
      <c r="P132" s="62"/>
      <c r="Q132" s="62"/>
      <c r="R132" s="62"/>
    </row>
    <row r="133" spans="1:18" s="68" customFormat="1">
      <c r="A133" s="141">
        <v>122</v>
      </c>
      <c r="B133" s="142"/>
      <c r="C133" s="192"/>
      <c r="D133" s="144"/>
      <c r="E133" s="343" t="str">
        <f t="shared" si="6"/>
        <v/>
      </c>
      <c r="F133" s="141"/>
      <c r="H133" s="69"/>
      <c r="I133" s="62"/>
      <c r="J133"/>
      <c r="K133" s="62"/>
      <c r="L133" s="62"/>
      <c r="M133" s="62"/>
      <c r="N133" s="62"/>
      <c r="O133" s="62"/>
      <c r="P133" s="62"/>
      <c r="Q133" s="62"/>
      <c r="R133" s="62"/>
    </row>
    <row r="134" spans="1:18" s="68" customFormat="1">
      <c r="A134" s="141">
        <v>123</v>
      </c>
      <c r="B134" s="142"/>
      <c r="C134" s="192"/>
      <c r="D134" s="144"/>
      <c r="E134" s="343" t="str">
        <f t="shared" si="6"/>
        <v/>
      </c>
      <c r="F134" s="141"/>
      <c r="H134" s="69"/>
      <c r="I134" s="62"/>
      <c r="J134"/>
      <c r="K134" s="62"/>
      <c r="L134" s="62"/>
      <c r="M134" s="62"/>
      <c r="N134" s="62"/>
      <c r="O134" s="62"/>
      <c r="P134" s="62"/>
      <c r="Q134" s="62"/>
      <c r="R134" s="62"/>
    </row>
    <row r="135" spans="1:18" s="68" customFormat="1">
      <c r="A135" s="141">
        <v>124</v>
      </c>
      <c r="B135" s="142"/>
      <c r="C135" s="192"/>
      <c r="D135" s="144"/>
      <c r="E135" s="343" t="str">
        <f t="shared" si="6"/>
        <v/>
      </c>
      <c r="F135" s="141"/>
      <c r="H135" s="69"/>
      <c r="I135" s="62"/>
      <c r="J135"/>
      <c r="K135" s="62"/>
      <c r="L135" s="62"/>
      <c r="M135" s="62"/>
      <c r="N135" s="62"/>
      <c r="O135" s="62"/>
      <c r="P135" s="62"/>
      <c r="Q135" s="62"/>
      <c r="R135" s="62"/>
    </row>
    <row r="136" spans="1:18" s="68" customFormat="1">
      <c r="A136" s="141">
        <v>125</v>
      </c>
      <c r="B136" s="142"/>
      <c r="C136" s="192"/>
      <c r="D136" s="144"/>
      <c r="E136" s="343" t="str">
        <f t="shared" si="6"/>
        <v/>
      </c>
      <c r="F136" s="141"/>
      <c r="H136" s="69"/>
      <c r="I136" s="62"/>
      <c r="J136"/>
      <c r="K136" s="62"/>
      <c r="L136" s="62"/>
      <c r="M136" s="62"/>
      <c r="N136" s="62"/>
      <c r="O136" s="62"/>
      <c r="P136" s="62"/>
      <c r="Q136" s="62"/>
      <c r="R136" s="62"/>
    </row>
    <row r="137" spans="1:18" s="68" customFormat="1">
      <c r="A137" s="141">
        <v>126</v>
      </c>
      <c r="B137" s="142"/>
      <c r="C137" s="192"/>
      <c r="D137" s="144"/>
      <c r="E137" s="343" t="str">
        <f t="shared" si="6"/>
        <v/>
      </c>
      <c r="F137" s="141"/>
      <c r="H137" s="69"/>
      <c r="I137" s="62"/>
      <c r="J137"/>
      <c r="K137" s="62"/>
      <c r="L137" s="62"/>
      <c r="M137" s="62"/>
      <c r="N137" s="62"/>
      <c r="O137" s="62"/>
      <c r="P137" s="62"/>
      <c r="Q137" s="62"/>
      <c r="R137" s="62"/>
    </row>
    <row r="138" spans="1:18" s="68" customFormat="1">
      <c r="A138" s="141">
        <v>127</v>
      </c>
      <c r="B138" s="142"/>
      <c r="C138" s="192"/>
      <c r="D138" s="144"/>
      <c r="E138" s="343" t="str">
        <f t="shared" si="6"/>
        <v/>
      </c>
      <c r="F138" s="141"/>
      <c r="H138" s="69"/>
      <c r="I138" s="62"/>
      <c r="J138"/>
      <c r="K138" s="62"/>
      <c r="L138" s="62"/>
      <c r="M138" s="62"/>
      <c r="N138" s="62"/>
      <c r="O138" s="62"/>
      <c r="P138" s="62"/>
      <c r="Q138" s="62"/>
      <c r="R138" s="62"/>
    </row>
    <row r="139" spans="1:18" s="68" customFormat="1">
      <c r="A139" s="141">
        <v>128</v>
      </c>
      <c r="B139" s="142"/>
      <c r="C139" s="192"/>
      <c r="D139" s="144"/>
      <c r="E139" s="343" t="str">
        <f t="shared" si="6"/>
        <v/>
      </c>
      <c r="F139" s="141"/>
      <c r="H139" s="69"/>
      <c r="I139" s="62"/>
      <c r="J139"/>
      <c r="K139" s="62"/>
      <c r="L139" s="62"/>
      <c r="M139" s="62"/>
      <c r="N139" s="62"/>
      <c r="O139" s="62"/>
      <c r="P139" s="62"/>
      <c r="Q139" s="62"/>
      <c r="R139" s="62"/>
    </row>
    <row r="140" spans="1:18" s="68" customFormat="1">
      <c r="A140" s="141">
        <v>129</v>
      </c>
      <c r="B140" s="142"/>
      <c r="C140" s="192"/>
      <c r="D140" s="144"/>
      <c r="E140" s="343" t="str">
        <f t="shared" ref="E140:E203" si="10">IF(OR($B140="",,$D140&lt;an_initial,$D140&gt;an_final),"",C140/100)</f>
        <v/>
      </c>
      <c r="F140" s="141"/>
      <c r="H140" s="69"/>
      <c r="I140" s="62"/>
      <c r="J140"/>
      <c r="K140" s="62"/>
      <c r="L140" s="62"/>
      <c r="M140" s="62"/>
      <c r="N140" s="62"/>
      <c r="O140" s="62"/>
      <c r="P140" s="62"/>
      <c r="Q140" s="62"/>
      <c r="R140" s="62"/>
    </row>
    <row r="141" spans="1:18" s="68" customFormat="1">
      <c r="A141" s="141">
        <v>130</v>
      </c>
      <c r="B141" s="142"/>
      <c r="C141" s="192"/>
      <c r="D141" s="144"/>
      <c r="E141" s="343" t="str">
        <f t="shared" si="10"/>
        <v/>
      </c>
      <c r="F141" s="141"/>
      <c r="H141" s="69"/>
      <c r="I141" s="62"/>
      <c r="J141"/>
      <c r="K141" s="62"/>
      <c r="L141" s="62"/>
      <c r="M141" s="62"/>
      <c r="N141" s="62"/>
      <c r="O141" s="62"/>
      <c r="P141" s="62"/>
      <c r="Q141" s="62"/>
      <c r="R141" s="62"/>
    </row>
    <row r="142" spans="1:18" s="68" customFormat="1">
      <c r="A142" s="141">
        <v>131</v>
      </c>
      <c r="B142" s="142"/>
      <c r="C142" s="192"/>
      <c r="D142" s="144"/>
      <c r="E142" s="343" t="str">
        <f t="shared" si="10"/>
        <v/>
      </c>
      <c r="F142" s="141"/>
      <c r="H142" s="69"/>
      <c r="I142" s="62"/>
      <c r="J142"/>
      <c r="K142" s="62"/>
      <c r="L142" s="62"/>
      <c r="M142" s="62"/>
      <c r="N142" s="62"/>
      <c r="O142" s="62"/>
      <c r="P142" s="62"/>
      <c r="Q142" s="62"/>
      <c r="R142" s="62"/>
    </row>
    <row r="143" spans="1:18" s="68" customFormat="1">
      <c r="A143" s="141">
        <v>132</v>
      </c>
      <c r="B143" s="142"/>
      <c r="C143" s="192"/>
      <c r="D143" s="144"/>
      <c r="E143" s="343" t="str">
        <f t="shared" si="10"/>
        <v/>
      </c>
      <c r="F143" s="141"/>
      <c r="H143" s="69"/>
      <c r="I143" s="62"/>
      <c r="J143"/>
      <c r="K143" s="62"/>
      <c r="L143" s="62"/>
      <c r="M143" s="62"/>
      <c r="N143" s="62"/>
      <c r="O143" s="62"/>
      <c r="P143" s="62"/>
      <c r="Q143" s="62"/>
      <c r="R143" s="62"/>
    </row>
    <row r="144" spans="1:18" s="68" customFormat="1">
      <c r="A144" s="141">
        <v>133</v>
      </c>
      <c r="B144" s="142"/>
      <c r="C144" s="192"/>
      <c r="D144" s="144"/>
      <c r="E144" s="343" t="str">
        <f t="shared" si="10"/>
        <v/>
      </c>
      <c r="F144" s="141"/>
      <c r="H144" s="69"/>
      <c r="I144" s="62"/>
      <c r="J144"/>
      <c r="K144" s="62"/>
      <c r="L144" s="62"/>
      <c r="M144" s="62"/>
      <c r="N144" s="62"/>
      <c r="O144" s="62"/>
      <c r="P144" s="62"/>
      <c r="Q144" s="62"/>
      <c r="R144" s="62"/>
    </row>
    <row r="145" spans="1:18" s="68" customFormat="1">
      <c r="A145" s="141">
        <v>134</v>
      </c>
      <c r="B145" s="142"/>
      <c r="C145" s="192"/>
      <c r="D145" s="144"/>
      <c r="E145" s="343" t="str">
        <f t="shared" si="10"/>
        <v/>
      </c>
      <c r="F145" s="141"/>
      <c r="H145" s="69"/>
      <c r="I145" s="62"/>
      <c r="J145"/>
      <c r="K145" s="62"/>
      <c r="L145" s="62"/>
      <c r="M145" s="62"/>
      <c r="N145" s="62"/>
      <c r="O145" s="62"/>
      <c r="P145" s="62"/>
      <c r="Q145" s="62"/>
      <c r="R145" s="62"/>
    </row>
    <row r="146" spans="1:18" s="68" customFormat="1">
      <c r="A146" s="141">
        <v>135</v>
      </c>
      <c r="B146" s="142"/>
      <c r="C146" s="192"/>
      <c r="D146" s="144"/>
      <c r="E146" s="343" t="str">
        <f t="shared" si="10"/>
        <v/>
      </c>
      <c r="F146" s="141"/>
      <c r="H146" s="69"/>
      <c r="I146" s="62"/>
      <c r="J146"/>
      <c r="K146" s="62"/>
      <c r="L146" s="62"/>
      <c r="M146" s="62"/>
      <c r="N146" s="62"/>
      <c r="O146" s="62"/>
      <c r="P146" s="62"/>
      <c r="Q146" s="62"/>
      <c r="R146" s="62"/>
    </row>
    <row r="147" spans="1:18" s="68" customFormat="1">
      <c r="A147" s="141">
        <v>136</v>
      </c>
      <c r="B147" s="142"/>
      <c r="C147" s="192"/>
      <c r="D147" s="144"/>
      <c r="E147" s="343" t="str">
        <f t="shared" si="10"/>
        <v/>
      </c>
      <c r="F147" s="141"/>
      <c r="H147" s="69"/>
      <c r="I147" s="62"/>
      <c r="J147"/>
      <c r="K147" s="62"/>
      <c r="L147" s="62"/>
      <c r="M147" s="62"/>
      <c r="N147" s="62"/>
      <c r="O147" s="62"/>
      <c r="P147" s="62"/>
      <c r="Q147" s="62"/>
      <c r="R147" s="62"/>
    </row>
    <row r="148" spans="1:18" s="68" customFormat="1">
      <c r="A148" s="141">
        <v>137</v>
      </c>
      <c r="B148" s="142"/>
      <c r="C148" s="192"/>
      <c r="D148" s="144"/>
      <c r="E148" s="343" t="str">
        <f t="shared" si="10"/>
        <v/>
      </c>
      <c r="F148" s="141"/>
      <c r="H148" s="69"/>
      <c r="I148" s="62"/>
      <c r="J148"/>
      <c r="K148" s="62"/>
      <c r="L148" s="62"/>
      <c r="M148" s="62"/>
      <c r="N148" s="62"/>
      <c r="O148" s="62"/>
      <c r="P148" s="62"/>
      <c r="Q148" s="62"/>
      <c r="R148" s="62"/>
    </row>
    <row r="149" spans="1:18" s="68" customFormat="1">
      <c r="A149" s="141">
        <v>138</v>
      </c>
      <c r="B149" s="142"/>
      <c r="C149" s="192"/>
      <c r="D149" s="144"/>
      <c r="E149" s="343" t="str">
        <f t="shared" si="10"/>
        <v/>
      </c>
      <c r="F149" s="141"/>
      <c r="H149" s="69"/>
      <c r="I149" s="62"/>
      <c r="J149"/>
      <c r="K149" s="62"/>
      <c r="L149" s="62"/>
      <c r="M149" s="62"/>
      <c r="N149" s="62"/>
      <c r="O149" s="62"/>
      <c r="P149" s="62"/>
      <c r="Q149" s="62"/>
      <c r="R149" s="62"/>
    </row>
    <row r="150" spans="1:18" s="68" customFormat="1">
      <c r="A150" s="141">
        <v>139</v>
      </c>
      <c r="B150" s="142"/>
      <c r="C150" s="192"/>
      <c r="D150" s="144"/>
      <c r="E150" s="343" t="str">
        <f t="shared" si="10"/>
        <v/>
      </c>
      <c r="F150" s="141"/>
      <c r="H150" s="69"/>
      <c r="I150" s="62"/>
      <c r="J150"/>
      <c r="K150" s="62"/>
      <c r="L150" s="62"/>
      <c r="M150" s="62"/>
      <c r="N150" s="62"/>
      <c r="O150" s="62"/>
      <c r="P150" s="62"/>
      <c r="Q150" s="62"/>
      <c r="R150" s="62"/>
    </row>
    <row r="151" spans="1:18" s="68" customFormat="1">
      <c r="A151" s="141">
        <v>140</v>
      </c>
      <c r="B151" s="142"/>
      <c r="C151" s="192"/>
      <c r="D151" s="144"/>
      <c r="E151" s="343" t="str">
        <f t="shared" si="10"/>
        <v/>
      </c>
      <c r="F151" s="141"/>
      <c r="H151" s="69"/>
      <c r="I151" s="62"/>
      <c r="J151"/>
      <c r="K151" s="62"/>
      <c r="L151" s="62"/>
      <c r="M151" s="62"/>
      <c r="N151" s="62"/>
      <c r="O151" s="62"/>
      <c r="P151" s="62"/>
      <c r="Q151" s="62"/>
      <c r="R151" s="62"/>
    </row>
    <row r="152" spans="1:18" s="68" customFormat="1">
      <c r="A152" s="141">
        <v>141</v>
      </c>
      <c r="B152" s="142"/>
      <c r="C152" s="192"/>
      <c r="D152" s="144"/>
      <c r="E152" s="343" t="str">
        <f t="shared" si="10"/>
        <v/>
      </c>
      <c r="F152" s="141"/>
      <c r="H152" s="69"/>
      <c r="I152" s="62"/>
      <c r="J152"/>
      <c r="K152" s="62"/>
      <c r="L152" s="62"/>
      <c r="M152" s="62"/>
      <c r="N152" s="62"/>
      <c r="O152" s="62"/>
      <c r="P152" s="62"/>
      <c r="Q152" s="62"/>
      <c r="R152" s="62"/>
    </row>
    <row r="153" spans="1:18" s="68" customFormat="1">
      <c r="A153" s="141">
        <v>142</v>
      </c>
      <c r="B153" s="142"/>
      <c r="C153" s="192"/>
      <c r="D153" s="144"/>
      <c r="E153" s="343" t="str">
        <f t="shared" si="10"/>
        <v/>
      </c>
      <c r="F153" s="141"/>
      <c r="H153" s="69"/>
      <c r="I153" s="62"/>
      <c r="J153"/>
      <c r="K153" s="62"/>
      <c r="L153" s="62"/>
      <c r="M153" s="62"/>
      <c r="N153" s="62"/>
      <c r="O153" s="62"/>
      <c r="P153" s="62"/>
      <c r="Q153" s="62"/>
      <c r="R153" s="62"/>
    </row>
    <row r="154" spans="1:18" s="68" customFormat="1">
      <c r="A154" s="141">
        <v>143</v>
      </c>
      <c r="B154" s="142"/>
      <c r="C154" s="192"/>
      <c r="D154" s="144"/>
      <c r="E154" s="343" t="str">
        <f t="shared" si="10"/>
        <v/>
      </c>
      <c r="F154" s="141"/>
      <c r="H154" s="69"/>
      <c r="I154" s="62"/>
      <c r="J154"/>
      <c r="K154" s="62"/>
      <c r="L154" s="62"/>
      <c r="M154" s="62"/>
      <c r="N154" s="62"/>
      <c r="O154" s="62"/>
      <c r="P154" s="62"/>
      <c r="Q154" s="62"/>
      <c r="R154" s="62"/>
    </row>
    <row r="155" spans="1:18" s="68" customFormat="1">
      <c r="A155" s="141">
        <v>144</v>
      </c>
      <c r="B155" s="142"/>
      <c r="C155" s="192"/>
      <c r="D155" s="144"/>
      <c r="E155" s="343" t="str">
        <f t="shared" si="10"/>
        <v/>
      </c>
      <c r="F155" s="141"/>
      <c r="H155" s="69"/>
      <c r="I155" s="62"/>
      <c r="J155"/>
      <c r="K155" s="62"/>
      <c r="L155" s="62"/>
      <c r="M155" s="62"/>
      <c r="N155" s="62"/>
      <c r="O155" s="62"/>
      <c r="P155" s="62"/>
      <c r="Q155" s="62"/>
      <c r="R155" s="62"/>
    </row>
    <row r="156" spans="1:18" s="68" customFormat="1">
      <c r="A156" s="141">
        <v>145</v>
      </c>
      <c r="B156" s="142"/>
      <c r="C156" s="192"/>
      <c r="D156" s="144"/>
      <c r="E156" s="343" t="str">
        <f t="shared" si="10"/>
        <v/>
      </c>
      <c r="F156" s="141"/>
      <c r="H156" s="69"/>
      <c r="I156" s="62"/>
      <c r="J156"/>
      <c r="K156" s="62"/>
      <c r="L156" s="62"/>
      <c r="M156" s="62"/>
      <c r="N156" s="62"/>
      <c r="O156" s="62"/>
      <c r="P156" s="62"/>
      <c r="Q156" s="62"/>
      <c r="R156" s="62"/>
    </row>
    <row r="157" spans="1:18" s="68" customFormat="1">
      <c r="A157" s="141">
        <v>146</v>
      </c>
      <c r="B157" s="142"/>
      <c r="C157" s="192"/>
      <c r="D157" s="144"/>
      <c r="E157" s="343" t="str">
        <f t="shared" si="10"/>
        <v/>
      </c>
      <c r="F157" s="141"/>
      <c r="H157" s="69"/>
      <c r="I157" s="62"/>
      <c r="J157"/>
      <c r="K157" s="62"/>
      <c r="L157" s="62"/>
      <c r="M157" s="62"/>
      <c r="N157" s="62"/>
      <c r="O157" s="62"/>
      <c r="P157" s="62"/>
      <c r="Q157" s="62"/>
      <c r="R157" s="62"/>
    </row>
    <row r="158" spans="1:18" s="68" customFormat="1">
      <c r="A158" s="141">
        <v>147</v>
      </c>
      <c r="B158" s="142"/>
      <c r="C158" s="192"/>
      <c r="D158" s="144"/>
      <c r="E158" s="343" t="str">
        <f t="shared" si="10"/>
        <v/>
      </c>
      <c r="F158" s="141"/>
      <c r="H158" s="69"/>
      <c r="I158" s="62"/>
      <c r="J158"/>
      <c r="K158" s="62"/>
      <c r="L158" s="62"/>
      <c r="M158" s="62"/>
      <c r="N158" s="62"/>
      <c r="O158" s="62"/>
      <c r="P158" s="62"/>
      <c r="Q158" s="62"/>
      <c r="R158" s="62"/>
    </row>
    <row r="159" spans="1:18" s="68" customFormat="1">
      <c r="A159" s="141">
        <v>148</v>
      </c>
      <c r="B159" s="142"/>
      <c r="C159" s="192"/>
      <c r="D159" s="144"/>
      <c r="E159" s="343" t="str">
        <f t="shared" si="10"/>
        <v/>
      </c>
      <c r="F159" s="141"/>
      <c r="H159" s="69"/>
      <c r="I159" s="62"/>
      <c r="J159"/>
      <c r="K159" s="62"/>
      <c r="L159" s="62"/>
      <c r="M159" s="62"/>
      <c r="N159" s="62"/>
      <c r="O159" s="62"/>
      <c r="P159" s="62"/>
      <c r="Q159" s="62"/>
      <c r="R159" s="62"/>
    </row>
    <row r="160" spans="1:18" s="68" customFormat="1">
      <c r="A160" s="141">
        <v>149</v>
      </c>
      <c r="B160" s="142"/>
      <c r="C160" s="192"/>
      <c r="D160" s="144"/>
      <c r="E160" s="343" t="str">
        <f t="shared" si="10"/>
        <v/>
      </c>
      <c r="F160" s="141"/>
      <c r="H160" s="69"/>
      <c r="I160" s="62"/>
      <c r="J160"/>
      <c r="K160" s="62"/>
      <c r="L160" s="62"/>
      <c r="M160" s="62"/>
      <c r="N160" s="62"/>
      <c r="O160" s="62"/>
      <c r="P160" s="62"/>
      <c r="Q160" s="62"/>
      <c r="R160" s="62"/>
    </row>
    <row r="161" spans="1:18" s="68" customFormat="1">
      <c r="A161" s="141">
        <v>150</v>
      </c>
      <c r="B161" s="142"/>
      <c r="C161" s="192"/>
      <c r="D161" s="144"/>
      <c r="E161" s="343" t="str">
        <f t="shared" si="10"/>
        <v/>
      </c>
      <c r="F161" s="141"/>
      <c r="H161" s="69"/>
      <c r="I161" s="62"/>
      <c r="J161"/>
      <c r="K161" s="62"/>
      <c r="L161" s="62"/>
      <c r="M161" s="62"/>
      <c r="N161" s="62"/>
      <c r="O161" s="62"/>
      <c r="P161" s="62"/>
      <c r="Q161" s="62"/>
      <c r="R161" s="62"/>
    </row>
    <row r="162" spans="1:18" s="68" customFormat="1">
      <c r="A162" s="141">
        <v>151</v>
      </c>
      <c r="B162" s="142"/>
      <c r="C162" s="192"/>
      <c r="D162" s="144"/>
      <c r="E162" s="343" t="str">
        <f t="shared" si="10"/>
        <v/>
      </c>
      <c r="F162" s="141"/>
      <c r="H162" s="69"/>
      <c r="I162" s="62"/>
      <c r="J162"/>
      <c r="K162" s="62"/>
      <c r="L162" s="62"/>
      <c r="M162" s="62"/>
      <c r="N162" s="62"/>
      <c r="O162" s="62"/>
      <c r="P162" s="62"/>
      <c r="Q162" s="62"/>
      <c r="R162" s="62"/>
    </row>
    <row r="163" spans="1:18" s="68" customFormat="1">
      <c r="A163" s="141">
        <v>152</v>
      </c>
      <c r="B163" s="142"/>
      <c r="C163" s="192"/>
      <c r="D163" s="144"/>
      <c r="E163" s="343" t="str">
        <f t="shared" si="10"/>
        <v/>
      </c>
      <c r="F163" s="141"/>
      <c r="H163" s="69"/>
      <c r="I163" s="62"/>
      <c r="J163"/>
      <c r="K163" s="62"/>
      <c r="L163" s="62"/>
      <c r="M163" s="62"/>
      <c r="N163" s="62"/>
      <c r="O163" s="62"/>
      <c r="P163" s="62"/>
      <c r="Q163" s="62"/>
      <c r="R163" s="62"/>
    </row>
    <row r="164" spans="1:18" s="68" customFormat="1">
      <c r="A164" s="141">
        <v>153</v>
      </c>
      <c r="B164" s="142"/>
      <c r="C164" s="192"/>
      <c r="D164" s="144"/>
      <c r="E164" s="343" t="str">
        <f t="shared" si="10"/>
        <v/>
      </c>
      <c r="F164" s="141"/>
      <c r="H164" s="69"/>
      <c r="I164" s="62"/>
      <c r="J164"/>
      <c r="K164" s="62"/>
      <c r="L164" s="62"/>
      <c r="M164" s="62"/>
      <c r="N164" s="62"/>
      <c r="O164" s="62"/>
      <c r="P164" s="62"/>
      <c r="Q164" s="62"/>
      <c r="R164" s="62"/>
    </row>
    <row r="165" spans="1:18" s="68" customFormat="1">
      <c r="A165" s="141">
        <v>154</v>
      </c>
      <c r="B165" s="142"/>
      <c r="C165" s="192"/>
      <c r="D165" s="144"/>
      <c r="E165" s="343" t="str">
        <f t="shared" si="10"/>
        <v/>
      </c>
      <c r="F165" s="141"/>
      <c r="H165" s="69"/>
      <c r="I165" s="62"/>
      <c r="J165"/>
      <c r="K165" s="62"/>
      <c r="L165" s="62"/>
      <c r="M165" s="62"/>
      <c r="N165" s="62"/>
      <c r="O165" s="62"/>
      <c r="P165" s="62"/>
      <c r="Q165" s="62"/>
      <c r="R165" s="62"/>
    </row>
    <row r="166" spans="1:18" s="68" customFormat="1">
      <c r="A166" s="141">
        <v>155</v>
      </c>
      <c r="B166" s="142"/>
      <c r="C166" s="192"/>
      <c r="D166" s="144"/>
      <c r="E166" s="343" t="str">
        <f t="shared" si="10"/>
        <v/>
      </c>
      <c r="F166" s="141"/>
      <c r="H166" s="69"/>
      <c r="I166" s="62"/>
      <c r="J166"/>
      <c r="K166" s="62"/>
      <c r="L166" s="62"/>
      <c r="M166" s="62"/>
      <c r="N166" s="62"/>
      <c r="O166" s="62"/>
      <c r="P166" s="62"/>
      <c r="Q166" s="62"/>
      <c r="R166" s="62"/>
    </row>
    <row r="167" spans="1:18" s="68" customFormat="1">
      <c r="A167" s="141">
        <v>156</v>
      </c>
      <c r="B167" s="142"/>
      <c r="C167" s="192"/>
      <c r="D167" s="144"/>
      <c r="E167" s="343" t="str">
        <f t="shared" si="10"/>
        <v/>
      </c>
      <c r="F167" s="141"/>
      <c r="H167" s="69"/>
      <c r="I167" s="62"/>
      <c r="J167"/>
      <c r="K167" s="62"/>
      <c r="L167" s="62"/>
      <c r="M167" s="62"/>
      <c r="N167" s="62"/>
      <c r="O167" s="62"/>
      <c r="P167" s="62"/>
      <c r="Q167" s="62"/>
      <c r="R167" s="62"/>
    </row>
    <row r="168" spans="1:18" s="68" customFormat="1">
      <c r="A168" s="141">
        <v>157</v>
      </c>
      <c r="B168" s="142"/>
      <c r="C168" s="192"/>
      <c r="D168" s="144"/>
      <c r="E168" s="343" t="str">
        <f t="shared" si="10"/>
        <v/>
      </c>
      <c r="F168" s="141"/>
      <c r="H168" s="69"/>
      <c r="I168" s="62"/>
      <c r="J168"/>
      <c r="K168" s="62"/>
      <c r="L168" s="62"/>
      <c r="M168" s="62"/>
      <c r="N168" s="62"/>
      <c r="O168" s="62"/>
      <c r="P168" s="62"/>
      <c r="Q168" s="62"/>
      <c r="R168" s="62"/>
    </row>
    <row r="169" spans="1:18" s="68" customFormat="1">
      <c r="A169" s="141">
        <v>158</v>
      </c>
      <c r="B169" s="142"/>
      <c r="C169" s="192"/>
      <c r="D169" s="144"/>
      <c r="E169" s="343" t="str">
        <f t="shared" si="10"/>
        <v/>
      </c>
      <c r="F169" s="141"/>
      <c r="H169" s="69"/>
      <c r="I169" s="62"/>
      <c r="J169"/>
      <c r="K169" s="62"/>
      <c r="L169" s="62"/>
      <c r="M169" s="62"/>
      <c r="N169" s="62"/>
      <c r="O169" s="62"/>
      <c r="P169" s="62"/>
      <c r="Q169" s="62"/>
      <c r="R169" s="62"/>
    </row>
    <row r="170" spans="1:18" s="68" customFormat="1">
      <c r="A170" s="141">
        <v>159</v>
      </c>
      <c r="B170" s="142"/>
      <c r="C170" s="192"/>
      <c r="D170" s="144"/>
      <c r="E170" s="343" t="str">
        <f t="shared" si="10"/>
        <v/>
      </c>
      <c r="F170" s="141"/>
      <c r="H170" s="69"/>
      <c r="I170" s="62"/>
      <c r="J170"/>
      <c r="K170" s="62"/>
      <c r="L170" s="62"/>
      <c r="M170" s="62"/>
      <c r="N170" s="62"/>
      <c r="O170" s="62"/>
      <c r="P170" s="62"/>
      <c r="Q170" s="62"/>
      <c r="R170" s="62"/>
    </row>
    <row r="171" spans="1:18" s="68" customFormat="1">
      <c r="A171" s="141">
        <v>160</v>
      </c>
      <c r="B171" s="142"/>
      <c r="C171" s="192"/>
      <c r="D171" s="144"/>
      <c r="E171" s="343" t="str">
        <f t="shared" si="10"/>
        <v/>
      </c>
      <c r="F171" s="141"/>
      <c r="H171" s="69"/>
      <c r="I171" s="62"/>
      <c r="J171"/>
      <c r="K171" s="62"/>
      <c r="L171" s="62"/>
      <c r="M171" s="62"/>
      <c r="N171" s="62"/>
      <c r="O171" s="62"/>
      <c r="P171" s="62"/>
      <c r="Q171" s="62"/>
      <c r="R171" s="62"/>
    </row>
    <row r="172" spans="1:18" s="68" customFormat="1">
      <c r="A172" s="141">
        <v>161</v>
      </c>
      <c r="B172" s="142"/>
      <c r="C172" s="192"/>
      <c r="D172" s="144"/>
      <c r="E172" s="343" t="str">
        <f t="shared" si="10"/>
        <v/>
      </c>
      <c r="F172" s="141"/>
      <c r="H172" s="69"/>
      <c r="I172" s="62"/>
      <c r="J172"/>
      <c r="K172" s="62"/>
      <c r="L172" s="62"/>
      <c r="M172" s="62"/>
      <c r="N172" s="62"/>
      <c r="O172" s="62"/>
      <c r="P172" s="62"/>
      <c r="Q172" s="62"/>
      <c r="R172" s="62"/>
    </row>
    <row r="173" spans="1:18" s="68" customFormat="1">
      <c r="A173" s="141">
        <v>162</v>
      </c>
      <c r="B173" s="142"/>
      <c r="C173" s="192"/>
      <c r="D173" s="144"/>
      <c r="E173" s="343" t="str">
        <f t="shared" si="10"/>
        <v/>
      </c>
      <c r="F173" s="141"/>
      <c r="H173" s="69"/>
      <c r="I173" s="62"/>
      <c r="J173"/>
      <c r="K173" s="62"/>
      <c r="L173" s="62"/>
      <c r="M173" s="62"/>
      <c r="N173" s="62"/>
      <c r="O173" s="62"/>
      <c r="P173" s="62"/>
      <c r="Q173" s="62"/>
      <c r="R173" s="62"/>
    </row>
    <row r="174" spans="1:18" s="68" customFormat="1">
      <c r="A174" s="141">
        <v>163</v>
      </c>
      <c r="B174" s="142"/>
      <c r="C174" s="192"/>
      <c r="D174" s="144"/>
      <c r="E174" s="343" t="str">
        <f t="shared" si="10"/>
        <v/>
      </c>
      <c r="F174" s="141"/>
      <c r="H174" s="69"/>
      <c r="I174" s="62"/>
      <c r="J174"/>
      <c r="K174" s="62"/>
      <c r="L174" s="62"/>
      <c r="M174" s="62"/>
      <c r="N174" s="62"/>
      <c r="O174" s="62"/>
      <c r="P174" s="62"/>
      <c r="Q174" s="62"/>
      <c r="R174" s="62"/>
    </row>
    <row r="175" spans="1:18" s="68" customFormat="1">
      <c r="A175" s="141">
        <v>164</v>
      </c>
      <c r="B175" s="142"/>
      <c r="C175" s="192"/>
      <c r="D175" s="144"/>
      <c r="E175" s="343" t="str">
        <f t="shared" si="10"/>
        <v/>
      </c>
      <c r="F175" s="141"/>
      <c r="H175" s="69"/>
      <c r="I175" s="62"/>
      <c r="J175"/>
      <c r="K175" s="62"/>
      <c r="L175" s="62"/>
      <c r="M175" s="62"/>
      <c r="N175" s="62"/>
      <c r="O175" s="62"/>
      <c r="P175" s="62"/>
      <c r="Q175" s="62"/>
      <c r="R175" s="62"/>
    </row>
    <row r="176" spans="1:18" s="68" customFormat="1">
      <c r="A176" s="141">
        <v>165</v>
      </c>
      <c r="B176" s="142"/>
      <c r="C176" s="192"/>
      <c r="D176" s="144"/>
      <c r="E176" s="343" t="str">
        <f t="shared" si="10"/>
        <v/>
      </c>
      <c r="F176" s="141"/>
      <c r="H176" s="69"/>
      <c r="I176" s="62"/>
      <c r="J176"/>
      <c r="K176" s="62"/>
      <c r="L176" s="62"/>
      <c r="M176" s="62"/>
      <c r="N176" s="62"/>
      <c r="O176" s="62"/>
      <c r="P176" s="62"/>
      <c r="Q176" s="62"/>
      <c r="R176" s="62"/>
    </row>
    <row r="177" spans="1:18" s="68" customFormat="1">
      <c r="A177" s="141">
        <v>166</v>
      </c>
      <c r="B177" s="142"/>
      <c r="C177" s="192"/>
      <c r="D177" s="144"/>
      <c r="E177" s="343" t="str">
        <f t="shared" si="10"/>
        <v/>
      </c>
      <c r="F177" s="141"/>
      <c r="H177" s="69"/>
      <c r="I177" s="62"/>
      <c r="J177"/>
      <c r="K177" s="62"/>
      <c r="L177" s="62"/>
      <c r="M177" s="62"/>
      <c r="N177" s="62"/>
      <c r="O177" s="62"/>
      <c r="P177" s="62"/>
      <c r="Q177" s="62"/>
      <c r="R177" s="62"/>
    </row>
    <row r="178" spans="1:18" s="68" customFormat="1">
      <c r="A178" s="141">
        <v>167</v>
      </c>
      <c r="B178" s="142"/>
      <c r="C178" s="192"/>
      <c r="D178" s="144"/>
      <c r="E178" s="343" t="str">
        <f t="shared" si="10"/>
        <v/>
      </c>
      <c r="F178" s="141"/>
      <c r="H178" s="69"/>
      <c r="I178" s="62"/>
      <c r="J178"/>
      <c r="K178" s="62"/>
      <c r="L178" s="62"/>
      <c r="M178" s="62"/>
      <c r="N178" s="62"/>
      <c r="O178" s="62"/>
      <c r="P178" s="62"/>
      <c r="Q178" s="62"/>
      <c r="R178" s="62"/>
    </row>
    <row r="179" spans="1:18" s="68" customFormat="1">
      <c r="A179" s="141">
        <v>168</v>
      </c>
      <c r="B179" s="142"/>
      <c r="C179" s="192"/>
      <c r="D179" s="144"/>
      <c r="E179" s="343" t="str">
        <f t="shared" si="10"/>
        <v/>
      </c>
      <c r="F179" s="141"/>
      <c r="H179" s="69"/>
      <c r="I179" s="62"/>
      <c r="J179"/>
      <c r="K179" s="62"/>
      <c r="L179" s="62"/>
      <c r="M179" s="62"/>
      <c r="N179" s="62"/>
      <c r="O179" s="62"/>
      <c r="P179" s="62"/>
      <c r="Q179" s="62"/>
      <c r="R179" s="62"/>
    </row>
    <row r="180" spans="1:18" s="68" customFormat="1">
      <c r="A180" s="141">
        <v>169</v>
      </c>
      <c r="B180" s="142"/>
      <c r="C180" s="192"/>
      <c r="D180" s="144"/>
      <c r="E180" s="343" t="str">
        <f t="shared" si="10"/>
        <v/>
      </c>
      <c r="F180" s="141"/>
      <c r="H180" s="69"/>
      <c r="I180" s="62"/>
      <c r="J180"/>
      <c r="K180" s="62"/>
      <c r="L180" s="62"/>
      <c r="M180" s="62"/>
      <c r="N180" s="62"/>
      <c r="O180" s="62"/>
      <c r="P180" s="62"/>
      <c r="Q180" s="62"/>
      <c r="R180" s="62"/>
    </row>
    <row r="181" spans="1:18" s="68" customFormat="1">
      <c r="A181" s="141">
        <v>170</v>
      </c>
      <c r="B181" s="142"/>
      <c r="C181" s="192"/>
      <c r="D181" s="144"/>
      <c r="E181" s="343" t="str">
        <f t="shared" si="10"/>
        <v/>
      </c>
      <c r="F181" s="141"/>
      <c r="H181" s="69"/>
      <c r="I181" s="62"/>
      <c r="J181"/>
      <c r="K181" s="62"/>
      <c r="L181" s="62"/>
      <c r="M181" s="62"/>
      <c r="N181" s="62"/>
      <c r="O181" s="62"/>
      <c r="P181" s="62"/>
      <c r="Q181" s="62"/>
      <c r="R181" s="62"/>
    </row>
    <row r="182" spans="1:18" s="68" customFormat="1">
      <c r="A182" s="141">
        <v>171</v>
      </c>
      <c r="B182" s="142"/>
      <c r="C182" s="192"/>
      <c r="D182" s="144"/>
      <c r="E182" s="343" t="str">
        <f t="shared" si="10"/>
        <v/>
      </c>
      <c r="F182" s="141"/>
      <c r="H182" s="69"/>
      <c r="I182" s="62"/>
      <c r="J182"/>
      <c r="K182" s="62"/>
      <c r="L182" s="62"/>
      <c r="M182" s="62"/>
      <c r="N182" s="62"/>
      <c r="O182" s="62"/>
      <c r="P182" s="62"/>
      <c r="Q182" s="62"/>
      <c r="R182" s="62"/>
    </row>
    <row r="183" spans="1:18" s="68" customFormat="1">
      <c r="A183" s="141">
        <v>172</v>
      </c>
      <c r="B183" s="142"/>
      <c r="C183" s="192"/>
      <c r="D183" s="144"/>
      <c r="E183" s="343" t="str">
        <f t="shared" si="10"/>
        <v/>
      </c>
      <c r="F183" s="141"/>
      <c r="H183" s="69"/>
      <c r="I183" s="62"/>
      <c r="J183"/>
      <c r="K183" s="62"/>
      <c r="L183" s="62"/>
      <c r="M183" s="62"/>
      <c r="N183" s="62"/>
      <c r="O183" s="62"/>
      <c r="P183" s="62"/>
      <c r="Q183" s="62"/>
      <c r="R183" s="62"/>
    </row>
    <row r="184" spans="1:18" s="68" customFormat="1">
      <c r="A184" s="141">
        <v>173</v>
      </c>
      <c r="B184" s="142"/>
      <c r="C184" s="192"/>
      <c r="D184" s="144"/>
      <c r="E184" s="343" t="str">
        <f t="shared" si="10"/>
        <v/>
      </c>
      <c r="F184" s="141"/>
      <c r="H184" s="69"/>
      <c r="I184" s="62"/>
      <c r="J184"/>
      <c r="K184" s="62"/>
      <c r="L184" s="62"/>
      <c r="M184" s="62"/>
      <c r="N184" s="62"/>
      <c r="O184" s="62"/>
      <c r="P184" s="62"/>
      <c r="Q184" s="62"/>
      <c r="R184" s="62"/>
    </row>
    <row r="185" spans="1:18" s="68" customFormat="1">
      <c r="A185" s="141">
        <v>174</v>
      </c>
      <c r="B185" s="142"/>
      <c r="C185" s="192"/>
      <c r="D185" s="144"/>
      <c r="E185" s="343" t="str">
        <f t="shared" si="10"/>
        <v/>
      </c>
      <c r="F185" s="141"/>
      <c r="H185" s="69"/>
      <c r="I185" s="62"/>
      <c r="J185"/>
      <c r="K185" s="62"/>
      <c r="L185" s="62"/>
      <c r="M185" s="62"/>
      <c r="N185" s="62"/>
      <c r="O185" s="62"/>
      <c r="P185" s="62"/>
      <c r="Q185" s="62"/>
      <c r="R185" s="62"/>
    </row>
    <row r="186" spans="1:18" s="68" customFormat="1">
      <c r="A186" s="141">
        <v>175</v>
      </c>
      <c r="B186" s="142"/>
      <c r="C186" s="192"/>
      <c r="D186" s="144"/>
      <c r="E186" s="343" t="str">
        <f t="shared" si="10"/>
        <v/>
      </c>
      <c r="F186" s="141"/>
      <c r="H186" s="69"/>
      <c r="I186" s="62"/>
      <c r="J186"/>
      <c r="K186" s="62"/>
      <c r="L186" s="62"/>
      <c r="M186" s="62"/>
      <c r="N186" s="62"/>
      <c r="O186" s="62"/>
      <c r="P186" s="62"/>
      <c r="Q186" s="62"/>
      <c r="R186" s="62"/>
    </row>
    <row r="187" spans="1:18" s="68" customFormat="1">
      <c r="A187" s="141">
        <v>176</v>
      </c>
      <c r="B187" s="142"/>
      <c r="C187" s="192"/>
      <c r="D187" s="144"/>
      <c r="E187" s="343" t="str">
        <f t="shared" si="10"/>
        <v/>
      </c>
      <c r="F187" s="141"/>
      <c r="H187" s="69"/>
      <c r="I187" s="62"/>
      <c r="J187"/>
      <c r="K187" s="62"/>
      <c r="L187" s="62"/>
      <c r="M187" s="62"/>
      <c r="N187" s="62"/>
      <c r="O187" s="62"/>
      <c r="P187" s="62"/>
      <c r="Q187" s="62"/>
      <c r="R187" s="62"/>
    </row>
    <row r="188" spans="1:18" s="68" customFormat="1">
      <c r="A188" s="141">
        <v>177</v>
      </c>
      <c r="B188" s="142"/>
      <c r="C188" s="192"/>
      <c r="D188" s="144"/>
      <c r="E188" s="343" t="str">
        <f t="shared" si="10"/>
        <v/>
      </c>
      <c r="F188" s="141"/>
      <c r="H188" s="69"/>
      <c r="I188" s="62"/>
      <c r="J188"/>
      <c r="K188" s="62"/>
      <c r="L188" s="62"/>
      <c r="M188" s="62"/>
      <c r="N188" s="62"/>
      <c r="O188" s="62"/>
      <c r="P188" s="62"/>
      <c r="Q188" s="62"/>
      <c r="R188" s="62"/>
    </row>
    <row r="189" spans="1:18" s="68" customFormat="1">
      <c r="A189" s="141">
        <v>178</v>
      </c>
      <c r="B189" s="142"/>
      <c r="C189" s="192"/>
      <c r="D189" s="144"/>
      <c r="E189" s="343" t="str">
        <f t="shared" si="10"/>
        <v/>
      </c>
      <c r="F189" s="141"/>
      <c r="H189" s="69"/>
      <c r="I189" s="62"/>
      <c r="J189"/>
      <c r="K189" s="62"/>
      <c r="L189" s="62"/>
      <c r="M189" s="62"/>
      <c r="N189" s="62"/>
      <c r="O189" s="62"/>
      <c r="P189" s="62"/>
      <c r="Q189" s="62"/>
      <c r="R189" s="62"/>
    </row>
    <row r="190" spans="1:18" s="68" customFormat="1">
      <c r="A190" s="141">
        <v>179</v>
      </c>
      <c r="B190" s="142"/>
      <c r="C190" s="192"/>
      <c r="D190" s="144"/>
      <c r="E190" s="343" t="str">
        <f t="shared" si="10"/>
        <v/>
      </c>
      <c r="F190" s="141"/>
      <c r="H190" s="69"/>
      <c r="I190" s="62"/>
      <c r="J190"/>
      <c r="K190" s="62"/>
      <c r="L190" s="62"/>
      <c r="M190" s="62"/>
      <c r="N190" s="62"/>
      <c r="O190" s="62"/>
      <c r="P190" s="62"/>
      <c r="Q190" s="62"/>
      <c r="R190" s="62"/>
    </row>
    <row r="191" spans="1:18" s="68" customFormat="1">
      <c r="A191" s="141">
        <v>180</v>
      </c>
      <c r="B191" s="142"/>
      <c r="C191" s="192"/>
      <c r="D191" s="144"/>
      <c r="E191" s="343" t="str">
        <f t="shared" si="10"/>
        <v/>
      </c>
      <c r="F191" s="141"/>
      <c r="H191" s="69"/>
      <c r="I191" s="62"/>
      <c r="J191"/>
      <c r="K191" s="62"/>
      <c r="L191" s="62"/>
      <c r="M191" s="62"/>
      <c r="N191" s="62"/>
      <c r="O191" s="62"/>
      <c r="P191" s="62"/>
      <c r="Q191" s="62"/>
      <c r="R191" s="62"/>
    </row>
    <row r="192" spans="1:18" s="68" customFormat="1">
      <c r="A192" s="141">
        <v>181</v>
      </c>
      <c r="B192" s="142"/>
      <c r="C192" s="192"/>
      <c r="D192" s="144"/>
      <c r="E192" s="343" t="str">
        <f t="shared" si="10"/>
        <v/>
      </c>
      <c r="F192" s="141"/>
      <c r="H192" s="69"/>
      <c r="I192" s="62"/>
      <c r="J192"/>
      <c r="K192" s="62"/>
      <c r="L192" s="62"/>
      <c r="M192" s="62"/>
      <c r="N192" s="62"/>
      <c r="O192" s="62"/>
      <c r="P192" s="62"/>
      <c r="Q192" s="62"/>
      <c r="R192" s="62"/>
    </row>
    <row r="193" spans="1:18" s="68" customFormat="1">
      <c r="A193" s="141">
        <v>182</v>
      </c>
      <c r="B193" s="142"/>
      <c r="C193" s="192"/>
      <c r="D193" s="144"/>
      <c r="E193" s="343" t="str">
        <f t="shared" si="10"/>
        <v/>
      </c>
      <c r="F193" s="141"/>
      <c r="H193" s="69"/>
      <c r="I193" s="62"/>
      <c r="J193"/>
      <c r="K193" s="62"/>
      <c r="L193" s="62"/>
      <c r="M193" s="62"/>
      <c r="N193" s="62"/>
      <c r="O193" s="62"/>
      <c r="P193" s="62"/>
      <c r="Q193" s="62"/>
      <c r="R193" s="62"/>
    </row>
    <row r="194" spans="1:18" s="68" customFormat="1">
      <c r="A194" s="141">
        <v>183</v>
      </c>
      <c r="B194" s="142"/>
      <c r="C194" s="192"/>
      <c r="D194" s="144"/>
      <c r="E194" s="343" t="str">
        <f t="shared" si="10"/>
        <v/>
      </c>
      <c r="F194" s="141"/>
      <c r="H194" s="69"/>
      <c r="I194" s="62"/>
      <c r="J194"/>
      <c r="K194" s="62"/>
      <c r="L194" s="62"/>
      <c r="M194" s="62"/>
      <c r="N194" s="62"/>
      <c r="O194" s="62"/>
      <c r="P194" s="62"/>
      <c r="Q194" s="62"/>
      <c r="R194" s="62"/>
    </row>
    <row r="195" spans="1:18" s="68" customFormat="1">
      <c r="A195" s="141">
        <v>184</v>
      </c>
      <c r="B195" s="142"/>
      <c r="C195" s="192"/>
      <c r="D195" s="144"/>
      <c r="E195" s="343" t="str">
        <f t="shared" si="10"/>
        <v/>
      </c>
      <c r="F195" s="141"/>
      <c r="H195" s="69"/>
      <c r="I195" s="62"/>
      <c r="J195"/>
      <c r="K195" s="62"/>
      <c r="L195" s="62"/>
      <c r="M195" s="62"/>
      <c r="N195" s="62"/>
      <c r="O195" s="62"/>
      <c r="P195" s="62"/>
      <c r="Q195" s="62"/>
      <c r="R195" s="62"/>
    </row>
    <row r="196" spans="1:18" s="68" customFormat="1">
      <c r="A196" s="141">
        <v>185</v>
      </c>
      <c r="B196" s="142"/>
      <c r="C196" s="192"/>
      <c r="D196" s="144"/>
      <c r="E196" s="343" t="str">
        <f t="shared" si="10"/>
        <v/>
      </c>
      <c r="F196" s="141"/>
      <c r="H196" s="69"/>
      <c r="I196" s="62"/>
      <c r="J196"/>
      <c r="K196" s="62"/>
      <c r="L196" s="62"/>
      <c r="M196" s="62"/>
      <c r="N196" s="62"/>
      <c r="O196" s="62"/>
      <c r="P196" s="62"/>
      <c r="Q196" s="62"/>
      <c r="R196" s="62"/>
    </row>
    <row r="197" spans="1:18" s="68" customFormat="1">
      <c r="A197" s="141">
        <v>186</v>
      </c>
      <c r="B197" s="142"/>
      <c r="C197" s="192"/>
      <c r="D197" s="144"/>
      <c r="E197" s="343" t="str">
        <f t="shared" si="10"/>
        <v/>
      </c>
      <c r="F197" s="141"/>
      <c r="H197" s="69"/>
      <c r="I197" s="62"/>
      <c r="J197"/>
      <c r="K197" s="62"/>
      <c r="L197" s="62"/>
      <c r="M197" s="62"/>
      <c r="N197" s="62"/>
      <c r="O197" s="62"/>
      <c r="P197" s="62"/>
      <c r="Q197" s="62"/>
      <c r="R197" s="62"/>
    </row>
    <row r="198" spans="1:18" s="68" customFormat="1">
      <c r="A198" s="141">
        <v>187</v>
      </c>
      <c r="B198" s="142"/>
      <c r="C198" s="192"/>
      <c r="D198" s="144"/>
      <c r="E198" s="343" t="str">
        <f t="shared" si="10"/>
        <v/>
      </c>
      <c r="F198" s="141"/>
      <c r="H198" s="69"/>
      <c r="I198" s="62"/>
      <c r="J198"/>
      <c r="K198" s="62"/>
      <c r="L198" s="62"/>
      <c r="M198" s="62"/>
      <c r="N198" s="62"/>
      <c r="O198" s="62"/>
      <c r="P198" s="62"/>
      <c r="Q198" s="62"/>
      <c r="R198" s="62"/>
    </row>
    <row r="199" spans="1:18" s="68" customFormat="1">
      <c r="A199" s="141">
        <v>188</v>
      </c>
      <c r="B199" s="142"/>
      <c r="C199" s="192"/>
      <c r="D199" s="144"/>
      <c r="E199" s="343" t="str">
        <f t="shared" si="10"/>
        <v/>
      </c>
      <c r="F199" s="141"/>
      <c r="H199" s="69"/>
      <c r="I199" s="62"/>
      <c r="J199"/>
      <c r="K199" s="62"/>
      <c r="L199" s="62"/>
      <c r="M199" s="62"/>
      <c r="N199" s="62"/>
      <c r="O199" s="62"/>
      <c r="P199" s="62"/>
      <c r="Q199" s="62"/>
      <c r="R199" s="62"/>
    </row>
    <row r="200" spans="1:18" s="68" customFormat="1">
      <c r="A200" s="141">
        <v>189</v>
      </c>
      <c r="B200" s="142"/>
      <c r="C200" s="192"/>
      <c r="D200" s="144"/>
      <c r="E200" s="343" t="str">
        <f t="shared" si="10"/>
        <v/>
      </c>
      <c r="F200" s="141"/>
      <c r="H200" s="69"/>
      <c r="I200" s="62"/>
      <c r="J200"/>
      <c r="K200" s="62"/>
      <c r="L200" s="62"/>
      <c r="M200" s="62"/>
      <c r="N200" s="62"/>
      <c r="O200" s="62"/>
      <c r="P200" s="62"/>
      <c r="Q200" s="62"/>
      <c r="R200" s="62"/>
    </row>
    <row r="201" spans="1:18" s="68" customFormat="1">
      <c r="A201" s="141">
        <v>190</v>
      </c>
      <c r="B201" s="142"/>
      <c r="C201" s="192"/>
      <c r="D201" s="144"/>
      <c r="E201" s="343" t="str">
        <f t="shared" si="10"/>
        <v/>
      </c>
      <c r="F201" s="141"/>
      <c r="H201" s="69"/>
      <c r="I201" s="62"/>
      <c r="J201"/>
      <c r="K201" s="62"/>
      <c r="L201" s="62"/>
      <c r="M201" s="62"/>
      <c r="N201" s="62"/>
      <c r="O201" s="62"/>
      <c r="P201" s="62"/>
      <c r="Q201" s="62"/>
      <c r="R201" s="62"/>
    </row>
    <row r="202" spans="1:18" s="68" customFormat="1">
      <c r="A202" s="141">
        <v>191</v>
      </c>
      <c r="B202" s="142"/>
      <c r="C202" s="192"/>
      <c r="D202" s="144"/>
      <c r="E202" s="343" t="str">
        <f t="shared" si="10"/>
        <v/>
      </c>
      <c r="F202" s="141"/>
      <c r="H202" s="69"/>
      <c r="I202" s="62"/>
      <c r="J202"/>
      <c r="K202" s="62"/>
      <c r="L202" s="62"/>
      <c r="M202" s="62"/>
      <c r="N202" s="62"/>
      <c r="O202" s="62"/>
      <c r="P202" s="62"/>
      <c r="Q202" s="62"/>
      <c r="R202" s="62"/>
    </row>
    <row r="203" spans="1:18" s="68" customFormat="1">
      <c r="A203" s="141">
        <v>192</v>
      </c>
      <c r="B203" s="142"/>
      <c r="C203" s="192"/>
      <c r="D203" s="144"/>
      <c r="E203" s="343" t="str">
        <f t="shared" si="10"/>
        <v/>
      </c>
      <c r="F203" s="141"/>
      <c r="H203" s="69"/>
      <c r="I203" s="62"/>
      <c r="J203"/>
      <c r="K203" s="62"/>
      <c r="L203" s="62"/>
      <c r="M203" s="62"/>
      <c r="N203" s="62"/>
      <c r="O203" s="62"/>
      <c r="P203" s="62"/>
      <c r="Q203" s="62"/>
      <c r="R203" s="62"/>
    </row>
    <row r="204" spans="1:18" s="68" customFormat="1">
      <c r="A204" s="141">
        <v>193</v>
      </c>
      <c r="B204" s="142"/>
      <c r="C204" s="192"/>
      <c r="D204" s="144"/>
      <c r="E204" s="343" t="str">
        <f t="shared" ref="E204:E261" si="11">IF(OR($B204="",,$D204&lt;an_initial,$D204&gt;an_final),"",C204/100)</f>
        <v/>
      </c>
      <c r="F204" s="141"/>
      <c r="H204" s="69"/>
      <c r="I204" s="62"/>
      <c r="J204"/>
      <c r="K204" s="62"/>
      <c r="L204" s="62"/>
      <c r="M204" s="62"/>
      <c r="N204" s="62"/>
      <c r="O204" s="62"/>
      <c r="P204" s="62"/>
      <c r="Q204" s="62"/>
      <c r="R204" s="62"/>
    </row>
    <row r="205" spans="1:18" s="68" customFormat="1">
      <c r="A205" s="141">
        <v>194</v>
      </c>
      <c r="B205" s="142"/>
      <c r="C205" s="192"/>
      <c r="D205" s="144"/>
      <c r="E205" s="343" t="str">
        <f t="shared" si="11"/>
        <v/>
      </c>
      <c r="F205" s="141"/>
      <c r="H205" s="69"/>
      <c r="I205" s="62"/>
      <c r="J205"/>
      <c r="K205" s="62"/>
      <c r="L205" s="62"/>
      <c r="M205" s="62"/>
      <c r="N205" s="62"/>
      <c r="O205" s="62"/>
      <c r="P205" s="62"/>
      <c r="Q205" s="62"/>
      <c r="R205" s="62"/>
    </row>
    <row r="206" spans="1:18" s="68" customFormat="1">
      <c r="A206" s="141">
        <v>195</v>
      </c>
      <c r="B206" s="142"/>
      <c r="C206" s="192"/>
      <c r="D206" s="144"/>
      <c r="E206" s="343" t="str">
        <f t="shared" si="11"/>
        <v/>
      </c>
      <c r="F206" s="141"/>
      <c r="H206" s="69"/>
      <c r="I206" s="62"/>
      <c r="J206"/>
      <c r="K206" s="62"/>
      <c r="L206" s="62"/>
      <c r="M206" s="62"/>
      <c r="N206" s="62"/>
      <c r="O206" s="62"/>
      <c r="P206" s="62"/>
      <c r="Q206" s="62"/>
      <c r="R206" s="62"/>
    </row>
    <row r="207" spans="1:18" s="68" customFormat="1">
      <c r="A207" s="141">
        <v>196</v>
      </c>
      <c r="B207" s="142"/>
      <c r="C207" s="192"/>
      <c r="D207" s="144"/>
      <c r="E207" s="343" t="str">
        <f t="shared" si="11"/>
        <v/>
      </c>
      <c r="F207" s="141"/>
      <c r="H207" s="69"/>
      <c r="I207" s="62"/>
      <c r="J207"/>
      <c r="K207" s="62"/>
      <c r="L207" s="62"/>
      <c r="M207" s="62"/>
      <c r="N207" s="62"/>
      <c r="O207" s="62"/>
      <c r="P207" s="62"/>
      <c r="Q207" s="62"/>
      <c r="R207" s="62"/>
    </row>
    <row r="208" spans="1:18" s="68" customFormat="1">
      <c r="A208" s="141">
        <v>197</v>
      </c>
      <c r="B208" s="142"/>
      <c r="C208" s="192"/>
      <c r="D208" s="144"/>
      <c r="E208" s="343" t="str">
        <f t="shared" si="11"/>
        <v/>
      </c>
      <c r="F208" s="141"/>
      <c r="H208" s="69"/>
      <c r="I208" s="62"/>
      <c r="J208"/>
      <c r="K208" s="62"/>
      <c r="L208" s="62"/>
      <c r="M208" s="62"/>
      <c r="N208" s="62"/>
      <c r="O208" s="62"/>
      <c r="P208" s="62"/>
      <c r="Q208" s="62"/>
      <c r="R208" s="62"/>
    </row>
    <row r="209" spans="1:18" s="68" customFormat="1">
      <c r="A209" s="141">
        <v>198</v>
      </c>
      <c r="B209" s="142"/>
      <c r="C209" s="192"/>
      <c r="D209" s="144"/>
      <c r="E209" s="343" t="str">
        <f t="shared" si="11"/>
        <v/>
      </c>
      <c r="F209" s="141"/>
      <c r="H209" s="69"/>
      <c r="I209" s="62"/>
      <c r="J209"/>
      <c r="K209" s="62"/>
      <c r="L209" s="62"/>
      <c r="M209" s="62"/>
      <c r="N209" s="62"/>
      <c r="O209" s="62"/>
      <c r="P209" s="62"/>
      <c r="Q209" s="62"/>
      <c r="R209" s="62"/>
    </row>
    <row r="210" spans="1:18" s="68" customFormat="1">
      <c r="A210" s="141">
        <v>199</v>
      </c>
      <c r="B210" s="142"/>
      <c r="C210" s="192"/>
      <c r="D210" s="144"/>
      <c r="E210" s="343" t="str">
        <f t="shared" si="11"/>
        <v/>
      </c>
      <c r="F210" s="141"/>
      <c r="H210" s="69"/>
      <c r="I210" s="62"/>
      <c r="J210"/>
      <c r="K210" s="62"/>
      <c r="L210" s="62"/>
      <c r="M210" s="62"/>
      <c r="N210" s="62"/>
      <c r="O210" s="62"/>
      <c r="P210" s="62"/>
      <c r="Q210" s="62"/>
      <c r="R210" s="62"/>
    </row>
    <row r="211" spans="1:18" s="68" customFormat="1">
      <c r="A211" s="141">
        <v>200</v>
      </c>
      <c r="B211" s="142"/>
      <c r="C211" s="192"/>
      <c r="D211" s="144"/>
      <c r="E211" s="343" t="str">
        <f t="shared" si="11"/>
        <v/>
      </c>
      <c r="F211" s="141"/>
      <c r="H211" s="69"/>
      <c r="I211" s="62"/>
      <c r="J211"/>
      <c r="K211" s="62"/>
      <c r="L211" s="62"/>
      <c r="M211" s="62"/>
      <c r="N211" s="62"/>
      <c r="O211" s="62"/>
      <c r="P211" s="62"/>
      <c r="Q211" s="62"/>
      <c r="R211" s="62"/>
    </row>
    <row r="212" spans="1:18" s="68" customFormat="1">
      <c r="A212" s="141">
        <v>201</v>
      </c>
      <c r="B212" s="142"/>
      <c r="C212" s="192"/>
      <c r="D212" s="144"/>
      <c r="E212" s="343" t="str">
        <f t="shared" si="11"/>
        <v/>
      </c>
      <c r="F212" s="141"/>
      <c r="H212" s="69"/>
      <c r="I212" s="62"/>
      <c r="J212"/>
      <c r="K212" s="62"/>
      <c r="L212" s="62"/>
      <c r="M212" s="62"/>
      <c r="N212" s="62"/>
      <c r="O212" s="62"/>
      <c r="P212" s="62"/>
      <c r="Q212" s="62"/>
      <c r="R212" s="62"/>
    </row>
    <row r="213" spans="1:18" s="68" customFormat="1">
      <c r="A213" s="141">
        <v>202</v>
      </c>
      <c r="B213" s="142"/>
      <c r="C213" s="192"/>
      <c r="D213" s="144"/>
      <c r="E213" s="343" t="str">
        <f t="shared" si="11"/>
        <v/>
      </c>
      <c r="F213" s="141"/>
      <c r="H213" s="69"/>
      <c r="I213" s="62"/>
      <c r="J213"/>
      <c r="K213" s="62"/>
      <c r="L213" s="62"/>
      <c r="M213" s="62"/>
      <c r="N213" s="62"/>
      <c r="O213" s="62"/>
      <c r="P213" s="62"/>
      <c r="Q213" s="62"/>
      <c r="R213" s="62"/>
    </row>
    <row r="214" spans="1:18" s="68" customFormat="1">
      <c r="A214" s="141">
        <v>203</v>
      </c>
      <c r="B214" s="142"/>
      <c r="C214" s="192"/>
      <c r="D214" s="144"/>
      <c r="E214" s="343" t="str">
        <f t="shared" si="11"/>
        <v/>
      </c>
      <c r="F214" s="141"/>
      <c r="H214" s="69"/>
      <c r="I214" s="62"/>
      <c r="J214"/>
      <c r="K214" s="62"/>
      <c r="L214" s="62"/>
      <c r="M214" s="62"/>
      <c r="N214" s="62"/>
      <c r="O214" s="62"/>
      <c r="P214" s="62"/>
      <c r="Q214" s="62"/>
      <c r="R214" s="62"/>
    </row>
    <row r="215" spans="1:18" s="68" customFormat="1">
      <c r="A215" s="141">
        <v>204</v>
      </c>
      <c r="B215" s="142"/>
      <c r="C215" s="192"/>
      <c r="D215" s="144"/>
      <c r="E215" s="343" t="str">
        <f t="shared" si="11"/>
        <v/>
      </c>
      <c r="F215" s="141"/>
      <c r="H215" s="69"/>
      <c r="I215" s="62"/>
      <c r="J215"/>
      <c r="K215" s="62"/>
      <c r="L215" s="62"/>
      <c r="M215" s="62"/>
      <c r="N215" s="62"/>
      <c r="O215" s="62"/>
      <c r="P215" s="62"/>
      <c r="Q215" s="62"/>
      <c r="R215" s="62"/>
    </row>
    <row r="216" spans="1:18" s="68" customFormat="1">
      <c r="A216" s="141">
        <v>205</v>
      </c>
      <c r="B216" s="142"/>
      <c r="C216" s="192"/>
      <c r="D216" s="144"/>
      <c r="E216" s="343" t="str">
        <f t="shared" si="11"/>
        <v/>
      </c>
      <c r="F216" s="141"/>
      <c r="H216" s="69"/>
      <c r="I216" s="62"/>
      <c r="J216"/>
      <c r="K216" s="62"/>
      <c r="L216" s="62"/>
      <c r="M216" s="62"/>
      <c r="N216" s="62"/>
      <c r="O216" s="62"/>
      <c r="P216" s="62"/>
      <c r="Q216" s="62"/>
      <c r="R216" s="62"/>
    </row>
    <row r="217" spans="1:18" s="68" customFormat="1">
      <c r="A217" s="141">
        <v>206</v>
      </c>
      <c r="B217" s="142"/>
      <c r="C217" s="192"/>
      <c r="D217" s="144"/>
      <c r="E217" s="343" t="str">
        <f t="shared" si="11"/>
        <v/>
      </c>
      <c r="F217" s="141"/>
      <c r="H217" s="69"/>
      <c r="I217" s="62"/>
      <c r="J217"/>
      <c r="K217" s="62"/>
      <c r="L217" s="62"/>
      <c r="M217" s="62"/>
      <c r="N217" s="62"/>
      <c r="O217" s="62"/>
      <c r="P217" s="62"/>
      <c r="Q217" s="62"/>
      <c r="R217" s="62"/>
    </row>
    <row r="218" spans="1:18" s="68" customFormat="1">
      <c r="A218" s="141">
        <v>207</v>
      </c>
      <c r="B218" s="142"/>
      <c r="C218" s="192"/>
      <c r="D218" s="144"/>
      <c r="E218" s="343" t="str">
        <f t="shared" si="11"/>
        <v/>
      </c>
      <c r="F218" s="141"/>
      <c r="H218" s="69"/>
      <c r="I218" s="62"/>
      <c r="J218"/>
      <c r="K218" s="62"/>
      <c r="L218" s="62"/>
      <c r="M218" s="62"/>
      <c r="N218" s="62"/>
      <c r="O218" s="62"/>
      <c r="P218" s="62"/>
      <c r="Q218" s="62"/>
      <c r="R218" s="62"/>
    </row>
    <row r="219" spans="1:18" s="68" customFormat="1">
      <c r="A219" s="141">
        <v>208</v>
      </c>
      <c r="B219" s="142"/>
      <c r="C219" s="192"/>
      <c r="D219" s="144"/>
      <c r="E219" s="343" t="str">
        <f t="shared" si="11"/>
        <v/>
      </c>
      <c r="F219" s="141"/>
      <c r="H219" s="69"/>
      <c r="I219" s="62"/>
      <c r="J219"/>
      <c r="K219" s="62"/>
      <c r="L219" s="62"/>
      <c r="M219" s="62"/>
      <c r="N219" s="62"/>
      <c r="O219" s="62"/>
      <c r="P219" s="62"/>
      <c r="Q219" s="62"/>
      <c r="R219" s="62"/>
    </row>
    <row r="220" spans="1:18" s="68" customFormat="1">
      <c r="A220" s="141">
        <v>209</v>
      </c>
      <c r="B220" s="142"/>
      <c r="C220" s="192"/>
      <c r="D220" s="144"/>
      <c r="E220" s="343" t="str">
        <f t="shared" si="11"/>
        <v/>
      </c>
      <c r="F220" s="141"/>
      <c r="H220" s="69"/>
      <c r="I220" s="62"/>
      <c r="J220"/>
      <c r="K220" s="62"/>
      <c r="L220" s="62"/>
      <c r="M220" s="62"/>
      <c r="N220" s="62"/>
      <c r="O220" s="62"/>
      <c r="P220" s="62"/>
      <c r="Q220" s="62"/>
      <c r="R220" s="62"/>
    </row>
    <row r="221" spans="1:18" s="68" customFormat="1">
      <c r="A221" s="141">
        <v>210</v>
      </c>
      <c r="B221" s="142"/>
      <c r="C221" s="192"/>
      <c r="D221" s="144"/>
      <c r="E221" s="343" t="str">
        <f t="shared" si="11"/>
        <v/>
      </c>
      <c r="F221" s="141"/>
      <c r="H221" s="69"/>
      <c r="I221" s="62"/>
      <c r="J221"/>
      <c r="K221" s="62"/>
      <c r="L221" s="62"/>
      <c r="M221" s="62"/>
      <c r="N221" s="62"/>
      <c r="O221" s="62"/>
      <c r="P221" s="62"/>
      <c r="Q221" s="62"/>
      <c r="R221" s="62"/>
    </row>
    <row r="222" spans="1:18" s="68" customFormat="1">
      <c r="A222" s="141">
        <v>211</v>
      </c>
      <c r="B222" s="142"/>
      <c r="C222" s="192"/>
      <c r="D222" s="144"/>
      <c r="E222" s="343" t="str">
        <f t="shared" si="11"/>
        <v/>
      </c>
      <c r="F222" s="141"/>
      <c r="H222" s="69"/>
      <c r="I222" s="62"/>
      <c r="J222"/>
      <c r="K222" s="62"/>
      <c r="L222" s="62"/>
      <c r="M222" s="62"/>
      <c r="N222" s="62"/>
      <c r="O222" s="62"/>
      <c r="P222" s="62"/>
      <c r="Q222" s="62"/>
      <c r="R222" s="62"/>
    </row>
    <row r="223" spans="1:18" s="68" customFormat="1">
      <c r="A223" s="141">
        <v>212</v>
      </c>
      <c r="B223" s="142"/>
      <c r="C223" s="192"/>
      <c r="D223" s="144"/>
      <c r="E223" s="343" t="str">
        <f t="shared" si="11"/>
        <v/>
      </c>
      <c r="F223" s="141"/>
      <c r="H223" s="69"/>
      <c r="I223" s="62"/>
      <c r="J223"/>
      <c r="K223" s="62"/>
      <c r="L223" s="62"/>
      <c r="M223" s="62"/>
      <c r="N223" s="62"/>
      <c r="O223" s="62"/>
      <c r="P223" s="62"/>
      <c r="Q223" s="62"/>
      <c r="R223" s="62"/>
    </row>
    <row r="224" spans="1:18" s="68" customFormat="1">
      <c r="A224" s="141">
        <v>213</v>
      </c>
      <c r="B224" s="142"/>
      <c r="C224" s="192"/>
      <c r="D224" s="144"/>
      <c r="E224" s="343" t="str">
        <f t="shared" si="11"/>
        <v/>
      </c>
      <c r="F224" s="141"/>
      <c r="H224" s="69"/>
      <c r="I224" s="62"/>
      <c r="J224"/>
      <c r="K224" s="62"/>
      <c r="L224" s="62"/>
      <c r="M224" s="62"/>
      <c r="N224" s="62"/>
      <c r="O224" s="62"/>
      <c r="P224" s="62"/>
      <c r="Q224" s="62"/>
      <c r="R224" s="62"/>
    </row>
    <row r="225" spans="1:18" s="68" customFormat="1">
      <c r="A225" s="141">
        <v>214</v>
      </c>
      <c r="B225" s="142"/>
      <c r="C225" s="192"/>
      <c r="D225" s="144"/>
      <c r="E225" s="343" t="str">
        <f t="shared" si="11"/>
        <v/>
      </c>
      <c r="F225" s="141"/>
      <c r="H225" s="69"/>
      <c r="I225" s="62"/>
      <c r="J225"/>
      <c r="K225" s="62"/>
      <c r="L225" s="62"/>
      <c r="M225" s="62"/>
      <c r="N225" s="62"/>
      <c r="O225" s="62"/>
      <c r="P225" s="62"/>
      <c r="Q225" s="62"/>
      <c r="R225" s="62"/>
    </row>
    <row r="226" spans="1:18" s="68" customFormat="1">
      <c r="A226" s="141">
        <v>215</v>
      </c>
      <c r="B226" s="142"/>
      <c r="C226" s="192"/>
      <c r="D226" s="144"/>
      <c r="E226" s="343" t="str">
        <f t="shared" si="11"/>
        <v/>
      </c>
      <c r="F226" s="141"/>
      <c r="H226" s="69"/>
      <c r="I226" s="62"/>
      <c r="J226"/>
      <c r="K226" s="62"/>
      <c r="L226" s="62"/>
      <c r="M226" s="62"/>
      <c r="N226" s="62"/>
      <c r="O226" s="62"/>
      <c r="P226" s="62"/>
      <c r="Q226" s="62"/>
      <c r="R226" s="62"/>
    </row>
    <row r="227" spans="1:18" s="68" customFormat="1">
      <c r="A227" s="141">
        <v>216</v>
      </c>
      <c r="B227" s="142"/>
      <c r="C227" s="192"/>
      <c r="D227" s="144"/>
      <c r="E227" s="343" t="str">
        <f t="shared" si="11"/>
        <v/>
      </c>
      <c r="F227" s="141"/>
      <c r="H227" s="69"/>
      <c r="I227" s="62"/>
      <c r="J227"/>
      <c r="K227" s="62"/>
      <c r="L227" s="62"/>
      <c r="M227" s="62"/>
      <c r="N227" s="62"/>
      <c r="O227" s="62"/>
      <c r="P227" s="62"/>
      <c r="Q227" s="62"/>
      <c r="R227" s="62"/>
    </row>
    <row r="228" spans="1:18" s="68" customFormat="1">
      <c r="A228" s="141">
        <v>217</v>
      </c>
      <c r="B228" s="142"/>
      <c r="C228" s="192"/>
      <c r="D228" s="144"/>
      <c r="E228" s="343" t="str">
        <f t="shared" si="11"/>
        <v/>
      </c>
      <c r="F228" s="141"/>
      <c r="H228" s="69"/>
      <c r="I228" s="62"/>
      <c r="J228"/>
      <c r="K228" s="62"/>
      <c r="L228" s="62"/>
      <c r="M228" s="62"/>
      <c r="N228" s="62"/>
      <c r="O228" s="62"/>
      <c r="P228" s="62"/>
      <c r="Q228" s="62"/>
      <c r="R228" s="62"/>
    </row>
    <row r="229" spans="1:18" s="68" customFormat="1">
      <c r="A229" s="141">
        <v>218</v>
      </c>
      <c r="B229" s="142"/>
      <c r="C229" s="192"/>
      <c r="D229" s="144"/>
      <c r="E229" s="343" t="str">
        <f t="shared" si="11"/>
        <v/>
      </c>
      <c r="F229" s="141"/>
      <c r="H229" s="69"/>
      <c r="I229" s="62"/>
      <c r="J229"/>
      <c r="K229" s="62"/>
      <c r="L229" s="62"/>
      <c r="M229" s="62"/>
      <c r="N229" s="62"/>
      <c r="O229" s="62"/>
      <c r="P229" s="62"/>
      <c r="Q229" s="62"/>
      <c r="R229" s="62"/>
    </row>
    <row r="230" spans="1:18" s="68" customFormat="1">
      <c r="A230" s="141">
        <v>219</v>
      </c>
      <c r="B230" s="142"/>
      <c r="C230" s="192"/>
      <c r="D230" s="144"/>
      <c r="E230" s="343" t="str">
        <f t="shared" si="11"/>
        <v/>
      </c>
      <c r="F230" s="141"/>
      <c r="H230" s="69"/>
      <c r="I230" s="62"/>
      <c r="J230"/>
      <c r="K230" s="62"/>
      <c r="L230" s="62"/>
      <c r="M230" s="62"/>
      <c r="N230" s="62"/>
      <c r="O230" s="62"/>
      <c r="P230" s="62"/>
      <c r="Q230" s="62"/>
      <c r="R230" s="62"/>
    </row>
    <row r="231" spans="1:18" s="68" customFormat="1">
      <c r="A231" s="141">
        <v>220</v>
      </c>
      <c r="B231" s="142"/>
      <c r="C231" s="192"/>
      <c r="D231" s="144"/>
      <c r="E231" s="343" t="str">
        <f t="shared" si="11"/>
        <v/>
      </c>
      <c r="F231" s="141"/>
      <c r="H231" s="69"/>
      <c r="I231" s="62"/>
      <c r="J231"/>
      <c r="K231" s="62"/>
      <c r="L231" s="62"/>
      <c r="M231" s="62"/>
      <c r="N231" s="62"/>
      <c r="O231" s="62"/>
      <c r="P231" s="62"/>
      <c r="Q231" s="62"/>
      <c r="R231" s="62"/>
    </row>
    <row r="232" spans="1:18" s="68" customFormat="1">
      <c r="A232" s="141">
        <v>221</v>
      </c>
      <c r="B232" s="142"/>
      <c r="C232" s="192"/>
      <c r="D232" s="144"/>
      <c r="E232" s="343" t="str">
        <f t="shared" si="11"/>
        <v/>
      </c>
      <c r="F232" s="141"/>
      <c r="H232" s="69"/>
      <c r="I232" s="62"/>
      <c r="J232"/>
      <c r="K232" s="62"/>
      <c r="L232" s="62"/>
      <c r="M232" s="62"/>
      <c r="N232" s="62"/>
      <c r="O232" s="62"/>
      <c r="P232" s="62"/>
      <c r="Q232" s="62"/>
      <c r="R232" s="62"/>
    </row>
    <row r="233" spans="1:18" s="68" customFormat="1">
      <c r="A233" s="141">
        <v>222</v>
      </c>
      <c r="B233" s="142"/>
      <c r="C233" s="192"/>
      <c r="D233" s="144"/>
      <c r="E233" s="343" t="str">
        <f t="shared" si="11"/>
        <v/>
      </c>
      <c r="F233" s="141"/>
      <c r="H233" s="69"/>
      <c r="I233" s="62"/>
      <c r="J233"/>
      <c r="K233" s="62"/>
      <c r="L233" s="62"/>
      <c r="M233" s="62"/>
      <c r="N233" s="62"/>
      <c r="O233" s="62"/>
      <c r="P233" s="62"/>
      <c r="Q233" s="62"/>
      <c r="R233" s="62"/>
    </row>
    <row r="234" spans="1:18" s="68" customFormat="1">
      <c r="A234" s="141">
        <v>223</v>
      </c>
      <c r="B234" s="142"/>
      <c r="C234" s="192"/>
      <c r="D234" s="144"/>
      <c r="E234" s="343" t="str">
        <f t="shared" si="11"/>
        <v/>
      </c>
      <c r="F234" s="141"/>
      <c r="H234" s="69"/>
      <c r="I234" s="62"/>
      <c r="J234"/>
      <c r="K234" s="62"/>
      <c r="L234" s="62"/>
      <c r="M234" s="62"/>
      <c r="N234" s="62"/>
      <c r="O234" s="62"/>
      <c r="P234" s="62"/>
      <c r="Q234" s="62"/>
      <c r="R234" s="62"/>
    </row>
    <row r="235" spans="1:18" s="68" customFormat="1">
      <c r="A235" s="141">
        <v>224</v>
      </c>
      <c r="B235" s="142"/>
      <c r="C235" s="192"/>
      <c r="D235" s="144"/>
      <c r="E235" s="343" t="str">
        <f t="shared" si="11"/>
        <v/>
      </c>
      <c r="F235" s="141"/>
      <c r="H235" s="69"/>
      <c r="I235" s="62"/>
      <c r="J235"/>
      <c r="K235" s="62"/>
      <c r="L235" s="62"/>
      <c r="M235" s="62"/>
      <c r="N235" s="62"/>
      <c r="O235" s="62"/>
      <c r="P235" s="62"/>
      <c r="Q235" s="62"/>
      <c r="R235" s="62"/>
    </row>
    <row r="236" spans="1:18" s="68" customFormat="1">
      <c r="A236" s="141">
        <v>225</v>
      </c>
      <c r="B236" s="142"/>
      <c r="C236" s="192"/>
      <c r="D236" s="144"/>
      <c r="E236" s="343" t="str">
        <f t="shared" si="11"/>
        <v/>
      </c>
      <c r="F236" s="141"/>
      <c r="H236" s="69"/>
      <c r="I236" s="62"/>
      <c r="J236"/>
      <c r="K236" s="62"/>
      <c r="L236" s="62"/>
      <c r="M236" s="62"/>
      <c r="N236" s="62"/>
      <c r="O236" s="62"/>
      <c r="P236" s="62"/>
      <c r="Q236" s="62"/>
      <c r="R236" s="62"/>
    </row>
    <row r="237" spans="1:18" s="68" customFormat="1">
      <c r="A237" s="141">
        <v>226</v>
      </c>
      <c r="B237" s="142"/>
      <c r="C237" s="192"/>
      <c r="D237" s="144"/>
      <c r="E237" s="343" t="str">
        <f t="shared" si="11"/>
        <v/>
      </c>
      <c r="F237" s="141"/>
      <c r="H237" s="69"/>
      <c r="I237" s="62"/>
      <c r="J237"/>
      <c r="K237" s="62"/>
      <c r="L237" s="62"/>
      <c r="M237" s="62"/>
      <c r="N237" s="62"/>
      <c r="O237" s="62"/>
      <c r="P237" s="62"/>
      <c r="Q237" s="62"/>
      <c r="R237" s="62"/>
    </row>
    <row r="238" spans="1:18" s="68" customFormat="1">
      <c r="A238" s="141">
        <v>227</v>
      </c>
      <c r="B238" s="142"/>
      <c r="C238" s="192"/>
      <c r="D238" s="144"/>
      <c r="E238" s="343" t="str">
        <f t="shared" si="11"/>
        <v/>
      </c>
      <c r="F238" s="141"/>
      <c r="H238" s="69"/>
      <c r="I238" s="62"/>
      <c r="J238"/>
      <c r="K238" s="62"/>
      <c r="L238" s="62"/>
      <c r="M238" s="62"/>
      <c r="N238" s="62"/>
      <c r="O238" s="62"/>
      <c r="P238" s="62"/>
      <c r="Q238" s="62"/>
      <c r="R238" s="62"/>
    </row>
    <row r="239" spans="1:18" s="68" customFormat="1">
      <c r="A239" s="141">
        <v>228</v>
      </c>
      <c r="B239" s="142"/>
      <c r="C239" s="192"/>
      <c r="D239" s="144"/>
      <c r="E239" s="343" t="str">
        <f t="shared" si="11"/>
        <v/>
      </c>
      <c r="F239" s="141"/>
      <c r="H239" s="69"/>
      <c r="I239" s="62"/>
      <c r="J239"/>
      <c r="K239" s="62"/>
      <c r="L239" s="62"/>
      <c r="M239" s="62"/>
      <c r="N239" s="62"/>
      <c r="O239" s="62"/>
      <c r="P239" s="62"/>
      <c r="Q239" s="62"/>
      <c r="R239" s="62"/>
    </row>
    <row r="240" spans="1:18" s="68" customFormat="1">
      <c r="A240" s="141">
        <v>229</v>
      </c>
      <c r="B240" s="142"/>
      <c r="C240" s="192"/>
      <c r="D240" s="144"/>
      <c r="E240" s="343" t="str">
        <f t="shared" si="11"/>
        <v/>
      </c>
      <c r="F240" s="141"/>
      <c r="H240" s="69"/>
      <c r="I240" s="62"/>
      <c r="J240"/>
      <c r="K240" s="62"/>
      <c r="L240" s="62"/>
      <c r="M240" s="62"/>
      <c r="N240" s="62"/>
      <c r="O240" s="62"/>
      <c r="P240" s="62"/>
      <c r="Q240" s="62"/>
      <c r="R240" s="62"/>
    </row>
    <row r="241" spans="1:18" s="68" customFormat="1">
      <c r="A241" s="141">
        <v>230</v>
      </c>
      <c r="B241" s="142"/>
      <c r="C241" s="192"/>
      <c r="D241" s="144"/>
      <c r="E241" s="343" t="str">
        <f t="shared" si="11"/>
        <v/>
      </c>
      <c r="F241" s="141"/>
      <c r="H241" s="69"/>
      <c r="I241" s="62"/>
      <c r="J241"/>
      <c r="K241" s="62"/>
      <c r="L241" s="62"/>
      <c r="M241" s="62"/>
      <c r="N241" s="62"/>
      <c r="O241" s="62"/>
      <c r="P241" s="62"/>
      <c r="Q241" s="62"/>
      <c r="R241" s="62"/>
    </row>
    <row r="242" spans="1:18" s="68" customFormat="1">
      <c r="A242" s="141">
        <v>231</v>
      </c>
      <c r="B242" s="142"/>
      <c r="C242" s="192"/>
      <c r="D242" s="144"/>
      <c r="E242" s="343" t="str">
        <f t="shared" si="11"/>
        <v/>
      </c>
      <c r="F242" s="141"/>
      <c r="H242" s="69"/>
      <c r="I242" s="62"/>
      <c r="J242"/>
      <c r="K242" s="62"/>
      <c r="L242" s="62"/>
      <c r="M242" s="62"/>
      <c r="N242" s="62"/>
      <c r="O242" s="62"/>
      <c r="P242" s="62"/>
      <c r="Q242" s="62"/>
      <c r="R242" s="62"/>
    </row>
    <row r="243" spans="1:18" s="68" customFormat="1">
      <c r="A243" s="141">
        <v>232</v>
      </c>
      <c r="B243" s="142"/>
      <c r="C243" s="192"/>
      <c r="D243" s="144"/>
      <c r="E243" s="343" t="str">
        <f t="shared" si="11"/>
        <v/>
      </c>
      <c r="F243" s="141"/>
      <c r="H243" s="69"/>
      <c r="I243" s="62"/>
      <c r="J243"/>
      <c r="K243" s="62"/>
      <c r="L243" s="62"/>
      <c r="M243" s="62"/>
      <c r="N243" s="62"/>
      <c r="O243" s="62"/>
      <c r="P243" s="62"/>
      <c r="Q243" s="62"/>
      <c r="R243" s="62"/>
    </row>
    <row r="244" spans="1:18" s="68" customFormat="1">
      <c r="A244" s="141">
        <v>233</v>
      </c>
      <c r="B244" s="142"/>
      <c r="C244" s="192"/>
      <c r="D244" s="144"/>
      <c r="E244" s="343" t="str">
        <f t="shared" si="11"/>
        <v/>
      </c>
      <c r="F244" s="141"/>
      <c r="H244" s="69"/>
      <c r="I244" s="62"/>
      <c r="J244"/>
      <c r="K244" s="62"/>
      <c r="L244" s="62"/>
      <c r="M244" s="62"/>
      <c r="N244" s="62"/>
      <c r="O244" s="62"/>
      <c r="P244" s="62"/>
      <c r="Q244" s="62"/>
      <c r="R244" s="62"/>
    </row>
    <row r="245" spans="1:18" s="68" customFormat="1">
      <c r="A245" s="141">
        <v>234</v>
      </c>
      <c r="B245" s="142"/>
      <c r="C245" s="192"/>
      <c r="D245" s="144"/>
      <c r="E245" s="343" t="str">
        <f t="shared" si="11"/>
        <v/>
      </c>
      <c r="F245" s="141"/>
      <c r="H245" s="69"/>
      <c r="I245" s="62"/>
      <c r="J245"/>
      <c r="K245" s="62"/>
      <c r="L245" s="62"/>
      <c r="M245" s="62"/>
      <c r="N245" s="62"/>
      <c r="O245" s="62"/>
      <c r="P245" s="62"/>
      <c r="Q245" s="62"/>
      <c r="R245" s="62"/>
    </row>
    <row r="246" spans="1:18" s="68" customFormat="1">
      <c r="A246" s="141">
        <v>235</v>
      </c>
      <c r="B246" s="142"/>
      <c r="C246" s="192"/>
      <c r="D246" s="144"/>
      <c r="E246" s="343" t="str">
        <f t="shared" si="11"/>
        <v/>
      </c>
      <c r="F246" s="141"/>
      <c r="H246" s="69"/>
      <c r="I246" s="62"/>
      <c r="J246"/>
      <c r="K246" s="62"/>
      <c r="L246" s="62"/>
      <c r="M246" s="62"/>
      <c r="N246" s="62"/>
      <c r="O246" s="62"/>
      <c r="P246" s="62"/>
      <c r="Q246" s="62"/>
      <c r="R246" s="62"/>
    </row>
    <row r="247" spans="1:18" s="68" customFormat="1">
      <c r="A247" s="141">
        <v>236</v>
      </c>
      <c r="B247" s="142"/>
      <c r="C247" s="192"/>
      <c r="D247" s="144"/>
      <c r="E247" s="343" t="str">
        <f t="shared" si="11"/>
        <v/>
      </c>
      <c r="F247" s="141"/>
      <c r="H247" s="69"/>
      <c r="I247" s="62"/>
      <c r="J247"/>
      <c r="K247" s="62"/>
      <c r="L247" s="62"/>
      <c r="M247" s="62"/>
      <c r="N247" s="62"/>
      <c r="O247" s="62"/>
      <c r="P247" s="62"/>
      <c r="Q247" s="62"/>
      <c r="R247" s="62"/>
    </row>
    <row r="248" spans="1:18" s="68" customFormat="1">
      <c r="A248" s="141">
        <v>237</v>
      </c>
      <c r="B248" s="142"/>
      <c r="C248" s="192"/>
      <c r="D248" s="144"/>
      <c r="E248" s="343" t="str">
        <f t="shared" si="11"/>
        <v/>
      </c>
      <c r="F248" s="141"/>
      <c r="H248" s="69"/>
      <c r="I248" s="62"/>
      <c r="J248"/>
      <c r="K248" s="62"/>
      <c r="L248" s="62"/>
      <c r="M248" s="62"/>
      <c r="N248" s="62"/>
      <c r="O248" s="62"/>
      <c r="P248" s="62"/>
      <c r="Q248" s="62"/>
      <c r="R248" s="62"/>
    </row>
    <row r="249" spans="1:18" s="68" customFormat="1">
      <c r="A249" s="141">
        <v>238</v>
      </c>
      <c r="B249" s="142"/>
      <c r="C249" s="192"/>
      <c r="D249" s="144"/>
      <c r="E249" s="343" t="str">
        <f t="shared" si="11"/>
        <v/>
      </c>
      <c r="F249" s="141"/>
      <c r="H249" s="69"/>
      <c r="I249" s="62"/>
      <c r="J249"/>
      <c r="K249" s="62"/>
      <c r="L249" s="62"/>
      <c r="M249" s="62"/>
      <c r="N249" s="62"/>
      <c r="O249" s="62"/>
      <c r="P249" s="62"/>
      <c r="Q249" s="62"/>
      <c r="R249" s="62"/>
    </row>
    <row r="250" spans="1:18" s="68" customFormat="1">
      <c r="A250" s="141">
        <v>239</v>
      </c>
      <c r="B250" s="142"/>
      <c r="C250" s="192"/>
      <c r="D250" s="144"/>
      <c r="E250" s="343" t="str">
        <f t="shared" si="11"/>
        <v/>
      </c>
      <c r="F250" s="141"/>
      <c r="H250" s="69"/>
      <c r="I250" s="62"/>
      <c r="J250"/>
      <c r="K250" s="62"/>
      <c r="L250" s="62"/>
      <c r="M250" s="62"/>
      <c r="N250" s="62"/>
      <c r="O250" s="62"/>
      <c r="P250" s="62"/>
      <c r="Q250" s="62"/>
      <c r="R250" s="62"/>
    </row>
    <row r="251" spans="1:18" s="68" customFormat="1">
      <c r="A251" s="141">
        <v>240</v>
      </c>
      <c r="B251" s="142"/>
      <c r="C251" s="192"/>
      <c r="D251" s="144"/>
      <c r="E251" s="343" t="str">
        <f t="shared" si="11"/>
        <v/>
      </c>
      <c r="F251" s="141"/>
      <c r="H251" s="69"/>
      <c r="I251" s="62"/>
      <c r="J251"/>
      <c r="K251" s="62"/>
      <c r="L251" s="62"/>
      <c r="M251" s="62"/>
      <c r="N251" s="62"/>
      <c r="O251" s="62"/>
      <c r="P251" s="62"/>
      <c r="Q251" s="62"/>
      <c r="R251" s="62"/>
    </row>
    <row r="252" spans="1:18" s="68" customFormat="1">
      <c r="A252" s="141">
        <v>241</v>
      </c>
      <c r="B252" s="142"/>
      <c r="C252" s="192"/>
      <c r="D252" s="144"/>
      <c r="E252" s="343" t="str">
        <f t="shared" si="11"/>
        <v/>
      </c>
      <c r="F252" s="141"/>
      <c r="H252" s="69"/>
      <c r="I252" s="62"/>
      <c r="J252"/>
      <c r="K252" s="62"/>
      <c r="L252" s="62"/>
      <c r="M252" s="62"/>
      <c r="N252" s="62"/>
      <c r="O252" s="62"/>
      <c r="P252" s="62"/>
      <c r="Q252" s="62"/>
      <c r="R252" s="62"/>
    </row>
    <row r="253" spans="1:18" s="68" customFormat="1">
      <c r="A253" s="141">
        <v>242</v>
      </c>
      <c r="B253" s="142"/>
      <c r="C253" s="192"/>
      <c r="D253" s="144"/>
      <c r="E253" s="343" t="str">
        <f t="shared" si="11"/>
        <v/>
      </c>
      <c r="F253" s="141"/>
      <c r="H253" s="69"/>
      <c r="I253" s="62"/>
      <c r="J253"/>
      <c r="K253" s="62"/>
      <c r="L253" s="62"/>
      <c r="M253" s="62"/>
      <c r="N253" s="62"/>
      <c r="O253" s="62"/>
      <c r="P253" s="62"/>
      <c r="Q253" s="62"/>
      <c r="R253" s="62"/>
    </row>
    <row r="254" spans="1:18" s="68" customFormat="1">
      <c r="A254" s="141">
        <v>243</v>
      </c>
      <c r="B254" s="142"/>
      <c r="C254" s="192"/>
      <c r="D254" s="144"/>
      <c r="E254" s="343" t="str">
        <f t="shared" si="11"/>
        <v/>
      </c>
      <c r="F254" s="141"/>
      <c r="H254" s="69"/>
      <c r="I254" s="62"/>
      <c r="J254"/>
      <c r="K254" s="62"/>
      <c r="L254" s="62"/>
      <c r="M254" s="62"/>
      <c r="N254" s="62"/>
      <c r="O254" s="62"/>
      <c r="P254" s="62"/>
      <c r="Q254" s="62"/>
      <c r="R254" s="62"/>
    </row>
    <row r="255" spans="1:18" s="68" customFormat="1">
      <c r="A255" s="141">
        <v>244</v>
      </c>
      <c r="B255" s="142"/>
      <c r="C255" s="192"/>
      <c r="D255" s="144"/>
      <c r="E255" s="343" t="str">
        <f t="shared" si="11"/>
        <v/>
      </c>
      <c r="F255" s="141"/>
      <c r="H255" s="69"/>
      <c r="I255" s="62"/>
      <c r="J255"/>
      <c r="K255" s="62"/>
      <c r="L255" s="62"/>
      <c r="M255" s="62"/>
      <c r="N255" s="62"/>
      <c r="O255" s="62"/>
      <c r="P255" s="62"/>
      <c r="Q255" s="62"/>
      <c r="R255" s="62"/>
    </row>
    <row r="256" spans="1:18" s="68" customFormat="1">
      <c r="A256" s="141">
        <v>245</v>
      </c>
      <c r="B256" s="142"/>
      <c r="C256" s="192"/>
      <c r="D256" s="144"/>
      <c r="E256" s="343" t="str">
        <f t="shared" si="11"/>
        <v/>
      </c>
      <c r="F256" s="141"/>
      <c r="H256" s="69"/>
      <c r="I256" s="62"/>
      <c r="J256"/>
      <c r="K256" s="62"/>
      <c r="L256" s="62"/>
      <c r="M256" s="62"/>
      <c r="N256" s="62"/>
      <c r="O256" s="62"/>
      <c r="P256" s="62"/>
      <c r="Q256" s="62"/>
      <c r="R256" s="62"/>
    </row>
    <row r="257" spans="1:18" s="68" customFormat="1">
      <c r="A257" s="141">
        <v>246</v>
      </c>
      <c r="B257" s="142"/>
      <c r="C257" s="192"/>
      <c r="D257" s="144"/>
      <c r="E257" s="343" t="str">
        <f t="shared" si="11"/>
        <v/>
      </c>
      <c r="F257" s="141"/>
      <c r="H257" s="69"/>
      <c r="I257" s="62"/>
      <c r="J257"/>
      <c r="K257" s="62"/>
      <c r="L257" s="62"/>
      <c r="M257" s="62"/>
      <c r="N257" s="62"/>
      <c r="O257" s="62"/>
      <c r="P257" s="62"/>
      <c r="Q257" s="62"/>
      <c r="R257" s="62"/>
    </row>
    <row r="258" spans="1:18" s="68" customFormat="1">
      <c r="A258" s="141">
        <v>247</v>
      </c>
      <c r="B258" s="142"/>
      <c r="C258" s="192"/>
      <c r="D258" s="144"/>
      <c r="E258" s="343" t="str">
        <f t="shared" si="11"/>
        <v/>
      </c>
      <c r="F258" s="141"/>
      <c r="H258" s="69"/>
      <c r="I258" s="62"/>
      <c r="J258"/>
      <c r="K258" s="62"/>
      <c r="L258" s="62"/>
      <c r="M258" s="62"/>
      <c r="N258" s="62"/>
      <c r="O258" s="62"/>
      <c r="P258" s="62"/>
      <c r="Q258" s="62"/>
      <c r="R258" s="62"/>
    </row>
    <row r="259" spans="1:18" s="68" customFormat="1">
      <c r="A259" s="141">
        <v>248</v>
      </c>
      <c r="B259" s="142"/>
      <c r="C259" s="192"/>
      <c r="D259" s="144"/>
      <c r="E259" s="343" t="str">
        <f t="shared" si="11"/>
        <v/>
      </c>
      <c r="F259" s="141"/>
      <c r="H259" s="69"/>
      <c r="I259" s="62"/>
      <c r="J259"/>
      <c r="K259" s="62"/>
      <c r="L259" s="62"/>
      <c r="M259" s="62"/>
      <c r="N259" s="62"/>
      <c r="O259" s="62"/>
      <c r="P259" s="62"/>
      <c r="Q259" s="62"/>
      <c r="R259" s="62"/>
    </row>
    <row r="260" spans="1:18" s="68" customFormat="1">
      <c r="A260" s="141">
        <v>249</v>
      </c>
      <c r="B260" s="142"/>
      <c r="C260" s="192"/>
      <c r="D260" s="144"/>
      <c r="E260" s="343" t="str">
        <f t="shared" si="11"/>
        <v/>
      </c>
      <c r="F260" s="141"/>
      <c r="H260" s="69"/>
      <c r="I260" s="62"/>
      <c r="J260"/>
      <c r="K260" s="62"/>
      <c r="L260" s="62"/>
      <c r="M260" s="62"/>
      <c r="N260" s="62"/>
      <c r="O260" s="62"/>
      <c r="P260" s="62"/>
      <c r="Q260" s="62"/>
      <c r="R260" s="62"/>
    </row>
    <row r="261" spans="1:18" s="68" customFormat="1">
      <c r="A261" s="141">
        <v>250</v>
      </c>
      <c r="B261" s="142"/>
      <c r="C261" s="192"/>
      <c r="D261" s="144"/>
      <c r="E261" s="343" t="str">
        <f t="shared" si="11"/>
        <v/>
      </c>
      <c r="F261" s="141"/>
      <c r="H261" s="69"/>
      <c r="I261" s="62"/>
      <c r="J261"/>
      <c r="K261" s="62"/>
      <c r="L261" s="62"/>
      <c r="M261" s="62"/>
      <c r="N261" s="62"/>
      <c r="O261" s="62"/>
      <c r="P261" s="62"/>
      <c r="Q261" s="62"/>
      <c r="R261" s="62"/>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B12" sqref="B12:C14"/>
    </sheetView>
  </sheetViews>
  <sheetFormatPr defaultColWidth="9.109375" defaultRowHeight="15.6"/>
  <cols>
    <col min="1" max="1" width="5.6640625" style="58" customWidth="1"/>
    <col min="2" max="2" width="68.6640625" style="62" customWidth="1"/>
    <col min="3" max="3" width="10.6640625" style="67" customWidth="1"/>
    <col min="4" max="4" width="22.44140625" style="62" customWidth="1"/>
    <col min="5" max="5" width="10.6640625" style="68" hidden="1" customWidth="1"/>
    <col min="6" max="6" width="9.109375" style="69" hidden="1" customWidth="1"/>
    <col min="7" max="7" width="9.109375" style="62" hidden="1" customWidth="1"/>
    <col min="8" max="17" width="9.109375" style="62" customWidth="1"/>
    <col min="18" max="16384" width="9.109375" style="62"/>
  </cols>
  <sheetData>
    <row r="1" spans="1:7" s="58" customFormat="1">
      <c r="A1" s="57" t="s">
        <v>481</v>
      </c>
      <c r="C1" s="59"/>
      <c r="D1" s="61"/>
      <c r="E1" s="60"/>
      <c r="F1" s="287"/>
    </row>
    <row r="2" spans="1:7" s="58" customFormat="1">
      <c r="A2" s="149" t="str">
        <f>IF(ISBLANK(facultate), IF(ISBLANK(departament),"","Departament " &amp; departament), "Facultatea " &amp; facultate)</f>
        <v>Facultatea Construcții</v>
      </c>
      <c r="C2" s="59"/>
      <c r="D2" s="61"/>
      <c r="E2" s="60"/>
      <c r="F2" s="287"/>
    </row>
    <row r="3" spans="1:7" s="58" customFormat="1">
      <c r="A3" s="149" t="str">
        <f>IF(ISBLANK(departament),"","Departamentul " &amp; departament)</f>
        <v>Departamentul Căi de Comunicație Terestre, Fundații și Cadastru</v>
      </c>
      <c r="C3" s="59"/>
      <c r="D3" s="61"/>
      <c r="E3" s="60"/>
      <c r="F3" s="287"/>
    </row>
    <row r="4" spans="1:7">
      <c r="A4" s="531" t="s">
        <v>834</v>
      </c>
      <c r="B4" s="531"/>
      <c r="C4" s="531"/>
      <c r="D4" s="531"/>
      <c r="E4" s="531"/>
      <c r="F4" s="531"/>
    </row>
    <row r="5" spans="1:7" ht="39.75" customHeight="1">
      <c r="A5" s="537" t="s">
        <v>900</v>
      </c>
      <c r="B5" s="537"/>
      <c r="C5" s="537"/>
      <c r="D5" s="537"/>
      <c r="E5" s="537"/>
    </row>
    <row r="6" spans="1:7" ht="13.5" customHeight="1">
      <c r="C6" s="62"/>
      <c r="D6" s="297" t="str">
        <f>CONCATENATE(functie," ",nume_candidat)</f>
        <v>Șef de lucrări Halbac-Cotoara-Zamfir Rares</v>
      </c>
    </row>
    <row r="7" spans="1:7" ht="18.75" customHeight="1">
      <c r="A7" s="529" t="s">
        <v>336</v>
      </c>
      <c r="B7" s="529" t="s">
        <v>887</v>
      </c>
      <c r="C7" s="539" t="s">
        <v>2</v>
      </c>
      <c r="D7" s="529" t="s">
        <v>542</v>
      </c>
      <c r="E7" s="529" t="s">
        <v>4</v>
      </c>
      <c r="F7" s="550" t="s">
        <v>539</v>
      </c>
      <c r="G7" s="536" t="s">
        <v>549</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298" t="str">
        <f>CONCATENATE("ultimii ",durata_evaluare," ani")</f>
        <v>ultimii 5 ani</v>
      </c>
      <c r="E10" s="298" t="str">
        <f>CONCATENATE("ultimii                                  ",durata_evaluare," ani")</f>
        <v>ultimii                                  5 ani</v>
      </c>
      <c r="F10" s="552"/>
      <c r="G10" s="536"/>
    </row>
    <row r="11" spans="1:7">
      <c r="A11" s="86"/>
      <c r="B11" s="63"/>
      <c r="C11" s="28"/>
      <c r="D11" s="147">
        <f>SUMIF(D12:D1012,"&gt;0")</f>
        <v>0</v>
      </c>
      <c r="E11" s="73">
        <f>SUMIF(E12:E1110,"&gt;0")</f>
        <v>0</v>
      </c>
      <c r="F11" s="296"/>
    </row>
    <row r="12" spans="1:7">
      <c r="A12" s="35">
        <v>1</v>
      </c>
      <c r="B12" s="7"/>
      <c r="C12" s="218"/>
      <c r="D12" s="148" t="str">
        <f t="shared" ref="D12:D75" si="0">IF(OR($B12="",,$C12&lt;an_initial,$C12&gt;an_final),"",E12*10)</f>
        <v/>
      </c>
      <c r="E12" s="74" t="str">
        <f t="shared" ref="E12:E43" si="1">IF(OR($B12="",,$C12="",$C12&gt;an_final),"",IF($C12&gt;=an_initial,1,""))</f>
        <v/>
      </c>
      <c r="F12" s="70" t="b">
        <f t="shared" ref="F12:F75" si="2">IF(nume_candidat="",FALSE,ISNUMBER(SEARCH(nume_candidat,$B12)))</f>
        <v>0</v>
      </c>
      <c r="G12" s="71">
        <f t="shared" ref="G12:G43" si="3">LEN(B12)-LEN(SUBSTITUTE(B12,",",""))+1</f>
        <v>1</v>
      </c>
    </row>
    <row r="13" spans="1:7">
      <c r="A13" s="35">
        <v>2</v>
      </c>
      <c r="B13" s="7"/>
      <c r="C13" s="218"/>
      <c r="D13" s="148" t="str">
        <f t="shared" si="0"/>
        <v/>
      </c>
      <c r="E13" s="74" t="str">
        <f t="shared" si="1"/>
        <v/>
      </c>
      <c r="F13" s="70" t="b">
        <f t="shared" si="2"/>
        <v>0</v>
      </c>
      <c r="G13" s="71">
        <f t="shared" si="3"/>
        <v>1</v>
      </c>
    </row>
    <row r="14" spans="1:7">
      <c r="A14" s="35">
        <v>3</v>
      </c>
      <c r="B14" s="7"/>
      <c r="C14" s="218"/>
      <c r="D14" s="148" t="str">
        <f t="shared" si="0"/>
        <v/>
      </c>
      <c r="E14" s="74" t="str">
        <f t="shared" si="1"/>
        <v/>
      </c>
      <c r="F14" s="70" t="b">
        <f t="shared" si="2"/>
        <v>0</v>
      </c>
      <c r="G14" s="71">
        <f t="shared" si="3"/>
        <v>1</v>
      </c>
    </row>
    <row r="15" spans="1:7">
      <c r="A15" s="35">
        <v>4</v>
      </c>
      <c r="B15" s="6"/>
      <c r="C15" s="214"/>
      <c r="D15" s="148" t="str">
        <f t="shared" si="0"/>
        <v/>
      </c>
      <c r="E15" s="74" t="str">
        <f t="shared" si="1"/>
        <v/>
      </c>
      <c r="F15" s="70" t="b">
        <f t="shared" si="2"/>
        <v>0</v>
      </c>
      <c r="G15" s="71">
        <f t="shared" si="3"/>
        <v>1</v>
      </c>
    </row>
    <row r="16" spans="1:7">
      <c r="A16" s="35">
        <v>5</v>
      </c>
      <c r="B16" s="6"/>
      <c r="C16" s="214"/>
      <c r="D16" s="148" t="str">
        <f t="shared" si="0"/>
        <v/>
      </c>
      <c r="E16" s="74" t="str">
        <f t="shared" si="1"/>
        <v/>
      </c>
      <c r="F16" s="70" t="b">
        <f t="shared" si="2"/>
        <v>0</v>
      </c>
      <c r="G16" s="71">
        <f t="shared" si="3"/>
        <v>1</v>
      </c>
    </row>
    <row r="17" spans="1:7">
      <c r="A17" s="35">
        <v>6</v>
      </c>
      <c r="B17" s="6"/>
      <c r="C17" s="214"/>
      <c r="D17" s="148" t="str">
        <f t="shared" si="0"/>
        <v/>
      </c>
      <c r="E17" s="74" t="str">
        <f t="shared" si="1"/>
        <v/>
      </c>
      <c r="F17" s="70" t="b">
        <f t="shared" si="2"/>
        <v>0</v>
      </c>
      <c r="G17" s="71">
        <f t="shared" si="3"/>
        <v>1</v>
      </c>
    </row>
    <row r="18" spans="1:7">
      <c r="A18" s="35">
        <v>7</v>
      </c>
      <c r="B18" s="6"/>
      <c r="C18" s="214"/>
      <c r="D18" s="148" t="str">
        <f t="shared" si="0"/>
        <v/>
      </c>
      <c r="E18" s="74" t="str">
        <f t="shared" si="1"/>
        <v/>
      </c>
      <c r="F18" s="70" t="b">
        <f t="shared" si="2"/>
        <v>0</v>
      </c>
      <c r="G18" s="71">
        <f t="shared" si="3"/>
        <v>1</v>
      </c>
    </row>
    <row r="19" spans="1:7">
      <c r="A19" s="35">
        <v>8</v>
      </c>
      <c r="B19" s="6"/>
      <c r="C19" s="214"/>
      <c r="D19" s="148" t="str">
        <f t="shared" si="0"/>
        <v/>
      </c>
      <c r="E19" s="74" t="str">
        <f t="shared" si="1"/>
        <v/>
      </c>
      <c r="F19" s="70" t="b">
        <f t="shared" si="2"/>
        <v>0</v>
      </c>
      <c r="G19" s="71">
        <f t="shared" si="3"/>
        <v>1</v>
      </c>
    </row>
    <row r="20" spans="1:7">
      <c r="A20" s="35">
        <v>9</v>
      </c>
      <c r="B20" s="6"/>
      <c r="C20" s="214"/>
      <c r="D20" s="148" t="str">
        <f t="shared" si="0"/>
        <v/>
      </c>
      <c r="E20" s="74" t="str">
        <f t="shared" si="1"/>
        <v/>
      </c>
      <c r="F20" s="70" t="b">
        <f t="shared" si="2"/>
        <v>0</v>
      </c>
      <c r="G20" s="71">
        <f t="shared" si="3"/>
        <v>1</v>
      </c>
    </row>
    <row r="21" spans="1:7">
      <c r="A21" s="35">
        <v>10</v>
      </c>
      <c r="B21" s="6"/>
      <c r="C21" s="214"/>
      <c r="D21" s="148" t="str">
        <f t="shared" si="0"/>
        <v/>
      </c>
      <c r="E21" s="74" t="str">
        <f t="shared" si="1"/>
        <v/>
      </c>
      <c r="F21" s="70" t="b">
        <f t="shared" si="2"/>
        <v>0</v>
      </c>
      <c r="G21" s="71">
        <f t="shared" si="3"/>
        <v>1</v>
      </c>
    </row>
    <row r="22" spans="1:7">
      <c r="A22" s="35">
        <v>11</v>
      </c>
      <c r="B22" s="6"/>
      <c r="C22" s="214"/>
      <c r="D22" s="148" t="str">
        <f t="shared" si="0"/>
        <v/>
      </c>
      <c r="E22" s="74" t="str">
        <f t="shared" si="1"/>
        <v/>
      </c>
      <c r="F22" s="70" t="b">
        <f t="shared" si="2"/>
        <v>0</v>
      </c>
      <c r="G22" s="71">
        <f t="shared" si="3"/>
        <v>1</v>
      </c>
    </row>
    <row r="23" spans="1:7">
      <c r="A23" s="35">
        <v>12</v>
      </c>
      <c r="B23" s="6"/>
      <c r="C23" s="214"/>
      <c r="D23" s="148" t="str">
        <f t="shared" si="0"/>
        <v/>
      </c>
      <c r="E23" s="74" t="str">
        <f t="shared" si="1"/>
        <v/>
      </c>
      <c r="F23" s="70" t="b">
        <f t="shared" si="2"/>
        <v>0</v>
      </c>
      <c r="G23" s="71">
        <f t="shared" si="3"/>
        <v>1</v>
      </c>
    </row>
    <row r="24" spans="1:7">
      <c r="A24" s="35">
        <v>13</v>
      </c>
      <c r="B24" s="6"/>
      <c r="C24" s="214"/>
      <c r="D24" s="148" t="str">
        <f t="shared" si="0"/>
        <v/>
      </c>
      <c r="E24" s="74" t="str">
        <f t="shared" si="1"/>
        <v/>
      </c>
      <c r="F24" s="70" t="b">
        <f t="shared" si="2"/>
        <v>0</v>
      </c>
      <c r="G24" s="71">
        <f t="shared" si="3"/>
        <v>1</v>
      </c>
    </row>
    <row r="25" spans="1:7">
      <c r="A25" s="35">
        <v>14</v>
      </c>
      <c r="B25" s="6"/>
      <c r="C25" s="214"/>
      <c r="D25" s="148" t="str">
        <f t="shared" si="0"/>
        <v/>
      </c>
      <c r="E25" s="74" t="str">
        <f t="shared" si="1"/>
        <v/>
      </c>
      <c r="F25" s="70" t="b">
        <f t="shared" si="2"/>
        <v>0</v>
      </c>
      <c r="G25" s="71">
        <f t="shared" si="3"/>
        <v>1</v>
      </c>
    </row>
    <row r="26" spans="1:7">
      <c r="A26" s="35">
        <v>15</v>
      </c>
      <c r="B26" s="6"/>
      <c r="C26" s="214"/>
      <c r="D26" s="148" t="str">
        <f t="shared" si="0"/>
        <v/>
      </c>
      <c r="E26" s="74" t="str">
        <f t="shared" si="1"/>
        <v/>
      </c>
      <c r="F26" s="70" t="b">
        <f t="shared" si="2"/>
        <v>0</v>
      </c>
      <c r="G26" s="71">
        <f t="shared" si="3"/>
        <v>1</v>
      </c>
    </row>
    <row r="27" spans="1:7">
      <c r="A27" s="35">
        <v>16</v>
      </c>
      <c r="B27" s="6"/>
      <c r="C27" s="214"/>
      <c r="D27" s="148" t="str">
        <f t="shared" si="0"/>
        <v/>
      </c>
      <c r="E27" s="74" t="str">
        <f t="shared" si="1"/>
        <v/>
      </c>
      <c r="F27" s="70" t="b">
        <f t="shared" si="2"/>
        <v>0</v>
      </c>
      <c r="G27" s="71">
        <f t="shared" si="3"/>
        <v>1</v>
      </c>
    </row>
    <row r="28" spans="1:7">
      <c r="A28" s="35">
        <v>17</v>
      </c>
      <c r="B28" s="6"/>
      <c r="C28" s="214"/>
      <c r="D28" s="148" t="str">
        <f t="shared" si="0"/>
        <v/>
      </c>
      <c r="E28" s="74" t="str">
        <f t="shared" si="1"/>
        <v/>
      </c>
      <c r="F28" s="70" t="b">
        <f t="shared" si="2"/>
        <v>0</v>
      </c>
      <c r="G28" s="71">
        <f t="shared" si="3"/>
        <v>1</v>
      </c>
    </row>
    <row r="29" spans="1:7">
      <c r="A29" s="35">
        <v>18</v>
      </c>
      <c r="B29" s="6"/>
      <c r="C29" s="214"/>
      <c r="D29" s="148" t="str">
        <f t="shared" si="0"/>
        <v/>
      </c>
      <c r="E29" s="74" t="str">
        <f t="shared" si="1"/>
        <v/>
      </c>
      <c r="F29" s="70" t="b">
        <f t="shared" si="2"/>
        <v>0</v>
      </c>
      <c r="G29" s="71">
        <f t="shared" si="3"/>
        <v>1</v>
      </c>
    </row>
    <row r="30" spans="1:7">
      <c r="A30" s="35">
        <v>19</v>
      </c>
      <c r="B30" s="6"/>
      <c r="C30" s="214"/>
      <c r="D30" s="148" t="str">
        <f t="shared" si="0"/>
        <v/>
      </c>
      <c r="E30" s="74" t="str">
        <f t="shared" si="1"/>
        <v/>
      </c>
      <c r="F30" s="70" t="b">
        <f t="shared" si="2"/>
        <v>0</v>
      </c>
      <c r="G30" s="71">
        <f t="shared" si="3"/>
        <v>1</v>
      </c>
    </row>
    <row r="31" spans="1:7">
      <c r="A31" s="35">
        <v>20</v>
      </c>
      <c r="B31" s="6"/>
      <c r="C31" s="214"/>
      <c r="D31" s="148" t="str">
        <f t="shared" si="0"/>
        <v/>
      </c>
      <c r="E31" s="74" t="str">
        <f t="shared" si="1"/>
        <v/>
      </c>
      <c r="F31" s="70" t="b">
        <f t="shared" si="2"/>
        <v>0</v>
      </c>
      <c r="G31" s="71">
        <f t="shared" si="3"/>
        <v>1</v>
      </c>
    </row>
    <row r="32" spans="1:7">
      <c r="A32" s="35">
        <v>21</v>
      </c>
      <c r="B32" s="6"/>
      <c r="C32" s="214"/>
      <c r="D32" s="148" t="str">
        <f t="shared" si="0"/>
        <v/>
      </c>
      <c r="E32" s="74" t="str">
        <f t="shared" si="1"/>
        <v/>
      </c>
      <c r="F32" s="70" t="b">
        <f t="shared" si="2"/>
        <v>0</v>
      </c>
      <c r="G32" s="71">
        <f t="shared" si="3"/>
        <v>1</v>
      </c>
    </row>
    <row r="33" spans="1:7">
      <c r="A33" s="35">
        <v>22</v>
      </c>
      <c r="B33" s="6"/>
      <c r="C33" s="214"/>
      <c r="D33" s="148" t="str">
        <f t="shared" si="0"/>
        <v/>
      </c>
      <c r="E33" s="74" t="str">
        <f t="shared" si="1"/>
        <v/>
      </c>
      <c r="F33" s="70" t="b">
        <f t="shared" si="2"/>
        <v>0</v>
      </c>
      <c r="G33" s="71">
        <f t="shared" si="3"/>
        <v>1</v>
      </c>
    </row>
    <row r="34" spans="1:7">
      <c r="A34" s="35">
        <v>23</v>
      </c>
      <c r="B34" s="6"/>
      <c r="C34" s="214"/>
      <c r="D34" s="148" t="str">
        <f t="shared" si="0"/>
        <v/>
      </c>
      <c r="E34" s="74" t="str">
        <f t="shared" si="1"/>
        <v/>
      </c>
      <c r="F34" s="70" t="b">
        <f t="shared" si="2"/>
        <v>0</v>
      </c>
      <c r="G34" s="71">
        <f t="shared" si="3"/>
        <v>1</v>
      </c>
    </row>
    <row r="35" spans="1:7">
      <c r="A35" s="35">
        <v>24</v>
      </c>
      <c r="B35" s="6"/>
      <c r="C35" s="214"/>
      <c r="D35" s="148" t="str">
        <f t="shared" si="0"/>
        <v/>
      </c>
      <c r="E35" s="74" t="str">
        <f t="shared" si="1"/>
        <v/>
      </c>
      <c r="F35" s="70" t="b">
        <f t="shared" si="2"/>
        <v>0</v>
      </c>
      <c r="G35" s="71">
        <f t="shared" si="3"/>
        <v>1</v>
      </c>
    </row>
    <row r="36" spans="1:7">
      <c r="A36" s="35">
        <v>25</v>
      </c>
      <c r="B36" s="6"/>
      <c r="C36" s="214"/>
      <c r="D36" s="148" t="str">
        <f t="shared" si="0"/>
        <v/>
      </c>
      <c r="E36" s="74" t="str">
        <f t="shared" si="1"/>
        <v/>
      </c>
      <c r="F36" s="70" t="b">
        <f t="shared" si="2"/>
        <v>0</v>
      </c>
      <c r="G36" s="71">
        <f t="shared" si="3"/>
        <v>1</v>
      </c>
    </row>
    <row r="37" spans="1:7">
      <c r="A37" s="35">
        <v>26</v>
      </c>
      <c r="B37" s="6"/>
      <c r="C37" s="214"/>
      <c r="D37" s="148" t="str">
        <f t="shared" si="0"/>
        <v/>
      </c>
      <c r="E37" s="74" t="str">
        <f t="shared" si="1"/>
        <v/>
      </c>
      <c r="F37" s="70" t="b">
        <f t="shared" si="2"/>
        <v>0</v>
      </c>
      <c r="G37" s="71">
        <f t="shared" si="3"/>
        <v>1</v>
      </c>
    </row>
    <row r="38" spans="1:7">
      <c r="A38" s="35">
        <v>27</v>
      </c>
      <c r="B38" s="6"/>
      <c r="C38" s="214"/>
      <c r="D38" s="148" t="str">
        <f t="shared" si="0"/>
        <v/>
      </c>
      <c r="E38" s="74" t="str">
        <f t="shared" si="1"/>
        <v/>
      </c>
      <c r="F38" s="70" t="b">
        <f t="shared" si="2"/>
        <v>0</v>
      </c>
      <c r="G38" s="71">
        <f t="shared" si="3"/>
        <v>1</v>
      </c>
    </row>
    <row r="39" spans="1:7">
      <c r="A39" s="35">
        <v>28</v>
      </c>
      <c r="B39" s="6"/>
      <c r="C39" s="214"/>
      <c r="D39" s="148" t="str">
        <f t="shared" si="0"/>
        <v/>
      </c>
      <c r="E39" s="74" t="str">
        <f t="shared" si="1"/>
        <v/>
      </c>
      <c r="F39" s="70" t="b">
        <f t="shared" si="2"/>
        <v>0</v>
      </c>
      <c r="G39" s="71">
        <f t="shared" si="3"/>
        <v>1</v>
      </c>
    </row>
    <row r="40" spans="1:7">
      <c r="A40" s="35">
        <v>29</v>
      </c>
      <c r="B40" s="6"/>
      <c r="C40" s="214"/>
      <c r="D40" s="148" t="str">
        <f t="shared" si="0"/>
        <v/>
      </c>
      <c r="E40" s="74" t="str">
        <f t="shared" si="1"/>
        <v/>
      </c>
      <c r="F40" s="70" t="b">
        <f t="shared" si="2"/>
        <v>0</v>
      </c>
      <c r="G40" s="71">
        <f t="shared" si="3"/>
        <v>1</v>
      </c>
    </row>
    <row r="41" spans="1:7">
      <c r="A41" s="35">
        <v>30</v>
      </c>
      <c r="B41" s="6"/>
      <c r="C41" s="214"/>
      <c r="D41" s="148" t="str">
        <f t="shared" si="0"/>
        <v/>
      </c>
      <c r="E41" s="74" t="str">
        <f t="shared" si="1"/>
        <v/>
      </c>
      <c r="F41" s="70" t="b">
        <f t="shared" si="2"/>
        <v>0</v>
      </c>
      <c r="G41" s="71">
        <f t="shared" si="3"/>
        <v>1</v>
      </c>
    </row>
    <row r="42" spans="1:7">
      <c r="A42" s="35">
        <v>31</v>
      </c>
      <c r="B42" s="6"/>
      <c r="C42" s="214"/>
      <c r="D42" s="148" t="str">
        <f t="shared" si="0"/>
        <v/>
      </c>
      <c r="E42" s="74" t="str">
        <f t="shared" si="1"/>
        <v/>
      </c>
      <c r="F42" s="70" t="b">
        <f t="shared" si="2"/>
        <v>0</v>
      </c>
      <c r="G42" s="71">
        <f t="shared" si="3"/>
        <v>1</v>
      </c>
    </row>
    <row r="43" spans="1:7">
      <c r="A43" s="35">
        <v>32</v>
      </c>
      <c r="B43" s="6"/>
      <c r="C43" s="214"/>
      <c r="D43" s="148" t="str">
        <f t="shared" si="0"/>
        <v/>
      </c>
      <c r="E43" s="74" t="str">
        <f t="shared" si="1"/>
        <v/>
      </c>
      <c r="F43" s="70" t="b">
        <f t="shared" si="2"/>
        <v>0</v>
      </c>
      <c r="G43" s="71">
        <f t="shared" si="3"/>
        <v>1</v>
      </c>
    </row>
    <row r="44" spans="1:7">
      <c r="A44" s="35">
        <v>33</v>
      </c>
      <c r="B44" s="6"/>
      <c r="C44" s="214"/>
      <c r="D44" s="148" t="str">
        <f t="shared" si="0"/>
        <v/>
      </c>
      <c r="E44" s="74" t="str">
        <f t="shared" ref="E44:E75" si="4">IF(OR($B44="",,$C44="",$C44&gt;an_final),"",IF($C44&gt;=an_initial,1,""))</f>
        <v/>
      </c>
      <c r="F44" s="70" t="b">
        <f t="shared" si="2"/>
        <v>0</v>
      </c>
      <c r="G44" s="71">
        <f t="shared" ref="G44:G75" si="5">LEN(B44)-LEN(SUBSTITUTE(B44,",",""))+1</f>
        <v>1</v>
      </c>
    </row>
    <row r="45" spans="1:7">
      <c r="A45" s="35">
        <v>34</v>
      </c>
      <c r="B45" s="6"/>
      <c r="C45" s="214"/>
      <c r="D45" s="148" t="str">
        <f t="shared" si="0"/>
        <v/>
      </c>
      <c r="E45" s="74" t="str">
        <f t="shared" si="4"/>
        <v/>
      </c>
      <c r="F45" s="70" t="b">
        <f t="shared" si="2"/>
        <v>0</v>
      </c>
      <c r="G45" s="71">
        <f t="shared" si="5"/>
        <v>1</v>
      </c>
    </row>
    <row r="46" spans="1:7">
      <c r="A46" s="35">
        <v>35</v>
      </c>
      <c r="B46" s="6"/>
      <c r="C46" s="214"/>
      <c r="D46" s="148" t="str">
        <f t="shared" si="0"/>
        <v/>
      </c>
      <c r="E46" s="74" t="str">
        <f t="shared" si="4"/>
        <v/>
      </c>
      <c r="F46" s="70" t="b">
        <f t="shared" si="2"/>
        <v>0</v>
      </c>
      <c r="G46" s="71">
        <f t="shared" si="5"/>
        <v>1</v>
      </c>
    </row>
    <row r="47" spans="1:7">
      <c r="A47" s="35">
        <v>36</v>
      </c>
      <c r="B47" s="6"/>
      <c r="C47" s="214"/>
      <c r="D47" s="148" t="str">
        <f t="shared" si="0"/>
        <v/>
      </c>
      <c r="E47" s="74" t="str">
        <f t="shared" si="4"/>
        <v/>
      </c>
      <c r="F47" s="70" t="b">
        <f t="shared" si="2"/>
        <v>0</v>
      </c>
      <c r="G47" s="71">
        <f t="shared" si="5"/>
        <v>1</v>
      </c>
    </row>
    <row r="48" spans="1:7">
      <c r="A48" s="35">
        <v>37</v>
      </c>
      <c r="B48" s="6"/>
      <c r="C48" s="214"/>
      <c r="D48" s="148" t="str">
        <f t="shared" si="0"/>
        <v/>
      </c>
      <c r="E48" s="74" t="str">
        <f t="shared" si="4"/>
        <v/>
      </c>
      <c r="F48" s="70" t="b">
        <f t="shared" si="2"/>
        <v>0</v>
      </c>
      <c r="G48" s="71">
        <f t="shared" si="5"/>
        <v>1</v>
      </c>
    </row>
    <row r="49" spans="1:7">
      <c r="A49" s="35">
        <v>38</v>
      </c>
      <c r="B49" s="6"/>
      <c r="C49" s="214"/>
      <c r="D49" s="148" t="str">
        <f t="shared" si="0"/>
        <v/>
      </c>
      <c r="E49" s="74" t="str">
        <f t="shared" si="4"/>
        <v/>
      </c>
      <c r="F49" s="70" t="b">
        <f t="shared" si="2"/>
        <v>0</v>
      </c>
      <c r="G49" s="71">
        <f t="shared" si="5"/>
        <v>1</v>
      </c>
    </row>
    <row r="50" spans="1:7">
      <c r="A50" s="35">
        <v>39</v>
      </c>
      <c r="B50" s="6"/>
      <c r="C50" s="214"/>
      <c r="D50" s="148" t="str">
        <f t="shared" si="0"/>
        <v/>
      </c>
      <c r="E50" s="74" t="str">
        <f t="shared" si="4"/>
        <v/>
      </c>
      <c r="F50" s="70" t="b">
        <f t="shared" si="2"/>
        <v>0</v>
      </c>
      <c r="G50" s="71">
        <f t="shared" si="5"/>
        <v>1</v>
      </c>
    </row>
    <row r="51" spans="1:7">
      <c r="A51" s="35">
        <v>40</v>
      </c>
      <c r="B51" s="6"/>
      <c r="C51" s="214"/>
      <c r="D51" s="148" t="str">
        <f t="shared" si="0"/>
        <v/>
      </c>
      <c r="E51" s="74" t="str">
        <f t="shared" si="4"/>
        <v/>
      </c>
      <c r="F51" s="70" t="b">
        <f t="shared" si="2"/>
        <v>0</v>
      </c>
      <c r="G51" s="71">
        <f t="shared" si="5"/>
        <v>1</v>
      </c>
    </row>
    <row r="52" spans="1:7">
      <c r="A52" s="35">
        <v>41</v>
      </c>
      <c r="B52" s="6"/>
      <c r="C52" s="214"/>
      <c r="D52" s="148" t="str">
        <f t="shared" si="0"/>
        <v/>
      </c>
      <c r="E52" s="74" t="str">
        <f t="shared" si="4"/>
        <v/>
      </c>
      <c r="F52" s="70" t="b">
        <f t="shared" si="2"/>
        <v>0</v>
      </c>
      <c r="G52" s="71">
        <f t="shared" si="5"/>
        <v>1</v>
      </c>
    </row>
    <row r="53" spans="1:7">
      <c r="A53" s="35">
        <v>42</v>
      </c>
      <c r="B53" s="6"/>
      <c r="C53" s="214"/>
      <c r="D53" s="148" t="str">
        <f t="shared" si="0"/>
        <v/>
      </c>
      <c r="E53" s="74" t="str">
        <f t="shared" si="4"/>
        <v/>
      </c>
      <c r="F53" s="70" t="b">
        <f t="shared" si="2"/>
        <v>0</v>
      </c>
      <c r="G53" s="71">
        <f t="shared" si="5"/>
        <v>1</v>
      </c>
    </row>
    <row r="54" spans="1:7">
      <c r="A54" s="35">
        <v>43</v>
      </c>
      <c r="B54" s="6"/>
      <c r="C54" s="214"/>
      <c r="D54" s="148" t="str">
        <f t="shared" si="0"/>
        <v/>
      </c>
      <c r="E54" s="74" t="str">
        <f t="shared" si="4"/>
        <v/>
      </c>
      <c r="F54" s="70" t="b">
        <f t="shared" si="2"/>
        <v>0</v>
      </c>
      <c r="G54" s="71">
        <f t="shared" si="5"/>
        <v>1</v>
      </c>
    </row>
    <row r="55" spans="1:7">
      <c r="A55" s="35">
        <v>44</v>
      </c>
      <c r="B55" s="6"/>
      <c r="C55" s="214"/>
      <c r="D55" s="148" t="str">
        <f t="shared" si="0"/>
        <v/>
      </c>
      <c r="E55" s="74" t="str">
        <f t="shared" si="4"/>
        <v/>
      </c>
      <c r="F55" s="70" t="b">
        <f t="shared" si="2"/>
        <v>0</v>
      </c>
      <c r="G55" s="71">
        <f t="shared" si="5"/>
        <v>1</v>
      </c>
    </row>
    <row r="56" spans="1:7">
      <c r="A56" s="35">
        <v>45</v>
      </c>
      <c r="B56" s="6"/>
      <c r="C56" s="214"/>
      <c r="D56" s="148" t="str">
        <f t="shared" si="0"/>
        <v/>
      </c>
      <c r="E56" s="74" t="str">
        <f t="shared" si="4"/>
        <v/>
      </c>
      <c r="F56" s="70" t="b">
        <f t="shared" si="2"/>
        <v>0</v>
      </c>
      <c r="G56" s="71">
        <f t="shared" si="5"/>
        <v>1</v>
      </c>
    </row>
    <row r="57" spans="1:7">
      <c r="A57" s="35">
        <v>46</v>
      </c>
      <c r="B57" s="6"/>
      <c r="C57" s="214"/>
      <c r="D57" s="148" t="str">
        <f t="shared" si="0"/>
        <v/>
      </c>
      <c r="E57" s="74" t="str">
        <f t="shared" si="4"/>
        <v/>
      </c>
      <c r="F57" s="70" t="b">
        <f t="shared" si="2"/>
        <v>0</v>
      </c>
      <c r="G57" s="71">
        <f t="shared" si="5"/>
        <v>1</v>
      </c>
    </row>
    <row r="58" spans="1:7">
      <c r="A58" s="35">
        <v>47</v>
      </c>
      <c r="B58" s="6"/>
      <c r="C58" s="214"/>
      <c r="D58" s="148" t="str">
        <f t="shared" si="0"/>
        <v/>
      </c>
      <c r="E58" s="74" t="str">
        <f t="shared" si="4"/>
        <v/>
      </c>
      <c r="F58" s="70" t="b">
        <f t="shared" si="2"/>
        <v>0</v>
      </c>
      <c r="G58" s="71">
        <f t="shared" si="5"/>
        <v>1</v>
      </c>
    </row>
    <row r="59" spans="1:7">
      <c r="A59" s="35">
        <v>48</v>
      </c>
      <c r="B59" s="6"/>
      <c r="C59" s="214"/>
      <c r="D59" s="148" t="str">
        <f t="shared" si="0"/>
        <v/>
      </c>
      <c r="E59" s="74" t="str">
        <f t="shared" si="4"/>
        <v/>
      </c>
      <c r="F59" s="70" t="b">
        <f t="shared" si="2"/>
        <v>0</v>
      </c>
      <c r="G59" s="71">
        <f t="shared" si="5"/>
        <v>1</v>
      </c>
    </row>
    <row r="60" spans="1:7">
      <c r="A60" s="35">
        <v>49</v>
      </c>
      <c r="B60" s="6"/>
      <c r="C60" s="214"/>
      <c r="D60" s="148" t="str">
        <f t="shared" si="0"/>
        <v/>
      </c>
      <c r="E60" s="74" t="str">
        <f t="shared" si="4"/>
        <v/>
      </c>
      <c r="F60" s="70" t="b">
        <f t="shared" si="2"/>
        <v>0</v>
      </c>
      <c r="G60" s="71">
        <f t="shared" si="5"/>
        <v>1</v>
      </c>
    </row>
    <row r="61" spans="1:7">
      <c r="A61" s="35">
        <v>50</v>
      </c>
      <c r="B61" s="6"/>
      <c r="C61" s="214"/>
      <c r="D61" s="148" t="str">
        <f t="shared" si="0"/>
        <v/>
      </c>
      <c r="E61" s="74" t="str">
        <f t="shared" si="4"/>
        <v/>
      </c>
      <c r="F61" s="70" t="b">
        <f t="shared" si="2"/>
        <v>0</v>
      </c>
      <c r="G61" s="71">
        <f t="shared" si="5"/>
        <v>1</v>
      </c>
    </row>
    <row r="62" spans="1:7">
      <c r="A62" s="35">
        <v>51</v>
      </c>
      <c r="B62" s="6"/>
      <c r="C62" s="214"/>
      <c r="D62" s="148" t="str">
        <f t="shared" si="0"/>
        <v/>
      </c>
      <c r="E62" s="74" t="str">
        <f t="shared" si="4"/>
        <v/>
      </c>
      <c r="F62" s="70" t="b">
        <f t="shared" si="2"/>
        <v>0</v>
      </c>
      <c r="G62" s="71">
        <f t="shared" si="5"/>
        <v>1</v>
      </c>
    </row>
    <row r="63" spans="1:7">
      <c r="A63" s="35">
        <v>52</v>
      </c>
      <c r="B63" s="6"/>
      <c r="C63" s="214"/>
      <c r="D63" s="148" t="str">
        <f t="shared" si="0"/>
        <v/>
      </c>
      <c r="E63" s="74" t="str">
        <f t="shared" si="4"/>
        <v/>
      </c>
      <c r="F63" s="70" t="b">
        <f t="shared" si="2"/>
        <v>0</v>
      </c>
      <c r="G63" s="71">
        <f t="shared" si="5"/>
        <v>1</v>
      </c>
    </row>
    <row r="64" spans="1:7">
      <c r="A64" s="35">
        <v>53</v>
      </c>
      <c r="B64" s="6"/>
      <c r="C64" s="214"/>
      <c r="D64" s="148" t="str">
        <f t="shared" si="0"/>
        <v/>
      </c>
      <c r="E64" s="74" t="str">
        <f t="shared" si="4"/>
        <v/>
      </c>
      <c r="F64" s="70" t="b">
        <f t="shared" si="2"/>
        <v>0</v>
      </c>
      <c r="G64" s="71">
        <f t="shared" si="5"/>
        <v>1</v>
      </c>
    </row>
    <row r="65" spans="1:7">
      <c r="A65" s="35">
        <v>54</v>
      </c>
      <c r="B65" s="6"/>
      <c r="C65" s="214"/>
      <c r="D65" s="148" t="str">
        <f t="shared" si="0"/>
        <v/>
      </c>
      <c r="E65" s="74" t="str">
        <f t="shared" si="4"/>
        <v/>
      </c>
      <c r="F65" s="70" t="b">
        <f t="shared" si="2"/>
        <v>0</v>
      </c>
      <c r="G65" s="71">
        <f t="shared" si="5"/>
        <v>1</v>
      </c>
    </row>
    <row r="66" spans="1:7">
      <c r="A66" s="35">
        <v>55</v>
      </c>
      <c r="B66" s="6"/>
      <c r="C66" s="214"/>
      <c r="D66" s="148" t="str">
        <f t="shared" si="0"/>
        <v/>
      </c>
      <c r="E66" s="74" t="str">
        <f t="shared" si="4"/>
        <v/>
      </c>
      <c r="F66" s="70" t="b">
        <f t="shared" si="2"/>
        <v>0</v>
      </c>
      <c r="G66" s="71">
        <f t="shared" si="5"/>
        <v>1</v>
      </c>
    </row>
    <row r="67" spans="1:7">
      <c r="A67" s="35">
        <v>56</v>
      </c>
      <c r="B67" s="6"/>
      <c r="C67" s="214"/>
      <c r="D67" s="148" t="str">
        <f t="shared" si="0"/>
        <v/>
      </c>
      <c r="E67" s="74" t="str">
        <f t="shared" si="4"/>
        <v/>
      </c>
      <c r="F67" s="70" t="b">
        <f t="shared" si="2"/>
        <v>0</v>
      </c>
      <c r="G67" s="71">
        <f t="shared" si="5"/>
        <v>1</v>
      </c>
    </row>
    <row r="68" spans="1:7">
      <c r="A68" s="35">
        <v>57</v>
      </c>
      <c r="B68" s="6"/>
      <c r="C68" s="214"/>
      <c r="D68" s="148" t="str">
        <f t="shared" si="0"/>
        <v/>
      </c>
      <c r="E68" s="74" t="str">
        <f t="shared" si="4"/>
        <v/>
      </c>
      <c r="F68" s="70" t="b">
        <f t="shared" si="2"/>
        <v>0</v>
      </c>
      <c r="G68" s="71">
        <f t="shared" si="5"/>
        <v>1</v>
      </c>
    </row>
    <row r="69" spans="1:7">
      <c r="A69" s="35">
        <v>58</v>
      </c>
      <c r="B69" s="6"/>
      <c r="C69" s="214"/>
      <c r="D69" s="148" t="str">
        <f t="shared" si="0"/>
        <v/>
      </c>
      <c r="E69" s="74" t="str">
        <f t="shared" si="4"/>
        <v/>
      </c>
      <c r="F69" s="70" t="b">
        <f t="shared" si="2"/>
        <v>0</v>
      </c>
      <c r="G69" s="71">
        <f t="shared" si="5"/>
        <v>1</v>
      </c>
    </row>
    <row r="70" spans="1:7">
      <c r="A70" s="35">
        <v>59</v>
      </c>
      <c r="B70" s="6"/>
      <c r="C70" s="214"/>
      <c r="D70" s="148" t="str">
        <f t="shared" si="0"/>
        <v/>
      </c>
      <c r="E70" s="74" t="str">
        <f t="shared" si="4"/>
        <v/>
      </c>
      <c r="F70" s="70" t="b">
        <f t="shared" si="2"/>
        <v>0</v>
      </c>
      <c r="G70" s="71">
        <f t="shared" si="5"/>
        <v>1</v>
      </c>
    </row>
    <row r="71" spans="1:7">
      <c r="A71" s="35">
        <v>60</v>
      </c>
      <c r="B71" s="6"/>
      <c r="C71" s="214"/>
      <c r="D71" s="148" t="str">
        <f t="shared" si="0"/>
        <v/>
      </c>
      <c r="E71" s="74" t="str">
        <f t="shared" si="4"/>
        <v/>
      </c>
      <c r="F71" s="70" t="b">
        <f t="shared" si="2"/>
        <v>0</v>
      </c>
      <c r="G71" s="71">
        <f t="shared" si="5"/>
        <v>1</v>
      </c>
    </row>
    <row r="72" spans="1:7">
      <c r="A72" s="35">
        <v>61</v>
      </c>
      <c r="B72" s="6"/>
      <c r="C72" s="214"/>
      <c r="D72" s="148" t="str">
        <f t="shared" si="0"/>
        <v/>
      </c>
      <c r="E72" s="74" t="str">
        <f t="shared" si="4"/>
        <v/>
      </c>
      <c r="F72" s="70" t="b">
        <f t="shared" si="2"/>
        <v>0</v>
      </c>
      <c r="G72" s="71">
        <f t="shared" si="5"/>
        <v>1</v>
      </c>
    </row>
    <row r="73" spans="1:7">
      <c r="A73" s="35">
        <v>62</v>
      </c>
      <c r="B73" s="6"/>
      <c r="C73" s="214"/>
      <c r="D73" s="148" t="str">
        <f t="shared" si="0"/>
        <v/>
      </c>
      <c r="E73" s="74" t="str">
        <f t="shared" si="4"/>
        <v/>
      </c>
      <c r="F73" s="70" t="b">
        <f t="shared" si="2"/>
        <v>0</v>
      </c>
      <c r="G73" s="71">
        <f t="shared" si="5"/>
        <v>1</v>
      </c>
    </row>
    <row r="74" spans="1:7">
      <c r="A74" s="35">
        <v>63</v>
      </c>
      <c r="B74" s="6"/>
      <c r="C74" s="214"/>
      <c r="D74" s="148" t="str">
        <f t="shared" si="0"/>
        <v/>
      </c>
      <c r="E74" s="74" t="str">
        <f t="shared" si="4"/>
        <v/>
      </c>
      <c r="F74" s="70" t="b">
        <f t="shared" si="2"/>
        <v>0</v>
      </c>
      <c r="G74" s="71">
        <f t="shared" si="5"/>
        <v>1</v>
      </c>
    </row>
    <row r="75" spans="1:7">
      <c r="A75" s="35">
        <v>64</v>
      </c>
      <c r="B75" s="6"/>
      <c r="C75" s="214"/>
      <c r="D75" s="148" t="str">
        <f t="shared" si="0"/>
        <v/>
      </c>
      <c r="E75" s="74" t="str">
        <f t="shared" si="4"/>
        <v/>
      </c>
      <c r="F75" s="70" t="b">
        <f t="shared" si="2"/>
        <v>0</v>
      </c>
      <c r="G75" s="71">
        <f t="shared" si="5"/>
        <v>1</v>
      </c>
    </row>
    <row r="76" spans="1:7">
      <c r="A76" s="35">
        <v>65</v>
      </c>
      <c r="B76" s="6"/>
      <c r="C76" s="214"/>
      <c r="D76" s="148" t="str">
        <f t="shared" ref="D76:D139" si="6">IF(OR($B76="",,$C76&lt;an_initial,$C76&gt;an_final),"",E76*10)</f>
        <v/>
      </c>
      <c r="E76" s="74" t="str">
        <f t="shared" ref="E76:E110" si="7">IF(OR($B76="",,$C76="",$C76&gt;an_final),"",IF($C76&gt;=an_initial,1,""))</f>
        <v/>
      </c>
      <c r="F76" s="70" t="b">
        <f t="shared" ref="F76:F110" si="8">IF(nume_candidat="",FALSE,ISNUMBER(SEARCH(nume_candidat,$B76)))</f>
        <v>0</v>
      </c>
      <c r="G76" s="71">
        <f t="shared" ref="G76:G110" si="9">LEN(B76)-LEN(SUBSTITUTE(B76,",",""))+1</f>
        <v>1</v>
      </c>
    </row>
    <row r="77" spans="1:7">
      <c r="A77" s="35">
        <v>66</v>
      </c>
      <c r="B77" s="6"/>
      <c r="C77" s="214"/>
      <c r="D77" s="148" t="str">
        <f t="shared" si="6"/>
        <v/>
      </c>
      <c r="E77" s="74" t="str">
        <f t="shared" si="7"/>
        <v/>
      </c>
      <c r="F77" s="70" t="b">
        <f t="shared" si="8"/>
        <v>0</v>
      </c>
      <c r="G77" s="71">
        <f t="shared" si="9"/>
        <v>1</v>
      </c>
    </row>
    <row r="78" spans="1:7">
      <c r="A78" s="35">
        <v>67</v>
      </c>
      <c r="B78" s="6"/>
      <c r="C78" s="214"/>
      <c r="D78" s="148" t="str">
        <f t="shared" si="6"/>
        <v/>
      </c>
      <c r="E78" s="74" t="str">
        <f t="shared" si="7"/>
        <v/>
      </c>
      <c r="F78" s="70" t="b">
        <f t="shared" si="8"/>
        <v>0</v>
      </c>
      <c r="G78" s="71">
        <f t="shared" si="9"/>
        <v>1</v>
      </c>
    </row>
    <row r="79" spans="1:7">
      <c r="A79" s="35">
        <v>68</v>
      </c>
      <c r="B79" s="6"/>
      <c r="C79" s="214"/>
      <c r="D79" s="148" t="str">
        <f t="shared" si="6"/>
        <v/>
      </c>
      <c r="E79" s="74" t="str">
        <f t="shared" si="7"/>
        <v/>
      </c>
      <c r="F79" s="70" t="b">
        <f t="shared" si="8"/>
        <v>0</v>
      </c>
      <c r="G79" s="71">
        <f t="shared" si="9"/>
        <v>1</v>
      </c>
    </row>
    <row r="80" spans="1:7">
      <c r="A80" s="35">
        <v>69</v>
      </c>
      <c r="B80" s="6"/>
      <c r="C80" s="214"/>
      <c r="D80" s="148" t="str">
        <f t="shared" si="6"/>
        <v/>
      </c>
      <c r="E80" s="74" t="str">
        <f t="shared" si="7"/>
        <v/>
      </c>
      <c r="F80" s="70" t="b">
        <f t="shared" si="8"/>
        <v>0</v>
      </c>
      <c r="G80" s="71">
        <f t="shared" si="9"/>
        <v>1</v>
      </c>
    </row>
    <row r="81" spans="1:7">
      <c r="A81" s="35">
        <v>70</v>
      </c>
      <c r="B81" s="6"/>
      <c r="C81" s="214"/>
      <c r="D81" s="148" t="str">
        <f t="shared" si="6"/>
        <v/>
      </c>
      <c r="E81" s="74" t="str">
        <f t="shared" si="7"/>
        <v/>
      </c>
      <c r="F81" s="70" t="b">
        <f t="shared" si="8"/>
        <v>0</v>
      </c>
      <c r="G81" s="71">
        <f t="shared" si="9"/>
        <v>1</v>
      </c>
    </row>
    <row r="82" spans="1:7">
      <c r="A82" s="35">
        <v>71</v>
      </c>
      <c r="B82" s="6"/>
      <c r="C82" s="214"/>
      <c r="D82" s="148" t="str">
        <f t="shared" si="6"/>
        <v/>
      </c>
      <c r="E82" s="74" t="str">
        <f t="shared" si="7"/>
        <v/>
      </c>
      <c r="F82" s="70" t="b">
        <f t="shared" si="8"/>
        <v>0</v>
      </c>
      <c r="G82" s="71">
        <f t="shared" si="9"/>
        <v>1</v>
      </c>
    </row>
    <row r="83" spans="1:7">
      <c r="A83" s="35">
        <v>72</v>
      </c>
      <c r="B83" s="6"/>
      <c r="C83" s="214"/>
      <c r="D83" s="148" t="str">
        <f t="shared" si="6"/>
        <v/>
      </c>
      <c r="E83" s="74" t="str">
        <f t="shared" si="7"/>
        <v/>
      </c>
      <c r="F83" s="70" t="b">
        <f t="shared" si="8"/>
        <v>0</v>
      </c>
      <c r="G83" s="71">
        <f t="shared" si="9"/>
        <v>1</v>
      </c>
    </row>
    <row r="84" spans="1:7">
      <c r="A84" s="35">
        <v>73</v>
      </c>
      <c r="B84" s="6"/>
      <c r="C84" s="214"/>
      <c r="D84" s="148" t="str">
        <f t="shared" si="6"/>
        <v/>
      </c>
      <c r="E84" s="74" t="str">
        <f t="shared" si="7"/>
        <v/>
      </c>
      <c r="F84" s="70" t="b">
        <f t="shared" si="8"/>
        <v>0</v>
      </c>
      <c r="G84" s="71">
        <f t="shared" si="9"/>
        <v>1</v>
      </c>
    </row>
    <row r="85" spans="1:7">
      <c r="A85" s="35">
        <v>74</v>
      </c>
      <c r="B85" s="6"/>
      <c r="C85" s="214"/>
      <c r="D85" s="148" t="str">
        <f t="shared" si="6"/>
        <v/>
      </c>
      <c r="E85" s="74" t="str">
        <f t="shared" si="7"/>
        <v/>
      </c>
      <c r="F85" s="70" t="b">
        <f t="shared" si="8"/>
        <v>0</v>
      </c>
      <c r="G85" s="71">
        <f t="shared" si="9"/>
        <v>1</v>
      </c>
    </row>
    <row r="86" spans="1:7">
      <c r="A86" s="35">
        <v>75</v>
      </c>
      <c r="B86" s="6"/>
      <c r="C86" s="214"/>
      <c r="D86" s="148" t="str">
        <f t="shared" si="6"/>
        <v/>
      </c>
      <c r="E86" s="74" t="str">
        <f t="shared" si="7"/>
        <v/>
      </c>
      <c r="F86" s="70" t="b">
        <f t="shared" si="8"/>
        <v>0</v>
      </c>
      <c r="G86" s="71">
        <f t="shared" si="9"/>
        <v>1</v>
      </c>
    </row>
    <row r="87" spans="1:7">
      <c r="A87" s="35">
        <v>76</v>
      </c>
      <c r="B87" s="6"/>
      <c r="C87" s="214"/>
      <c r="D87" s="148" t="str">
        <f t="shared" si="6"/>
        <v/>
      </c>
      <c r="E87" s="74" t="str">
        <f t="shared" si="7"/>
        <v/>
      </c>
      <c r="F87" s="70" t="b">
        <f t="shared" si="8"/>
        <v>0</v>
      </c>
      <c r="G87" s="71">
        <f t="shared" si="9"/>
        <v>1</v>
      </c>
    </row>
    <row r="88" spans="1:7">
      <c r="A88" s="35">
        <v>77</v>
      </c>
      <c r="B88" s="6"/>
      <c r="C88" s="214"/>
      <c r="D88" s="148" t="str">
        <f t="shared" si="6"/>
        <v/>
      </c>
      <c r="E88" s="74" t="str">
        <f t="shared" si="7"/>
        <v/>
      </c>
      <c r="F88" s="70" t="b">
        <f t="shared" si="8"/>
        <v>0</v>
      </c>
      <c r="G88" s="71">
        <f t="shared" si="9"/>
        <v>1</v>
      </c>
    </row>
    <row r="89" spans="1:7">
      <c r="A89" s="35">
        <v>78</v>
      </c>
      <c r="B89" s="6"/>
      <c r="C89" s="214"/>
      <c r="D89" s="148" t="str">
        <f t="shared" si="6"/>
        <v/>
      </c>
      <c r="E89" s="74" t="str">
        <f t="shared" si="7"/>
        <v/>
      </c>
      <c r="F89" s="70" t="b">
        <f t="shared" si="8"/>
        <v>0</v>
      </c>
      <c r="G89" s="71">
        <f t="shared" si="9"/>
        <v>1</v>
      </c>
    </row>
    <row r="90" spans="1:7">
      <c r="A90" s="35">
        <v>79</v>
      </c>
      <c r="B90" s="6"/>
      <c r="C90" s="214"/>
      <c r="D90" s="148" t="str">
        <f t="shared" si="6"/>
        <v/>
      </c>
      <c r="E90" s="74" t="str">
        <f t="shared" si="7"/>
        <v/>
      </c>
      <c r="F90" s="70" t="b">
        <f t="shared" si="8"/>
        <v>0</v>
      </c>
      <c r="G90" s="71">
        <f t="shared" si="9"/>
        <v>1</v>
      </c>
    </row>
    <row r="91" spans="1:7">
      <c r="A91" s="35">
        <v>80</v>
      </c>
      <c r="B91" s="6"/>
      <c r="C91" s="214"/>
      <c r="D91" s="148" t="str">
        <f t="shared" si="6"/>
        <v/>
      </c>
      <c r="E91" s="74" t="str">
        <f t="shared" si="7"/>
        <v/>
      </c>
      <c r="F91" s="70" t="b">
        <f t="shared" si="8"/>
        <v>0</v>
      </c>
      <c r="G91" s="71">
        <f t="shared" si="9"/>
        <v>1</v>
      </c>
    </row>
    <row r="92" spans="1:7">
      <c r="A92" s="35">
        <v>81</v>
      </c>
      <c r="B92" s="6"/>
      <c r="C92" s="214"/>
      <c r="D92" s="148" t="str">
        <f t="shared" si="6"/>
        <v/>
      </c>
      <c r="E92" s="74" t="str">
        <f t="shared" si="7"/>
        <v/>
      </c>
      <c r="F92" s="70" t="b">
        <f t="shared" si="8"/>
        <v>0</v>
      </c>
      <c r="G92" s="71">
        <f t="shared" si="9"/>
        <v>1</v>
      </c>
    </row>
    <row r="93" spans="1:7">
      <c r="A93" s="35">
        <v>82</v>
      </c>
      <c r="B93" s="6"/>
      <c r="C93" s="214"/>
      <c r="D93" s="148" t="str">
        <f t="shared" si="6"/>
        <v/>
      </c>
      <c r="E93" s="74" t="str">
        <f t="shared" si="7"/>
        <v/>
      </c>
      <c r="F93" s="70" t="b">
        <f t="shared" si="8"/>
        <v>0</v>
      </c>
      <c r="G93" s="71">
        <f t="shared" si="9"/>
        <v>1</v>
      </c>
    </row>
    <row r="94" spans="1:7">
      <c r="A94" s="35">
        <v>83</v>
      </c>
      <c r="B94" s="6"/>
      <c r="C94" s="214"/>
      <c r="D94" s="148" t="str">
        <f t="shared" si="6"/>
        <v/>
      </c>
      <c r="E94" s="74" t="str">
        <f t="shared" si="7"/>
        <v/>
      </c>
      <c r="F94" s="70" t="b">
        <f t="shared" si="8"/>
        <v>0</v>
      </c>
      <c r="G94" s="71">
        <f t="shared" si="9"/>
        <v>1</v>
      </c>
    </row>
    <row r="95" spans="1:7">
      <c r="A95" s="35">
        <v>84</v>
      </c>
      <c r="B95" s="6"/>
      <c r="C95" s="214"/>
      <c r="D95" s="148" t="str">
        <f t="shared" si="6"/>
        <v/>
      </c>
      <c r="E95" s="74" t="str">
        <f t="shared" si="7"/>
        <v/>
      </c>
      <c r="F95" s="70" t="b">
        <f t="shared" si="8"/>
        <v>0</v>
      </c>
      <c r="G95" s="71">
        <f t="shared" si="9"/>
        <v>1</v>
      </c>
    </row>
    <row r="96" spans="1:7">
      <c r="A96" s="35">
        <v>85</v>
      </c>
      <c r="B96" s="6"/>
      <c r="C96" s="214"/>
      <c r="D96" s="148" t="str">
        <f t="shared" si="6"/>
        <v/>
      </c>
      <c r="E96" s="74" t="str">
        <f t="shared" si="7"/>
        <v/>
      </c>
      <c r="F96" s="70" t="b">
        <f t="shared" si="8"/>
        <v>0</v>
      </c>
      <c r="G96" s="71">
        <f t="shared" si="9"/>
        <v>1</v>
      </c>
    </row>
    <row r="97" spans="1:7">
      <c r="A97" s="35">
        <v>86</v>
      </c>
      <c r="B97" s="6"/>
      <c r="C97" s="214"/>
      <c r="D97" s="148" t="str">
        <f t="shared" si="6"/>
        <v/>
      </c>
      <c r="E97" s="74" t="str">
        <f t="shared" si="7"/>
        <v/>
      </c>
      <c r="F97" s="70" t="b">
        <f t="shared" si="8"/>
        <v>0</v>
      </c>
      <c r="G97" s="71">
        <f t="shared" si="9"/>
        <v>1</v>
      </c>
    </row>
    <row r="98" spans="1:7">
      <c r="A98" s="35">
        <v>87</v>
      </c>
      <c r="B98" s="6"/>
      <c r="C98" s="214"/>
      <c r="D98" s="148" t="str">
        <f t="shared" si="6"/>
        <v/>
      </c>
      <c r="E98" s="74" t="str">
        <f t="shared" si="7"/>
        <v/>
      </c>
      <c r="F98" s="70" t="b">
        <f t="shared" si="8"/>
        <v>0</v>
      </c>
      <c r="G98" s="71">
        <f t="shared" si="9"/>
        <v>1</v>
      </c>
    </row>
    <row r="99" spans="1:7">
      <c r="A99" s="35">
        <v>88</v>
      </c>
      <c r="B99" s="6"/>
      <c r="C99" s="214"/>
      <c r="D99" s="148" t="str">
        <f t="shared" si="6"/>
        <v/>
      </c>
      <c r="E99" s="74" t="str">
        <f t="shared" si="7"/>
        <v/>
      </c>
      <c r="F99" s="70" t="b">
        <f t="shared" si="8"/>
        <v>0</v>
      </c>
      <c r="G99" s="71">
        <f t="shared" si="9"/>
        <v>1</v>
      </c>
    </row>
    <row r="100" spans="1:7">
      <c r="A100" s="35">
        <v>89</v>
      </c>
      <c r="B100" s="6"/>
      <c r="C100" s="214"/>
      <c r="D100" s="148" t="str">
        <f t="shared" si="6"/>
        <v/>
      </c>
      <c r="E100" s="74" t="str">
        <f t="shared" si="7"/>
        <v/>
      </c>
      <c r="F100" s="70" t="b">
        <f t="shared" si="8"/>
        <v>0</v>
      </c>
      <c r="G100" s="71">
        <f t="shared" si="9"/>
        <v>1</v>
      </c>
    </row>
    <row r="101" spans="1:7">
      <c r="A101" s="35">
        <v>90</v>
      </c>
      <c r="B101" s="6"/>
      <c r="C101" s="214"/>
      <c r="D101" s="148" t="str">
        <f t="shared" si="6"/>
        <v/>
      </c>
      <c r="E101" s="74" t="str">
        <f t="shared" si="7"/>
        <v/>
      </c>
      <c r="F101" s="70" t="b">
        <f t="shared" si="8"/>
        <v>0</v>
      </c>
      <c r="G101" s="71">
        <f t="shared" si="9"/>
        <v>1</v>
      </c>
    </row>
    <row r="102" spans="1:7">
      <c r="A102" s="35">
        <v>91</v>
      </c>
      <c r="B102" s="6"/>
      <c r="C102" s="214"/>
      <c r="D102" s="148" t="str">
        <f t="shared" si="6"/>
        <v/>
      </c>
      <c r="E102" s="74" t="str">
        <f t="shared" si="7"/>
        <v/>
      </c>
      <c r="F102" s="70" t="b">
        <f t="shared" si="8"/>
        <v>0</v>
      </c>
      <c r="G102" s="71">
        <f t="shared" si="9"/>
        <v>1</v>
      </c>
    </row>
    <row r="103" spans="1:7">
      <c r="A103" s="35">
        <v>92</v>
      </c>
      <c r="B103" s="6"/>
      <c r="C103" s="214"/>
      <c r="D103" s="148" t="str">
        <f t="shared" si="6"/>
        <v/>
      </c>
      <c r="E103" s="74" t="str">
        <f t="shared" si="7"/>
        <v/>
      </c>
      <c r="F103" s="70" t="b">
        <f t="shared" si="8"/>
        <v>0</v>
      </c>
      <c r="G103" s="71">
        <f t="shared" si="9"/>
        <v>1</v>
      </c>
    </row>
    <row r="104" spans="1:7">
      <c r="A104" s="35">
        <v>93</v>
      </c>
      <c r="B104" s="6"/>
      <c r="C104" s="214"/>
      <c r="D104" s="148" t="str">
        <f t="shared" si="6"/>
        <v/>
      </c>
      <c r="E104" s="74" t="str">
        <f t="shared" si="7"/>
        <v/>
      </c>
      <c r="F104" s="70" t="b">
        <f t="shared" si="8"/>
        <v>0</v>
      </c>
      <c r="G104" s="71">
        <f t="shared" si="9"/>
        <v>1</v>
      </c>
    </row>
    <row r="105" spans="1:7">
      <c r="A105" s="35">
        <v>94</v>
      </c>
      <c r="B105" s="6"/>
      <c r="C105" s="214"/>
      <c r="D105" s="148" t="str">
        <f t="shared" si="6"/>
        <v/>
      </c>
      <c r="E105" s="74" t="str">
        <f t="shared" si="7"/>
        <v/>
      </c>
      <c r="F105" s="70" t="b">
        <f t="shared" si="8"/>
        <v>0</v>
      </c>
      <c r="G105" s="71">
        <f t="shared" si="9"/>
        <v>1</v>
      </c>
    </row>
    <row r="106" spans="1:7">
      <c r="A106" s="35">
        <v>95</v>
      </c>
      <c r="B106" s="6"/>
      <c r="C106" s="214"/>
      <c r="D106" s="148" t="str">
        <f t="shared" si="6"/>
        <v/>
      </c>
      <c r="E106" s="74" t="str">
        <f t="shared" si="7"/>
        <v/>
      </c>
      <c r="F106" s="70" t="b">
        <f t="shared" si="8"/>
        <v>0</v>
      </c>
      <c r="G106" s="71">
        <f t="shared" si="9"/>
        <v>1</v>
      </c>
    </row>
    <row r="107" spans="1:7">
      <c r="A107" s="35">
        <v>96</v>
      </c>
      <c r="B107" s="6"/>
      <c r="C107" s="214"/>
      <c r="D107" s="148" t="str">
        <f t="shared" si="6"/>
        <v/>
      </c>
      <c r="E107" s="74" t="str">
        <f t="shared" si="7"/>
        <v/>
      </c>
      <c r="F107" s="70" t="b">
        <f t="shared" si="8"/>
        <v>0</v>
      </c>
      <c r="G107" s="71">
        <f t="shared" si="9"/>
        <v>1</v>
      </c>
    </row>
    <row r="108" spans="1:7">
      <c r="A108" s="35">
        <v>97</v>
      </c>
      <c r="B108" s="6"/>
      <c r="C108" s="214"/>
      <c r="D108" s="148" t="str">
        <f t="shared" si="6"/>
        <v/>
      </c>
      <c r="E108" s="74" t="str">
        <f t="shared" si="7"/>
        <v/>
      </c>
      <c r="F108" s="70" t="b">
        <f t="shared" si="8"/>
        <v>0</v>
      </c>
      <c r="G108" s="71">
        <f t="shared" si="9"/>
        <v>1</v>
      </c>
    </row>
    <row r="109" spans="1:7">
      <c r="A109" s="35">
        <v>98</v>
      </c>
      <c r="B109" s="6"/>
      <c r="C109" s="214"/>
      <c r="D109" s="148" t="str">
        <f t="shared" si="6"/>
        <v/>
      </c>
      <c r="E109" s="74" t="str">
        <f t="shared" si="7"/>
        <v/>
      </c>
      <c r="F109" s="70" t="b">
        <f t="shared" si="8"/>
        <v>0</v>
      </c>
      <c r="G109" s="71">
        <f t="shared" si="9"/>
        <v>1</v>
      </c>
    </row>
    <row r="110" spans="1:7">
      <c r="A110" s="141">
        <v>99</v>
      </c>
      <c r="B110" s="6"/>
      <c r="C110" s="214"/>
      <c r="D110" s="148" t="str">
        <f t="shared" si="6"/>
        <v/>
      </c>
      <c r="E110" s="74" t="str">
        <f t="shared" si="7"/>
        <v/>
      </c>
      <c r="F110" s="70" t="b">
        <f t="shared" si="8"/>
        <v>0</v>
      </c>
      <c r="G110" s="71">
        <f t="shared" si="9"/>
        <v>1</v>
      </c>
    </row>
    <row r="111" spans="1:7">
      <c r="A111" s="141">
        <v>100</v>
      </c>
      <c r="B111" s="142"/>
      <c r="C111" s="144"/>
      <c r="D111" s="148" t="str">
        <f t="shared" si="6"/>
        <v/>
      </c>
    </row>
    <row r="112" spans="1:7">
      <c r="A112" s="141">
        <v>101</v>
      </c>
      <c r="B112" s="142"/>
      <c r="C112" s="144"/>
      <c r="D112" s="148" t="str">
        <f t="shared" si="6"/>
        <v/>
      </c>
    </row>
    <row r="113" spans="1:16">
      <c r="A113" s="141">
        <v>102</v>
      </c>
      <c r="B113" s="142"/>
      <c r="C113" s="144"/>
      <c r="D113" s="148" t="str">
        <f t="shared" si="6"/>
        <v/>
      </c>
    </row>
    <row r="114" spans="1:16">
      <c r="A114" s="141">
        <v>103</v>
      </c>
      <c r="B114" s="142"/>
      <c r="C114" s="144"/>
      <c r="D114" s="148" t="str">
        <f t="shared" si="6"/>
        <v/>
      </c>
    </row>
    <row r="115" spans="1:16" s="68" customFormat="1">
      <c r="A115" s="141">
        <v>104</v>
      </c>
      <c r="B115" s="142"/>
      <c r="C115" s="144"/>
      <c r="D115" s="148" t="str">
        <f t="shared" si="6"/>
        <v/>
      </c>
      <c r="F115" s="69"/>
      <c r="G115" s="62"/>
      <c r="H115" s="62"/>
      <c r="I115" s="62"/>
      <c r="J115" s="62"/>
      <c r="K115" s="62"/>
      <c r="L115" s="62"/>
      <c r="M115" s="62"/>
      <c r="N115" s="62"/>
      <c r="O115" s="62"/>
      <c r="P115" s="62"/>
    </row>
    <row r="116" spans="1:16" s="68" customFormat="1">
      <c r="A116" s="141">
        <v>105</v>
      </c>
      <c r="B116" s="142"/>
      <c r="C116" s="144"/>
      <c r="D116" s="148" t="str">
        <f t="shared" si="6"/>
        <v/>
      </c>
      <c r="F116" s="69"/>
      <c r="G116" s="62"/>
      <c r="H116" s="62"/>
      <c r="I116" s="62"/>
      <c r="J116" s="62"/>
      <c r="K116" s="62"/>
      <c r="L116" s="62"/>
      <c r="M116" s="62"/>
      <c r="N116" s="62"/>
      <c r="O116" s="62"/>
      <c r="P116" s="62"/>
    </row>
    <row r="117" spans="1:16" s="68" customFormat="1">
      <c r="A117" s="141">
        <v>106</v>
      </c>
      <c r="B117" s="142"/>
      <c r="C117" s="144"/>
      <c r="D117" s="148" t="str">
        <f t="shared" si="6"/>
        <v/>
      </c>
      <c r="F117" s="69"/>
      <c r="G117" s="62"/>
      <c r="H117" s="62"/>
      <c r="I117" s="62"/>
      <c r="J117" s="62"/>
      <c r="K117" s="62"/>
      <c r="L117" s="62"/>
      <c r="M117" s="62"/>
      <c r="N117" s="62"/>
      <c r="O117" s="62"/>
      <c r="P117" s="62"/>
    </row>
    <row r="118" spans="1:16" s="68" customFormat="1">
      <c r="A118" s="141">
        <v>107</v>
      </c>
      <c r="B118" s="142"/>
      <c r="C118" s="144"/>
      <c r="D118" s="148" t="str">
        <f t="shared" si="6"/>
        <v/>
      </c>
      <c r="F118" s="69"/>
      <c r="G118" s="62"/>
      <c r="H118" s="62"/>
      <c r="I118" s="62"/>
      <c r="J118" s="62"/>
      <c r="K118" s="62"/>
      <c r="L118" s="62"/>
      <c r="M118" s="62"/>
      <c r="N118" s="62"/>
      <c r="O118" s="62"/>
      <c r="P118" s="62"/>
    </row>
    <row r="119" spans="1:16" s="68" customFormat="1">
      <c r="A119" s="141">
        <v>108</v>
      </c>
      <c r="B119" s="142"/>
      <c r="C119" s="144"/>
      <c r="D119" s="148" t="str">
        <f t="shared" si="6"/>
        <v/>
      </c>
      <c r="F119" s="69"/>
      <c r="G119" s="62"/>
      <c r="H119" s="62"/>
      <c r="I119" s="62"/>
      <c r="J119" s="62"/>
      <c r="K119" s="62"/>
      <c r="L119" s="62"/>
      <c r="M119" s="62"/>
      <c r="N119" s="62"/>
      <c r="O119" s="62"/>
      <c r="P119" s="62"/>
    </row>
    <row r="120" spans="1:16" s="68" customFormat="1">
      <c r="A120" s="141">
        <v>109</v>
      </c>
      <c r="B120" s="142"/>
      <c r="C120" s="144"/>
      <c r="D120" s="148" t="str">
        <f t="shared" si="6"/>
        <v/>
      </c>
      <c r="F120" s="69"/>
      <c r="G120" s="62"/>
      <c r="H120" s="62"/>
      <c r="I120" s="62"/>
      <c r="J120" s="62"/>
      <c r="K120" s="62"/>
      <c r="L120" s="62"/>
      <c r="M120" s="62"/>
      <c r="N120" s="62"/>
      <c r="O120" s="62"/>
      <c r="P120" s="62"/>
    </row>
    <row r="121" spans="1:16" s="68" customFormat="1">
      <c r="A121" s="141">
        <v>110</v>
      </c>
      <c r="B121" s="142"/>
      <c r="C121" s="144"/>
      <c r="D121" s="148" t="str">
        <f t="shared" si="6"/>
        <v/>
      </c>
      <c r="F121" s="69"/>
      <c r="G121" s="62"/>
      <c r="H121" s="62"/>
      <c r="I121" s="62"/>
      <c r="J121" s="62"/>
      <c r="K121" s="62"/>
      <c r="L121" s="62"/>
      <c r="M121" s="62"/>
      <c r="N121" s="62"/>
      <c r="O121" s="62"/>
      <c r="P121" s="62"/>
    </row>
    <row r="122" spans="1:16" s="68" customFormat="1">
      <c r="A122" s="141">
        <v>111</v>
      </c>
      <c r="B122" s="142"/>
      <c r="C122" s="144"/>
      <c r="D122" s="148" t="str">
        <f t="shared" si="6"/>
        <v/>
      </c>
      <c r="F122" s="69"/>
      <c r="G122" s="62"/>
      <c r="H122" s="62"/>
      <c r="I122" s="62"/>
      <c r="J122" s="62"/>
      <c r="K122" s="62"/>
      <c r="L122" s="62"/>
      <c r="M122" s="62"/>
      <c r="N122" s="62"/>
      <c r="O122" s="62"/>
      <c r="P122" s="62"/>
    </row>
    <row r="123" spans="1:16" s="68" customFormat="1">
      <c r="A123" s="141">
        <v>112</v>
      </c>
      <c r="B123" s="142"/>
      <c r="C123" s="144"/>
      <c r="D123" s="148" t="str">
        <f t="shared" si="6"/>
        <v/>
      </c>
      <c r="F123" s="69"/>
      <c r="G123" s="62"/>
      <c r="H123" s="62"/>
      <c r="I123" s="62"/>
      <c r="J123" s="62"/>
      <c r="K123" s="62"/>
      <c r="L123" s="62"/>
      <c r="M123" s="62"/>
      <c r="N123" s="62"/>
      <c r="O123" s="62"/>
      <c r="P123" s="62"/>
    </row>
    <row r="124" spans="1:16" s="68" customFormat="1">
      <c r="A124" s="141">
        <v>113</v>
      </c>
      <c r="B124" s="142"/>
      <c r="C124" s="144"/>
      <c r="D124" s="148" t="str">
        <f t="shared" si="6"/>
        <v/>
      </c>
      <c r="F124" s="69"/>
      <c r="G124" s="62"/>
      <c r="H124" s="62"/>
      <c r="I124" s="62"/>
      <c r="J124" s="62"/>
      <c r="K124" s="62"/>
      <c r="L124" s="62"/>
      <c r="M124" s="62"/>
      <c r="N124" s="62"/>
      <c r="O124" s="62"/>
      <c r="P124" s="62"/>
    </row>
    <row r="125" spans="1:16" s="68" customFormat="1">
      <c r="A125" s="141">
        <v>114</v>
      </c>
      <c r="B125" s="142"/>
      <c r="C125" s="144"/>
      <c r="D125" s="148" t="str">
        <f t="shared" si="6"/>
        <v/>
      </c>
      <c r="F125" s="69"/>
      <c r="G125" s="62"/>
      <c r="H125" s="62"/>
      <c r="I125" s="62"/>
      <c r="J125" s="62"/>
      <c r="K125" s="62"/>
      <c r="L125" s="62"/>
      <c r="M125" s="62"/>
      <c r="N125" s="62"/>
      <c r="O125" s="62"/>
      <c r="P125" s="62"/>
    </row>
    <row r="126" spans="1:16" s="68" customFormat="1">
      <c r="A126" s="141">
        <v>115</v>
      </c>
      <c r="B126" s="142"/>
      <c r="C126" s="144"/>
      <c r="D126" s="148" t="str">
        <f t="shared" si="6"/>
        <v/>
      </c>
      <c r="F126" s="69"/>
      <c r="G126" s="62"/>
      <c r="H126" s="62"/>
      <c r="I126" s="62"/>
      <c r="J126" s="62"/>
      <c r="K126" s="62"/>
      <c r="L126" s="62"/>
      <c r="M126" s="62"/>
      <c r="N126" s="62"/>
      <c r="O126" s="62"/>
      <c r="P126" s="62"/>
    </row>
    <row r="127" spans="1:16" s="68" customFormat="1">
      <c r="A127" s="141">
        <v>116</v>
      </c>
      <c r="B127" s="142"/>
      <c r="C127" s="144"/>
      <c r="D127" s="148" t="str">
        <f t="shared" si="6"/>
        <v/>
      </c>
      <c r="F127" s="69"/>
      <c r="G127" s="62"/>
      <c r="H127" s="62"/>
      <c r="I127" s="62"/>
      <c r="J127" s="62"/>
      <c r="K127" s="62"/>
      <c r="L127" s="62"/>
      <c r="M127" s="62"/>
      <c r="N127" s="62"/>
      <c r="O127" s="62"/>
      <c r="P127" s="62"/>
    </row>
    <row r="128" spans="1:16" s="68" customFormat="1">
      <c r="A128" s="141">
        <v>117</v>
      </c>
      <c r="B128" s="142"/>
      <c r="C128" s="144"/>
      <c r="D128" s="148" t="str">
        <f t="shared" si="6"/>
        <v/>
      </c>
      <c r="F128" s="69"/>
      <c r="G128" s="62"/>
      <c r="H128" s="62"/>
      <c r="I128" s="62"/>
      <c r="J128" s="62"/>
      <c r="K128" s="62"/>
      <c r="L128" s="62"/>
      <c r="M128" s="62"/>
      <c r="N128" s="62"/>
      <c r="O128" s="62"/>
      <c r="P128" s="62"/>
    </row>
    <row r="129" spans="1:16" s="68" customFormat="1">
      <c r="A129" s="141">
        <v>118</v>
      </c>
      <c r="B129" s="142"/>
      <c r="C129" s="144"/>
      <c r="D129" s="148" t="str">
        <f t="shared" si="6"/>
        <v/>
      </c>
      <c r="F129" s="69"/>
      <c r="G129" s="62"/>
      <c r="H129" s="62"/>
      <c r="I129" s="62"/>
      <c r="J129" s="62"/>
      <c r="K129" s="62"/>
      <c r="L129" s="62"/>
      <c r="M129" s="62"/>
      <c r="N129" s="62"/>
      <c r="O129" s="62"/>
      <c r="P129" s="62"/>
    </row>
    <row r="130" spans="1:16" s="68" customFormat="1">
      <c r="A130" s="141">
        <v>119</v>
      </c>
      <c r="B130" s="142"/>
      <c r="C130" s="144"/>
      <c r="D130" s="148" t="str">
        <f t="shared" si="6"/>
        <v/>
      </c>
      <c r="F130" s="69"/>
      <c r="G130" s="62"/>
      <c r="H130" s="62"/>
      <c r="I130" s="62"/>
      <c r="J130" s="62"/>
      <c r="K130" s="62"/>
      <c r="L130" s="62"/>
      <c r="M130" s="62"/>
      <c r="N130" s="62"/>
      <c r="O130" s="62"/>
      <c r="P130" s="62"/>
    </row>
    <row r="131" spans="1:16" s="68" customFormat="1">
      <c r="A131" s="141">
        <v>120</v>
      </c>
      <c r="B131" s="142"/>
      <c r="C131" s="144"/>
      <c r="D131" s="148" t="str">
        <f t="shared" si="6"/>
        <v/>
      </c>
      <c r="F131" s="69"/>
      <c r="G131" s="62"/>
      <c r="H131" s="62"/>
      <c r="I131" s="62"/>
      <c r="J131" s="62"/>
      <c r="K131" s="62"/>
      <c r="L131" s="62"/>
      <c r="M131" s="62"/>
      <c r="N131" s="62"/>
      <c r="O131" s="62"/>
      <c r="P131" s="62"/>
    </row>
    <row r="132" spans="1:16" s="68" customFormat="1">
      <c r="A132" s="141">
        <v>121</v>
      </c>
      <c r="B132" s="142"/>
      <c r="C132" s="144"/>
      <c r="D132" s="148" t="str">
        <f t="shared" si="6"/>
        <v/>
      </c>
      <c r="F132" s="69"/>
      <c r="G132" s="62"/>
      <c r="H132" s="62"/>
      <c r="I132" s="62"/>
      <c r="J132" s="62"/>
      <c r="K132" s="62"/>
      <c r="L132" s="62"/>
      <c r="M132" s="62"/>
      <c r="N132" s="62"/>
      <c r="O132" s="62"/>
      <c r="P132" s="62"/>
    </row>
    <row r="133" spans="1:16" s="68" customFormat="1">
      <c r="A133" s="141">
        <v>122</v>
      </c>
      <c r="B133" s="142"/>
      <c r="C133" s="144"/>
      <c r="D133" s="148" t="str">
        <f t="shared" si="6"/>
        <v/>
      </c>
      <c r="F133" s="69"/>
      <c r="G133" s="62"/>
      <c r="H133" s="62"/>
      <c r="I133" s="62"/>
      <c r="J133" s="62"/>
      <c r="K133" s="62"/>
      <c r="L133" s="62"/>
      <c r="M133" s="62"/>
      <c r="N133" s="62"/>
      <c r="O133" s="62"/>
      <c r="P133" s="62"/>
    </row>
    <row r="134" spans="1:16" s="68" customFormat="1">
      <c r="A134" s="141">
        <v>123</v>
      </c>
      <c r="B134" s="142"/>
      <c r="C134" s="144"/>
      <c r="D134" s="148" t="str">
        <f t="shared" si="6"/>
        <v/>
      </c>
      <c r="F134" s="69"/>
      <c r="G134" s="62"/>
      <c r="H134" s="62"/>
      <c r="I134" s="62"/>
      <c r="J134" s="62"/>
      <c r="K134" s="62"/>
      <c r="L134" s="62"/>
      <c r="M134" s="62"/>
      <c r="N134" s="62"/>
      <c r="O134" s="62"/>
      <c r="P134" s="62"/>
    </row>
    <row r="135" spans="1:16" s="68" customFormat="1">
      <c r="A135" s="141">
        <v>124</v>
      </c>
      <c r="B135" s="142"/>
      <c r="C135" s="144"/>
      <c r="D135" s="148" t="str">
        <f t="shared" si="6"/>
        <v/>
      </c>
      <c r="F135" s="69"/>
      <c r="G135" s="62"/>
      <c r="H135" s="62"/>
      <c r="I135" s="62"/>
      <c r="J135" s="62"/>
      <c r="K135" s="62"/>
      <c r="L135" s="62"/>
      <c r="M135" s="62"/>
      <c r="N135" s="62"/>
      <c r="O135" s="62"/>
      <c r="P135" s="62"/>
    </row>
    <row r="136" spans="1:16" s="68" customFormat="1">
      <c r="A136" s="141">
        <v>125</v>
      </c>
      <c r="B136" s="142"/>
      <c r="C136" s="144"/>
      <c r="D136" s="148" t="str">
        <f t="shared" si="6"/>
        <v/>
      </c>
      <c r="F136" s="69"/>
      <c r="G136" s="62"/>
      <c r="H136" s="62"/>
      <c r="I136" s="62"/>
      <c r="J136" s="62"/>
      <c r="K136" s="62"/>
      <c r="L136" s="62"/>
      <c r="M136" s="62"/>
      <c r="N136" s="62"/>
      <c r="O136" s="62"/>
      <c r="P136" s="62"/>
    </row>
    <row r="137" spans="1:16" s="68" customFormat="1">
      <c r="A137" s="141">
        <v>126</v>
      </c>
      <c r="B137" s="142"/>
      <c r="C137" s="144"/>
      <c r="D137" s="148" t="str">
        <f t="shared" si="6"/>
        <v/>
      </c>
      <c r="F137" s="69"/>
      <c r="G137" s="62"/>
      <c r="H137" s="62"/>
      <c r="I137" s="62"/>
      <c r="J137" s="62"/>
      <c r="K137" s="62"/>
      <c r="L137" s="62"/>
      <c r="M137" s="62"/>
      <c r="N137" s="62"/>
      <c r="O137" s="62"/>
      <c r="P137" s="62"/>
    </row>
    <row r="138" spans="1:16" s="68" customFormat="1">
      <c r="A138" s="141">
        <v>127</v>
      </c>
      <c r="B138" s="142"/>
      <c r="C138" s="144"/>
      <c r="D138" s="148" t="str">
        <f t="shared" si="6"/>
        <v/>
      </c>
      <c r="F138" s="69"/>
      <c r="G138" s="62"/>
      <c r="H138" s="62"/>
      <c r="I138" s="62"/>
      <c r="J138" s="62"/>
      <c r="K138" s="62"/>
      <c r="L138" s="62"/>
      <c r="M138" s="62"/>
      <c r="N138" s="62"/>
      <c r="O138" s="62"/>
      <c r="P138" s="62"/>
    </row>
    <row r="139" spans="1:16" s="68" customFormat="1">
      <c r="A139" s="141">
        <v>128</v>
      </c>
      <c r="B139" s="142"/>
      <c r="C139" s="144"/>
      <c r="D139" s="148" t="str">
        <f t="shared" si="6"/>
        <v/>
      </c>
      <c r="F139" s="69"/>
      <c r="G139" s="62"/>
      <c r="H139" s="62"/>
      <c r="I139" s="62"/>
      <c r="J139" s="62"/>
      <c r="K139" s="62"/>
      <c r="L139" s="62"/>
      <c r="M139" s="62"/>
      <c r="N139" s="62"/>
      <c r="O139" s="62"/>
      <c r="P139" s="62"/>
    </row>
    <row r="140" spans="1:16" s="68" customFormat="1">
      <c r="A140" s="141">
        <v>129</v>
      </c>
      <c r="B140" s="142"/>
      <c r="C140" s="144"/>
      <c r="D140" s="148" t="str">
        <f t="shared" ref="D140:D203" si="10">IF(OR($B140="",,$C140&lt;an_initial,$C140&gt;an_final),"",E140*10)</f>
        <v/>
      </c>
      <c r="F140" s="69"/>
      <c r="G140" s="62"/>
      <c r="H140" s="62"/>
      <c r="I140" s="62"/>
      <c r="J140" s="62"/>
      <c r="K140" s="62"/>
      <c r="L140" s="62"/>
      <c r="M140" s="62"/>
      <c r="N140" s="62"/>
      <c r="O140" s="62"/>
      <c r="P140" s="62"/>
    </row>
    <row r="141" spans="1:16" s="68" customFormat="1">
      <c r="A141" s="141">
        <v>130</v>
      </c>
      <c r="B141" s="142"/>
      <c r="C141" s="144"/>
      <c r="D141" s="148" t="str">
        <f t="shared" si="10"/>
        <v/>
      </c>
      <c r="F141" s="69"/>
      <c r="G141" s="62"/>
      <c r="H141" s="62"/>
      <c r="I141" s="62"/>
      <c r="J141" s="62"/>
      <c r="K141" s="62"/>
      <c r="L141" s="62"/>
      <c r="M141" s="62"/>
      <c r="N141" s="62"/>
      <c r="O141" s="62"/>
      <c r="P141" s="62"/>
    </row>
    <row r="142" spans="1:16" s="68" customFormat="1">
      <c r="A142" s="141">
        <v>131</v>
      </c>
      <c r="B142" s="142"/>
      <c r="C142" s="144"/>
      <c r="D142" s="148" t="str">
        <f t="shared" si="10"/>
        <v/>
      </c>
      <c r="F142" s="69"/>
      <c r="G142" s="62"/>
      <c r="H142" s="62"/>
      <c r="I142" s="62"/>
      <c r="J142" s="62"/>
      <c r="K142" s="62"/>
      <c r="L142" s="62"/>
      <c r="M142" s="62"/>
      <c r="N142" s="62"/>
      <c r="O142" s="62"/>
      <c r="P142" s="62"/>
    </row>
    <row r="143" spans="1:16" s="68" customFormat="1">
      <c r="A143" s="141">
        <v>132</v>
      </c>
      <c r="B143" s="142"/>
      <c r="C143" s="144"/>
      <c r="D143" s="148" t="str">
        <f t="shared" si="10"/>
        <v/>
      </c>
      <c r="F143" s="69"/>
      <c r="G143" s="62"/>
      <c r="H143" s="62"/>
      <c r="I143" s="62"/>
      <c r="J143" s="62"/>
      <c r="K143" s="62"/>
      <c r="L143" s="62"/>
      <c r="M143" s="62"/>
      <c r="N143" s="62"/>
      <c r="O143" s="62"/>
      <c r="P143" s="62"/>
    </row>
    <row r="144" spans="1:16" s="68" customFormat="1">
      <c r="A144" s="141">
        <v>133</v>
      </c>
      <c r="B144" s="142"/>
      <c r="C144" s="144"/>
      <c r="D144" s="148" t="str">
        <f t="shared" si="10"/>
        <v/>
      </c>
      <c r="F144" s="69"/>
      <c r="G144" s="62"/>
      <c r="H144" s="62"/>
      <c r="I144" s="62"/>
      <c r="J144" s="62"/>
      <c r="K144" s="62"/>
      <c r="L144" s="62"/>
      <c r="M144" s="62"/>
      <c r="N144" s="62"/>
      <c r="O144" s="62"/>
      <c r="P144" s="62"/>
    </row>
    <row r="145" spans="1:16" s="68" customFormat="1">
      <c r="A145" s="141">
        <v>134</v>
      </c>
      <c r="B145" s="142"/>
      <c r="C145" s="144"/>
      <c r="D145" s="148" t="str">
        <f t="shared" si="10"/>
        <v/>
      </c>
      <c r="F145" s="69"/>
      <c r="G145" s="62"/>
      <c r="H145" s="62"/>
      <c r="I145" s="62"/>
      <c r="J145" s="62"/>
      <c r="K145" s="62"/>
      <c r="L145" s="62"/>
      <c r="M145" s="62"/>
      <c r="N145" s="62"/>
      <c r="O145" s="62"/>
      <c r="P145" s="62"/>
    </row>
    <row r="146" spans="1:16" s="68" customFormat="1">
      <c r="A146" s="141">
        <v>135</v>
      </c>
      <c r="B146" s="142"/>
      <c r="C146" s="144"/>
      <c r="D146" s="148" t="str">
        <f t="shared" si="10"/>
        <v/>
      </c>
      <c r="F146" s="69"/>
      <c r="G146" s="62"/>
      <c r="H146" s="62"/>
      <c r="I146" s="62"/>
      <c r="J146" s="62"/>
      <c r="K146" s="62"/>
      <c r="L146" s="62"/>
      <c r="M146" s="62"/>
      <c r="N146" s="62"/>
      <c r="O146" s="62"/>
      <c r="P146" s="62"/>
    </row>
    <row r="147" spans="1:16" s="68" customFormat="1">
      <c r="A147" s="141">
        <v>136</v>
      </c>
      <c r="B147" s="142"/>
      <c r="C147" s="144"/>
      <c r="D147" s="148" t="str">
        <f t="shared" si="10"/>
        <v/>
      </c>
      <c r="F147" s="69"/>
      <c r="G147" s="62"/>
      <c r="H147" s="62"/>
      <c r="I147" s="62"/>
      <c r="J147" s="62"/>
      <c r="K147" s="62"/>
      <c r="L147" s="62"/>
      <c r="M147" s="62"/>
      <c r="N147" s="62"/>
      <c r="O147" s="62"/>
      <c r="P147" s="62"/>
    </row>
    <row r="148" spans="1:16" s="68" customFormat="1">
      <c r="A148" s="141">
        <v>137</v>
      </c>
      <c r="B148" s="142"/>
      <c r="C148" s="144"/>
      <c r="D148" s="148" t="str">
        <f t="shared" si="10"/>
        <v/>
      </c>
      <c r="F148" s="69"/>
      <c r="G148" s="62"/>
      <c r="H148" s="62"/>
      <c r="I148" s="62"/>
      <c r="J148" s="62"/>
      <c r="K148" s="62"/>
      <c r="L148" s="62"/>
      <c r="M148" s="62"/>
      <c r="N148" s="62"/>
      <c r="O148" s="62"/>
      <c r="P148" s="62"/>
    </row>
    <row r="149" spans="1:16" s="68" customFormat="1">
      <c r="A149" s="141">
        <v>138</v>
      </c>
      <c r="B149" s="142"/>
      <c r="C149" s="144"/>
      <c r="D149" s="148" t="str">
        <f t="shared" si="10"/>
        <v/>
      </c>
      <c r="F149" s="69"/>
      <c r="G149" s="62"/>
      <c r="H149" s="62"/>
      <c r="I149" s="62"/>
      <c r="J149" s="62"/>
      <c r="K149" s="62"/>
      <c r="L149" s="62"/>
      <c r="M149" s="62"/>
      <c r="N149" s="62"/>
      <c r="O149" s="62"/>
      <c r="P149" s="62"/>
    </row>
    <row r="150" spans="1:16" s="68" customFormat="1">
      <c r="A150" s="141">
        <v>139</v>
      </c>
      <c r="B150" s="142"/>
      <c r="C150" s="144"/>
      <c r="D150" s="148" t="str">
        <f t="shared" si="10"/>
        <v/>
      </c>
      <c r="F150" s="69"/>
      <c r="G150" s="62"/>
      <c r="H150" s="62"/>
      <c r="I150" s="62"/>
      <c r="J150" s="62"/>
      <c r="K150" s="62"/>
      <c r="L150" s="62"/>
      <c r="M150" s="62"/>
      <c r="N150" s="62"/>
      <c r="O150" s="62"/>
      <c r="P150" s="62"/>
    </row>
    <row r="151" spans="1:16" s="68" customFormat="1">
      <c r="A151" s="141">
        <v>140</v>
      </c>
      <c r="B151" s="142"/>
      <c r="C151" s="144"/>
      <c r="D151" s="148" t="str">
        <f t="shared" si="10"/>
        <v/>
      </c>
      <c r="F151" s="69"/>
      <c r="G151" s="62"/>
      <c r="H151" s="62"/>
      <c r="I151" s="62"/>
      <c r="J151" s="62"/>
      <c r="K151" s="62"/>
      <c r="L151" s="62"/>
      <c r="M151" s="62"/>
      <c r="N151" s="62"/>
      <c r="O151" s="62"/>
      <c r="P151" s="62"/>
    </row>
    <row r="152" spans="1:16" s="68" customFormat="1">
      <c r="A152" s="141">
        <v>141</v>
      </c>
      <c r="B152" s="142"/>
      <c r="C152" s="144"/>
      <c r="D152" s="148" t="str">
        <f t="shared" si="10"/>
        <v/>
      </c>
      <c r="F152" s="69"/>
      <c r="G152" s="62"/>
      <c r="H152" s="62"/>
      <c r="I152" s="62"/>
      <c r="J152" s="62"/>
      <c r="K152" s="62"/>
      <c r="L152" s="62"/>
      <c r="M152" s="62"/>
      <c r="N152" s="62"/>
      <c r="O152" s="62"/>
      <c r="P152" s="62"/>
    </row>
    <row r="153" spans="1:16" s="68" customFormat="1">
      <c r="A153" s="141">
        <v>142</v>
      </c>
      <c r="B153" s="142"/>
      <c r="C153" s="144"/>
      <c r="D153" s="148" t="str">
        <f t="shared" si="10"/>
        <v/>
      </c>
      <c r="F153" s="69"/>
      <c r="G153" s="62"/>
      <c r="H153" s="62"/>
      <c r="I153" s="62"/>
      <c r="J153" s="62"/>
      <c r="K153" s="62"/>
      <c r="L153" s="62"/>
      <c r="M153" s="62"/>
      <c r="N153" s="62"/>
      <c r="O153" s="62"/>
      <c r="P153" s="62"/>
    </row>
    <row r="154" spans="1:16" s="68" customFormat="1">
      <c r="A154" s="141">
        <v>143</v>
      </c>
      <c r="B154" s="142"/>
      <c r="C154" s="144"/>
      <c r="D154" s="148" t="str">
        <f t="shared" si="10"/>
        <v/>
      </c>
      <c r="F154" s="69"/>
      <c r="G154" s="62"/>
      <c r="H154" s="62"/>
      <c r="I154" s="62"/>
      <c r="J154" s="62"/>
      <c r="K154" s="62"/>
      <c r="L154" s="62"/>
      <c r="M154" s="62"/>
      <c r="N154" s="62"/>
      <c r="O154" s="62"/>
      <c r="P154" s="62"/>
    </row>
    <row r="155" spans="1:16" s="68" customFormat="1">
      <c r="A155" s="141">
        <v>144</v>
      </c>
      <c r="B155" s="142"/>
      <c r="C155" s="144"/>
      <c r="D155" s="148" t="str">
        <f t="shared" si="10"/>
        <v/>
      </c>
      <c r="F155" s="69"/>
      <c r="G155" s="62"/>
      <c r="H155" s="62"/>
      <c r="I155" s="62"/>
      <c r="J155" s="62"/>
      <c r="K155" s="62"/>
      <c r="L155" s="62"/>
      <c r="M155" s="62"/>
      <c r="N155" s="62"/>
      <c r="O155" s="62"/>
      <c r="P155" s="62"/>
    </row>
    <row r="156" spans="1:16" s="68" customFormat="1">
      <c r="A156" s="141">
        <v>145</v>
      </c>
      <c r="B156" s="142"/>
      <c r="C156" s="144"/>
      <c r="D156" s="148" t="str">
        <f t="shared" si="10"/>
        <v/>
      </c>
      <c r="F156" s="69"/>
      <c r="G156" s="62"/>
      <c r="H156" s="62"/>
      <c r="I156" s="62"/>
      <c r="J156" s="62"/>
      <c r="K156" s="62"/>
      <c r="L156" s="62"/>
      <c r="M156" s="62"/>
      <c r="N156" s="62"/>
      <c r="O156" s="62"/>
      <c r="P156" s="62"/>
    </row>
    <row r="157" spans="1:16" s="68" customFormat="1">
      <c r="A157" s="141">
        <v>146</v>
      </c>
      <c r="B157" s="142"/>
      <c r="C157" s="144"/>
      <c r="D157" s="148" t="str">
        <f t="shared" si="10"/>
        <v/>
      </c>
      <c r="F157" s="69"/>
      <c r="G157" s="62"/>
      <c r="H157" s="62"/>
      <c r="I157" s="62"/>
      <c r="J157" s="62"/>
      <c r="K157" s="62"/>
      <c r="L157" s="62"/>
      <c r="M157" s="62"/>
      <c r="N157" s="62"/>
      <c r="O157" s="62"/>
      <c r="P157" s="62"/>
    </row>
    <row r="158" spans="1:16" s="68" customFormat="1">
      <c r="A158" s="141">
        <v>147</v>
      </c>
      <c r="B158" s="142"/>
      <c r="C158" s="144"/>
      <c r="D158" s="148" t="str">
        <f t="shared" si="10"/>
        <v/>
      </c>
      <c r="F158" s="69"/>
      <c r="G158" s="62"/>
      <c r="H158" s="62"/>
      <c r="I158" s="62"/>
      <c r="J158" s="62"/>
      <c r="K158" s="62"/>
      <c r="L158" s="62"/>
      <c r="M158" s="62"/>
      <c r="N158" s="62"/>
      <c r="O158" s="62"/>
      <c r="P158" s="62"/>
    </row>
    <row r="159" spans="1:16" s="68" customFormat="1">
      <c r="A159" s="141">
        <v>148</v>
      </c>
      <c r="B159" s="142"/>
      <c r="C159" s="144"/>
      <c r="D159" s="148" t="str">
        <f t="shared" si="10"/>
        <v/>
      </c>
      <c r="F159" s="69"/>
      <c r="G159" s="62"/>
      <c r="H159" s="62"/>
      <c r="I159" s="62"/>
      <c r="J159" s="62"/>
      <c r="K159" s="62"/>
      <c r="L159" s="62"/>
      <c r="M159" s="62"/>
      <c r="N159" s="62"/>
      <c r="O159" s="62"/>
      <c r="P159" s="62"/>
    </row>
    <row r="160" spans="1:16" s="68" customFormat="1">
      <c r="A160" s="141">
        <v>149</v>
      </c>
      <c r="B160" s="142"/>
      <c r="C160" s="144"/>
      <c r="D160" s="148" t="str">
        <f t="shared" si="10"/>
        <v/>
      </c>
      <c r="F160" s="69"/>
      <c r="G160" s="62"/>
      <c r="H160" s="62"/>
      <c r="I160" s="62"/>
      <c r="J160" s="62"/>
      <c r="K160" s="62"/>
      <c r="L160" s="62"/>
      <c r="M160" s="62"/>
      <c r="N160" s="62"/>
      <c r="O160" s="62"/>
      <c r="P160" s="62"/>
    </row>
    <row r="161" spans="1:16" s="68" customFormat="1">
      <c r="A161" s="141">
        <v>150</v>
      </c>
      <c r="B161" s="142"/>
      <c r="C161" s="144"/>
      <c r="D161" s="148" t="str">
        <f t="shared" si="10"/>
        <v/>
      </c>
      <c r="F161" s="69"/>
      <c r="G161" s="62"/>
      <c r="H161" s="62"/>
      <c r="I161" s="62"/>
      <c r="J161" s="62"/>
      <c r="K161" s="62"/>
      <c r="L161" s="62"/>
      <c r="M161" s="62"/>
      <c r="N161" s="62"/>
      <c r="O161" s="62"/>
      <c r="P161" s="62"/>
    </row>
    <row r="162" spans="1:16" s="68" customFormat="1">
      <c r="A162" s="141">
        <v>151</v>
      </c>
      <c r="B162" s="142"/>
      <c r="C162" s="144"/>
      <c r="D162" s="148" t="str">
        <f t="shared" si="10"/>
        <v/>
      </c>
      <c r="F162" s="69"/>
      <c r="G162" s="62"/>
      <c r="H162" s="62"/>
      <c r="I162" s="62"/>
      <c r="J162" s="62"/>
      <c r="K162" s="62"/>
      <c r="L162" s="62"/>
      <c r="M162" s="62"/>
      <c r="N162" s="62"/>
      <c r="O162" s="62"/>
      <c r="P162" s="62"/>
    </row>
    <row r="163" spans="1:16" s="68" customFormat="1">
      <c r="A163" s="141">
        <v>152</v>
      </c>
      <c r="B163" s="142"/>
      <c r="C163" s="144"/>
      <c r="D163" s="148" t="str">
        <f t="shared" si="10"/>
        <v/>
      </c>
      <c r="F163" s="69"/>
      <c r="G163" s="62"/>
      <c r="H163" s="62"/>
      <c r="I163" s="62"/>
      <c r="J163" s="62"/>
      <c r="K163" s="62"/>
      <c r="L163" s="62"/>
      <c r="M163" s="62"/>
      <c r="N163" s="62"/>
      <c r="O163" s="62"/>
      <c r="P163" s="62"/>
    </row>
    <row r="164" spans="1:16" s="68" customFormat="1">
      <c r="A164" s="141">
        <v>153</v>
      </c>
      <c r="B164" s="142"/>
      <c r="C164" s="144"/>
      <c r="D164" s="148" t="str">
        <f t="shared" si="10"/>
        <v/>
      </c>
      <c r="F164" s="69"/>
      <c r="G164" s="62"/>
      <c r="H164" s="62"/>
      <c r="I164" s="62"/>
      <c r="J164" s="62"/>
      <c r="K164" s="62"/>
      <c r="L164" s="62"/>
      <c r="M164" s="62"/>
      <c r="N164" s="62"/>
      <c r="O164" s="62"/>
      <c r="P164" s="62"/>
    </row>
    <row r="165" spans="1:16" s="68" customFormat="1">
      <c r="A165" s="141">
        <v>154</v>
      </c>
      <c r="B165" s="142"/>
      <c r="C165" s="144"/>
      <c r="D165" s="148" t="str">
        <f t="shared" si="10"/>
        <v/>
      </c>
      <c r="F165" s="69"/>
      <c r="G165" s="62"/>
      <c r="H165" s="62"/>
      <c r="I165" s="62"/>
      <c r="J165" s="62"/>
      <c r="K165" s="62"/>
      <c r="L165" s="62"/>
      <c r="M165" s="62"/>
      <c r="N165" s="62"/>
      <c r="O165" s="62"/>
      <c r="P165" s="62"/>
    </row>
    <row r="166" spans="1:16" s="68" customFormat="1">
      <c r="A166" s="141">
        <v>155</v>
      </c>
      <c r="B166" s="142"/>
      <c r="C166" s="144"/>
      <c r="D166" s="148" t="str">
        <f t="shared" si="10"/>
        <v/>
      </c>
      <c r="F166" s="69"/>
      <c r="G166" s="62"/>
      <c r="H166" s="62"/>
      <c r="I166" s="62"/>
      <c r="J166" s="62"/>
      <c r="K166" s="62"/>
      <c r="L166" s="62"/>
      <c r="M166" s="62"/>
      <c r="N166" s="62"/>
      <c r="O166" s="62"/>
      <c r="P166" s="62"/>
    </row>
    <row r="167" spans="1:16" s="68" customFormat="1">
      <c r="A167" s="141">
        <v>156</v>
      </c>
      <c r="B167" s="142"/>
      <c r="C167" s="144"/>
      <c r="D167" s="148" t="str">
        <f t="shared" si="10"/>
        <v/>
      </c>
      <c r="F167" s="69"/>
      <c r="G167" s="62"/>
      <c r="H167" s="62"/>
      <c r="I167" s="62"/>
      <c r="J167" s="62"/>
      <c r="K167" s="62"/>
      <c r="L167" s="62"/>
      <c r="M167" s="62"/>
      <c r="N167" s="62"/>
      <c r="O167" s="62"/>
      <c r="P167" s="62"/>
    </row>
    <row r="168" spans="1:16" s="68" customFormat="1">
      <c r="A168" s="141">
        <v>157</v>
      </c>
      <c r="B168" s="142"/>
      <c r="C168" s="144"/>
      <c r="D168" s="148" t="str">
        <f t="shared" si="10"/>
        <v/>
      </c>
      <c r="F168" s="69"/>
      <c r="G168" s="62"/>
      <c r="H168" s="62"/>
      <c r="I168" s="62"/>
      <c r="J168" s="62"/>
      <c r="K168" s="62"/>
      <c r="L168" s="62"/>
      <c r="M168" s="62"/>
      <c r="N168" s="62"/>
      <c r="O168" s="62"/>
      <c r="P168" s="62"/>
    </row>
    <row r="169" spans="1:16" s="68" customFormat="1">
      <c r="A169" s="141">
        <v>158</v>
      </c>
      <c r="B169" s="142"/>
      <c r="C169" s="144"/>
      <c r="D169" s="148" t="str">
        <f t="shared" si="10"/>
        <v/>
      </c>
      <c r="F169" s="69"/>
      <c r="G169" s="62"/>
      <c r="H169" s="62"/>
      <c r="I169" s="62"/>
      <c r="J169" s="62"/>
      <c r="K169" s="62"/>
      <c r="L169" s="62"/>
      <c r="M169" s="62"/>
      <c r="N169" s="62"/>
      <c r="O169" s="62"/>
      <c r="P169" s="62"/>
    </row>
    <row r="170" spans="1:16" s="68" customFormat="1">
      <c r="A170" s="141">
        <v>159</v>
      </c>
      <c r="B170" s="142"/>
      <c r="C170" s="144"/>
      <c r="D170" s="148" t="str">
        <f t="shared" si="10"/>
        <v/>
      </c>
      <c r="F170" s="69"/>
      <c r="G170" s="62"/>
      <c r="H170" s="62"/>
      <c r="I170" s="62"/>
      <c r="J170" s="62"/>
      <c r="K170" s="62"/>
      <c r="L170" s="62"/>
      <c r="M170" s="62"/>
      <c r="N170" s="62"/>
      <c r="O170" s="62"/>
      <c r="P170" s="62"/>
    </row>
    <row r="171" spans="1:16" s="68" customFormat="1">
      <c r="A171" s="141">
        <v>160</v>
      </c>
      <c r="B171" s="142"/>
      <c r="C171" s="144"/>
      <c r="D171" s="148" t="str">
        <f t="shared" si="10"/>
        <v/>
      </c>
      <c r="F171" s="69"/>
      <c r="G171" s="62"/>
      <c r="H171" s="62"/>
      <c r="I171" s="62"/>
      <c r="J171" s="62"/>
      <c r="K171" s="62"/>
      <c r="L171" s="62"/>
      <c r="M171" s="62"/>
      <c r="N171" s="62"/>
      <c r="O171" s="62"/>
      <c r="P171" s="62"/>
    </row>
    <row r="172" spans="1:16" s="68" customFormat="1">
      <c r="A172" s="141">
        <v>161</v>
      </c>
      <c r="B172" s="142"/>
      <c r="C172" s="144"/>
      <c r="D172" s="148" t="str">
        <f t="shared" si="10"/>
        <v/>
      </c>
      <c r="F172" s="69"/>
      <c r="G172" s="62"/>
      <c r="H172" s="62"/>
      <c r="I172" s="62"/>
      <c r="J172" s="62"/>
      <c r="K172" s="62"/>
      <c r="L172" s="62"/>
      <c r="M172" s="62"/>
      <c r="N172" s="62"/>
      <c r="O172" s="62"/>
      <c r="P172" s="62"/>
    </row>
    <row r="173" spans="1:16" s="68" customFormat="1">
      <c r="A173" s="141">
        <v>162</v>
      </c>
      <c r="B173" s="142"/>
      <c r="C173" s="144"/>
      <c r="D173" s="148" t="str">
        <f t="shared" si="10"/>
        <v/>
      </c>
      <c r="F173" s="69"/>
      <c r="G173" s="62"/>
      <c r="H173" s="62"/>
      <c r="I173" s="62"/>
      <c r="J173" s="62"/>
      <c r="K173" s="62"/>
      <c r="L173" s="62"/>
      <c r="M173" s="62"/>
      <c r="N173" s="62"/>
      <c r="O173" s="62"/>
      <c r="P173" s="62"/>
    </row>
    <row r="174" spans="1:16" s="68" customFormat="1">
      <c r="A174" s="141">
        <v>163</v>
      </c>
      <c r="B174" s="142"/>
      <c r="C174" s="144"/>
      <c r="D174" s="148" t="str">
        <f t="shared" si="10"/>
        <v/>
      </c>
      <c r="F174" s="69"/>
      <c r="G174" s="62"/>
      <c r="H174" s="62"/>
      <c r="I174" s="62"/>
      <c r="J174" s="62"/>
      <c r="K174" s="62"/>
      <c r="L174" s="62"/>
      <c r="M174" s="62"/>
      <c r="N174" s="62"/>
      <c r="O174" s="62"/>
      <c r="P174" s="62"/>
    </row>
    <row r="175" spans="1:16" s="68" customFormat="1">
      <c r="A175" s="141">
        <v>164</v>
      </c>
      <c r="B175" s="142"/>
      <c r="C175" s="144"/>
      <c r="D175" s="148" t="str">
        <f t="shared" si="10"/>
        <v/>
      </c>
      <c r="F175" s="69"/>
      <c r="G175" s="62"/>
      <c r="H175" s="62"/>
      <c r="I175" s="62"/>
      <c r="J175" s="62"/>
      <c r="K175" s="62"/>
      <c r="L175" s="62"/>
      <c r="M175" s="62"/>
      <c r="N175" s="62"/>
      <c r="O175" s="62"/>
      <c r="P175" s="62"/>
    </row>
    <row r="176" spans="1:16" s="68" customFormat="1">
      <c r="A176" s="141">
        <v>165</v>
      </c>
      <c r="B176" s="142"/>
      <c r="C176" s="144"/>
      <c r="D176" s="148" t="str">
        <f t="shared" si="10"/>
        <v/>
      </c>
      <c r="F176" s="69"/>
      <c r="G176" s="62"/>
      <c r="H176" s="62"/>
      <c r="I176" s="62"/>
      <c r="J176" s="62"/>
      <c r="K176" s="62"/>
      <c r="L176" s="62"/>
      <c r="M176" s="62"/>
      <c r="N176" s="62"/>
      <c r="O176" s="62"/>
      <c r="P176" s="62"/>
    </row>
    <row r="177" spans="1:16" s="68" customFormat="1">
      <c r="A177" s="141">
        <v>166</v>
      </c>
      <c r="B177" s="142"/>
      <c r="C177" s="144"/>
      <c r="D177" s="148" t="str">
        <f t="shared" si="10"/>
        <v/>
      </c>
      <c r="F177" s="69"/>
      <c r="G177" s="62"/>
      <c r="H177" s="62"/>
      <c r="I177" s="62"/>
      <c r="J177" s="62"/>
      <c r="K177" s="62"/>
      <c r="L177" s="62"/>
      <c r="M177" s="62"/>
      <c r="N177" s="62"/>
      <c r="O177" s="62"/>
      <c r="P177" s="62"/>
    </row>
    <row r="178" spans="1:16" s="68" customFormat="1">
      <c r="A178" s="141">
        <v>167</v>
      </c>
      <c r="B178" s="142"/>
      <c r="C178" s="144"/>
      <c r="D178" s="148" t="str">
        <f t="shared" si="10"/>
        <v/>
      </c>
      <c r="F178" s="69"/>
      <c r="G178" s="62"/>
      <c r="H178" s="62"/>
      <c r="I178" s="62"/>
      <c r="J178" s="62"/>
      <c r="K178" s="62"/>
      <c r="L178" s="62"/>
      <c r="M178" s="62"/>
      <c r="N178" s="62"/>
      <c r="O178" s="62"/>
      <c r="P178" s="62"/>
    </row>
    <row r="179" spans="1:16" s="68" customFormat="1">
      <c r="A179" s="141">
        <v>168</v>
      </c>
      <c r="B179" s="142"/>
      <c r="C179" s="144"/>
      <c r="D179" s="148" t="str">
        <f t="shared" si="10"/>
        <v/>
      </c>
      <c r="F179" s="69"/>
      <c r="G179" s="62"/>
      <c r="H179" s="62"/>
      <c r="I179" s="62"/>
      <c r="J179" s="62"/>
      <c r="K179" s="62"/>
      <c r="L179" s="62"/>
      <c r="M179" s="62"/>
      <c r="N179" s="62"/>
      <c r="O179" s="62"/>
      <c r="P179" s="62"/>
    </row>
    <row r="180" spans="1:16" s="68" customFormat="1">
      <c r="A180" s="141">
        <v>169</v>
      </c>
      <c r="B180" s="142"/>
      <c r="C180" s="144"/>
      <c r="D180" s="148" t="str">
        <f t="shared" si="10"/>
        <v/>
      </c>
      <c r="F180" s="69"/>
      <c r="G180" s="62"/>
      <c r="H180" s="62"/>
      <c r="I180" s="62"/>
      <c r="J180" s="62"/>
      <c r="K180" s="62"/>
      <c r="L180" s="62"/>
      <c r="M180" s="62"/>
      <c r="N180" s="62"/>
      <c r="O180" s="62"/>
      <c r="P180" s="62"/>
    </row>
    <row r="181" spans="1:16" s="68" customFormat="1">
      <c r="A181" s="141">
        <v>170</v>
      </c>
      <c r="B181" s="142"/>
      <c r="C181" s="144"/>
      <c r="D181" s="148" t="str">
        <f t="shared" si="10"/>
        <v/>
      </c>
      <c r="F181" s="69"/>
      <c r="G181" s="62"/>
      <c r="H181" s="62"/>
      <c r="I181" s="62"/>
      <c r="J181" s="62"/>
      <c r="K181" s="62"/>
      <c r="L181" s="62"/>
      <c r="M181" s="62"/>
      <c r="N181" s="62"/>
      <c r="O181" s="62"/>
      <c r="P181" s="62"/>
    </row>
    <row r="182" spans="1:16" s="68" customFormat="1">
      <c r="A182" s="141">
        <v>171</v>
      </c>
      <c r="B182" s="142"/>
      <c r="C182" s="144"/>
      <c r="D182" s="148" t="str">
        <f t="shared" si="10"/>
        <v/>
      </c>
      <c r="F182" s="69"/>
      <c r="G182" s="62"/>
      <c r="H182" s="62"/>
      <c r="I182" s="62"/>
      <c r="J182" s="62"/>
      <c r="K182" s="62"/>
      <c r="L182" s="62"/>
      <c r="M182" s="62"/>
      <c r="N182" s="62"/>
      <c r="O182" s="62"/>
      <c r="P182" s="62"/>
    </row>
    <row r="183" spans="1:16" s="68" customFormat="1">
      <c r="A183" s="141">
        <v>172</v>
      </c>
      <c r="B183" s="142"/>
      <c r="C183" s="144"/>
      <c r="D183" s="148" t="str">
        <f t="shared" si="10"/>
        <v/>
      </c>
      <c r="F183" s="69"/>
      <c r="G183" s="62"/>
      <c r="H183" s="62"/>
      <c r="I183" s="62"/>
      <c r="J183" s="62"/>
      <c r="K183" s="62"/>
      <c r="L183" s="62"/>
      <c r="M183" s="62"/>
      <c r="N183" s="62"/>
      <c r="O183" s="62"/>
      <c r="P183" s="62"/>
    </row>
    <row r="184" spans="1:16" s="68" customFormat="1">
      <c r="A184" s="141">
        <v>173</v>
      </c>
      <c r="B184" s="142"/>
      <c r="C184" s="144"/>
      <c r="D184" s="148" t="str">
        <f t="shared" si="10"/>
        <v/>
      </c>
      <c r="F184" s="69"/>
      <c r="G184" s="62"/>
      <c r="H184" s="62"/>
      <c r="I184" s="62"/>
      <c r="J184" s="62"/>
      <c r="K184" s="62"/>
      <c r="L184" s="62"/>
      <c r="M184" s="62"/>
      <c r="N184" s="62"/>
      <c r="O184" s="62"/>
      <c r="P184" s="62"/>
    </row>
    <row r="185" spans="1:16" s="68" customFormat="1">
      <c r="A185" s="141">
        <v>174</v>
      </c>
      <c r="B185" s="142"/>
      <c r="C185" s="144"/>
      <c r="D185" s="148" t="str">
        <f t="shared" si="10"/>
        <v/>
      </c>
      <c r="F185" s="69"/>
      <c r="G185" s="62"/>
      <c r="H185" s="62"/>
      <c r="I185" s="62"/>
      <c r="J185" s="62"/>
      <c r="K185" s="62"/>
      <c r="L185" s="62"/>
      <c r="M185" s="62"/>
      <c r="N185" s="62"/>
      <c r="O185" s="62"/>
      <c r="P185" s="62"/>
    </row>
    <row r="186" spans="1:16" s="68" customFormat="1">
      <c r="A186" s="141">
        <v>175</v>
      </c>
      <c r="B186" s="142"/>
      <c r="C186" s="144"/>
      <c r="D186" s="148" t="str">
        <f t="shared" si="10"/>
        <v/>
      </c>
      <c r="F186" s="69"/>
      <c r="G186" s="62"/>
      <c r="H186" s="62"/>
      <c r="I186" s="62"/>
      <c r="J186" s="62"/>
      <c r="K186" s="62"/>
      <c r="L186" s="62"/>
      <c r="M186" s="62"/>
      <c r="N186" s="62"/>
      <c r="O186" s="62"/>
      <c r="P186" s="62"/>
    </row>
    <row r="187" spans="1:16" s="68" customFormat="1">
      <c r="A187" s="141">
        <v>176</v>
      </c>
      <c r="B187" s="142"/>
      <c r="C187" s="144"/>
      <c r="D187" s="148" t="str">
        <f t="shared" si="10"/>
        <v/>
      </c>
      <c r="F187" s="69"/>
      <c r="G187" s="62"/>
      <c r="H187" s="62"/>
      <c r="I187" s="62"/>
      <c r="J187" s="62"/>
      <c r="K187" s="62"/>
      <c r="L187" s="62"/>
      <c r="M187" s="62"/>
      <c r="N187" s="62"/>
      <c r="O187" s="62"/>
      <c r="P187" s="62"/>
    </row>
    <row r="188" spans="1:16" s="68" customFormat="1">
      <c r="A188" s="141">
        <v>177</v>
      </c>
      <c r="B188" s="142"/>
      <c r="C188" s="144"/>
      <c r="D188" s="148" t="str">
        <f t="shared" si="10"/>
        <v/>
      </c>
      <c r="F188" s="69"/>
      <c r="G188" s="62"/>
      <c r="H188" s="62"/>
      <c r="I188" s="62"/>
      <c r="J188" s="62"/>
      <c r="K188" s="62"/>
      <c r="L188" s="62"/>
      <c r="M188" s="62"/>
      <c r="N188" s="62"/>
      <c r="O188" s="62"/>
      <c r="P188" s="62"/>
    </row>
    <row r="189" spans="1:16" s="68" customFormat="1">
      <c r="A189" s="141">
        <v>178</v>
      </c>
      <c r="B189" s="142"/>
      <c r="C189" s="144"/>
      <c r="D189" s="148" t="str">
        <f t="shared" si="10"/>
        <v/>
      </c>
      <c r="F189" s="69"/>
      <c r="G189" s="62"/>
      <c r="H189" s="62"/>
      <c r="I189" s="62"/>
      <c r="J189" s="62"/>
      <c r="K189" s="62"/>
      <c r="L189" s="62"/>
      <c r="M189" s="62"/>
      <c r="N189" s="62"/>
      <c r="O189" s="62"/>
      <c r="P189" s="62"/>
    </row>
    <row r="190" spans="1:16" s="68" customFormat="1">
      <c r="A190" s="141">
        <v>179</v>
      </c>
      <c r="B190" s="142"/>
      <c r="C190" s="144"/>
      <c r="D190" s="148" t="str">
        <f t="shared" si="10"/>
        <v/>
      </c>
      <c r="F190" s="69"/>
      <c r="G190" s="62"/>
      <c r="H190" s="62"/>
      <c r="I190" s="62"/>
      <c r="J190" s="62"/>
      <c r="K190" s="62"/>
      <c r="L190" s="62"/>
      <c r="M190" s="62"/>
      <c r="N190" s="62"/>
      <c r="O190" s="62"/>
      <c r="P190" s="62"/>
    </row>
    <row r="191" spans="1:16" s="68" customFormat="1">
      <c r="A191" s="141">
        <v>180</v>
      </c>
      <c r="B191" s="142"/>
      <c r="C191" s="144"/>
      <c r="D191" s="148" t="str">
        <f t="shared" si="10"/>
        <v/>
      </c>
      <c r="F191" s="69"/>
      <c r="G191" s="62"/>
      <c r="H191" s="62"/>
      <c r="I191" s="62"/>
      <c r="J191" s="62"/>
      <c r="K191" s="62"/>
      <c r="L191" s="62"/>
      <c r="M191" s="62"/>
      <c r="N191" s="62"/>
      <c r="O191" s="62"/>
      <c r="P191" s="62"/>
    </row>
    <row r="192" spans="1:16" s="68" customFormat="1">
      <c r="A192" s="141">
        <v>181</v>
      </c>
      <c r="B192" s="142"/>
      <c r="C192" s="144"/>
      <c r="D192" s="148" t="str">
        <f t="shared" si="10"/>
        <v/>
      </c>
      <c r="F192" s="69"/>
      <c r="G192" s="62"/>
      <c r="H192" s="62"/>
      <c r="I192" s="62"/>
      <c r="J192" s="62"/>
      <c r="K192" s="62"/>
      <c r="L192" s="62"/>
      <c r="M192" s="62"/>
      <c r="N192" s="62"/>
      <c r="O192" s="62"/>
      <c r="P192" s="62"/>
    </row>
    <row r="193" spans="1:16" s="68" customFormat="1">
      <c r="A193" s="141">
        <v>182</v>
      </c>
      <c r="B193" s="142"/>
      <c r="C193" s="144"/>
      <c r="D193" s="148" t="str">
        <f t="shared" si="10"/>
        <v/>
      </c>
      <c r="F193" s="69"/>
      <c r="G193" s="62"/>
      <c r="H193" s="62"/>
      <c r="I193" s="62"/>
      <c r="J193" s="62"/>
      <c r="K193" s="62"/>
      <c r="L193" s="62"/>
      <c r="M193" s="62"/>
      <c r="N193" s="62"/>
      <c r="O193" s="62"/>
      <c r="P193" s="62"/>
    </row>
    <row r="194" spans="1:16" s="68" customFormat="1">
      <c r="A194" s="141">
        <v>183</v>
      </c>
      <c r="B194" s="142"/>
      <c r="C194" s="144"/>
      <c r="D194" s="148" t="str">
        <f t="shared" si="10"/>
        <v/>
      </c>
      <c r="F194" s="69"/>
      <c r="G194" s="62"/>
      <c r="H194" s="62"/>
      <c r="I194" s="62"/>
      <c r="J194" s="62"/>
      <c r="K194" s="62"/>
      <c r="L194" s="62"/>
      <c r="M194" s="62"/>
      <c r="N194" s="62"/>
      <c r="O194" s="62"/>
      <c r="P194" s="62"/>
    </row>
    <row r="195" spans="1:16" s="68" customFormat="1">
      <c r="A195" s="141">
        <v>184</v>
      </c>
      <c r="B195" s="142"/>
      <c r="C195" s="144"/>
      <c r="D195" s="148" t="str">
        <f t="shared" si="10"/>
        <v/>
      </c>
      <c r="F195" s="69"/>
      <c r="G195" s="62"/>
      <c r="H195" s="62"/>
      <c r="I195" s="62"/>
      <c r="J195" s="62"/>
      <c r="K195" s="62"/>
      <c r="L195" s="62"/>
      <c r="M195" s="62"/>
      <c r="N195" s="62"/>
      <c r="O195" s="62"/>
      <c r="P195" s="62"/>
    </row>
    <row r="196" spans="1:16" s="68" customFormat="1">
      <c r="A196" s="141">
        <v>185</v>
      </c>
      <c r="B196" s="142"/>
      <c r="C196" s="144"/>
      <c r="D196" s="148" t="str">
        <f t="shared" si="10"/>
        <v/>
      </c>
      <c r="F196" s="69"/>
      <c r="G196" s="62"/>
      <c r="H196" s="62"/>
      <c r="I196" s="62"/>
      <c r="J196" s="62"/>
      <c r="K196" s="62"/>
      <c r="L196" s="62"/>
      <c r="M196" s="62"/>
      <c r="N196" s="62"/>
      <c r="O196" s="62"/>
      <c r="P196" s="62"/>
    </row>
    <row r="197" spans="1:16" s="68" customFormat="1">
      <c r="A197" s="141">
        <v>186</v>
      </c>
      <c r="B197" s="142"/>
      <c r="C197" s="144"/>
      <c r="D197" s="148" t="str">
        <f t="shared" si="10"/>
        <v/>
      </c>
      <c r="F197" s="69"/>
      <c r="G197" s="62"/>
      <c r="H197" s="62"/>
      <c r="I197" s="62"/>
      <c r="J197" s="62"/>
      <c r="K197" s="62"/>
      <c r="L197" s="62"/>
      <c r="M197" s="62"/>
      <c r="N197" s="62"/>
      <c r="O197" s="62"/>
      <c r="P197" s="62"/>
    </row>
    <row r="198" spans="1:16" s="68" customFormat="1">
      <c r="A198" s="141">
        <v>187</v>
      </c>
      <c r="B198" s="142"/>
      <c r="C198" s="144"/>
      <c r="D198" s="148" t="str">
        <f t="shared" si="10"/>
        <v/>
      </c>
      <c r="F198" s="69"/>
      <c r="G198" s="62"/>
      <c r="H198" s="62"/>
      <c r="I198" s="62"/>
      <c r="J198" s="62"/>
      <c r="K198" s="62"/>
      <c r="L198" s="62"/>
      <c r="M198" s="62"/>
      <c r="N198" s="62"/>
      <c r="O198" s="62"/>
      <c r="P198" s="62"/>
    </row>
    <row r="199" spans="1:16" s="68" customFormat="1">
      <c r="A199" s="141">
        <v>188</v>
      </c>
      <c r="B199" s="142"/>
      <c r="C199" s="144"/>
      <c r="D199" s="148" t="str">
        <f t="shared" si="10"/>
        <v/>
      </c>
      <c r="F199" s="69"/>
      <c r="G199" s="62"/>
      <c r="H199" s="62"/>
      <c r="I199" s="62"/>
      <c r="J199" s="62"/>
      <c r="K199" s="62"/>
      <c r="L199" s="62"/>
      <c r="M199" s="62"/>
      <c r="N199" s="62"/>
      <c r="O199" s="62"/>
      <c r="P199" s="62"/>
    </row>
    <row r="200" spans="1:16" s="68" customFormat="1">
      <c r="A200" s="141">
        <v>189</v>
      </c>
      <c r="B200" s="142"/>
      <c r="C200" s="144"/>
      <c r="D200" s="148" t="str">
        <f t="shared" si="10"/>
        <v/>
      </c>
      <c r="F200" s="69"/>
      <c r="G200" s="62"/>
      <c r="H200" s="62"/>
      <c r="I200" s="62"/>
      <c r="J200" s="62"/>
      <c r="K200" s="62"/>
      <c r="L200" s="62"/>
      <c r="M200" s="62"/>
      <c r="N200" s="62"/>
      <c r="O200" s="62"/>
      <c r="P200" s="62"/>
    </row>
    <row r="201" spans="1:16" s="68" customFormat="1">
      <c r="A201" s="141">
        <v>190</v>
      </c>
      <c r="B201" s="142"/>
      <c r="C201" s="144"/>
      <c r="D201" s="148" t="str">
        <f t="shared" si="10"/>
        <v/>
      </c>
      <c r="F201" s="69"/>
      <c r="G201" s="62"/>
      <c r="H201" s="62"/>
      <c r="I201" s="62"/>
      <c r="J201" s="62"/>
      <c r="K201" s="62"/>
      <c r="L201" s="62"/>
      <c r="M201" s="62"/>
      <c r="N201" s="62"/>
      <c r="O201" s="62"/>
      <c r="P201" s="62"/>
    </row>
    <row r="202" spans="1:16" s="68" customFormat="1">
      <c r="A202" s="141">
        <v>191</v>
      </c>
      <c r="B202" s="142"/>
      <c r="C202" s="144"/>
      <c r="D202" s="148" t="str">
        <f t="shared" si="10"/>
        <v/>
      </c>
      <c r="F202" s="69"/>
      <c r="G202" s="62"/>
      <c r="H202" s="62"/>
      <c r="I202" s="62"/>
      <c r="J202" s="62"/>
      <c r="K202" s="62"/>
      <c r="L202" s="62"/>
      <c r="M202" s="62"/>
      <c r="N202" s="62"/>
      <c r="O202" s="62"/>
      <c r="P202" s="62"/>
    </row>
    <row r="203" spans="1:16" s="68" customFormat="1">
      <c r="A203" s="141">
        <v>192</v>
      </c>
      <c r="B203" s="142"/>
      <c r="C203" s="144"/>
      <c r="D203" s="148" t="str">
        <f t="shared" si="10"/>
        <v/>
      </c>
      <c r="F203" s="69"/>
      <c r="G203" s="62"/>
      <c r="H203" s="62"/>
      <c r="I203" s="62"/>
      <c r="J203" s="62"/>
      <c r="K203" s="62"/>
      <c r="L203" s="62"/>
      <c r="M203" s="62"/>
      <c r="N203" s="62"/>
      <c r="O203" s="62"/>
      <c r="P203" s="62"/>
    </row>
    <row r="204" spans="1:16" s="68" customFormat="1">
      <c r="A204" s="141">
        <v>193</v>
      </c>
      <c r="B204" s="142"/>
      <c r="C204" s="144"/>
      <c r="D204" s="148" t="str">
        <f t="shared" ref="D204:D261" si="11">IF(OR($B204="",,$C204&lt;an_initial,$C204&gt;an_final),"",E204*10)</f>
        <v/>
      </c>
      <c r="F204" s="69"/>
      <c r="G204" s="62"/>
      <c r="H204" s="62"/>
      <c r="I204" s="62"/>
      <c r="J204" s="62"/>
      <c r="K204" s="62"/>
      <c r="L204" s="62"/>
      <c r="M204" s="62"/>
      <c r="N204" s="62"/>
      <c r="O204" s="62"/>
      <c r="P204" s="62"/>
    </row>
    <row r="205" spans="1:16" s="68" customFormat="1">
      <c r="A205" s="141">
        <v>194</v>
      </c>
      <c r="B205" s="142"/>
      <c r="C205" s="144"/>
      <c r="D205" s="148" t="str">
        <f t="shared" si="11"/>
        <v/>
      </c>
      <c r="F205" s="69"/>
      <c r="G205" s="62"/>
      <c r="H205" s="62"/>
      <c r="I205" s="62"/>
      <c r="J205" s="62"/>
      <c r="K205" s="62"/>
      <c r="L205" s="62"/>
      <c r="M205" s="62"/>
      <c r="N205" s="62"/>
      <c r="O205" s="62"/>
      <c r="P205" s="62"/>
    </row>
    <row r="206" spans="1:16" s="68" customFormat="1">
      <c r="A206" s="141">
        <v>195</v>
      </c>
      <c r="B206" s="142"/>
      <c r="C206" s="144"/>
      <c r="D206" s="148" t="str">
        <f t="shared" si="11"/>
        <v/>
      </c>
      <c r="F206" s="69"/>
      <c r="G206" s="62"/>
      <c r="H206" s="62"/>
      <c r="I206" s="62"/>
      <c r="J206" s="62"/>
      <c r="K206" s="62"/>
      <c r="L206" s="62"/>
      <c r="M206" s="62"/>
      <c r="N206" s="62"/>
      <c r="O206" s="62"/>
      <c r="P206" s="62"/>
    </row>
    <row r="207" spans="1:16" s="68" customFormat="1">
      <c r="A207" s="141">
        <v>196</v>
      </c>
      <c r="B207" s="142"/>
      <c r="C207" s="144"/>
      <c r="D207" s="148" t="str">
        <f t="shared" si="11"/>
        <v/>
      </c>
      <c r="F207" s="69"/>
      <c r="G207" s="62"/>
      <c r="H207" s="62"/>
      <c r="I207" s="62"/>
      <c r="J207" s="62"/>
      <c r="K207" s="62"/>
      <c r="L207" s="62"/>
      <c r="M207" s="62"/>
      <c r="N207" s="62"/>
      <c r="O207" s="62"/>
      <c r="P207" s="62"/>
    </row>
    <row r="208" spans="1:16" s="68" customFormat="1">
      <c r="A208" s="141">
        <v>197</v>
      </c>
      <c r="B208" s="142"/>
      <c r="C208" s="144"/>
      <c r="D208" s="148" t="str">
        <f t="shared" si="11"/>
        <v/>
      </c>
      <c r="F208" s="69"/>
      <c r="G208" s="62"/>
      <c r="H208" s="62"/>
      <c r="I208" s="62"/>
      <c r="J208" s="62"/>
      <c r="K208" s="62"/>
      <c r="L208" s="62"/>
      <c r="M208" s="62"/>
      <c r="N208" s="62"/>
      <c r="O208" s="62"/>
      <c r="P208" s="62"/>
    </row>
    <row r="209" spans="1:16" s="68" customFormat="1">
      <c r="A209" s="141">
        <v>198</v>
      </c>
      <c r="B209" s="142"/>
      <c r="C209" s="144"/>
      <c r="D209" s="148" t="str">
        <f t="shared" si="11"/>
        <v/>
      </c>
      <c r="F209" s="69"/>
      <c r="G209" s="62"/>
      <c r="H209" s="62"/>
      <c r="I209" s="62"/>
      <c r="J209" s="62"/>
      <c r="K209" s="62"/>
      <c r="L209" s="62"/>
      <c r="M209" s="62"/>
      <c r="N209" s="62"/>
      <c r="O209" s="62"/>
      <c r="P209" s="62"/>
    </row>
    <row r="210" spans="1:16" s="68" customFormat="1">
      <c r="A210" s="141">
        <v>199</v>
      </c>
      <c r="B210" s="142"/>
      <c r="C210" s="144"/>
      <c r="D210" s="148" t="str">
        <f t="shared" si="11"/>
        <v/>
      </c>
      <c r="F210" s="69"/>
      <c r="G210" s="62"/>
      <c r="H210" s="62"/>
      <c r="I210" s="62"/>
      <c r="J210" s="62"/>
      <c r="K210" s="62"/>
      <c r="L210" s="62"/>
      <c r="M210" s="62"/>
      <c r="N210" s="62"/>
      <c r="O210" s="62"/>
      <c r="P210" s="62"/>
    </row>
    <row r="211" spans="1:16" s="68" customFormat="1">
      <c r="A211" s="141">
        <v>200</v>
      </c>
      <c r="B211" s="142"/>
      <c r="C211" s="144"/>
      <c r="D211" s="148" t="str">
        <f t="shared" si="11"/>
        <v/>
      </c>
      <c r="F211" s="69"/>
      <c r="G211" s="62"/>
      <c r="H211" s="62"/>
      <c r="I211" s="62"/>
      <c r="J211" s="62"/>
      <c r="K211" s="62"/>
      <c r="L211" s="62"/>
      <c r="M211" s="62"/>
      <c r="N211" s="62"/>
      <c r="O211" s="62"/>
      <c r="P211" s="62"/>
    </row>
    <row r="212" spans="1:16" s="68" customFormat="1">
      <c r="A212" s="141">
        <v>201</v>
      </c>
      <c r="B212" s="142"/>
      <c r="C212" s="144"/>
      <c r="D212" s="148" t="str">
        <f t="shared" si="11"/>
        <v/>
      </c>
      <c r="F212" s="69"/>
      <c r="G212" s="62"/>
      <c r="H212" s="62"/>
      <c r="I212" s="62"/>
      <c r="J212" s="62"/>
      <c r="K212" s="62"/>
      <c r="L212" s="62"/>
      <c r="M212" s="62"/>
      <c r="N212" s="62"/>
      <c r="O212" s="62"/>
      <c r="P212" s="62"/>
    </row>
    <row r="213" spans="1:16" s="68" customFormat="1">
      <c r="A213" s="141">
        <v>202</v>
      </c>
      <c r="B213" s="142"/>
      <c r="C213" s="144"/>
      <c r="D213" s="148" t="str">
        <f t="shared" si="11"/>
        <v/>
      </c>
      <c r="F213" s="69"/>
      <c r="G213" s="62"/>
      <c r="H213" s="62"/>
      <c r="I213" s="62"/>
      <c r="J213" s="62"/>
      <c r="K213" s="62"/>
      <c r="L213" s="62"/>
      <c r="M213" s="62"/>
      <c r="N213" s="62"/>
      <c r="O213" s="62"/>
      <c r="P213" s="62"/>
    </row>
    <row r="214" spans="1:16" s="68" customFormat="1">
      <c r="A214" s="141">
        <v>203</v>
      </c>
      <c r="B214" s="142"/>
      <c r="C214" s="144"/>
      <c r="D214" s="148" t="str">
        <f t="shared" si="11"/>
        <v/>
      </c>
      <c r="F214" s="69"/>
      <c r="G214" s="62"/>
      <c r="H214" s="62"/>
      <c r="I214" s="62"/>
      <c r="J214" s="62"/>
      <c r="K214" s="62"/>
      <c r="L214" s="62"/>
      <c r="M214" s="62"/>
      <c r="N214" s="62"/>
      <c r="O214" s="62"/>
      <c r="P214" s="62"/>
    </row>
    <row r="215" spans="1:16" s="68" customFormat="1">
      <c r="A215" s="141">
        <v>204</v>
      </c>
      <c r="B215" s="142"/>
      <c r="C215" s="144"/>
      <c r="D215" s="148" t="str">
        <f t="shared" si="11"/>
        <v/>
      </c>
      <c r="F215" s="69"/>
      <c r="G215" s="62"/>
      <c r="H215" s="62"/>
      <c r="I215" s="62"/>
      <c r="J215" s="62"/>
      <c r="K215" s="62"/>
      <c r="L215" s="62"/>
      <c r="M215" s="62"/>
      <c r="N215" s="62"/>
      <c r="O215" s="62"/>
      <c r="P215" s="62"/>
    </row>
    <row r="216" spans="1:16" s="68" customFormat="1">
      <c r="A216" s="141">
        <v>205</v>
      </c>
      <c r="B216" s="142"/>
      <c r="C216" s="144"/>
      <c r="D216" s="148" t="str">
        <f t="shared" si="11"/>
        <v/>
      </c>
      <c r="F216" s="69"/>
      <c r="G216" s="62"/>
      <c r="H216" s="62"/>
      <c r="I216" s="62"/>
      <c r="J216" s="62"/>
      <c r="K216" s="62"/>
      <c r="L216" s="62"/>
      <c r="M216" s="62"/>
      <c r="N216" s="62"/>
      <c r="O216" s="62"/>
      <c r="P216" s="62"/>
    </row>
    <row r="217" spans="1:16" s="68" customFormat="1">
      <c r="A217" s="141">
        <v>206</v>
      </c>
      <c r="B217" s="142"/>
      <c r="C217" s="144"/>
      <c r="D217" s="148" t="str">
        <f t="shared" si="11"/>
        <v/>
      </c>
      <c r="F217" s="69"/>
      <c r="G217" s="62"/>
      <c r="H217" s="62"/>
      <c r="I217" s="62"/>
      <c r="J217" s="62"/>
      <c r="K217" s="62"/>
      <c r="L217" s="62"/>
      <c r="M217" s="62"/>
      <c r="N217" s="62"/>
      <c r="O217" s="62"/>
      <c r="P217" s="62"/>
    </row>
    <row r="218" spans="1:16" s="68" customFormat="1">
      <c r="A218" s="141">
        <v>207</v>
      </c>
      <c r="B218" s="142"/>
      <c r="C218" s="144"/>
      <c r="D218" s="148" t="str">
        <f t="shared" si="11"/>
        <v/>
      </c>
      <c r="F218" s="69"/>
      <c r="G218" s="62"/>
      <c r="H218" s="62"/>
      <c r="I218" s="62"/>
      <c r="J218" s="62"/>
      <c r="K218" s="62"/>
      <c r="L218" s="62"/>
      <c r="M218" s="62"/>
      <c r="N218" s="62"/>
      <c r="O218" s="62"/>
      <c r="P218" s="62"/>
    </row>
    <row r="219" spans="1:16" s="68" customFormat="1">
      <c r="A219" s="141">
        <v>208</v>
      </c>
      <c r="B219" s="142"/>
      <c r="C219" s="144"/>
      <c r="D219" s="148" t="str">
        <f t="shared" si="11"/>
        <v/>
      </c>
      <c r="F219" s="69"/>
      <c r="G219" s="62"/>
      <c r="H219" s="62"/>
      <c r="I219" s="62"/>
      <c r="J219" s="62"/>
      <c r="K219" s="62"/>
      <c r="L219" s="62"/>
      <c r="M219" s="62"/>
      <c r="N219" s="62"/>
      <c r="O219" s="62"/>
      <c r="P219" s="62"/>
    </row>
    <row r="220" spans="1:16" s="68" customFormat="1">
      <c r="A220" s="141">
        <v>209</v>
      </c>
      <c r="B220" s="142"/>
      <c r="C220" s="144"/>
      <c r="D220" s="148" t="str">
        <f t="shared" si="11"/>
        <v/>
      </c>
      <c r="F220" s="69"/>
      <c r="G220" s="62"/>
      <c r="H220" s="62"/>
      <c r="I220" s="62"/>
      <c r="J220" s="62"/>
      <c r="K220" s="62"/>
      <c r="L220" s="62"/>
      <c r="M220" s="62"/>
      <c r="N220" s="62"/>
      <c r="O220" s="62"/>
      <c r="P220" s="62"/>
    </row>
    <row r="221" spans="1:16" s="68" customFormat="1">
      <c r="A221" s="141">
        <v>210</v>
      </c>
      <c r="B221" s="142"/>
      <c r="C221" s="144"/>
      <c r="D221" s="148" t="str">
        <f t="shared" si="11"/>
        <v/>
      </c>
      <c r="F221" s="69"/>
      <c r="G221" s="62"/>
      <c r="H221" s="62"/>
      <c r="I221" s="62"/>
      <c r="J221" s="62"/>
      <c r="K221" s="62"/>
      <c r="L221" s="62"/>
      <c r="M221" s="62"/>
      <c r="N221" s="62"/>
      <c r="O221" s="62"/>
      <c r="P221" s="62"/>
    </row>
    <row r="222" spans="1:16" s="68" customFormat="1">
      <c r="A222" s="141">
        <v>211</v>
      </c>
      <c r="B222" s="142"/>
      <c r="C222" s="144"/>
      <c r="D222" s="148" t="str">
        <f t="shared" si="11"/>
        <v/>
      </c>
      <c r="F222" s="69"/>
      <c r="G222" s="62"/>
      <c r="H222" s="62"/>
      <c r="I222" s="62"/>
      <c r="J222" s="62"/>
      <c r="K222" s="62"/>
      <c r="L222" s="62"/>
      <c r="M222" s="62"/>
      <c r="N222" s="62"/>
      <c r="O222" s="62"/>
      <c r="P222" s="62"/>
    </row>
    <row r="223" spans="1:16" s="68" customFormat="1">
      <c r="A223" s="141">
        <v>212</v>
      </c>
      <c r="B223" s="142"/>
      <c r="C223" s="144"/>
      <c r="D223" s="148" t="str">
        <f t="shared" si="11"/>
        <v/>
      </c>
      <c r="F223" s="69"/>
      <c r="G223" s="62"/>
      <c r="H223" s="62"/>
      <c r="I223" s="62"/>
      <c r="J223" s="62"/>
      <c r="K223" s="62"/>
      <c r="L223" s="62"/>
      <c r="M223" s="62"/>
      <c r="N223" s="62"/>
      <c r="O223" s="62"/>
      <c r="P223" s="62"/>
    </row>
    <row r="224" spans="1:16" s="68" customFormat="1">
      <c r="A224" s="141">
        <v>213</v>
      </c>
      <c r="B224" s="142"/>
      <c r="C224" s="144"/>
      <c r="D224" s="148" t="str">
        <f t="shared" si="11"/>
        <v/>
      </c>
      <c r="F224" s="69"/>
      <c r="G224" s="62"/>
      <c r="H224" s="62"/>
      <c r="I224" s="62"/>
      <c r="J224" s="62"/>
      <c r="K224" s="62"/>
      <c r="L224" s="62"/>
      <c r="M224" s="62"/>
      <c r="N224" s="62"/>
      <c r="O224" s="62"/>
      <c r="P224" s="62"/>
    </row>
    <row r="225" spans="1:16" s="68" customFormat="1">
      <c r="A225" s="141">
        <v>214</v>
      </c>
      <c r="B225" s="142"/>
      <c r="C225" s="144"/>
      <c r="D225" s="148" t="str">
        <f t="shared" si="11"/>
        <v/>
      </c>
      <c r="F225" s="69"/>
      <c r="G225" s="62"/>
      <c r="H225" s="62"/>
      <c r="I225" s="62"/>
      <c r="J225" s="62"/>
      <c r="K225" s="62"/>
      <c r="L225" s="62"/>
      <c r="M225" s="62"/>
      <c r="N225" s="62"/>
      <c r="O225" s="62"/>
      <c r="P225" s="62"/>
    </row>
    <row r="226" spans="1:16" s="68" customFormat="1">
      <c r="A226" s="141">
        <v>215</v>
      </c>
      <c r="B226" s="142"/>
      <c r="C226" s="144"/>
      <c r="D226" s="148" t="str">
        <f t="shared" si="11"/>
        <v/>
      </c>
      <c r="F226" s="69"/>
      <c r="G226" s="62"/>
      <c r="H226" s="62"/>
      <c r="I226" s="62"/>
      <c r="J226" s="62"/>
      <c r="K226" s="62"/>
      <c r="L226" s="62"/>
      <c r="M226" s="62"/>
      <c r="N226" s="62"/>
      <c r="O226" s="62"/>
      <c r="P226" s="62"/>
    </row>
    <row r="227" spans="1:16" s="68" customFormat="1">
      <c r="A227" s="141">
        <v>216</v>
      </c>
      <c r="B227" s="142"/>
      <c r="C227" s="144"/>
      <c r="D227" s="148" t="str">
        <f t="shared" si="11"/>
        <v/>
      </c>
      <c r="F227" s="69"/>
      <c r="G227" s="62"/>
      <c r="H227" s="62"/>
      <c r="I227" s="62"/>
      <c r="J227" s="62"/>
      <c r="K227" s="62"/>
      <c r="L227" s="62"/>
      <c r="M227" s="62"/>
      <c r="N227" s="62"/>
      <c r="O227" s="62"/>
      <c r="P227" s="62"/>
    </row>
    <row r="228" spans="1:16" s="68" customFormat="1">
      <c r="A228" s="141">
        <v>217</v>
      </c>
      <c r="B228" s="142"/>
      <c r="C228" s="144"/>
      <c r="D228" s="148" t="str">
        <f t="shared" si="11"/>
        <v/>
      </c>
      <c r="F228" s="69"/>
      <c r="G228" s="62"/>
      <c r="H228" s="62"/>
      <c r="I228" s="62"/>
      <c r="J228" s="62"/>
      <c r="K228" s="62"/>
      <c r="L228" s="62"/>
      <c r="M228" s="62"/>
      <c r="N228" s="62"/>
      <c r="O228" s="62"/>
      <c r="P228" s="62"/>
    </row>
    <row r="229" spans="1:16" s="68" customFormat="1">
      <c r="A229" s="141">
        <v>218</v>
      </c>
      <c r="B229" s="142"/>
      <c r="C229" s="144"/>
      <c r="D229" s="148" t="str">
        <f t="shared" si="11"/>
        <v/>
      </c>
      <c r="F229" s="69"/>
      <c r="G229" s="62"/>
      <c r="H229" s="62"/>
      <c r="I229" s="62"/>
      <c r="J229" s="62"/>
      <c r="K229" s="62"/>
      <c r="L229" s="62"/>
      <c r="M229" s="62"/>
      <c r="N229" s="62"/>
      <c r="O229" s="62"/>
      <c r="P229" s="62"/>
    </row>
    <row r="230" spans="1:16" s="68" customFormat="1">
      <c r="A230" s="141">
        <v>219</v>
      </c>
      <c r="B230" s="142"/>
      <c r="C230" s="144"/>
      <c r="D230" s="148" t="str">
        <f t="shared" si="11"/>
        <v/>
      </c>
      <c r="F230" s="69"/>
      <c r="G230" s="62"/>
      <c r="H230" s="62"/>
      <c r="I230" s="62"/>
      <c r="J230" s="62"/>
      <c r="K230" s="62"/>
      <c r="L230" s="62"/>
      <c r="M230" s="62"/>
      <c r="N230" s="62"/>
      <c r="O230" s="62"/>
      <c r="P230" s="62"/>
    </row>
    <row r="231" spans="1:16" s="68" customFormat="1">
      <c r="A231" s="141">
        <v>220</v>
      </c>
      <c r="B231" s="142"/>
      <c r="C231" s="144"/>
      <c r="D231" s="148" t="str">
        <f t="shared" si="11"/>
        <v/>
      </c>
      <c r="F231" s="69"/>
      <c r="G231" s="62"/>
      <c r="H231" s="62"/>
      <c r="I231" s="62"/>
      <c r="J231" s="62"/>
      <c r="K231" s="62"/>
      <c r="L231" s="62"/>
      <c r="M231" s="62"/>
      <c r="N231" s="62"/>
      <c r="O231" s="62"/>
      <c r="P231" s="62"/>
    </row>
    <row r="232" spans="1:16" s="68" customFormat="1">
      <c r="A232" s="141">
        <v>221</v>
      </c>
      <c r="B232" s="142"/>
      <c r="C232" s="144"/>
      <c r="D232" s="148" t="str">
        <f t="shared" si="11"/>
        <v/>
      </c>
      <c r="F232" s="69"/>
      <c r="G232" s="62"/>
      <c r="H232" s="62"/>
      <c r="I232" s="62"/>
      <c r="J232" s="62"/>
      <c r="K232" s="62"/>
      <c r="L232" s="62"/>
      <c r="M232" s="62"/>
      <c r="N232" s="62"/>
      <c r="O232" s="62"/>
      <c r="P232" s="62"/>
    </row>
    <row r="233" spans="1:16" s="68" customFormat="1">
      <c r="A233" s="141">
        <v>222</v>
      </c>
      <c r="B233" s="142"/>
      <c r="C233" s="144"/>
      <c r="D233" s="148" t="str">
        <f t="shared" si="11"/>
        <v/>
      </c>
      <c r="F233" s="69"/>
      <c r="G233" s="62"/>
      <c r="H233" s="62"/>
      <c r="I233" s="62"/>
      <c r="J233" s="62"/>
      <c r="K233" s="62"/>
      <c r="L233" s="62"/>
      <c r="M233" s="62"/>
      <c r="N233" s="62"/>
      <c r="O233" s="62"/>
      <c r="P233" s="62"/>
    </row>
    <row r="234" spans="1:16" s="68" customFormat="1">
      <c r="A234" s="141">
        <v>223</v>
      </c>
      <c r="B234" s="142"/>
      <c r="C234" s="144"/>
      <c r="D234" s="148" t="str">
        <f t="shared" si="11"/>
        <v/>
      </c>
      <c r="F234" s="69"/>
      <c r="G234" s="62"/>
      <c r="H234" s="62"/>
      <c r="I234" s="62"/>
      <c r="J234" s="62"/>
      <c r="K234" s="62"/>
      <c r="L234" s="62"/>
      <c r="M234" s="62"/>
      <c r="N234" s="62"/>
      <c r="O234" s="62"/>
      <c r="P234" s="62"/>
    </row>
    <row r="235" spans="1:16" s="68" customFormat="1">
      <c r="A235" s="141">
        <v>224</v>
      </c>
      <c r="B235" s="142"/>
      <c r="C235" s="144"/>
      <c r="D235" s="148" t="str">
        <f t="shared" si="11"/>
        <v/>
      </c>
      <c r="F235" s="69"/>
      <c r="G235" s="62"/>
      <c r="H235" s="62"/>
      <c r="I235" s="62"/>
      <c r="J235" s="62"/>
      <c r="K235" s="62"/>
      <c r="L235" s="62"/>
      <c r="M235" s="62"/>
      <c r="N235" s="62"/>
      <c r="O235" s="62"/>
      <c r="P235" s="62"/>
    </row>
    <row r="236" spans="1:16" s="68" customFormat="1">
      <c r="A236" s="141">
        <v>225</v>
      </c>
      <c r="B236" s="142"/>
      <c r="C236" s="144"/>
      <c r="D236" s="148" t="str">
        <f t="shared" si="11"/>
        <v/>
      </c>
      <c r="F236" s="69"/>
      <c r="G236" s="62"/>
      <c r="H236" s="62"/>
      <c r="I236" s="62"/>
      <c r="J236" s="62"/>
      <c r="K236" s="62"/>
      <c r="L236" s="62"/>
      <c r="M236" s="62"/>
      <c r="N236" s="62"/>
      <c r="O236" s="62"/>
      <c r="P236" s="62"/>
    </row>
    <row r="237" spans="1:16" s="68" customFormat="1">
      <c r="A237" s="141">
        <v>226</v>
      </c>
      <c r="B237" s="142"/>
      <c r="C237" s="144"/>
      <c r="D237" s="148" t="str">
        <f t="shared" si="11"/>
        <v/>
      </c>
      <c r="F237" s="69"/>
      <c r="G237" s="62"/>
      <c r="H237" s="62"/>
      <c r="I237" s="62"/>
      <c r="J237" s="62"/>
      <c r="K237" s="62"/>
      <c r="L237" s="62"/>
      <c r="M237" s="62"/>
      <c r="N237" s="62"/>
      <c r="O237" s="62"/>
      <c r="P237" s="62"/>
    </row>
    <row r="238" spans="1:16" s="68" customFormat="1">
      <c r="A238" s="141">
        <v>227</v>
      </c>
      <c r="B238" s="142"/>
      <c r="C238" s="144"/>
      <c r="D238" s="148" t="str">
        <f t="shared" si="11"/>
        <v/>
      </c>
      <c r="F238" s="69"/>
      <c r="G238" s="62"/>
      <c r="H238" s="62"/>
      <c r="I238" s="62"/>
      <c r="J238" s="62"/>
      <c r="K238" s="62"/>
      <c r="L238" s="62"/>
      <c r="M238" s="62"/>
      <c r="N238" s="62"/>
      <c r="O238" s="62"/>
      <c r="P238" s="62"/>
    </row>
    <row r="239" spans="1:16" s="68" customFormat="1">
      <c r="A239" s="141">
        <v>228</v>
      </c>
      <c r="B239" s="142"/>
      <c r="C239" s="144"/>
      <c r="D239" s="148" t="str">
        <f t="shared" si="11"/>
        <v/>
      </c>
      <c r="F239" s="69"/>
      <c r="G239" s="62"/>
      <c r="H239" s="62"/>
      <c r="I239" s="62"/>
      <c r="J239" s="62"/>
      <c r="K239" s="62"/>
      <c r="L239" s="62"/>
      <c r="M239" s="62"/>
      <c r="N239" s="62"/>
      <c r="O239" s="62"/>
      <c r="P239" s="62"/>
    </row>
    <row r="240" spans="1:16" s="68" customFormat="1">
      <c r="A240" s="141">
        <v>229</v>
      </c>
      <c r="B240" s="142"/>
      <c r="C240" s="144"/>
      <c r="D240" s="148" t="str">
        <f t="shared" si="11"/>
        <v/>
      </c>
      <c r="F240" s="69"/>
      <c r="G240" s="62"/>
      <c r="H240" s="62"/>
      <c r="I240" s="62"/>
      <c r="J240" s="62"/>
      <c r="K240" s="62"/>
      <c r="L240" s="62"/>
      <c r="M240" s="62"/>
      <c r="N240" s="62"/>
      <c r="O240" s="62"/>
      <c r="P240" s="62"/>
    </row>
    <row r="241" spans="1:16" s="68" customFormat="1">
      <c r="A241" s="141">
        <v>230</v>
      </c>
      <c r="B241" s="142"/>
      <c r="C241" s="144"/>
      <c r="D241" s="148" t="str">
        <f t="shared" si="11"/>
        <v/>
      </c>
      <c r="F241" s="69"/>
      <c r="G241" s="62"/>
      <c r="H241" s="62"/>
      <c r="I241" s="62"/>
      <c r="J241" s="62"/>
      <c r="K241" s="62"/>
      <c r="L241" s="62"/>
      <c r="M241" s="62"/>
      <c r="N241" s="62"/>
      <c r="O241" s="62"/>
      <c r="P241" s="62"/>
    </row>
    <row r="242" spans="1:16" s="68" customFormat="1">
      <c r="A242" s="141">
        <v>231</v>
      </c>
      <c r="B242" s="142"/>
      <c r="C242" s="144"/>
      <c r="D242" s="148" t="str">
        <f t="shared" si="11"/>
        <v/>
      </c>
      <c r="F242" s="69"/>
      <c r="G242" s="62"/>
      <c r="H242" s="62"/>
      <c r="I242" s="62"/>
      <c r="J242" s="62"/>
      <c r="K242" s="62"/>
      <c r="L242" s="62"/>
      <c r="M242" s="62"/>
      <c r="N242" s="62"/>
      <c r="O242" s="62"/>
      <c r="P242" s="62"/>
    </row>
    <row r="243" spans="1:16" s="68" customFormat="1">
      <c r="A243" s="141">
        <v>232</v>
      </c>
      <c r="B243" s="142"/>
      <c r="C243" s="144"/>
      <c r="D243" s="148" t="str">
        <f t="shared" si="11"/>
        <v/>
      </c>
      <c r="F243" s="69"/>
      <c r="G243" s="62"/>
      <c r="H243" s="62"/>
      <c r="I243" s="62"/>
      <c r="J243" s="62"/>
      <c r="K243" s="62"/>
      <c r="L243" s="62"/>
      <c r="M243" s="62"/>
      <c r="N243" s="62"/>
      <c r="O243" s="62"/>
      <c r="P243" s="62"/>
    </row>
    <row r="244" spans="1:16" s="68" customFormat="1">
      <c r="A244" s="141">
        <v>233</v>
      </c>
      <c r="B244" s="142"/>
      <c r="C244" s="144"/>
      <c r="D244" s="148" t="str">
        <f t="shared" si="11"/>
        <v/>
      </c>
      <c r="F244" s="69"/>
      <c r="G244" s="62"/>
      <c r="H244" s="62"/>
      <c r="I244" s="62"/>
      <c r="J244" s="62"/>
      <c r="K244" s="62"/>
      <c r="L244" s="62"/>
      <c r="M244" s="62"/>
      <c r="N244" s="62"/>
      <c r="O244" s="62"/>
      <c r="P244" s="62"/>
    </row>
    <row r="245" spans="1:16" s="68" customFormat="1">
      <c r="A245" s="141">
        <v>234</v>
      </c>
      <c r="B245" s="142"/>
      <c r="C245" s="144"/>
      <c r="D245" s="148" t="str">
        <f t="shared" si="11"/>
        <v/>
      </c>
      <c r="F245" s="69"/>
      <c r="G245" s="62"/>
      <c r="H245" s="62"/>
      <c r="I245" s="62"/>
      <c r="J245" s="62"/>
      <c r="K245" s="62"/>
      <c r="L245" s="62"/>
      <c r="M245" s="62"/>
      <c r="N245" s="62"/>
      <c r="O245" s="62"/>
      <c r="P245" s="62"/>
    </row>
    <row r="246" spans="1:16" s="68" customFormat="1">
      <c r="A246" s="141">
        <v>235</v>
      </c>
      <c r="B246" s="142"/>
      <c r="C246" s="144"/>
      <c r="D246" s="148" t="str">
        <f t="shared" si="11"/>
        <v/>
      </c>
      <c r="F246" s="69"/>
      <c r="G246" s="62"/>
      <c r="H246" s="62"/>
      <c r="I246" s="62"/>
      <c r="J246" s="62"/>
      <c r="K246" s="62"/>
      <c r="L246" s="62"/>
      <c r="M246" s="62"/>
      <c r="N246" s="62"/>
      <c r="O246" s="62"/>
      <c r="P246" s="62"/>
    </row>
    <row r="247" spans="1:16" s="68" customFormat="1">
      <c r="A247" s="141">
        <v>236</v>
      </c>
      <c r="B247" s="142"/>
      <c r="C247" s="144"/>
      <c r="D247" s="148" t="str">
        <f t="shared" si="11"/>
        <v/>
      </c>
      <c r="F247" s="69"/>
      <c r="G247" s="62"/>
      <c r="H247" s="62"/>
      <c r="I247" s="62"/>
      <c r="J247" s="62"/>
      <c r="K247" s="62"/>
      <c r="L247" s="62"/>
      <c r="M247" s="62"/>
      <c r="N247" s="62"/>
      <c r="O247" s="62"/>
      <c r="P247" s="62"/>
    </row>
    <row r="248" spans="1:16" s="68" customFormat="1">
      <c r="A248" s="141">
        <v>237</v>
      </c>
      <c r="B248" s="142"/>
      <c r="C248" s="144"/>
      <c r="D248" s="148" t="str">
        <f t="shared" si="11"/>
        <v/>
      </c>
      <c r="F248" s="69"/>
      <c r="G248" s="62"/>
      <c r="H248" s="62"/>
      <c r="I248" s="62"/>
      <c r="J248" s="62"/>
      <c r="K248" s="62"/>
      <c r="L248" s="62"/>
      <c r="M248" s="62"/>
      <c r="N248" s="62"/>
      <c r="O248" s="62"/>
      <c r="P248" s="62"/>
    </row>
    <row r="249" spans="1:16" s="68" customFormat="1">
      <c r="A249" s="141">
        <v>238</v>
      </c>
      <c r="B249" s="142"/>
      <c r="C249" s="144"/>
      <c r="D249" s="148" t="str">
        <f t="shared" si="11"/>
        <v/>
      </c>
      <c r="F249" s="69"/>
      <c r="G249" s="62"/>
      <c r="H249" s="62"/>
      <c r="I249" s="62"/>
      <c r="J249" s="62"/>
      <c r="K249" s="62"/>
      <c r="L249" s="62"/>
      <c r="M249" s="62"/>
      <c r="N249" s="62"/>
      <c r="O249" s="62"/>
      <c r="P249" s="62"/>
    </row>
    <row r="250" spans="1:16" s="68" customFormat="1">
      <c r="A250" s="141">
        <v>239</v>
      </c>
      <c r="B250" s="142"/>
      <c r="C250" s="144"/>
      <c r="D250" s="148" t="str">
        <f t="shared" si="11"/>
        <v/>
      </c>
      <c r="F250" s="69"/>
      <c r="G250" s="62"/>
      <c r="H250" s="62"/>
      <c r="I250" s="62"/>
      <c r="J250" s="62"/>
      <c r="K250" s="62"/>
      <c r="L250" s="62"/>
      <c r="M250" s="62"/>
      <c r="N250" s="62"/>
      <c r="O250" s="62"/>
      <c r="P250" s="62"/>
    </row>
    <row r="251" spans="1:16" s="68" customFormat="1">
      <c r="A251" s="141">
        <v>240</v>
      </c>
      <c r="B251" s="142"/>
      <c r="C251" s="144"/>
      <c r="D251" s="148" t="str">
        <f t="shared" si="11"/>
        <v/>
      </c>
      <c r="F251" s="69"/>
      <c r="G251" s="62"/>
      <c r="H251" s="62"/>
      <c r="I251" s="62"/>
      <c r="J251" s="62"/>
      <c r="K251" s="62"/>
      <c r="L251" s="62"/>
      <c r="M251" s="62"/>
      <c r="N251" s="62"/>
      <c r="O251" s="62"/>
      <c r="P251" s="62"/>
    </row>
    <row r="252" spans="1:16" s="68" customFormat="1">
      <c r="A252" s="141">
        <v>241</v>
      </c>
      <c r="B252" s="142"/>
      <c r="C252" s="144"/>
      <c r="D252" s="148" t="str">
        <f t="shared" si="11"/>
        <v/>
      </c>
      <c r="F252" s="69"/>
      <c r="G252" s="62"/>
      <c r="H252" s="62"/>
      <c r="I252" s="62"/>
      <c r="J252" s="62"/>
      <c r="K252" s="62"/>
      <c r="L252" s="62"/>
      <c r="M252" s="62"/>
      <c r="N252" s="62"/>
      <c r="O252" s="62"/>
      <c r="P252" s="62"/>
    </row>
    <row r="253" spans="1:16" s="68" customFormat="1">
      <c r="A253" s="141">
        <v>242</v>
      </c>
      <c r="B253" s="142"/>
      <c r="C253" s="144"/>
      <c r="D253" s="148" t="str">
        <f t="shared" si="11"/>
        <v/>
      </c>
      <c r="F253" s="69"/>
      <c r="G253" s="62"/>
      <c r="H253" s="62"/>
      <c r="I253" s="62"/>
      <c r="J253" s="62"/>
      <c r="K253" s="62"/>
      <c r="L253" s="62"/>
      <c r="M253" s="62"/>
      <c r="N253" s="62"/>
      <c r="O253" s="62"/>
      <c r="P253" s="62"/>
    </row>
    <row r="254" spans="1:16" s="68" customFormat="1">
      <c r="A254" s="141">
        <v>243</v>
      </c>
      <c r="B254" s="142"/>
      <c r="C254" s="144"/>
      <c r="D254" s="148" t="str">
        <f t="shared" si="11"/>
        <v/>
      </c>
      <c r="F254" s="69"/>
      <c r="G254" s="62"/>
      <c r="H254" s="62"/>
      <c r="I254" s="62"/>
      <c r="J254" s="62"/>
      <c r="K254" s="62"/>
      <c r="L254" s="62"/>
      <c r="M254" s="62"/>
      <c r="N254" s="62"/>
      <c r="O254" s="62"/>
      <c r="P254" s="62"/>
    </row>
    <row r="255" spans="1:16" s="68" customFormat="1">
      <c r="A255" s="141">
        <v>244</v>
      </c>
      <c r="B255" s="142"/>
      <c r="C255" s="144"/>
      <c r="D255" s="148" t="str">
        <f t="shared" si="11"/>
        <v/>
      </c>
      <c r="F255" s="69"/>
      <c r="G255" s="62"/>
      <c r="H255" s="62"/>
      <c r="I255" s="62"/>
      <c r="J255" s="62"/>
      <c r="K255" s="62"/>
      <c r="L255" s="62"/>
      <c r="M255" s="62"/>
      <c r="N255" s="62"/>
      <c r="O255" s="62"/>
      <c r="P255" s="62"/>
    </row>
    <row r="256" spans="1:16" s="68" customFormat="1">
      <c r="A256" s="141">
        <v>245</v>
      </c>
      <c r="B256" s="142"/>
      <c r="C256" s="144"/>
      <c r="D256" s="148" t="str">
        <f t="shared" si="11"/>
        <v/>
      </c>
      <c r="F256" s="69"/>
      <c r="G256" s="62"/>
      <c r="H256" s="62"/>
      <c r="I256" s="62"/>
      <c r="J256" s="62"/>
      <c r="K256" s="62"/>
      <c r="L256" s="62"/>
      <c r="M256" s="62"/>
      <c r="N256" s="62"/>
      <c r="O256" s="62"/>
      <c r="P256" s="62"/>
    </row>
    <row r="257" spans="1:16" s="68" customFormat="1">
      <c r="A257" s="141">
        <v>246</v>
      </c>
      <c r="B257" s="142"/>
      <c r="C257" s="144"/>
      <c r="D257" s="148" t="str">
        <f t="shared" si="11"/>
        <v/>
      </c>
      <c r="F257" s="69"/>
      <c r="G257" s="62"/>
      <c r="H257" s="62"/>
      <c r="I257" s="62"/>
      <c r="J257" s="62"/>
      <c r="K257" s="62"/>
      <c r="L257" s="62"/>
      <c r="M257" s="62"/>
      <c r="N257" s="62"/>
      <c r="O257" s="62"/>
      <c r="P257" s="62"/>
    </row>
    <row r="258" spans="1:16" s="68" customFormat="1">
      <c r="A258" s="141">
        <v>247</v>
      </c>
      <c r="B258" s="142"/>
      <c r="C258" s="144"/>
      <c r="D258" s="148" t="str">
        <f t="shared" si="11"/>
        <v/>
      </c>
      <c r="F258" s="69"/>
      <c r="G258" s="62"/>
      <c r="H258" s="62"/>
      <c r="I258" s="62"/>
      <c r="J258" s="62"/>
      <c r="K258" s="62"/>
      <c r="L258" s="62"/>
      <c r="M258" s="62"/>
      <c r="N258" s="62"/>
      <c r="O258" s="62"/>
      <c r="P258" s="62"/>
    </row>
    <row r="259" spans="1:16" s="68" customFormat="1">
      <c r="A259" s="141">
        <v>248</v>
      </c>
      <c r="B259" s="142"/>
      <c r="C259" s="144"/>
      <c r="D259" s="148" t="str">
        <f t="shared" si="11"/>
        <v/>
      </c>
      <c r="F259" s="69"/>
      <c r="G259" s="62"/>
      <c r="H259" s="62"/>
      <c r="I259" s="62"/>
      <c r="J259" s="62"/>
      <c r="K259" s="62"/>
      <c r="L259" s="62"/>
      <c r="M259" s="62"/>
      <c r="N259" s="62"/>
      <c r="O259" s="62"/>
      <c r="P259" s="62"/>
    </row>
    <row r="260" spans="1:16" s="68" customFormat="1">
      <c r="A260" s="141">
        <v>249</v>
      </c>
      <c r="B260" s="142"/>
      <c r="C260" s="144"/>
      <c r="D260" s="148" t="str">
        <f t="shared" si="11"/>
        <v/>
      </c>
      <c r="F260" s="69"/>
      <c r="G260" s="62"/>
      <c r="H260" s="62"/>
      <c r="I260" s="62"/>
      <c r="J260" s="62"/>
      <c r="K260" s="62"/>
      <c r="L260" s="62"/>
      <c r="M260" s="62"/>
      <c r="N260" s="62"/>
      <c r="O260" s="62"/>
      <c r="P260" s="62"/>
    </row>
    <row r="261" spans="1:16" s="68" customFormat="1">
      <c r="A261" s="141">
        <v>250</v>
      </c>
      <c r="B261" s="142"/>
      <c r="C261" s="144"/>
      <c r="D261" s="148" t="str">
        <f t="shared" si="11"/>
        <v/>
      </c>
      <c r="F261" s="69"/>
      <c r="G261" s="62"/>
      <c r="H261" s="62"/>
      <c r="I261" s="62"/>
      <c r="J261" s="62"/>
      <c r="K261" s="62"/>
      <c r="L261" s="62"/>
      <c r="M261" s="62"/>
      <c r="N261" s="62"/>
      <c r="O261" s="62"/>
      <c r="P261" s="62"/>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33" customWidth="1"/>
    <col min="2" max="2" width="56.44140625" style="38" customWidth="1"/>
    <col min="3" max="16384" width="9.109375" style="38"/>
  </cols>
  <sheetData>
    <row r="2" spans="1:2">
      <c r="B2" s="134" t="s">
        <v>553</v>
      </c>
    </row>
    <row r="4" spans="1:2" ht="28.8">
      <c r="A4" s="135" t="s">
        <v>90</v>
      </c>
      <c r="B4" s="136" t="s">
        <v>319</v>
      </c>
    </row>
    <row r="5" spans="1:2" ht="15.6">
      <c r="A5" s="154">
        <v>1</v>
      </c>
      <c r="B5" s="137" t="s">
        <v>365</v>
      </c>
    </row>
    <row r="6" spans="1:2" ht="15.6">
      <c r="A6" s="154">
        <v>2</v>
      </c>
      <c r="B6" s="137" t="s">
        <v>366</v>
      </c>
    </row>
    <row r="7" spans="1:2" ht="15.6">
      <c r="A7" s="154">
        <v>3</v>
      </c>
      <c r="B7" s="137" t="s">
        <v>367</v>
      </c>
    </row>
    <row r="8" spans="1:2" ht="15.6">
      <c r="A8" s="154">
        <v>4</v>
      </c>
      <c r="B8" s="137" t="s">
        <v>368</v>
      </c>
    </row>
    <row r="9" spans="1:2" ht="15.6">
      <c r="A9" s="154">
        <v>5</v>
      </c>
      <c r="B9" s="137" t="s">
        <v>369</v>
      </c>
    </row>
    <row r="10" spans="1:2" ht="15.6">
      <c r="A10" s="154">
        <v>6</v>
      </c>
      <c r="B10" s="137" t="s">
        <v>370</v>
      </c>
    </row>
    <row r="11" spans="1:2" ht="15.6">
      <c r="A11" s="154">
        <v>7</v>
      </c>
      <c r="B11" s="137" t="s">
        <v>371</v>
      </c>
    </row>
    <row r="12" spans="1:2" ht="15.6">
      <c r="A12" s="154">
        <v>8</v>
      </c>
      <c r="B12" s="137" t="s">
        <v>372</v>
      </c>
    </row>
    <row r="13" spans="1:2" ht="15.6">
      <c r="A13" s="154">
        <v>9</v>
      </c>
      <c r="B13" s="137" t="s">
        <v>373</v>
      </c>
    </row>
    <row r="14" spans="1:2" ht="15.6">
      <c r="A14" s="154">
        <v>10</v>
      </c>
      <c r="B14" s="138" t="s">
        <v>374</v>
      </c>
    </row>
    <row r="15" spans="1:2" ht="15.6">
      <c r="A15" s="154">
        <v>11</v>
      </c>
      <c r="B15" s="138" t="s">
        <v>375</v>
      </c>
    </row>
    <row r="16" spans="1:2" ht="15.6">
      <c r="A16" s="154">
        <v>12</v>
      </c>
      <c r="B16" s="138" t="s">
        <v>376</v>
      </c>
    </row>
    <row r="17" spans="1:2" ht="15.6">
      <c r="A17" s="154">
        <v>13</v>
      </c>
      <c r="B17" s="138" t="s">
        <v>554</v>
      </c>
    </row>
    <row r="18" spans="1:2" ht="15.6">
      <c r="A18" s="154">
        <v>14</v>
      </c>
      <c r="B18" s="138" t="s">
        <v>377</v>
      </c>
    </row>
    <row r="19" spans="1:2" ht="15.6">
      <c r="A19" s="154">
        <v>15</v>
      </c>
      <c r="B19" s="138" t="s">
        <v>378</v>
      </c>
    </row>
    <row r="20" spans="1:2" ht="15.6">
      <c r="A20" s="154">
        <v>16</v>
      </c>
      <c r="B20" s="138" t="s">
        <v>555</v>
      </c>
    </row>
    <row r="21" spans="1:2" ht="15.6">
      <c r="A21" s="154">
        <v>17</v>
      </c>
      <c r="B21" s="138" t="s">
        <v>379</v>
      </c>
    </row>
    <row r="22" spans="1:2" ht="15.6">
      <c r="A22" s="154">
        <v>18</v>
      </c>
      <c r="B22" s="138" t="s">
        <v>380</v>
      </c>
    </row>
    <row r="23" spans="1:2" ht="15.6">
      <c r="A23" s="154">
        <v>19</v>
      </c>
      <c r="B23" s="138" t="s">
        <v>556</v>
      </c>
    </row>
    <row r="24" spans="1:2" ht="15.6">
      <c r="A24" s="154">
        <v>20</v>
      </c>
      <c r="B24" s="138" t="s">
        <v>381</v>
      </c>
    </row>
    <row r="25" spans="1:2" ht="15.6">
      <c r="A25" s="154">
        <v>21</v>
      </c>
      <c r="B25" s="139" t="s">
        <v>382</v>
      </c>
    </row>
    <row r="26" spans="1:2" ht="15.6">
      <c r="A26" s="154">
        <v>22</v>
      </c>
      <c r="B26" s="139" t="s">
        <v>383</v>
      </c>
    </row>
    <row r="27" spans="1:2" ht="15.6">
      <c r="A27" s="154">
        <v>23</v>
      </c>
      <c r="B27" s="139" t="s">
        <v>384</v>
      </c>
    </row>
    <row r="28" spans="1:2" ht="15.6">
      <c r="A28" s="154">
        <v>24</v>
      </c>
      <c r="B28" s="139" t="s">
        <v>385</v>
      </c>
    </row>
    <row r="29" spans="1:2" ht="15.6">
      <c r="A29" s="154">
        <v>25</v>
      </c>
      <c r="B29" s="139" t="s">
        <v>386</v>
      </c>
    </row>
    <row r="30" spans="1:2" ht="15.6">
      <c r="A30" s="154">
        <v>26</v>
      </c>
      <c r="B30" s="139" t="s">
        <v>557</v>
      </c>
    </row>
    <row r="31" spans="1:2" ht="15.6">
      <c r="A31" s="154">
        <v>27</v>
      </c>
      <c r="B31" s="139" t="s">
        <v>558</v>
      </c>
    </row>
    <row r="32" spans="1:2" ht="15.6">
      <c r="A32" s="154">
        <v>28</v>
      </c>
      <c r="B32" s="139" t="s">
        <v>559</v>
      </c>
    </row>
    <row r="33" spans="1:2" ht="15.6">
      <c r="A33" s="154">
        <v>29</v>
      </c>
      <c r="B33" s="139" t="s">
        <v>560</v>
      </c>
    </row>
    <row r="34" spans="1:2" ht="15.6">
      <c r="A34" s="154">
        <v>30</v>
      </c>
      <c r="B34" s="139" t="s">
        <v>415</v>
      </c>
    </row>
    <row r="35" spans="1:2" ht="15.6">
      <c r="A35" s="154">
        <v>31</v>
      </c>
      <c r="B35" s="139" t="s">
        <v>561</v>
      </c>
    </row>
    <row r="36" spans="1:2" ht="15.6">
      <c r="A36" s="154">
        <v>32</v>
      </c>
      <c r="B36" s="139" t="s">
        <v>416</v>
      </c>
    </row>
    <row r="37" spans="1:2" ht="15.6">
      <c r="A37" s="154">
        <v>33</v>
      </c>
      <c r="B37" s="139" t="s">
        <v>417</v>
      </c>
    </row>
    <row r="38" spans="1:2" ht="15.6">
      <c r="A38" s="154">
        <v>34</v>
      </c>
      <c r="B38" s="139" t="s">
        <v>419</v>
      </c>
    </row>
    <row r="39" spans="1:2" ht="15.6">
      <c r="A39" s="154">
        <v>35</v>
      </c>
      <c r="B39" s="139" t="s">
        <v>562</v>
      </c>
    </row>
    <row r="40" spans="1:2" ht="15.6">
      <c r="A40" s="154">
        <v>36</v>
      </c>
      <c r="B40" s="139" t="s">
        <v>563</v>
      </c>
    </row>
    <row r="41" spans="1:2" ht="15.6">
      <c r="A41" s="154">
        <v>37</v>
      </c>
      <c r="B41" s="139" t="s">
        <v>564</v>
      </c>
    </row>
    <row r="42" spans="1:2" ht="15.6">
      <c r="A42" s="154">
        <v>38</v>
      </c>
      <c r="B42" s="139"/>
    </row>
    <row r="43" spans="1:2" ht="15.6">
      <c r="A43" s="154">
        <v>39</v>
      </c>
      <c r="B43" s="139"/>
    </row>
    <row r="44" spans="1:2" ht="15.6">
      <c r="A44" s="154">
        <v>40</v>
      </c>
      <c r="B44" s="139"/>
    </row>
    <row r="45" spans="1:2" ht="15.6">
      <c r="A45" s="154">
        <v>41</v>
      </c>
      <c r="B45" s="139"/>
    </row>
    <row r="46" spans="1:2" ht="15.6">
      <c r="A46" s="154">
        <v>42</v>
      </c>
      <c r="B46" s="139"/>
    </row>
    <row r="47" spans="1:2" ht="15.6">
      <c r="A47" s="154">
        <v>43</v>
      </c>
      <c r="B47" s="139"/>
    </row>
    <row r="48" spans="1:2" ht="15.6">
      <c r="A48" s="154">
        <v>44</v>
      </c>
      <c r="B48" s="139"/>
    </row>
    <row r="49" spans="1:2" ht="15.6">
      <c r="A49" s="154">
        <v>45</v>
      </c>
      <c r="B49" s="139"/>
    </row>
    <row r="50" spans="1:2" ht="15.6">
      <c r="A50" s="154">
        <v>46</v>
      </c>
      <c r="B50" s="139"/>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25" activePane="bottomLeft" state="frozen"/>
      <selection pane="bottomLeft" activeCell="A5" sqref="A5"/>
    </sheetView>
  </sheetViews>
  <sheetFormatPr defaultColWidth="9.109375" defaultRowHeight="14.4"/>
  <cols>
    <col min="1" max="1" width="7" style="133" customWidth="1"/>
    <col min="2" max="2" width="59.109375" style="38" bestFit="1" customWidth="1"/>
    <col min="3" max="16384" width="9.109375" style="38"/>
  </cols>
  <sheetData>
    <row r="2" spans="1:2">
      <c r="B2" s="134" t="s">
        <v>553</v>
      </c>
    </row>
    <row r="4" spans="1:2" ht="28.8">
      <c r="A4" s="135" t="s">
        <v>90</v>
      </c>
      <c r="B4" s="136" t="s">
        <v>323</v>
      </c>
    </row>
    <row r="5" spans="1:2" ht="15.6">
      <c r="A5" s="154">
        <v>1</v>
      </c>
      <c r="B5" s="139" t="s">
        <v>387</v>
      </c>
    </row>
    <row r="6" spans="1:2" ht="15.6">
      <c r="A6" s="154">
        <v>2</v>
      </c>
      <c r="B6" s="139" t="s">
        <v>388</v>
      </c>
    </row>
    <row r="7" spans="1:2" ht="15.6">
      <c r="A7" s="154">
        <v>3</v>
      </c>
      <c r="B7" s="139" t="s">
        <v>389</v>
      </c>
    </row>
    <row r="8" spans="1:2" ht="15.6">
      <c r="A8" s="154">
        <v>4</v>
      </c>
      <c r="B8" s="139" t="s">
        <v>418</v>
      </c>
    </row>
    <row r="9" spans="1:2" ht="15.6">
      <c r="A9" s="154">
        <v>5</v>
      </c>
      <c r="B9" s="139" t="s">
        <v>390</v>
      </c>
    </row>
    <row r="10" spans="1:2" ht="15.6">
      <c r="A10" s="154">
        <v>6</v>
      </c>
      <c r="B10" s="139" t="s">
        <v>391</v>
      </c>
    </row>
    <row r="11" spans="1:2" ht="15.6">
      <c r="A11" s="154">
        <v>7</v>
      </c>
      <c r="B11" s="139" t="s">
        <v>392</v>
      </c>
    </row>
    <row r="12" spans="1:2" ht="15.6">
      <c r="A12" s="154">
        <v>8</v>
      </c>
      <c r="B12" s="139" t="s">
        <v>393</v>
      </c>
    </row>
    <row r="13" spans="1:2" ht="15.6">
      <c r="A13" s="154">
        <v>9</v>
      </c>
      <c r="B13" s="139" t="s">
        <v>394</v>
      </c>
    </row>
    <row r="14" spans="1:2" ht="15.6">
      <c r="A14" s="154">
        <v>10</v>
      </c>
      <c r="B14" s="139" t="s">
        <v>395</v>
      </c>
    </row>
    <row r="15" spans="1:2" ht="15.6">
      <c r="A15" s="154">
        <v>11</v>
      </c>
      <c r="B15" s="139" t="s">
        <v>396</v>
      </c>
    </row>
    <row r="16" spans="1:2" ht="15.6">
      <c r="A16" s="154">
        <v>12</v>
      </c>
      <c r="B16" s="139" t="s">
        <v>397</v>
      </c>
    </row>
    <row r="17" spans="1:2" ht="15.6">
      <c r="A17" s="154">
        <v>13</v>
      </c>
      <c r="B17" s="139" t="s">
        <v>398</v>
      </c>
    </row>
    <row r="18" spans="1:2" ht="15.6">
      <c r="A18" s="154">
        <v>14</v>
      </c>
      <c r="B18" s="139" t="s">
        <v>399</v>
      </c>
    </row>
    <row r="19" spans="1:2" ht="15.6">
      <c r="A19" s="154">
        <v>15</v>
      </c>
      <c r="B19" s="139" t="s">
        <v>400</v>
      </c>
    </row>
    <row r="20" spans="1:2" ht="15.6">
      <c r="A20" s="154">
        <v>16</v>
      </c>
      <c r="B20" s="139" t="s">
        <v>401</v>
      </c>
    </row>
    <row r="21" spans="1:2" ht="15.6">
      <c r="A21" s="154">
        <v>17</v>
      </c>
      <c r="B21" s="139" t="s">
        <v>402</v>
      </c>
    </row>
    <row r="22" spans="1:2" ht="15.6">
      <c r="A22" s="154">
        <v>18</v>
      </c>
      <c r="B22" s="139" t="s">
        <v>403</v>
      </c>
    </row>
    <row r="23" spans="1:2" ht="15.6">
      <c r="A23" s="154">
        <v>19</v>
      </c>
      <c r="B23" s="139" t="s">
        <v>404</v>
      </c>
    </row>
    <row r="24" spans="1:2" ht="15.6">
      <c r="A24" s="154">
        <v>20</v>
      </c>
      <c r="B24" s="139" t="s">
        <v>405</v>
      </c>
    </row>
    <row r="25" spans="1:2" ht="15.6">
      <c r="A25" s="154">
        <v>21</v>
      </c>
      <c r="B25" s="139" t="s">
        <v>406</v>
      </c>
    </row>
    <row r="26" spans="1:2" ht="15.6">
      <c r="A26" s="154">
        <v>22</v>
      </c>
      <c r="B26" s="139" t="s">
        <v>407</v>
      </c>
    </row>
    <row r="27" spans="1:2" ht="15.6">
      <c r="A27" s="154">
        <v>23</v>
      </c>
      <c r="B27" s="139" t="s">
        <v>408</v>
      </c>
    </row>
    <row r="28" spans="1:2" ht="15.6">
      <c r="A28" s="154">
        <v>24</v>
      </c>
      <c r="B28" s="139" t="s">
        <v>409</v>
      </c>
    </row>
    <row r="29" spans="1:2" ht="15.6">
      <c r="A29" s="154">
        <v>25</v>
      </c>
      <c r="B29" s="139" t="s">
        <v>565</v>
      </c>
    </row>
    <row r="30" spans="1:2" ht="15.6">
      <c r="A30" s="154">
        <v>26</v>
      </c>
      <c r="B30" s="139" t="s">
        <v>410</v>
      </c>
    </row>
    <row r="31" spans="1:2" ht="15.6">
      <c r="A31" s="154">
        <v>27</v>
      </c>
      <c r="B31" s="139" t="s">
        <v>411</v>
      </c>
    </row>
    <row r="32" spans="1:2" ht="15.6">
      <c r="A32" s="154">
        <v>28</v>
      </c>
      <c r="B32" s="139" t="s">
        <v>566</v>
      </c>
    </row>
    <row r="33" spans="1:2" ht="15.6">
      <c r="A33" s="154">
        <v>29</v>
      </c>
      <c r="B33" s="139" t="s">
        <v>412</v>
      </c>
    </row>
    <row r="34" spans="1:2" ht="15.6">
      <c r="A34" s="154">
        <v>30</v>
      </c>
      <c r="B34" s="139" t="s">
        <v>413</v>
      </c>
    </row>
    <row r="35" spans="1:2" ht="15.6">
      <c r="A35" s="154">
        <v>31</v>
      </c>
      <c r="B35" s="139" t="s">
        <v>414</v>
      </c>
    </row>
    <row r="36" spans="1:2" ht="15.6">
      <c r="A36" s="154">
        <v>32</v>
      </c>
      <c r="B36" s="139" t="s">
        <v>567</v>
      </c>
    </row>
    <row r="37" spans="1:2" ht="15.6">
      <c r="A37" s="154">
        <v>33</v>
      </c>
      <c r="B37" s="139" t="s">
        <v>568</v>
      </c>
    </row>
    <row r="38" spans="1:2" ht="15.6">
      <c r="A38" s="154">
        <v>34</v>
      </c>
      <c r="B38" s="139" t="s">
        <v>569</v>
      </c>
    </row>
    <row r="39" spans="1:2" ht="15.6">
      <c r="A39" s="154">
        <v>35</v>
      </c>
      <c r="B39" s="139" t="s">
        <v>570</v>
      </c>
    </row>
    <row r="40" spans="1:2" ht="15.6">
      <c r="A40" s="154">
        <v>36</v>
      </c>
      <c r="B40" s="139" t="s">
        <v>571</v>
      </c>
    </row>
    <row r="41" spans="1:2" ht="15.6">
      <c r="A41" s="154">
        <v>37</v>
      </c>
      <c r="B41" s="139" t="s">
        <v>572</v>
      </c>
    </row>
    <row r="42" spans="1:2" ht="15.6">
      <c r="A42" s="154">
        <v>38</v>
      </c>
      <c r="B42" s="139" t="s">
        <v>573</v>
      </c>
    </row>
    <row r="43" spans="1:2" ht="15.6">
      <c r="A43" s="154">
        <v>39</v>
      </c>
      <c r="B43" s="139"/>
    </row>
    <row r="44" spans="1:2" ht="15.6">
      <c r="A44" s="154">
        <v>40</v>
      </c>
      <c r="B44" s="139"/>
    </row>
    <row r="45" spans="1:2" ht="15.6">
      <c r="A45" s="154">
        <v>41</v>
      </c>
      <c r="B45" s="139"/>
    </row>
    <row r="46" spans="1:2" ht="15.6">
      <c r="A46" s="154">
        <v>42</v>
      </c>
      <c r="B46" s="139"/>
    </row>
    <row r="47" spans="1:2" ht="15.6">
      <c r="A47" s="154">
        <v>43</v>
      </c>
      <c r="B47" s="139"/>
    </row>
    <row r="48" spans="1:2" ht="15.6">
      <c r="A48" s="154">
        <v>44</v>
      </c>
      <c r="B48" s="139"/>
    </row>
    <row r="49" spans="1:2" ht="15.6">
      <c r="A49" s="154">
        <v>45</v>
      </c>
      <c r="B49" s="139"/>
    </row>
    <row r="50" spans="1:2">
      <c r="A50" s="154">
        <v>46</v>
      </c>
      <c r="B50" s="140"/>
    </row>
    <row r="51" spans="1:2">
      <c r="A51" s="154">
        <v>47</v>
      </c>
      <c r="B51" s="140"/>
    </row>
    <row r="52" spans="1:2">
      <c r="B52" s="140"/>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33" customWidth="1"/>
    <col min="2" max="2" width="59.109375" style="38" customWidth="1"/>
    <col min="3" max="16384" width="9.109375" style="38"/>
  </cols>
  <sheetData>
    <row r="2" spans="1:2">
      <c r="B2" s="134" t="s">
        <v>553</v>
      </c>
    </row>
    <row r="4" spans="1:2" ht="28.8">
      <c r="A4" s="135" t="s">
        <v>90</v>
      </c>
      <c r="B4" s="136" t="s">
        <v>653</v>
      </c>
    </row>
    <row r="5" spans="1:2" ht="15.6">
      <c r="A5" s="154">
        <v>1</v>
      </c>
      <c r="B5" s="139" t="s">
        <v>655</v>
      </c>
    </row>
    <row r="6" spans="1:2" ht="15.6">
      <c r="A6" s="154">
        <v>2</v>
      </c>
      <c r="B6" s="139" t="s">
        <v>656</v>
      </c>
    </row>
    <row r="7" spans="1:2" ht="15.6">
      <c r="A7" s="154">
        <v>3</v>
      </c>
      <c r="B7" s="139" t="s">
        <v>657</v>
      </c>
    </row>
    <row r="8" spans="1:2" ht="15.6">
      <c r="A8" s="154">
        <v>4</v>
      </c>
      <c r="B8" s="139" t="s">
        <v>658</v>
      </c>
    </row>
    <row r="9" spans="1:2" ht="15.6">
      <c r="A9" s="154">
        <v>5</v>
      </c>
      <c r="B9" s="139" t="s">
        <v>659</v>
      </c>
    </row>
    <row r="10" spans="1:2" ht="15.6">
      <c r="A10" s="154">
        <v>6</v>
      </c>
      <c r="B10" s="139"/>
    </row>
    <row r="11" spans="1:2" ht="15.6">
      <c r="A11" s="154">
        <v>7</v>
      </c>
      <c r="B11" s="139"/>
    </row>
    <row r="12" spans="1:2" ht="15.6">
      <c r="A12" s="154">
        <v>8</v>
      </c>
      <c r="B12" s="139"/>
    </row>
    <row r="13" spans="1:2" ht="15.6">
      <c r="A13" s="154">
        <v>9</v>
      </c>
      <c r="B13" s="139"/>
    </row>
    <row r="14" spans="1:2" ht="15.6">
      <c r="A14" s="154">
        <v>10</v>
      </c>
      <c r="B14" s="139"/>
    </row>
    <row r="15" spans="1:2" ht="15.6">
      <c r="A15" s="154">
        <v>11</v>
      </c>
      <c r="B15" s="139"/>
    </row>
    <row r="16" spans="1:2" ht="15.6">
      <c r="A16" s="154">
        <v>12</v>
      </c>
      <c r="B16" s="139"/>
    </row>
    <row r="17" spans="1:2" ht="15.6">
      <c r="A17" s="154">
        <v>13</v>
      </c>
      <c r="B17" s="139"/>
    </row>
    <row r="18" spans="1:2" ht="15.6">
      <c r="A18" s="154">
        <v>14</v>
      </c>
      <c r="B18" s="139"/>
    </row>
    <row r="19" spans="1:2" ht="15.6">
      <c r="A19" s="154">
        <v>15</v>
      </c>
      <c r="B19" s="139"/>
    </row>
    <row r="20" spans="1:2" ht="15.6">
      <c r="A20" s="154">
        <v>16</v>
      </c>
      <c r="B20" s="139"/>
    </row>
    <row r="21" spans="1:2" ht="15.6">
      <c r="A21" s="154">
        <v>17</v>
      </c>
      <c r="B21" s="139"/>
    </row>
    <row r="22" spans="1:2" ht="15.6">
      <c r="A22" s="154">
        <v>18</v>
      </c>
      <c r="B22" s="139"/>
    </row>
    <row r="23" spans="1:2" ht="15.6">
      <c r="A23" s="154">
        <v>19</v>
      </c>
      <c r="B23" s="139"/>
    </row>
    <row r="24" spans="1:2" ht="15.6">
      <c r="A24" s="154">
        <v>20</v>
      </c>
      <c r="B24" s="139"/>
    </row>
    <row r="25" spans="1:2" ht="15.6">
      <c r="A25" s="154">
        <v>21</v>
      </c>
      <c r="B25" s="139"/>
    </row>
    <row r="26" spans="1:2" ht="15.6">
      <c r="A26" s="154">
        <v>22</v>
      </c>
      <c r="B26" s="139"/>
    </row>
    <row r="27" spans="1:2" ht="15.6">
      <c r="A27" s="154">
        <v>23</v>
      </c>
      <c r="B27" s="139"/>
    </row>
    <row r="28" spans="1:2" ht="15.6">
      <c r="A28" s="154">
        <v>24</v>
      </c>
      <c r="B28" s="139"/>
    </row>
    <row r="29" spans="1:2" ht="15.6">
      <c r="A29" s="154">
        <v>25</v>
      </c>
      <c r="B29" s="139"/>
    </row>
    <row r="30" spans="1:2" ht="15.6">
      <c r="A30" s="154">
        <v>26</v>
      </c>
      <c r="B30" s="139"/>
    </row>
    <row r="31" spans="1:2" ht="15.6">
      <c r="A31" s="154">
        <v>27</v>
      </c>
      <c r="B31" s="139"/>
    </row>
    <row r="32" spans="1:2" ht="15.6">
      <c r="A32" s="154">
        <v>28</v>
      </c>
      <c r="B32" s="139"/>
    </row>
    <row r="33" spans="1:2" ht="15.6">
      <c r="A33" s="154">
        <v>29</v>
      </c>
      <c r="B33" s="139"/>
    </row>
    <row r="34" spans="1:2" ht="15.6">
      <c r="A34" s="154">
        <v>30</v>
      </c>
      <c r="B34" s="139"/>
    </row>
    <row r="35" spans="1:2" ht="15.6">
      <c r="A35" s="154">
        <v>31</v>
      </c>
      <c r="B35" s="139"/>
    </row>
    <row r="36" spans="1:2" ht="15.6">
      <c r="A36" s="154">
        <v>32</v>
      </c>
      <c r="B36" s="139"/>
    </row>
    <row r="37" spans="1:2" ht="15.6">
      <c r="A37" s="154">
        <v>33</v>
      </c>
      <c r="B37" s="139"/>
    </row>
    <row r="38" spans="1:2" ht="15.6">
      <c r="A38" s="154">
        <v>34</v>
      </c>
      <c r="B38" s="139"/>
    </row>
    <row r="39" spans="1:2" ht="15.6">
      <c r="A39" s="154">
        <v>35</v>
      </c>
      <c r="B39" s="139"/>
    </row>
    <row r="40" spans="1:2" ht="15.6">
      <c r="A40" s="154">
        <v>36</v>
      </c>
      <c r="B40" s="139"/>
    </row>
    <row r="41" spans="1:2" ht="15.6">
      <c r="A41" s="154">
        <v>37</v>
      </c>
      <c r="B41" s="139"/>
    </row>
    <row r="42" spans="1:2" ht="15.6">
      <c r="A42" s="154">
        <v>38</v>
      </c>
      <c r="B42" s="139"/>
    </row>
    <row r="43" spans="1:2" ht="15.6">
      <c r="A43" s="154">
        <v>39</v>
      </c>
      <c r="B43" s="139"/>
    </row>
    <row r="44" spans="1:2" ht="15.6">
      <c r="A44" s="154">
        <v>40</v>
      </c>
      <c r="B44" s="139"/>
    </row>
    <row r="45" spans="1:2" ht="15.6">
      <c r="A45" s="154">
        <v>41</v>
      </c>
      <c r="B45" s="139"/>
    </row>
    <row r="46" spans="1:2" ht="15.6">
      <c r="A46" s="154">
        <v>42</v>
      </c>
      <c r="B46" s="139"/>
    </row>
    <row r="47" spans="1:2" ht="15.6">
      <c r="A47" s="154">
        <v>43</v>
      </c>
      <c r="B47" s="139"/>
    </row>
    <row r="48" spans="1:2" ht="15.6">
      <c r="A48" s="154">
        <v>44</v>
      </c>
      <c r="B48" s="139"/>
    </row>
    <row r="49" spans="1:2" ht="15.6">
      <c r="A49" s="154">
        <v>45</v>
      </c>
      <c r="B49" s="139"/>
    </row>
    <row r="50" spans="1:2">
      <c r="A50" s="154">
        <v>46</v>
      </c>
      <c r="B50" s="140"/>
    </row>
    <row r="51" spans="1:2">
      <c r="A51" s="154">
        <v>47</v>
      </c>
      <c r="B51" s="140"/>
    </row>
    <row r="52" spans="1:2">
      <c r="B52" s="140"/>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2" bestFit="1" customWidth="1"/>
    <col min="3" max="3" width="36.5546875" style="9" customWidth="1"/>
    <col min="4" max="8" width="9.109375" customWidth="1"/>
  </cols>
  <sheetData>
    <row r="1" spans="1:3" s="1" customFormat="1" ht="28.8">
      <c r="A1" s="135" t="s">
        <v>90</v>
      </c>
      <c r="B1" s="331" t="s">
        <v>91</v>
      </c>
      <c r="C1" s="135" t="s">
        <v>574</v>
      </c>
    </row>
    <row r="2" spans="1:3" s="1" customFormat="1" ht="15" customHeight="1">
      <c r="A2" s="332">
        <v>1</v>
      </c>
      <c r="B2" s="333" t="s">
        <v>338</v>
      </c>
      <c r="C2" s="334" t="s">
        <v>575</v>
      </c>
    </row>
    <row r="3" spans="1:3" ht="15" customHeight="1">
      <c r="A3" s="332">
        <v>2</v>
      </c>
      <c r="B3" s="333" t="s">
        <v>337</v>
      </c>
      <c r="C3" s="334" t="s">
        <v>576</v>
      </c>
    </row>
    <row r="4" spans="1:3" ht="15" customHeight="1">
      <c r="A4" s="332">
        <v>3</v>
      </c>
      <c r="B4" s="333" t="s">
        <v>92</v>
      </c>
      <c r="C4" s="334" t="s">
        <v>577</v>
      </c>
    </row>
    <row r="5" spans="1:3" ht="15" customHeight="1">
      <c r="A5" s="332">
        <v>4</v>
      </c>
      <c r="B5" s="333" t="s">
        <v>578</v>
      </c>
      <c r="C5" s="335" t="s">
        <v>579</v>
      </c>
    </row>
    <row r="6" spans="1:3" ht="15" customHeight="1">
      <c r="A6" s="332">
        <v>5</v>
      </c>
      <c r="B6" s="333" t="s">
        <v>95</v>
      </c>
      <c r="C6" s="335" t="s">
        <v>580</v>
      </c>
    </row>
    <row r="7" spans="1:3" ht="15" customHeight="1">
      <c r="A7" s="332">
        <v>6</v>
      </c>
      <c r="B7" s="333" t="s">
        <v>339</v>
      </c>
      <c r="C7" s="334" t="s">
        <v>581</v>
      </c>
    </row>
    <row r="8" spans="1:3" ht="15" customHeight="1">
      <c r="A8" s="332">
        <v>7</v>
      </c>
      <c r="B8" s="333" t="s">
        <v>582</v>
      </c>
      <c r="C8" s="334" t="s">
        <v>583</v>
      </c>
    </row>
    <row r="9" spans="1:3" ht="15" customHeight="1">
      <c r="A9" s="332">
        <v>8</v>
      </c>
      <c r="B9" s="333" t="s">
        <v>94</v>
      </c>
      <c r="C9" s="335" t="s">
        <v>584</v>
      </c>
    </row>
    <row r="10" spans="1:3" ht="15" customHeight="1">
      <c r="A10" s="332">
        <v>9</v>
      </c>
      <c r="B10" s="333" t="s">
        <v>340</v>
      </c>
      <c r="C10" s="335" t="s">
        <v>585</v>
      </c>
    </row>
    <row r="11" spans="1:3" ht="15" customHeight="1">
      <c r="A11" s="332">
        <v>10</v>
      </c>
      <c r="B11" s="333" t="s">
        <v>586</v>
      </c>
      <c r="C11" s="335" t="s">
        <v>587</v>
      </c>
    </row>
    <row r="12" spans="1:3" ht="15" customHeight="1">
      <c r="A12" s="332">
        <v>11</v>
      </c>
      <c r="B12" s="333" t="s">
        <v>93</v>
      </c>
      <c r="C12" s="335" t="s">
        <v>588</v>
      </c>
    </row>
    <row r="13" spans="1:3" ht="15" customHeight="1">
      <c r="A13" s="332">
        <v>12</v>
      </c>
      <c r="B13" s="333" t="s">
        <v>341</v>
      </c>
      <c r="C13" s="334" t="s">
        <v>589</v>
      </c>
    </row>
    <row r="14" spans="1:3" ht="15" customHeight="1">
      <c r="A14" s="332">
        <v>13</v>
      </c>
      <c r="B14" s="333" t="s">
        <v>342</v>
      </c>
      <c r="C14" s="335" t="s">
        <v>590</v>
      </c>
    </row>
    <row r="15" spans="1:3" ht="15" customHeight="1">
      <c r="A15" s="332">
        <v>14</v>
      </c>
      <c r="B15" s="333" t="s">
        <v>343</v>
      </c>
      <c r="C15" s="334" t="s">
        <v>591</v>
      </c>
    </row>
    <row r="16" spans="1:3" ht="15" customHeight="1">
      <c r="A16" s="332">
        <v>15</v>
      </c>
      <c r="B16" s="333" t="s">
        <v>344</v>
      </c>
      <c r="C16" s="334" t="s">
        <v>592</v>
      </c>
    </row>
    <row r="17" spans="1:3" ht="15" customHeight="1">
      <c r="A17" s="332">
        <v>16</v>
      </c>
      <c r="B17" s="333" t="s">
        <v>345</v>
      </c>
      <c r="C17" s="334" t="s">
        <v>593</v>
      </c>
    </row>
    <row r="18" spans="1:3" ht="15" customHeight="1">
      <c r="A18" s="332">
        <v>17</v>
      </c>
      <c r="B18" s="333" t="s">
        <v>346</v>
      </c>
      <c r="C18" s="334" t="s">
        <v>594</v>
      </c>
    </row>
    <row r="19" spans="1:3" ht="15" customHeight="1">
      <c r="A19" s="332">
        <v>18</v>
      </c>
      <c r="B19" s="333" t="s">
        <v>347</v>
      </c>
      <c r="C19" s="334" t="s">
        <v>595</v>
      </c>
    </row>
    <row r="20" spans="1:3" ht="15" customHeight="1">
      <c r="A20" s="332">
        <v>19</v>
      </c>
      <c r="B20" s="333" t="s">
        <v>348</v>
      </c>
      <c r="C20" s="334" t="s">
        <v>596</v>
      </c>
    </row>
    <row r="21" spans="1:3" ht="15" customHeight="1">
      <c r="A21" s="332">
        <v>20</v>
      </c>
      <c r="B21" s="333" t="s">
        <v>349</v>
      </c>
      <c r="C21" s="334" t="s">
        <v>597</v>
      </c>
    </row>
    <row r="22" spans="1:3" ht="15" customHeight="1">
      <c r="A22" s="332">
        <v>21</v>
      </c>
      <c r="B22" s="333" t="s">
        <v>350</v>
      </c>
      <c r="C22" s="334" t="s">
        <v>598</v>
      </c>
    </row>
    <row r="23" spans="1:3" ht="15" customHeight="1">
      <c r="A23" s="332">
        <v>22</v>
      </c>
      <c r="B23" s="333" t="s">
        <v>351</v>
      </c>
      <c r="C23" s="334" t="s">
        <v>599</v>
      </c>
    </row>
    <row r="24" spans="1:3" ht="15" customHeight="1">
      <c r="A24" s="332">
        <v>23</v>
      </c>
      <c r="B24" s="333" t="s">
        <v>352</v>
      </c>
      <c r="C24" s="334" t="s">
        <v>600</v>
      </c>
    </row>
    <row r="25" spans="1:3" ht="15" customHeight="1">
      <c r="A25" s="332">
        <v>24</v>
      </c>
      <c r="B25" s="333" t="s">
        <v>353</v>
      </c>
      <c r="C25" s="334" t="s">
        <v>601</v>
      </c>
    </row>
    <row r="26" spans="1:3" ht="15" customHeight="1">
      <c r="A26" s="332">
        <v>25</v>
      </c>
      <c r="B26" s="333" t="s">
        <v>354</v>
      </c>
      <c r="C26" s="334" t="s">
        <v>602</v>
      </c>
    </row>
    <row r="27" spans="1:3" ht="15" customHeight="1">
      <c r="A27" s="332">
        <v>26</v>
      </c>
      <c r="B27" s="333" t="s">
        <v>89</v>
      </c>
      <c r="C27" s="333" t="s">
        <v>603</v>
      </c>
    </row>
    <row r="28" spans="1:3" ht="15" customHeight="1">
      <c r="A28" s="332">
        <v>27</v>
      </c>
      <c r="B28" s="333" t="s">
        <v>355</v>
      </c>
      <c r="C28" s="334" t="s">
        <v>604</v>
      </c>
    </row>
    <row r="29" spans="1:3" ht="15" customHeight="1">
      <c r="A29" s="332">
        <v>28</v>
      </c>
      <c r="B29" s="333" t="s">
        <v>356</v>
      </c>
      <c r="C29" s="334" t="s">
        <v>605</v>
      </c>
    </row>
    <row r="30" spans="1:3" ht="15" customHeight="1">
      <c r="A30" s="332">
        <v>29</v>
      </c>
      <c r="B30" s="333" t="s">
        <v>357</v>
      </c>
      <c r="C30" s="335" t="s">
        <v>606</v>
      </c>
    </row>
    <row r="31" spans="1:3" ht="15" customHeight="1">
      <c r="A31" s="332">
        <v>30</v>
      </c>
      <c r="B31" s="333" t="s">
        <v>358</v>
      </c>
      <c r="C31" s="334" t="s">
        <v>607</v>
      </c>
    </row>
    <row r="32" spans="1:3" ht="15" customHeight="1">
      <c r="A32" s="332">
        <v>31</v>
      </c>
      <c r="B32" s="333" t="s">
        <v>359</v>
      </c>
      <c r="C32" s="334" t="s">
        <v>608</v>
      </c>
    </row>
    <row r="33" spans="1:3" ht="15" customHeight="1">
      <c r="A33" s="332">
        <v>32</v>
      </c>
      <c r="B33" s="333" t="s">
        <v>360</v>
      </c>
      <c r="C33" s="333" t="s">
        <v>603</v>
      </c>
    </row>
    <row r="34" spans="1:3" ht="15" customHeight="1">
      <c r="A34" s="332">
        <v>33</v>
      </c>
      <c r="B34" s="333" t="s">
        <v>361</v>
      </c>
      <c r="C34" s="334" t="s">
        <v>609</v>
      </c>
    </row>
    <row r="35" spans="1:3" ht="15" customHeight="1">
      <c r="A35" s="332">
        <v>34</v>
      </c>
      <c r="B35" s="333" t="s">
        <v>362</v>
      </c>
      <c r="C35" s="334" t="s">
        <v>610</v>
      </c>
    </row>
    <row r="36" spans="1:3" ht="15" customHeight="1">
      <c r="A36" s="332">
        <v>35</v>
      </c>
      <c r="B36" s="333" t="s">
        <v>363</v>
      </c>
      <c r="C36" s="334" t="s">
        <v>611</v>
      </c>
    </row>
    <row r="37" spans="1:3" ht="15" customHeight="1">
      <c r="A37" s="332">
        <v>36</v>
      </c>
      <c r="B37" s="336" t="s">
        <v>364</v>
      </c>
      <c r="C37" s="335" t="s">
        <v>612</v>
      </c>
    </row>
    <row r="38" spans="1:3" ht="15" customHeight="1">
      <c r="A38" s="337">
        <v>37</v>
      </c>
      <c r="B38" s="336" t="s">
        <v>613</v>
      </c>
      <c r="C38" s="334" t="s">
        <v>614</v>
      </c>
    </row>
    <row r="39" spans="1:3" ht="15" customHeight="1">
      <c r="A39" s="337">
        <v>38</v>
      </c>
      <c r="B39" s="336" t="s">
        <v>615</v>
      </c>
      <c r="C39" s="334" t="s">
        <v>616</v>
      </c>
    </row>
    <row r="40" spans="1:3" ht="15" customHeight="1">
      <c r="A40" s="337">
        <v>39</v>
      </c>
      <c r="B40" s="336" t="s">
        <v>617</v>
      </c>
      <c r="C40" s="334" t="s">
        <v>618</v>
      </c>
    </row>
    <row r="41" spans="1:3" ht="15" customHeight="1">
      <c r="A41" s="337">
        <v>40</v>
      </c>
      <c r="B41" s="336" t="s">
        <v>619</v>
      </c>
      <c r="C41" s="334" t="s">
        <v>620</v>
      </c>
    </row>
    <row r="42" spans="1:3" ht="15" customHeight="1">
      <c r="A42" s="337">
        <v>41</v>
      </c>
      <c r="B42" s="336" t="s">
        <v>621</v>
      </c>
      <c r="C42" s="334" t="s">
        <v>622</v>
      </c>
    </row>
    <row r="43" spans="1:3" ht="15" customHeight="1">
      <c r="A43" s="337">
        <v>42</v>
      </c>
      <c r="B43" s="336" t="s">
        <v>623</v>
      </c>
      <c r="C43" s="334" t="s">
        <v>624</v>
      </c>
    </row>
    <row r="44" spans="1:3" ht="15" customHeight="1">
      <c r="A44" s="337">
        <v>43</v>
      </c>
      <c r="B44" s="336" t="s">
        <v>625</v>
      </c>
      <c r="C44" s="334" t="s">
        <v>626</v>
      </c>
    </row>
    <row r="45" spans="1:3" ht="15" customHeight="1">
      <c r="A45" s="337">
        <v>44</v>
      </c>
      <c r="B45" s="336" t="s">
        <v>627</v>
      </c>
      <c r="C45" s="334" t="s">
        <v>628</v>
      </c>
    </row>
    <row r="46" spans="1:3" ht="15" customHeight="1">
      <c r="A46" s="337">
        <v>45</v>
      </c>
      <c r="B46" s="336" t="s">
        <v>629</v>
      </c>
      <c r="C46" s="334" t="s">
        <v>630</v>
      </c>
    </row>
    <row r="47" spans="1:3" ht="15" customHeight="1">
      <c r="A47" s="337">
        <v>46</v>
      </c>
      <c r="B47" s="336" t="s">
        <v>631</v>
      </c>
      <c r="C47" s="334" t="s">
        <v>632</v>
      </c>
    </row>
    <row r="48" spans="1:3" ht="15" customHeight="1">
      <c r="A48" s="337">
        <v>47</v>
      </c>
      <c r="B48" s="336" t="s">
        <v>633</v>
      </c>
      <c r="C48" s="334" t="s">
        <v>634</v>
      </c>
    </row>
    <row r="49" spans="1:11" ht="15" customHeight="1">
      <c r="A49" s="337">
        <v>48</v>
      </c>
      <c r="B49" s="336" t="s">
        <v>635</v>
      </c>
      <c r="C49" s="334" t="s">
        <v>636</v>
      </c>
    </row>
    <row r="50" spans="1:11" ht="15" customHeight="1">
      <c r="A50" s="337">
        <v>49</v>
      </c>
      <c r="B50" s="336" t="s">
        <v>637</v>
      </c>
      <c r="C50" s="334" t="s">
        <v>638</v>
      </c>
    </row>
    <row r="51" spans="1:11" ht="15" customHeight="1">
      <c r="A51" s="337">
        <v>50</v>
      </c>
      <c r="B51" s="336" t="s">
        <v>639</v>
      </c>
      <c r="C51" s="334" t="s">
        <v>640</v>
      </c>
    </row>
    <row r="52" spans="1:11" ht="15" customHeight="1">
      <c r="A52" s="337">
        <v>51</v>
      </c>
      <c r="B52" s="336" t="s">
        <v>641</v>
      </c>
      <c r="C52" s="334" t="s">
        <v>642</v>
      </c>
    </row>
    <row r="53" spans="1:11" ht="15" customHeight="1">
      <c r="A53" s="337">
        <v>52</v>
      </c>
      <c r="B53" s="336" t="s">
        <v>643</v>
      </c>
      <c r="C53" s="334" t="s">
        <v>644</v>
      </c>
    </row>
    <row r="54" spans="1:11" ht="15" customHeight="1">
      <c r="A54" s="337">
        <v>53</v>
      </c>
      <c r="B54" s="38" t="s">
        <v>645</v>
      </c>
      <c r="C54" s="334" t="s">
        <v>646</v>
      </c>
    </row>
    <row r="55" spans="1:11" ht="15" customHeight="1">
      <c r="A55" s="337">
        <v>54</v>
      </c>
      <c r="B55" s="338" t="s">
        <v>1018</v>
      </c>
      <c r="C55" s="339"/>
      <c r="E55" s="604" t="s">
        <v>329</v>
      </c>
      <c r="F55" s="604"/>
      <c r="G55" s="604"/>
      <c r="H55" s="604"/>
      <c r="I55" s="604"/>
      <c r="J55" s="604"/>
      <c r="K55" s="604"/>
    </row>
    <row r="56" spans="1:11" ht="15" customHeight="1">
      <c r="A56" s="337">
        <v>55</v>
      </c>
      <c r="B56" s="338" t="s">
        <v>1017</v>
      </c>
      <c r="C56" s="339"/>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7"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2"/>
  <sheetViews>
    <sheetView workbookViewId="0">
      <selection activeCell="G19" sqref="G19"/>
    </sheetView>
  </sheetViews>
  <sheetFormatPr defaultRowHeight="14.4"/>
  <cols>
    <col min="3" max="3" width="9.5546875" style="2" bestFit="1" customWidth="1"/>
  </cols>
  <sheetData>
    <row r="1" spans="1:4" s="33" customFormat="1">
      <c r="A1" s="605" t="s">
        <v>60</v>
      </c>
      <c r="B1" s="606"/>
      <c r="C1" s="607"/>
    </row>
    <row r="2" spans="1:4" s="33" customFormat="1">
      <c r="A2" s="34" t="s">
        <v>2</v>
      </c>
      <c r="B2" s="34" t="s">
        <v>59</v>
      </c>
      <c r="C2" s="34" t="s">
        <v>35</v>
      </c>
    </row>
    <row r="3" spans="1:4" s="33" customFormat="1">
      <c r="A3" s="410">
        <v>2020</v>
      </c>
      <c r="B3" s="3">
        <v>1</v>
      </c>
      <c r="C3" s="416">
        <v>4.8246000000000002</v>
      </c>
    </row>
    <row r="4" spans="1:4" s="33" customFormat="1">
      <c r="A4" s="410">
        <v>2019</v>
      </c>
      <c r="B4" s="3">
        <v>1</v>
      </c>
      <c r="C4" s="416">
        <v>4.7451999999999996</v>
      </c>
    </row>
    <row r="5" spans="1:4" s="33" customFormat="1">
      <c r="A5" s="410">
        <v>2018</v>
      </c>
      <c r="B5" s="3">
        <v>1</v>
      </c>
      <c r="C5" s="416">
        <v>4.6535000000000002</v>
      </c>
    </row>
    <row r="6" spans="1:4" s="33" customFormat="1">
      <c r="A6" s="410">
        <v>2017</v>
      </c>
      <c r="B6" s="3">
        <v>1</v>
      </c>
      <c r="C6" s="416">
        <v>4.5681000000000003</v>
      </c>
    </row>
    <row r="7" spans="1:4">
      <c r="A7" s="3">
        <v>2016</v>
      </c>
      <c r="B7" s="3">
        <v>1</v>
      </c>
      <c r="C7" s="15">
        <v>4.4908000000000001</v>
      </c>
    </row>
    <row r="8" spans="1:4">
      <c r="A8" s="3">
        <v>2015</v>
      </c>
      <c r="B8" s="3">
        <v>1</v>
      </c>
      <c r="C8" s="15">
        <v>4.4450000000000003</v>
      </c>
    </row>
    <row r="9" spans="1:4">
      <c r="A9" s="3">
        <v>2014</v>
      </c>
      <c r="B9" s="3">
        <v>1</v>
      </c>
      <c r="C9" s="15">
        <v>4.4446000000000003</v>
      </c>
      <c r="D9" s="2"/>
    </row>
    <row r="10" spans="1:4">
      <c r="A10" s="3">
        <v>2013</v>
      </c>
      <c r="B10" s="3">
        <v>1</v>
      </c>
      <c r="C10" s="15">
        <v>4.4189999999999996</v>
      </c>
      <c r="D10" s="2"/>
    </row>
    <row r="11" spans="1:4">
      <c r="A11" s="3">
        <v>2012</v>
      </c>
      <c r="B11" s="3">
        <v>1</v>
      </c>
      <c r="C11" s="15">
        <v>4.4560000000000004</v>
      </c>
    </row>
    <row r="12" spans="1:4">
      <c r="A12" s="3">
        <v>2011</v>
      </c>
      <c r="B12" s="3">
        <v>1</v>
      </c>
      <c r="C12" s="15">
        <v>4.2378999999999998</v>
      </c>
    </row>
    <row r="13" spans="1:4">
      <c r="A13" s="3">
        <v>2010</v>
      </c>
      <c r="B13" s="3">
        <v>1</v>
      </c>
      <c r="C13" s="15">
        <v>4.2099000000000002</v>
      </c>
    </row>
    <row r="14" spans="1:4">
      <c r="A14" s="3">
        <v>2009</v>
      </c>
      <c r="B14" s="3">
        <v>1</v>
      </c>
      <c r="C14" s="15">
        <v>4.1307</v>
      </c>
    </row>
    <row r="15" spans="1:4">
      <c r="A15" s="3">
        <v>2008</v>
      </c>
      <c r="B15" s="3">
        <v>1</v>
      </c>
      <c r="C15" s="15">
        <v>3.6827000000000001</v>
      </c>
    </row>
    <row r="16" spans="1:4">
      <c r="A16" s="3">
        <v>2007</v>
      </c>
      <c r="B16" s="3">
        <v>1</v>
      </c>
      <c r="C16" s="15">
        <v>3.3372999999999999</v>
      </c>
    </row>
    <row r="17" spans="1:3">
      <c r="A17" s="3">
        <v>2006</v>
      </c>
      <c r="B17" s="3">
        <v>1</v>
      </c>
      <c r="C17" s="15">
        <v>3.5245000000000002</v>
      </c>
    </row>
    <row r="18" spans="1:3">
      <c r="A18" s="3">
        <v>2005</v>
      </c>
      <c r="B18" s="3">
        <v>1</v>
      </c>
      <c r="C18" s="15">
        <v>3.6234000000000002</v>
      </c>
    </row>
    <row r="19" spans="1:3">
      <c r="A19" s="3">
        <v>2004</v>
      </c>
      <c r="B19" s="3">
        <v>1</v>
      </c>
      <c r="C19" s="15">
        <v>4.0532000000000004</v>
      </c>
    </row>
    <row r="20" spans="1:3">
      <c r="A20" s="3">
        <v>2003</v>
      </c>
      <c r="B20" s="3">
        <v>1</v>
      </c>
      <c r="C20" s="15">
        <v>3.7555000000000001</v>
      </c>
    </row>
    <row r="21" spans="1:3">
      <c r="A21" s="3">
        <v>2002</v>
      </c>
      <c r="B21" s="3">
        <v>1</v>
      </c>
      <c r="C21" s="15">
        <v>3.1255000000000002</v>
      </c>
    </row>
    <row r="22" spans="1:3">
      <c r="A22" s="3">
        <v>2001</v>
      </c>
      <c r="B22" s="3">
        <v>1</v>
      </c>
      <c r="C22" s="15">
        <v>2.6027</v>
      </c>
    </row>
    <row r="23" spans="1:3">
      <c r="A23" s="3">
        <v>2000</v>
      </c>
      <c r="B23" s="3">
        <v>1</v>
      </c>
      <c r="C23" s="15">
        <v>1.9956</v>
      </c>
    </row>
    <row r="24" spans="1:3">
      <c r="A24" s="3">
        <v>1999</v>
      </c>
      <c r="B24" s="3">
        <v>1</v>
      </c>
      <c r="C24" s="15">
        <v>1.6295999999999999</v>
      </c>
    </row>
    <row r="25" spans="1:3">
      <c r="A25" s="14">
        <v>1998</v>
      </c>
      <c r="B25" s="14">
        <v>1</v>
      </c>
      <c r="C25" s="416">
        <v>0.99892499999999995</v>
      </c>
    </row>
    <row r="26" spans="1:3">
      <c r="A26" s="14">
        <v>1997</v>
      </c>
      <c r="B26" s="14">
        <v>1</v>
      </c>
      <c r="C26" s="15">
        <v>0.80909200000000003</v>
      </c>
    </row>
    <row r="27" spans="1:3">
      <c r="A27" s="14">
        <v>1996</v>
      </c>
      <c r="B27" s="14">
        <v>1</v>
      </c>
      <c r="C27" s="15">
        <v>0.38629000000000002</v>
      </c>
    </row>
    <row r="28" spans="1:3">
      <c r="A28" s="14">
        <v>1995</v>
      </c>
      <c r="B28" s="14">
        <v>1</v>
      </c>
      <c r="C28" s="15">
        <v>0.26295099999999999</v>
      </c>
    </row>
    <row r="29" spans="1:3">
      <c r="A29" s="14">
        <v>1994</v>
      </c>
      <c r="B29" s="14">
        <v>1</v>
      </c>
      <c r="C29" s="15">
        <v>0.196714</v>
      </c>
    </row>
    <row r="30" spans="1:3">
      <c r="A30" s="14">
        <v>1993</v>
      </c>
      <c r="B30" s="14">
        <v>1</v>
      </c>
      <c r="C30" s="15">
        <v>8.8459999999999997E-2</v>
      </c>
    </row>
    <row r="31" spans="1:3">
      <c r="A31" s="14">
        <v>1992</v>
      </c>
      <c r="B31" s="14">
        <v>1</v>
      </c>
      <c r="C31" s="15">
        <v>0.04</v>
      </c>
    </row>
    <row r="32" spans="1:3">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7"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D11" sqref="D11"/>
    </sheetView>
  </sheetViews>
  <sheetFormatPr defaultColWidth="9.109375" defaultRowHeight="15.6"/>
  <cols>
    <col min="1" max="1" width="5.6640625" style="58" customWidth="1"/>
    <col min="2" max="3" width="35.6640625" style="62" customWidth="1"/>
    <col min="4" max="4" width="23" style="62" customWidth="1"/>
    <col min="5" max="5" width="18.6640625" style="66" customWidth="1"/>
    <col min="6" max="6" width="10.6640625" style="67" customWidth="1"/>
    <col min="7" max="7" width="10.6640625" style="62" customWidth="1"/>
    <col min="8" max="8" width="14.33203125" style="66"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1" t="s">
        <v>650</v>
      </c>
      <c r="B5" s="531"/>
      <c r="C5" s="531"/>
      <c r="D5" s="531"/>
      <c r="E5" s="531"/>
      <c r="F5" s="531"/>
      <c r="G5" s="531"/>
      <c r="H5" s="531"/>
      <c r="I5" s="531"/>
      <c r="J5" s="224"/>
      <c r="K5" s="224"/>
      <c r="L5" s="224"/>
      <c r="M5" s="224"/>
      <c r="N5" s="62"/>
    </row>
    <row r="6" spans="1:16" ht="13.5" customHeight="1">
      <c r="E6" s="62"/>
      <c r="F6" s="62"/>
      <c r="H6" s="62"/>
      <c r="I6" s="345" t="str">
        <f>CONCATENATE(functie," ",nume_candidat)</f>
        <v>Șef de lucrări Halbac-Cotoara-Zamfir Rares</v>
      </c>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6.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64"/>
      <c r="H9" s="65"/>
      <c r="I9" s="146">
        <f>SUMIF(I10:I1010,"&gt;0")</f>
        <v>224</v>
      </c>
      <c r="J9" s="146">
        <f t="shared" ref="J9:N9" si="0">SUMIF(J10:J108,"&gt;0")</f>
        <v>224</v>
      </c>
      <c r="K9" s="4">
        <f t="shared" si="0"/>
        <v>3</v>
      </c>
      <c r="L9" s="4">
        <f t="shared" si="0"/>
        <v>3</v>
      </c>
      <c r="M9" s="4">
        <f t="shared" si="0"/>
        <v>56</v>
      </c>
      <c r="N9" s="4">
        <f t="shared" si="0"/>
        <v>56</v>
      </c>
      <c r="O9" s="296"/>
    </row>
    <row r="10" spans="1:16" ht="46.8">
      <c r="A10" s="35">
        <v>1</v>
      </c>
      <c r="B10" s="7" t="s">
        <v>1238</v>
      </c>
      <c r="C10" s="7" t="s">
        <v>1239</v>
      </c>
      <c r="D10" s="7" t="s">
        <v>555</v>
      </c>
      <c r="E10" s="5" t="s">
        <v>1240</v>
      </c>
      <c r="F10" s="213">
        <v>2017</v>
      </c>
      <c r="G10" s="213">
        <v>798</v>
      </c>
      <c r="H10" s="213">
        <v>24</v>
      </c>
      <c r="I10" s="16">
        <f t="shared" ref="I10:I41" si="1">IF(OR($B10="",$C10="",$D10="",$E10="",$F10&lt;an_initial,$F10&gt;an_final,$O10=FALSE),"",IF($H10="",CS_STR_A*$G10/P10,CS_STR_A*$H10))</f>
        <v>96</v>
      </c>
      <c r="J10" s="16">
        <f t="shared" ref="J10:J41" si="2">IF(OR($B10="",$C10="",$D10="",$E10="",$F10="",$F10&gt;an_final,$O10=FALSE),"",IF($H10="",CS_STR_A*$G10/P10,CS_STR_A*$H10))</f>
        <v>96</v>
      </c>
      <c r="K10" s="56">
        <f t="shared" ref="K10:K41" si="3">IF(OR($B10="",$C10="",$D10="",$E10="",$F10="",$F10&gt;an_final,$O10=FALSE),"",IF($F10&gt;=an_initial,1,""))</f>
        <v>1</v>
      </c>
      <c r="L10" s="56">
        <f t="shared" ref="L10:L41" si="4">IF(OR($B10="",$C10="",$D10="",$E10="",$F10="",$F10&gt;an_final,$O10=FALSE),"",1)</f>
        <v>1</v>
      </c>
      <c r="M10" s="374">
        <f t="shared" ref="M10:M41" si="5">IF(OR($B10="",$C10="",$D10="",$E10="",$F10="",$F10&gt;an_final,$O10=FALSE),"",IF($H10="",$G10/P10,$H10))</f>
        <v>24</v>
      </c>
      <c r="N10" s="56">
        <f t="shared" ref="N10:N41" si="6">IF(OR($B10="",$C10="",$D10="",$E10="",$F10="",$F10&lt;an_initial,$F10&gt;an_final,$O10=FALSE),"",IF($H10="",$G10/P10,$H10))</f>
        <v>24</v>
      </c>
      <c r="O10" s="347" t="b">
        <f t="shared" ref="O10:O73" si="7">IF(nume_candidat="",FALSE,ISNUMBER(SEARCH(nume_candidat,$B10)))</f>
        <v>1</v>
      </c>
      <c r="P10" s="348">
        <f t="shared" ref="P10:P41" si="8">LEN(B10)-LEN(SUBSTITUTE(B10,",",""))+1</f>
        <v>2</v>
      </c>
    </row>
    <row r="11" spans="1:16" ht="46.8">
      <c r="A11" s="35">
        <v>2</v>
      </c>
      <c r="B11" s="378" t="s">
        <v>1241</v>
      </c>
      <c r="C11" s="378" t="s">
        <v>1242</v>
      </c>
      <c r="D11" s="378" t="s">
        <v>385</v>
      </c>
      <c r="E11" s="5" t="s">
        <v>1243</v>
      </c>
      <c r="F11" s="503">
        <v>2019</v>
      </c>
      <c r="G11" s="503">
        <v>264</v>
      </c>
      <c r="H11" s="503">
        <v>18</v>
      </c>
      <c r="I11" s="16">
        <f t="shared" si="1"/>
        <v>72</v>
      </c>
      <c r="J11" s="16">
        <f t="shared" si="2"/>
        <v>72</v>
      </c>
      <c r="K11" s="56">
        <f t="shared" si="3"/>
        <v>1</v>
      </c>
      <c r="L11" s="56">
        <f t="shared" si="4"/>
        <v>1</v>
      </c>
      <c r="M11" s="374">
        <f t="shared" si="5"/>
        <v>18</v>
      </c>
      <c r="N11" s="56">
        <f t="shared" si="6"/>
        <v>18</v>
      </c>
      <c r="O11" s="347" t="b">
        <f t="shared" si="7"/>
        <v>1</v>
      </c>
      <c r="P11" s="348">
        <f t="shared" si="8"/>
        <v>4</v>
      </c>
    </row>
    <row r="12" spans="1:16" ht="46.8">
      <c r="A12" s="35">
        <v>3</v>
      </c>
      <c r="B12" s="6" t="s">
        <v>1244</v>
      </c>
      <c r="C12" s="378" t="s">
        <v>1245</v>
      </c>
      <c r="D12" s="378" t="s">
        <v>385</v>
      </c>
      <c r="E12" s="5" t="s">
        <v>1243</v>
      </c>
      <c r="F12" s="503">
        <v>2019</v>
      </c>
      <c r="G12" s="503">
        <v>264</v>
      </c>
      <c r="H12" s="503">
        <v>14</v>
      </c>
      <c r="I12" s="16">
        <f t="shared" si="1"/>
        <v>56</v>
      </c>
      <c r="J12" s="16">
        <f t="shared" si="2"/>
        <v>56</v>
      </c>
      <c r="K12" s="56">
        <f t="shared" si="3"/>
        <v>1</v>
      </c>
      <c r="L12" s="56">
        <f t="shared" si="4"/>
        <v>1</v>
      </c>
      <c r="M12" s="374">
        <f t="shared" si="5"/>
        <v>14</v>
      </c>
      <c r="N12" s="56">
        <f t="shared" si="6"/>
        <v>14</v>
      </c>
      <c r="O12" s="347" t="b">
        <f t="shared" si="7"/>
        <v>1</v>
      </c>
      <c r="P12" s="348">
        <f t="shared" si="8"/>
        <v>2</v>
      </c>
    </row>
    <row r="13" spans="1:16">
      <c r="A13" s="35">
        <v>4</v>
      </c>
      <c r="B13" s="6"/>
      <c r="C13" s="6"/>
      <c r="D13" s="6"/>
      <c r="E13" s="211"/>
      <c r="F13" s="212"/>
      <c r="G13" s="212"/>
      <c r="H13" s="212"/>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35">
        <v>5</v>
      </c>
      <c r="B14" s="6"/>
      <c r="C14" s="6"/>
      <c r="D14" s="6"/>
      <c r="E14" s="211"/>
      <c r="F14" s="212"/>
      <c r="G14" s="212"/>
      <c r="H14" s="212"/>
      <c r="I14" s="16" t="str">
        <f t="shared" si="1"/>
        <v/>
      </c>
      <c r="J14" s="16" t="str">
        <f t="shared" si="2"/>
        <v/>
      </c>
      <c r="K14" s="56" t="str">
        <f t="shared" si="3"/>
        <v/>
      </c>
      <c r="L14" s="56" t="str">
        <f t="shared" si="4"/>
        <v/>
      </c>
      <c r="M14" s="374" t="str">
        <f t="shared" si="5"/>
        <v/>
      </c>
      <c r="N14" s="56" t="str">
        <f t="shared" si="6"/>
        <v/>
      </c>
      <c r="O14" s="347" t="b">
        <f t="shared" si="7"/>
        <v>0</v>
      </c>
      <c r="P14" s="348">
        <f t="shared" si="8"/>
        <v>1</v>
      </c>
    </row>
    <row r="15" spans="1:16">
      <c r="A15" s="35">
        <v>6</v>
      </c>
      <c r="B15" s="6"/>
      <c r="C15" s="6"/>
      <c r="D15" s="6"/>
      <c r="E15" s="211"/>
      <c r="F15" s="212"/>
      <c r="G15" s="212"/>
      <c r="H15" s="212"/>
      <c r="I15" s="16" t="str">
        <f t="shared" si="1"/>
        <v/>
      </c>
      <c r="J15" s="16" t="str">
        <f t="shared" si="2"/>
        <v/>
      </c>
      <c r="K15" s="56" t="str">
        <f t="shared" si="3"/>
        <v/>
      </c>
      <c r="L15" s="56" t="str">
        <f t="shared" si="4"/>
        <v/>
      </c>
      <c r="M15" s="374" t="str">
        <f t="shared" si="5"/>
        <v/>
      </c>
      <c r="N15" s="56" t="str">
        <f t="shared" si="6"/>
        <v/>
      </c>
      <c r="O15" s="347" t="b">
        <f t="shared" si="7"/>
        <v>0</v>
      </c>
      <c r="P15" s="348">
        <f t="shared" si="8"/>
        <v>1</v>
      </c>
    </row>
    <row r="16" spans="1:16">
      <c r="A16" s="35">
        <v>7</v>
      </c>
      <c r="B16" s="6"/>
      <c r="C16" s="6"/>
      <c r="D16" s="6"/>
      <c r="E16" s="211"/>
      <c r="F16" s="212"/>
      <c r="G16" s="212"/>
      <c r="H16" s="212"/>
      <c r="I16" s="16" t="str">
        <f t="shared" si="1"/>
        <v/>
      </c>
      <c r="J16" s="16" t="str">
        <f t="shared" si="2"/>
        <v/>
      </c>
      <c r="K16" s="56" t="str">
        <f t="shared" si="3"/>
        <v/>
      </c>
      <c r="L16" s="56" t="str">
        <f t="shared" si="4"/>
        <v/>
      </c>
      <c r="M16" s="374" t="str">
        <f t="shared" si="5"/>
        <v/>
      </c>
      <c r="N16" s="56" t="str">
        <f t="shared" si="6"/>
        <v/>
      </c>
      <c r="O16" s="347" t="b">
        <f t="shared" si="7"/>
        <v>0</v>
      </c>
      <c r="P16" s="348">
        <f t="shared" si="8"/>
        <v>1</v>
      </c>
    </row>
    <row r="17" spans="1:16">
      <c r="A17" s="35">
        <v>8</v>
      </c>
      <c r="B17" s="6"/>
      <c r="C17" s="6"/>
      <c r="D17" s="6"/>
      <c r="E17" s="211"/>
      <c r="F17" s="212"/>
      <c r="G17" s="212"/>
      <c r="H17" s="212"/>
      <c r="I17" s="16" t="str">
        <f t="shared" si="1"/>
        <v/>
      </c>
      <c r="J17" s="16" t="str">
        <f t="shared" si="2"/>
        <v/>
      </c>
      <c r="K17" s="56" t="str">
        <f t="shared" si="3"/>
        <v/>
      </c>
      <c r="L17" s="56" t="str">
        <f t="shared" si="4"/>
        <v/>
      </c>
      <c r="M17" s="374" t="str">
        <f t="shared" si="5"/>
        <v/>
      </c>
      <c r="N17" s="56" t="str">
        <f t="shared" si="6"/>
        <v/>
      </c>
      <c r="O17" s="347" t="b">
        <f t="shared" si="7"/>
        <v>0</v>
      </c>
      <c r="P17" s="348">
        <f t="shared" si="8"/>
        <v>1</v>
      </c>
    </row>
    <row r="18" spans="1:16">
      <c r="A18" s="35">
        <v>9</v>
      </c>
      <c r="B18" s="6"/>
      <c r="C18" s="6"/>
      <c r="D18" s="6"/>
      <c r="E18" s="211"/>
      <c r="F18" s="212"/>
      <c r="G18" s="212"/>
      <c r="H18" s="212"/>
      <c r="I18" s="16" t="str">
        <f t="shared" si="1"/>
        <v/>
      </c>
      <c r="J18" s="16" t="str">
        <f t="shared" si="2"/>
        <v/>
      </c>
      <c r="K18" s="56" t="str">
        <f t="shared" si="3"/>
        <v/>
      </c>
      <c r="L18" s="56" t="str">
        <f t="shared" si="4"/>
        <v/>
      </c>
      <c r="M18" s="374" t="str">
        <f t="shared" si="5"/>
        <v/>
      </c>
      <c r="N18" s="56" t="str">
        <f t="shared" si="6"/>
        <v/>
      </c>
      <c r="O18" s="347" t="b">
        <f t="shared" si="7"/>
        <v>0</v>
      </c>
      <c r="P18" s="348">
        <f t="shared" si="8"/>
        <v>1</v>
      </c>
    </row>
    <row r="19" spans="1:16">
      <c r="A19" s="35">
        <v>10</v>
      </c>
      <c r="B19" s="6"/>
      <c r="C19" s="6"/>
      <c r="D19" s="6"/>
      <c r="E19" s="211"/>
      <c r="F19" s="212"/>
      <c r="G19" s="212"/>
      <c r="H19" s="212"/>
      <c r="I19" s="16" t="str">
        <f t="shared" si="1"/>
        <v/>
      </c>
      <c r="J19" s="16" t="str">
        <f t="shared" si="2"/>
        <v/>
      </c>
      <c r="K19" s="56" t="str">
        <f t="shared" si="3"/>
        <v/>
      </c>
      <c r="L19" s="56" t="str">
        <f t="shared" si="4"/>
        <v/>
      </c>
      <c r="M19" s="374" t="str">
        <f t="shared" si="5"/>
        <v/>
      </c>
      <c r="N19" s="56" t="str">
        <f t="shared" si="6"/>
        <v/>
      </c>
      <c r="O19" s="347" t="b">
        <f t="shared" si="7"/>
        <v>0</v>
      </c>
      <c r="P19" s="348">
        <f t="shared" si="8"/>
        <v>1</v>
      </c>
    </row>
    <row r="20" spans="1:16">
      <c r="A20" s="35">
        <v>11</v>
      </c>
      <c r="B20" s="6"/>
      <c r="C20" s="6"/>
      <c r="D20" s="6"/>
      <c r="E20" s="211"/>
      <c r="F20" s="212"/>
      <c r="G20" s="212"/>
      <c r="H20" s="212"/>
      <c r="I20" s="16" t="str">
        <f t="shared" si="1"/>
        <v/>
      </c>
      <c r="J20" s="16" t="str">
        <f t="shared" si="2"/>
        <v/>
      </c>
      <c r="K20" s="56" t="str">
        <f t="shared" si="3"/>
        <v/>
      </c>
      <c r="L20" s="56" t="str">
        <f t="shared" si="4"/>
        <v/>
      </c>
      <c r="M20" s="374" t="str">
        <f t="shared" si="5"/>
        <v/>
      </c>
      <c r="N20" s="56" t="str">
        <f t="shared" si="6"/>
        <v/>
      </c>
      <c r="O20" s="347" t="b">
        <f t="shared" si="7"/>
        <v>0</v>
      </c>
      <c r="P20" s="348">
        <f t="shared" si="8"/>
        <v>1</v>
      </c>
    </row>
    <row r="21" spans="1:16">
      <c r="A21" s="35">
        <v>12</v>
      </c>
      <c r="B21" s="6"/>
      <c r="C21" s="6"/>
      <c r="D21" s="6"/>
      <c r="E21" s="211"/>
      <c r="F21" s="212"/>
      <c r="G21" s="212"/>
      <c r="H21" s="212"/>
      <c r="I21" s="16" t="str">
        <f t="shared" si="1"/>
        <v/>
      </c>
      <c r="J21" s="16" t="str">
        <f t="shared" si="2"/>
        <v/>
      </c>
      <c r="K21" s="56" t="str">
        <f t="shared" si="3"/>
        <v/>
      </c>
      <c r="L21" s="56" t="str">
        <f t="shared" si="4"/>
        <v/>
      </c>
      <c r="M21" s="374" t="str">
        <f t="shared" si="5"/>
        <v/>
      </c>
      <c r="N21" s="56" t="str">
        <f t="shared" si="6"/>
        <v/>
      </c>
      <c r="O21" s="347" t="b">
        <f t="shared" si="7"/>
        <v>0</v>
      </c>
      <c r="P21" s="348">
        <f t="shared" si="8"/>
        <v>1</v>
      </c>
    </row>
    <row r="22" spans="1:16">
      <c r="A22" s="35">
        <v>13</v>
      </c>
      <c r="B22" s="6"/>
      <c r="C22" s="6"/>
      <c r="D22" s="6"/>
      <c r="E22" s="211"/>
      <c r="F22" s="212"/>
      <c r="G22" s="212"/>
      <c r="H22" s="212"/>
      <c r="I22" s="16" t="str">
        <f t="shared" si="1"/>
        <v/>
      </c>
      <c r="J22" s="16" t="str">
        <f t="shared" si="2"/>
        <v/>
      </c>
      <c r="K22" s="56" t="str">
        <f t="shared" si="3"/>
        <v/>
      </c>
      <c r="L22" s="56" t="str">
        <f t="shared" si="4"/>
        <v/>
      </c>
      <c r="M22" s="374" t="str">
        <f t="shared" si="5"/>
        <v/>
      </c>
      <c r="N22" s="56" t="str">
        <f t="shared" si="6"/>
        <v/>
      </c>
      <c r="O22" s="347" t="b">
        <f t="shared" si="7"/>
        <v>0</v>
      </c>
      <c r="P22" s="348">
        <f t="shared" si="8"/>
        <v>1</v>
      </c>
    </row>
    <row r="23" spans="1:16">
      <c r="A23" s="35">
        <v>14</v>
      </c>
      <c r="B23" s="6"/>
      <c r="C23" s="6"/>
      <c r="D23" s="6"/>
      <c r="E23" s="211"/>
      <c r="F23" s="212"/>
      <c r="G23" s="212"/>
      <c r="H23" s="212"/>
      <c r="I23" s="16" t="str">
        <f t="shared" si="1"/>
        <v/>
      </c>
      <c r="J23" s="16" t="str">
        <f t="shared" si="2"/>
        <v/>
      </c>
      <c r="K23" s="56" t="str">
        <f t="shared" si="3"/>
        <v/>
      </c>
      <c r="L23" s="56" t="str">
        <f t="shared" si="4"/>
        <v/>
      </c>
      <c r="M23" s="374" t="str">
        <f t="shared" si="5"/>
        <v/>
      </c>
      <c r="N23" s="56" t="str">
        <f t="shared" si="6"/>
        <v/>
      </c>
      <c r="O23" s="347" t="b">
        <f t="shared" si="7"/>
        <v>0</v>
      </c>
      <c r="P23" s="348">
        <f t="shared" si="8"/>
        <v>1</v>
      </c>
    </row>
    <row r="24" spans="1:16">
      <c r="A24" s="35">
        <v>15</v>
      </c>
      <c r="B24" s="6"/>
      <c r="C24" s="6"/>
      <c r="D24" s="6"/>
      <c r="E24" s="211"/>
      <c r="F24" s="212"/>
      <c r="G24" s="212"/>
      <c r="H24" s="212"/>
      <c r="I24" s="16" t="str">
        <f t="shared" si="1"/>
        <v/>
      </c>
      <c r="J24" s="16" t="str">
        <f t="shared" si="2"/>
        <v/>
      </c>
      <c r="K24" s="56" t="str">
        <f t="shared" si="3"/>
        <v/>
      </c>
      <c r="L24" s="56" t="str">
        <f t="shared" si="4"/>
        <v/>
      </c>
      <c r="M24" s="374" t="str">
        <f t="shared" si="5"/>
        <v/>
      </c>
      <c r="N24" s="56" t="str">
        <f t="shared" si="6"/>
        <v/>
      </c>
      <c r="O24" s="347" t="b">
        <f t="shared" si="7"/>
        <v>0</v>
      </c>
      <c r="P24" s="348">
        <f t="shared" si="8"/>
        <v>1</v>
      </c>
    </row>
    <row r="25" spans="1:16">
      <c r="A25" s="35">
        <v>16</v>
      </c>
      <c r="B25" s="6"/>
      <c r="C25" s="6"/>
      <c r="D25" s="6"/>
      <c r="E25" s="211"/>
      <c r="F25" s="212"/>
      <c r="G25" s="212"/>
      <c r="H25" s="212"/>
      <c r="I25" s="16" t="str">
        <f t="shared" si="1"/>
        <v/>
      </c>
      <c r="J25" s="16" t="str">
        <f t="shared" si="2"/>
        <v/>
      </c>
      <c r="K25" s="56" t="str">
        <f t="shared" si="3"/>
        <v/>
      </c>
      <c r="L25" s="56" t="str">
        <f t="shared" si="4"/>
        <v/>
      </c>
      <c r="M25" s="374" t="str">
        <f t="shared" si="5"/>
        <v/>
      </c>
      <c r="N25" s="56" t="str">
        <f t="shared" si="6"/>
        <v/>
      </c>
      <c r="O25" s="347" t="b">
        <f t="shared" si="7"/>
        <v>0</v>
      </c>
      <c r="P25" s="348">
        <f t="shared" si="8"/>
        <v>1</v>
      </c>
    </row>
    <row r="26" spans="1:16">
      <c r="A26" s="35">
        <v>17</v>
      </c>
      <c r="B26" s="6"/>
      <c r="C26" s="6"/>
      <c r="D26" s="6"/>
      <c r="E26" s="211"/>
      <c r="F26" s="212"/>
      <c r="G26" s="212"/>
      <c r="H26" s="212"/>
      <c r="I26" s="16" t="str">
        <f t="shared" si="1"/>
        <v/>
      </c>
      <c r="J26" s="16" t="str">
        <f t="shared" si="2"/>
        <v/>
      </c>
      <c r="K26" s="56" t="str">
        <f t="shared" si="3"/>
        <v/>
      </c>
      <c r="L26" s="56" t="str">
        <f t="shared" si="4"/>
        <v/>
      </c>
      <c r="M26" s="374" t="str">
        <f t="shared" si="5"/>
        <v/>
      </c>
      <c r="N26" s="56" t="str">
        <f t="shared" si="6"/>
        <v/>
      </c>
      <c r="O26" s="347" t="b">
        <f t="shared" si="7"/>
        <v>0</v>
      </c>
      <c r="P26" s="348">
        <f t="shared" si="8"/>
        <v>1</v>
      </c>
    </row>
    <row r="27" spans="1:16">
      <c r="A27" s="35">
        <v>18</v>
      </c>
      <c r="B27" s="6"/>
      <c r="C27" s="6"/>
      <c r="D27" s="6"/>
      <c r="E27" s="211"/>
      <c r="F27" s="212"/>
      <c r="G27" s="212"/>
      <c r="H27" s="212"/>
      <c r="I27" s="16" t="str">
        <f t="shared" si="1"/>
        <v/>
      </c>
      <c r="J27" s="16" t="str">
        <f t="shared" si="2"/>
        <v/>
      </c>
      <c r="K27" s="56" t="str">
        <f t="shared" si="3"/>
        <v/>
      </c>
      <c r="L27" s="56" t="str">
        <f t="shared" si="4"/>
        <v/>
      </c>
      <c r="M27" s="374" t="str">
        <f t="shared" si="5"/>
        <v/>
      </c>
      <c r="N27" s="56" t="str">
        <f t="shared" si="6"/>
        <v/>
      </c>
      <c r="O27" s="347" t="b">
        <f t="shared" si="7"/>
        <v>0</v>
      </c>
      <c r="P27" s="348">
        <f t="shared" si="8"/>
        <v>1</v>
      </c>
    </row>
    <row r="28" spans="1:16">
      <c r="A28" s="35">
        <v>19</v>
      </c>
      <c r="B28" s="6"/>
      <c r="C28" s="6"/>
      <c r="D28" s="6"/>
      <c r="E28" s="211"/>
      <c r="F28" s="212"/>
      <c r="G28" s="212"/>
      <c r="H28" s="212"/>
      <c r="I28" s="16" t="str">
        <f t="shared" si="1"/>
        <v/>
      </c>
      <c r="J28" s="16" t="str">
        <f t="shared" si="2"/>
        <v/>
      </c>
      <c r="K28" s="56" t="str">
        <f t="shared" si="3"/>
        <v/>
      </c>
      <c r="L28" s="56" t="str">
        <f t="shared" si="4"/>
        <v/>
      </c>
      <c r="M28" s="374" t="str">
        <f t="shared" si="5"/>
        <v/>
      </c>
      <c r="N28" s="56" t="str">
        <f t="shared" si="6"/>
        <v/>
      </c>
      <c r="O28" s="347" t="b">
        <f t="shared" si="7"/>
        <v>0</v>
      </c>
      <c r="P28" s="348">
        <f t="shared" si="8"/>
        <v>1</v>
      </c>
    </row>
    <row r="29" spans="1:16">
      <c r="A29" s="35">
        <v>20</v>
      </c>
      <c r="B29" s="6"/>
      <c r="C29" s="6"/>
      <c r="D29" s="6"/>
      <c r="E29" s="211"/>
      <c r="F29" s="212"/>
      <c r="G29" s="212"/>
      <c r="H29" s="212"/>
      <c r="I29" s="16" t="str">
        <f t="shared" si="1"/>
        <v/>
      </c>
      <c r="J29" s="16" t="str">
        <f t="shared" si="2"/>
        <v/>
      </c>
      <c r="K29" s="56" t="str">
        <f t="shared" si="3"/>
        <v/>
      </c>
      <c r="L29" s="56" t="str">
        <f t="shared" si="4"/>
        <v/>
      </c>
      <c r="M29" s="374" t="str">
        <f t="shared" si="5"/>
        <v/>
      </c>
      <c r="N29" s="56" t="str">
        <f t="shared" si="6"/>
        <v/>
      </c>
      <c r="O29" s="347" t="b">
        <f t="shared" si="7"/>
        <v>0</v>
      </c>
      <c r="P29" s="348">
        <f t="shared" si="8"/>
        <v>1</v>
      </c>
    </row>
    <row r="30" spans="1:16">
      <c r="A30" s="35">
        <v>21</v>
      </c>
      <c r="B30" s="6"/>
      <c r="C30" s="6"/>
      <c r="D30" s="6"/>
      <c r="E30" s="211"/>
      <c r="F30" s="212"/>
      <c r="G30" s="212"/>
      <c r="H30" s="212"/>
      <c r="I30" s="16" t="str">
        <f t="shared" si="1"/>
        <v/>
      </c>
      <c r="J30" s="16" t="str">
        <f t="shared" si="2"/>
        <v/>
      </c>
      <c r="K30" s="56" t="str">
        <f t="shared" si="3"/>
        <v/>
      </c>
      <c r="L30" s="56" t="str">
        <f t="shared" si="4"/>
        <v/>
      </c>
      <c r="M30" s="374" t="str">
        <f t="shared" si="5"/>
        <v/>
      </c>
      <c r="N30" s="56" t="str">
        <f t="shared" si="6"/>
        <v/>
      </c>
      <c r="O30" s="347" t="b">
        <f t="shared" si="7"/>
        <v>0</v>
      </c>
      <c r="P30" s="348">
        <f t="shared" si="8"/>
        <v>1</v>
      </c>
    </row>
    <row r="31" spans="1:16">
      <c r="A31" s="35">
        <v>22</v>
      </c>
      <c r="B31" s="6"/>
      <c r="C31" s="6"/>
      <c r="D31" s="6"/>
      <c r="E31" s="211"/>
      <c r="F31" s="212"/>
      <c r="G31" s="212"/>
      <c r="H31" s="212"/>
      <c r="I31" s="16" t="str">
        <f t="shared" si="1"/>
        <v/>
      </c>
      <c r="J31" s="16" t="str">
        <f t="shared" si="2"/>
        <v/>
      </c>
      <c r="K31" s="56" t="str">
        <f t="shared" si="3"/>
        <v/>
      </c>
      <c r="L31" s="56" t="str">
        <f t="shared" si="4"/>
        <v/>
      </c>
      <c r="M31" s="374" t="str">
        <f t="shared" si="5"/>
        <v/>
      </c>
      <c r="N31" s="56" t="str">
        <f t="shared" si="6"/>
        <v/>
      </c>
      <c r="O31" s="347" t="b">
        <f t="shared" si="7"/>
        <v>0</v>
      </c>
      <c r="P31" s="348">
        <f t="shared" si="8"/>
        <v>1</v>
      </c>
    </row>
    <row r="32" spans="1:16">
      <c r="A32" s="35">
        <v>23</v>
      </c>
      <c r="B32" s="6"/>
      <c r="C32" s="6"/>
      <c r="D32" s="6"/>
      <c r="E32" s="211"/>
      <c r="F32" s="212"/>
      <c r="G32" s="212"/>
      <c r="H32" s="212"/>
      <c r="I32" s="16" t="str">
        <f t="shared" si="1"/>
        <v/>
      </c>
      <c r="J32" s="16" t="str">
        <f t="shared" si="2"/>
        <v/>
      </c>
      <c r="K32" s="56" t="str">
        <f t="shared" si="3"/>
        <v/>
      </c>
      <c r="L32" s="56" t="str">
        <f t="shared" si="4"/>
        <v/>
      </c>
      <c r="M32" s="374" t="str">
        <f t="shared" si="5"/>
        <v/>
      </c>
      <c r="N32" s="56" t="str">
        <f t="shared" si="6"/>
        <v/>
      </c>
      <c r="O32" s="347" t="b">
        <f t="shared" si="7"/>
        <v>0</v>
      </c>
      <c r="P32" s="348">
        <f t="shared" si="8"/>
        <v>1</v>
      </c>
    </row>
    <row r="33" spans="1:16">
      <c r="A33" s="35">
        <v>24</v>
      </c>
      <c r="B33" s="6"/>
      <c r="C33" s="6"/>
      <c r="D33" s="6"/>
      <c r="E33" s="211"/>
      <c r="F33" s="212"/>
      <c r="G33" s="212"/>
      <c r="H33" s="212"/>
      <c r="I33" s="16" t="str">
        <f t="shared" si="1"/>
        <v/>
      </c>
      <c r="J33" s="16" t="str">
        <f t="shared" si="2"/>
        <v/>
      </c>
      <c r="K33" s="56" t="str">
        <f t="shared" si="3"/>
        <v/>
      </c>
      <c r="L33" s="56" t="str">
        <f t="shared" si="4"/>
        <v/>
      </c>
      <c r="M33" s="374" t="str">
        <f t="shared" si="5"/>
        <v/>
      </c>
      <c r="N33" s="56" t="str">
        <f t="shared" si="6"/>
        <v/>
      </c>
      <c r="O33" s="347" t="b">
        <f t="shared" si="7"/>
        <v>0</v>
      </c>
      <c r="P33" s="348">
        <f t="shared" si="8"/>
        <v>1</v>
      </c>
    </row>
    <row r="34" spans="1:16">
      <c r="A34" s="35">
        <v>25</v>
      </c>
      <c r="B34" s="6"/>
      <c r="C34" s="6"/>
      <c r="D34" s="6"/>
      <c r="E34" s="211"/>
      <c r="F34" s="212"/>
      <c r="G34" s="212"/>
      <c r="H34" s="212"/>
      <c r="I34" s="16" t="str">
        <f t="shared" si="1"/>
        <v/>
      </c>
      <c r="J34" s="16" t="str">
        <f t="shared" si="2"/>
        <v/>
      </c>
      <c r="K34" s="56" t="str">
        <f t="shared" si="3"/>
        <v/>
      </c>
      <c r="L34" s="56" t="str">
        <f t="shared" si="4"/>
        <v/>
      </c>
      <c r="M34" s="374" t="str">
        <f t="shared" si="5"/>
        <v/>
      </c>
      <c r="N34" s="56" t="str">
        <f t="shared" si="6"/>
        <v/>
      </c>
      <c r="O34" s="347" t="b">
        <f t="shared" si="7"/>
        <v>0</v>
      </c>
      <c r="P34" s="348">
        <f t="shared" si="8"/>
        <v>1</v>
      </c>
    </row>
    <row r="35" spans="1:16">
      <c r="A35" s="35">
        <v>26</v>
      </c>
      <c r="B35" s="6"/>
      <c r="C35" s="6"/>
      <c r="D35" s="6"/>
      <c r="E35" s="211"/>
      <c r="F35" s="212"/>
      <c r="G35" s="212"/>
      <c r="H35" s="212"/>
      <c r="I35" s="16" t="str">
        <f t="shared" si="1"/>
        <v/>
      </c>
      <c r="J35" s="16" t="str">
        <f t="shared" si="2"/>
        <v/>
      </c>
      <c r="K35" s="56" t="str">
        <f t="shared" si="3"/>
        <v/>
      </c>
      <c r="L35" s="56" t="str">
        <f t="shared" si="4"/>
        <v/>
      </c>
      <c r="M35" s="374" t="str">
        <f t="shared" si="5"/>
        <v/>
      </c>
      <c r="N35" s="56" t="str">
        <f t="shared" si="6"/>
        <v/>
      </c>
      <c r="O35" s="347" t="b">
        <f t="shared" si="7"/>
        <v>0</v>
      </c>
      <c r="P35" s="348">
        <f t="shared" si="8"/>
        <v>1</v>
      </c>
    </row>
    <row r="36" spans="1:16">
      <c r="A36" s="35">
        <v>27</v>
      </c>
      <c r="B36" s="6"/>
      <c r="C36" s="6"/>
      <c r="D36" s="6"/>
      <c r="E36" s="211"/>
      <c r="F36" s="212"/>
      <c r="G36" s="212"/>
      <c r="H36" s="212"/>
      <c r="I36" s="16" t="str">
        <f t="shared" si="1"/>
        <v/>
      </c>
      <c r="J36" s="16" t="str">
        <f t="shared" si="2"/>
        <v/>
      </c>
      <c r="K36" s="56" t="str">
        <f t="shared" si="3"/>
        <v/>
      </c>
      <c r="L36" s="56" t="str">
        <f t="shared" si="4"/>
        <v/>
      </c>
      <c r="M36" s="374" t="str">
        <f t="shared" si="5"/>
        <v/>
      </c>
      <c r="N36" s="56" t="str">
        <f t="shared" si="6"/>
        <v/>
      </c>
      <c r="O36" s="347" t="b">
        <f t="shared" si="7"/>
        <v>0</v>
      </c>
      <c r="P36" s="348">
        <f t="shared" si="8"/>
        <v>1</v>
      </c>
    </row>
    <row r="37" spans="1:16">
      <c r="A37" s="35">
        <v>28</v>
      </c>
      <c r="B37" s="6"/>
      <c r="C37" s="6"/>
      <c r="D37" s="6"/>
      <c r="E37" s="211"/>
      <c r="F37" s="212"/>
      <c r="G37" s="212"/>
      <c r="H37" s="212"/>
      <c r="I37" s="16" t="str">
        <f t="shared" si="1"/>
        <v/>
      </c>
      <c r="J37" s="16" t="str">
        <f t="shared" si="2"/>
        <v/>
      </c>
      <c r="K37" s="56" t="str">
        <f t="shared" si="3"/>
        <v/>
      </c>
      <c r="L37" s="56" t="str">
        <f t="shared" si="4"/>
        <v/>
      </c>
      <c r="M37" s="374" t="str">
        <f t="shared" si="5"/>
        <v/>
      </c>
      <c r="N37" s="56" t="str">
        <f t="shared" si="6"/>
        <v/>
      </c>
      <c r="O37" s="347" t="b">
        <f t="shared" si="7"/>
        <v>0</v>
      </c>
      <c r="P37" s="348">
        <f t="shared" si="8"/>
        <v>1</v>
      </c>
    </row>
    <row r="38" spans="1:16">
      <c r="A38" s="35">
        <v>29</v>
      </c>
      <c r="B38" s="6"/>
      <c r="C38" s="6"/>
      <c r="D38" s="6"/>
      <c r="E38" s="211"/>
      <c r="F38" s="212"/>
      <c r="G38" s="212"/>
      <c r="H38" s="212"/>
      <c r="I38" s="16" t="str">
        <f t="shared" si="1"/>
        <v/>
      </c>
      <c r="J38" s="16" t="str">
        <f t="shared" si="2"/>
        <v/>
      </c>
      <c r="K38" s="56" t="str">
        <f t="shared" si="3"/>
        <v/>
      </c>
      <c r="L38" s="56" t="str">
        <f t="shared" si="4"/>
        <v/>
      </c>
      <c r="M38" s="374" t="str">
        <f t="shared" si="5"/>
        <v/>
      </c>
      <c r="N38" s="56" t="str">
        <f t="shared" si="6"/>
        <v/>
      </c>
      <c r="O38" s="347" t="b">
        <f t="shared" si="7"/>
        <v>0</v>
      </c>
      <c r="P38" s="348">
        <f t="shared" si="8"/>
        <v>1</v>
      </c>
    </row>
    <row r="39" spans="1:16">
      <c r="A39" s="35">
        <v>30</v>
      </c>
      <c r="B39" s="6"/>
      <c r="C39" s="6"/>
      <c r="D39" s="6"/>
      <c r="E39" s="211"/>
      <c r="F39" s="212"/>
      <c r="G39" s="212"/>
      <c r="H39" s="212"/>
      <c r="I39" s="16" t="str">
        <f t="shared" si="1"/>
        <v/>
      </c>
      <c r="J39" s="16" t="str">
        <f t="shared" si="2"/>
        <v/>
      </c>
      <c r="K39" s="56" t="str">
        <f t="shared" si="3"/>
        <v/>
      </c>
      <c r="L39" s="56" t="str">
        <f t="shared" si="4"/>
        <v/>
      </c>
      <c r="M39" s="374" t="str">
        <f t="shared" si="5"/>
        <v/>
      </c>
      <c r="N39" s="56" t="str">
        <f t="shared" si="6"/>
        <v/>
      </c>
      <c r="O39" s="347" t="b">
        <f t="shared" si="7"/>
        <v>0</v>
      </c>
      <c r="P39" s="348">
        <f t="shared" si="8"/>
        <v>1</v>
      </c>
    </row>
    <row r="40" spans="1:16">
      <c r="A40" s="35">
        <v>31</v>
      </c>
      <c r="B40" s="6"/>
      <c r="C40" s="6"/>
      <c r="D40" s="6"/>
      <c r="E40" s="211"/>
      <c r="F40" s="212"/>
      <c r="G40" s="212"/>
      <c r="H40" s="212"/>
      <c r="I40" s="16" t="str">
        <f t="shared" si="1"/>
        <v/>
      </c>
      <c r="J40" s="16" t="str">
        <f t="shared" si="2"/>
        <v/>
      </c>
      <c r="K40" s="56" t="str">
        <f t="shared" si="3"/>
        <v/>
      </c>
      <c r="L40" s="56" t="str">
        <f t="shared" si="4"/>
        <v/>
      </c>
      <c r="M40" s="374" t="str">
        <f t="shared" si="5"/>
        <v/>
      </c>
      <c r="N40" s="56" t="str">
        <f t="shared" si="6"/>
        <v/>
      </c>
      <c r="O40" s="347" t="b">
        <f t="shared" si="7"/>
        <v>0</v>
      </c>
      <c r="P40" s="348">
        <f t="shared" si="8"/>
        <v>1</v>
      </c>
    </row>
    <row r="41" spans="1:16">
      <c r="A41" s="35">
        <v>32</v>
      </c>
      <c r="B41" s="6"/>
      <c r="C41" s="6"/>
      <c r="D41" s="6"/>
      <c r="E41" s="211"/>
      <c r="F41" s="212"/>
      <c r="G41" s="212"/>
      <c r="H41" s="212"/>
      <c r="I41" s="16" t="str">
        <f t="shared" si="1"/>
        <v/>
      </c>
      <c r="J41" s="16" t="str">
        <f t="shared" si="2"/>
        <v/>
      </c>
      <c r="K41" s="56" t="str">
        <f t="shared" si="3"/>
        <v/>
      </c>
      <c r="L41" s="56" t="str">
        <f t="shared" si="4"/>
        <v/>
      </c>
      <c r="M41" s="374" t="str">
        <f t="shared" si="5"/>
        <v/>
      </c>
      <c r="N41" s="56" t="str">
        <f t="shared" si="6"/>
        <v/>
      </c>
      <c r="O41" s="347" t="b">
        <f t="shared" si="7"/>
        <v>0</v>
      </c>
      <c r="P41" s="348">
        <f t="shared" si="8"/>
        <v>1</v>
      </c>
    </row>
    <row r="42" spans="1:16">
      <c r="A42" s="35">
        <v>33</v>
      </c>
      <c r="B42" s="6"/>
      <c r="C42" s="6"/>
      <c r="D42" s="6"/>
      <c r="E42" s="211"/>
      <c r="F42" s="212"/>
      <c r="G42" s="212"/>
      <c r="H42" s="212"/>
      <c r="I42" s="16" t="str">
        <f t="shared" ref="I42:I73" si="9">IF(OR($B42="",$C42="",$D42="",$E42="",$F42&lt;an_initial,$F42&gt;an_final,$O42=FALSE),"",IF($H42="",CS_STR_A*$G42/P42,CS_STR_A*$H42))</f>
        <v/>
      </c>
      <c r="J42" s="16" t="str">
        <f t="shared" ref="J42:J73" si="10">IF(OR($B42="",$C42="",$D42="",$E42="",$F42="",$F42&gt;an_final,$O42=FALSE),"",IF($H42="",CS_STR_A*$G42/P42,CS_STR_A*$H42))</f>
        <v/>
      </c>
      <c r="K42" s="56" t="str">
        <f t="shared" ref="K42:K73" si="11">IF(OR($B42="",$C42="",$D42="",$E42="",$F42="",$F42&gt;an_final,$O42=FALSE),"",IF($F42&gt;=an_initial,1,""))</f>
        <v/>
      </c>
      <c r="L42" s="56" t="str">
        <f t="shared" ref="L42:L73" si="12">IF(OR($B42="",$C42="",$D42="",$E42="",$F42="",$F42&gt;an_final,$O42=FALSE),"",1)</f>
        <v/>
      </c>
      <c r="M42" s="374" t="str">
        <f t="shared" ref="M42:M73" si="13">IF(OR($B42="",$C42="",$D42="",$E42="",$F42="",$F42&gt;an_final,$O42=FALSE),"",IF($H42="",$G42/P42,$H42))</f>
        <v/>
      </c>
      <c r="N42" s="56" t="str">
        <f t="shared" ref="N42:N73" si="14">IF(OR($B42="",$C42="",$D42="",$E42="",$F42="",$F42&lt;an_initial,$F42&gt;an_final,$O42=FALSE),"",IF($H42="",$G42/P42,$H42))</f>
        <v/>
      </c>
      <c r="O42" s="347" t="b">
        <f t="shared" si="7"/>
        <v>0</v>
      </c>
      <c r="P42" s="348">
        <f t="shared" ref="P42:P74" si="15">LEN(B42)-LEN(SUBSTITUTE(B42,",",""))+1</f>
        <v>1</v>
      </c>
    </row>
    <row r="43" spans="1:16">
      <c r="A43" s="35">
        <v>34</v>
      </c>
      <c r="B43" s="6"/>
      <c r="C43" s="6"/>
      <c r="D43" s="6"/>
      <c r="E43" s="211"/>
      <c r="F43" s="212"/>
      <c r="G43" s="212"/>
      <c r="H43" s="212"/>
      <c r="I43" s="16" t="str">
        <f t="shared" si="9"/>
        <v/>
      </c>
      <c r="J43" s="16" t="str">
        <f t="shared" si="10"/>
        <v/>
      </c>
      <c r="K43" s="56" t="str">
        <f t="shared" si="11"/>
        <v/>
      </c>
      <c r="L43" s="56" t="str">
        <f t="shared" si="12"/>
        <v/>
      </c>
      <c r="M43" s="374" t="str">
        <f t="shared" si="13"/>
        <v/>
      </c>
      <c r="N43" s="56" t="str">
        <f t="shared" si="14"/>
        <v/>
      </c>
      <c r="O43" s="347" t="b">
        <f t="shared" si="7"/>
        <v>0</v>
      </c>
      <c r="P43" s="348">
        <f t="shared" si="15"/>
        <v>1</v>
      </c>
    </row>
    <row r="44" spans="1:16">
      <c r="A44" s="35">
        <v>35</v>
      </c>
      <c r="B44" s="6"/>
      <c r="C44" s="6"/>
      <c r="D44" s="6"/>
      <c r="E44" s="211"/>
      <c r="F44" s="212"/>
      <c r="G44" s="212"/>
      <c r="H44" s="212"/>
      <c r="I44" s="16" t="str">
        <f t="shared" si="9"/>
        <v/>
      </c>
      <c r="J44" s="16" t="str">
        <f t="shared" si="10"/>
        <v/>
      </c>
      <c r="K44" s="56" t="str">
        <f t="shared" si="11"/>
        <v/>
      </c>
      <c r="L44" s="56" t="str">
        <f t="shared" si="12"/>
        <v/>
      </c>
      <c r="M44" s="374" t="str">
        <f t="shared" si="13"/>
        <v/>
      </c>
      <c r="N44" s="56" t="str">
        <f t="shared" si="14"/>
        <v/>
      </c>
      <c r="O44" s="347" t="b">
        <f t="shared" si="7"/>
        <v>0</v>
      </c>
      <c r="P44" s="348">
        <f t="shared" si="15"/>
        <v>1</v>
      </c>
    </row>
    <row r="45" spans="1:16">
      <c r="A45" s="35">
        <v>36</v>
      </c>
      <c r="B45" s="6"/>
      <c r="C45" s="6"/>
      <c r="D45" s="6"/>
      <c r="E45" s="211"/>
      <c r="F45" s="212"/>
      <c r="G45" s="212"/>
      <c r="H45" s="212"/>
      <c r="I45" s="16" t="str">
        <f t="shared" si="9"/>
        <v/>
      </c>
      <c r="J45" s="16" t="str">
        <f t="shared" si="10"/>
        <v/>
      </c>
      <c r="K45" s="56" t="str">
        <f t="shared" si="11"/>
        <v/>
      </c>
      <c r="L45" s="56" t="str">
        <f t="shared" si="12"/>
        <v/>
      </c>
      <c r="M45" s="374" t="str">
        <f t="shared" si="13"/>
        <v/>
      </c>
      <c r="N45" s="56" t="str">
        <f t="shared" si="14"/>
        <v/>
      </c>
      <c r="O45" s="347" t="b">
        <f t="shared" si="7"/>
        <v>0</v>
      </c>
      <c r="P45" s="348">
        <f t="shared" si="15"/>
        <v>1</v>
      </c>
    </row>
    <row r="46" spans="1:16">
      <c r="A46" s="35">
        <v>37</v>
      </c>
      <c r="B46" s="6"/>
      <c r="C46" s="6"/>
      <c r="D46" s="6"/>
      <c r="E46" s="211"/>
      <c r="F46" s="212"/>
      <c r="G46" s="212"/>
      <c r="H46" s="212"/>
      <c r="I46" s="16" t="str">
        <f t="shared" si="9"/>
        <v/>
      </c>
      <c r="J46" s="16" t="str">
        <f t="shared" si="10"/>
        <v/>
      </c>
      <c r="K46" s="56" t="str">
        <f t="shared" si="11"/>
        <v/>
      </c>
      <c r="L46" s="56" t="str">
        <f t="shared" si="12"/>
        <v/>
      </c>
      <c r="M46" s="374" t="str">
        <f t="shared" si="13"/>
        <v/>
      </c>
      <c r="N46" s="56" t="str">
        <f t="shared" si="14"/>
        <v/>
      </c>
      <c r="O46" s="347" t="b">
        <f t="shared" si="7"/>
        <v>0</v>
      </c>
      <c r="P46" s="348">
        <f t="shared" si="15"/>
        <v>1</v>
      </c>
    </row>
    <row r="47" spans="1:16">
      <c r="A47" s="35">
        <v>38</v>
      </c>
      <c r="B47" s="6"/>
      <c r="C47" s="6"/>
      <c r="D47" s="6"/>
      <c r="E47" s="211"/>
      <c r="F47" s="212"/>
      <c r="G47" s="212"/>
      <c r="H47" s="212"/>
      <c r="I47" s="16" t="str">
        <f t="shared" si="9"/>
        <v/>
      </c>
      <c r="J47" s="16" t="str">
        <f t="shared" si="10"/>
        <v/>
      </c>
      <c r="K47" s="56" t="str">
        <f t="shared" si="11"/>
        <v/>
      </c>
      <c r="L47" s="56" t="str">
        <f t="shared" si="12"/>
        <v/>
      </c>
      <c r="M47" s="374" t="str">
        <f t="shared" si="13"/>
        <v/>
      </c>
      <c r="N47" s="56" t="str">
        <f t="shared" si="14"/>
        <v/>
      </c>
      <c r="O47" s="347" t="b">
        <f t="shared" si="7"/>
        <v>0</v>
      </c>
      <c r="P47" s="348">
        <f t="shared" si="15"/>
        <v>1</v>
      </c>
    </row>
    <row r="48" spans="1:16">
      <c r="A48" s="35">
        <v>39</v>
      </c>
      <c r="B48" s="6"/>
      <c r="C48" s="6"/>
      <c r="D48" s="6"/>
      <c r="E48" s="211"/>
      <c r="F48" s="212"/>
      <c r="G48" s="212"/>
      <c r="H48" s="212"/>
      <c r="I48" s="16" t="str">
        <f t="shared" si="9"/>
        <v/>
      </c>
      <c r="J48" s="16" t="str">
        <f t="shared" si="10"/>
        <v/>
      </c>
      <c r="K48" s="56" t="str">
        <f t="shared" si="11"/>
        <v/>
      </c>
      <c r="L48" s="56" t="str">
        <f t="shared" si="12"/>
        <v/>
      </c>
      <c r="M48" s="374" t="str">
        <f t="shared" si="13"/>
        <v/>
      </c>
      <c r="N48" s="56" t="str">
        <f t="shared" si="14"/>
        <v/>
      </c>
      <c r="O48" s="347" t="b">
        <f t="shared" si="7"/>
        <v>0</v>
      </c>
      <c r="P48" s="348">
        <f t="shared" si="15"/>
        <v>1</v>
      </c>
    </row>
    <row r="49" spans="1:16">
      <c r="A49" s="35">
        <v>40</v>
      </c>
      <c r="B49" s="6"/>
      <c r="C49" s="6"/>
      <c r="D49" s="6"/>
      <c r="E49" s="211"/>
      <c r="F49" s="212"/>
      <c r="G49" s="212"/>
      <c r="H49" s="212"/>
      <c r="I49" s="16" t="str">
        <f t="shared" si="9"/>
        <v/>
      </c>
      <c r="J49" s="16" t="str">
        <f t="shared" si="10"/>
        <v/>
      </c>
      <c r="K49" s="56" t="str">
        <f t="shared" si="11"/>
        <v/>
      </c>
      <c r="L49" s="56" t="str">
        <f t="shared" si="12"/>
        <v/>
      </c>
      <c r="M49" s="374" t="str">
        <f t="shared" si="13"/>
        <v/>
      </c>
      <c r="N49" s="56" t="str">
        <f t="shared" si="14"/>
        <v/>
      </c>
      <c r="O49" s="347" t="b">
        <f t="shared" si="7"/>
        <v>0</v>
      </c>
      <c r="P49" s="348">
        <f t="shared" si="15"/>
        <v>1</v>
      </c>
    </row>
    <row r="50" spans="1:16">
      <c r="A50" s="35">
        <v>41</v>
      </c>
      <c r="B50" s="6"/>
      <c r="C50" s="6"/>
      <c r="D50" s="6"/>
      <c r="E50" s="211"/>
      <c r="F50" s="212"/>
      <c r="G50" s="212"/>
      <c r="H50" s="212"/>
      <c r="I50" s="16" t="str">
        <f t="shared" si="9"/>
        <v/>
      </c>
      <c r="J50" s="16" t="str">
        <f t="shared" si="10"/>
        <v/>
      </c>
      <c r="K50" s="56" t="str">
        <f t="shared" si="11"/>
        <v/>
      </c>
      <c r="L50" s="56" t="str">
        <f t="shared" si="12"/>
        <v/>
      </c>
      <c r="M50" s="374" t="str">
        <f t="shared" si="13"/>
        <v/>
      </c>
      <c r="N50" s="56" t="str">
        <f t="shared" si="14"/>
        <v/>
      </c>
      <c r="O50" s="347" t="b">
        <f t="shared" si="7"/>
        <v>0</v>
      </c>
      <c r="P50" s="348">
        <f t="shared" si="15"/>
        <v>1</v>
      </c>
    </row>
    <row r="51" spans="1:16">
      <c r="A51" s="35">
        <v>42</v>
      </c>
      <c r="B51" s="6"/>
      <c r="C51" s="6"/>
      <c r="D51" s="6"/>
      <c r="E51" s="211"/>
      <c r="F51" s="212"/>
      <c r="G51" s="212"/>
      <c r="H51" s="212"/>
      <c r="I51" s="16" t="str">
        <f t="shared" si="9"/>
        <v/>
      </c>
      <c r="J51" s="16" t="str">
        <f t="shared" si="10"/>
        <v/>
      </c>
      <c r="K51" s="56" t="str">
        <f t="shared" si="11"/>
        <v/>
      </c>
      <c r="L51" s="56" t="str">
        <f t="shared" si="12"/>
        <v/>
      </c>
      <c r="M51" s="374" t="str">
        <f t="shared" si="13"/>
        <v/>
      </c>
      <c r="N51" s="56" t="str">
        <f t="shared" si="14"/>
        <v/>
      </c>
      <c r="O51" s="347" t="b">
        <f t="shared" si="7"/>
        <v>0</v>
      </c>
      <c r="P51" s="348">
        <f t="shared" si="15"/>
        <v>1</v>
      </c>
    </row>
    <row r="52" spans="1:16">
      <c r="A52" s="35">
        <v>43</v>
      </c>
      <c r="B52" s="6"/>
      <c r="C52" s="6"/>
      <c r="D52" s="6"/>
      <c r="E52" s="211"/>
      <c r="F52" s="212"/>
      <c r="G52" s="212"/>
      <c r="H52" s="212"/>
      <c r="I52" s="16" t="str">
        <f t="shared" si="9"/>
        <v/>
      </c>
      <c r="J52" s="16" t="str">
        <f t="shared" si="10"/>
        <v/>
      </c>
      <c r="K52" s="56" t="str">
        <f t="shared" si="11"/>
        <v/>
      </c>
      <c r="L52" s="56" t="str">
        <f t="shared" si="12"/>
        <v/>
      </c>
      <c r="M52" s="374" t="str">
        <f t="shared" si="13"/>
        <v/>
      </c>
      <c r="N52" s="56" t="str">
        <f t="shared" si="14"/>
        <v/>
      </c>
      <c r="O52" s="347" t="b">
        <f t="shared" si="7"/>
        <v>0</v>
      </c>
      <c r="P52" s="348">
        <f t="shared" si="15"/>
        <v>1</v>
      </c>
    </row>
    <row r="53" spans="1:16">
      <c r="A53" s="35">
        <v>44</v>
      </c>
      <c r="B53" s="6"/>
      <c r="C53" s="6"/>
      <c r="D53" s="6"/>
      <c r="E53" s="211"/>
      <c r="F53" s="212"/>
      <c r="G53" s="212"/>
      <c r="H53" s="212"/>
      <c r="I53" s="16" t="str">
        <f t="shared" si="9"/>
        <v/>
      </c>
      <c r="J53" s="16" t="str">
        <f t="shared" si="10"/>
        <v/>
      </c>
      <c r="K53" s="56" t="str">
        <f t="shared" si="11"/>
        <v/>
      </c>
      <c r="L53" s="56" t="str">
        <f t="shared" si="12"/>
        <v/>
      </c>
      <c r="M53" s="374" t="str">
        <f t="shared" si="13"/>
        <v/>
      </c>
      <c r="N53" s="56" t="str">
        <f t="shared" si="14"/>
        <v/>
      </c>
      <c r="O53" s="347" t="b">
        <f t="shared" si="7"/>
        <v>0</v>
      </c>
      <c r="P53" s="348">
        <f t="shared" si="15"/>
        <v>1</v>
      </c>
    </row>
    <row r="54" spans="1:16">
      <c r="A54" s="35">
        <v>45</v>
      </c>
      <c r="B54" s="6"/>
      <c r="C54" s="6"/>
      <c r="D54" s="6"/>
      <c r="E54" s="211"/>
      <c r="F54" s="212"/>
      <c r="G54" s="212"/>
      <c r="H54" s="212"/>
      <c r="I54" s="16" t="str">
        <f t="shared" si="9"/>
        <v/>
      </c>
      <c r="J54" s="16" t="str">
        <f t="shared" si="10"/>
        <v/>
      </c>
      <c r="K54" s="56" t="str">
        <f t="shared" si="11"/>
        <v/>
      </c>
      <c r="L54" s="56" t="str">
        <f t="shared" si="12"/>
        <v/>
      </c>
      <c r="M54" s="374" t="str">
        <f t="shared" si="13"/>
        <v/>
      </c>
      <c r="N54" s="56" t="str">
        <f t="shared" si="14"/>
        <v/>
      </c>
      <c r="O54" s="347" t="b">
        <f t="shared" si="7"/>
        <v>0</v>
      </c>
      <c r="P54" s="348">
        <f t="shared" si="15"/>
        <v>1</v>
      </c>
    </row>
    <row r="55" spans="1:16">
      <c r="A55" s="35">
        <v>46</v>
      </c>
      <c r="B55" s="6"/>
      <c r="C55" s="6"/>
      <c r="D55" s="6"/>
      <c r="E55" s="211"/>
      <c r="F55" s="212"/>
      <c r="G55" s="212"/>
      <c r="H55" s="212"/>
      <c r="I55" s="16" t="str">
        <f t="shared" si="9"/>
        <v/>
      </c>
      <c r="J55" s="16" t="str">
        <f t="shared" si="10"/>
        <v/>
      </c>
      <c r="K55" s="56" t="str">
        <f t="shared" si="11"/>
        <v/>
      </c>
      <c r="L55" s="56" t="str">
        <f t="shared" si="12"/>
        <v/>
      </c>
      <c r="M55" s="374" t="str">
        <f t="shared" si="13"/>
        <v/>
      </c>
      <c r="N55" s="56" t="str">
        <f t="shared" si="14"/>
        <v/>
      </c>
      <c r="O55" s="347" t="b">
        <f t="shared" si="7"/>
        <v>0</v>
      </c>
      <c r="P55" s="348">
        <f t="shared" si="15"/>
        <v>1</v>
      </c>
    </row>
    <row r="56" spans="1:16">
      <c r="A56" s="35">
        <v>47</v>
      </c>
      <c r="B56" s="6"/>
      <c r="C56" s="6"/>
      <c r="D56" s="6"/>
      <c r="E56" s="211"/>
      <c r="F56" s="212"/>
      <c r="G56" s="212"/>
      <c r="H56" s="212"/>
      <c r="I56" s="16" t="str">
        <f t="shared" si="9"/>
        <v/>
      </c>
      <c r="J56" s="16" t="str">
        <f t="shared" si="10"/>
        <v/>
      </c>
      <c r="K56" s="56" t="str">
        <f t="shared" si="11"/>
        <v/>
      </c>
      <c r="L56" s="56" t="str">
        <f t="shared" si="12"/>
        <v/>
      </c>
      <c r="M56" s="374" t="str">
        <f t="shared" si="13"/>
        <v/>
      </c>
      <c r="N56" s="56" t="str">
        <f t="shared" si="14"/>
        <v/>
      </c>
      <c r="O56" s="347" t="b">
        <f t="shared" si="7"/>
        <v>0</v>
      </c>
      <c r="P56" s="348">
        <f t="shared" si="15"/>
        <v>1</v>
      </c>
    </row>
    <row r="57" spans="1:16">
      <c r="A57" s="35">
        <v>48</v>
      </c>
      <c r="B57" s="6"/>
      <c r="C57" s="6"/>
      <c r="D57" s="6"/>
      <c r="E57" s="211"/>
      <c r="F57" s="212"/>
      <c r="G57" s="212"/>
      <c r="H57" s="212"/>
      <c r="I57" s="16" t="str">
        <f t="shared" si="9"/>
        <v/>
      </c>
      <c r="J57" s="16" t="str">
        <f t="shared" si="10"/>
        <v/>
      </c>
      <c r="K57" s="56" t="str">
        <f t="shared" si="11"/>
        <v/>
      </c>
      <c r="L57" s="56" t="str">
        <f t="shared" si="12"/>
        <v/>
      </c>
      <c r="M57" s="374" t="str">
        <f t="shared" si="13"/>
        <v/>
      </c>
      <c r="N57" s="56" t="str">
        <f t="shared" si="14"/>
        <v/>
      </c>
      <c r="O57" s="347" t="b">
        <f t="shared" si="7"/>
        <v>0</v>
      </c>
      <c r="P57" s="348">
        <f t="shared" si="15"/>
        <v>1</v>
      </c>
    </row>
    <row r="58" spans="1:16">
      <c r="A58" s="35">
        <v>49</v>
      </c>
      <c r="B58" s="6"/>
      <c r="C58" s="6"/>
      <c r="D58" s="6"/>
      <c r="E58" s="211"/>
      <c r="F58" s="212"/>
      <c r="G58" s="212"/>
      <c r="H58" s="212"/>
      <c r="I58" s="16" t="str">
        <f t="shared" si="9"/>
        <v/>
      </c>
      <c r="J58" s="16" t="str">
        <f t="shared" si="10"/>
        <v/>
      </c>
      <c r="K58" s="56" t="str">
        <f t="shared" si="11"/>
        <v/>
      </c>
      <c r="L58" s="56" t="str">
        <f t="shared" si="12"/>
        <v/>
      </c>
      <c r="M58" s="374" t="str">
        <f t="shared" si="13"/>
        <v/>
      </c>
      <c r="N58" s="56" t="str">
        <f t="shared" si="14"/>
        <v/>
      </c>
      <c r="O58" s="347" t="b">
        <f t="shared" si="7"/>
        <v>0</v>
      </c>
      <c r="P58" s="348">
        <f t="shared" si="15"/>
        <v>1</v>
      </c>
    </row>
    <row r="59" spans="1:16">
      <c r="A59" s="35">
        <v>50</v>
      </c>
      <c r="B59" s="6"/>
      <c r="C59" s="6"/>
      <c r="D59" s="6"/>
      <c r="E59" s="211"/>
      <c r="F59" s="212"/>
      <c r="G59" s="212"/>
      <c r="H59" s="212"/>
      <c r="I59" s="16" t="str">
        <f t="shared" si="9"/>
        <v/>
      </c>
      <c r="J59" s="16" t="str">
        <f t="shared" si="10"/>
        <v/>
      </c>
      <c r="K59" s="56" t="str">
        <f t="shared" si="11"/>
        <v/>
      </c>
      <c r="L59" s="56" t="str">
        <f t="shared" si="12"/>
        <v/>
      </c>
      <c r="M59" s="374" t="str">
        <f t="shared" si="13"/>
        <v/>
      </c>
      <c r="N59" s="56" t="str">
        <f t="shared" si="14"/>
        <v/>
      </c>
      <c r="O59" s="347" t="b">
        <f t="shared" si="7"/>
        <v>0</v>
      </c>
      <c r="P59" s="348">
        <f t="shared" si="15"/>
        <v>1</v>
      </c>
    </row>
    <row r="60" spans="1:16">
      <c r="A60" s="35">
        <v>51</v>
      </c>
      <c r="B60" s="6"/>
      <c r="C60" s="6"/>
      <c r="D60" s="6"/>
      <c r="E60" s="211"/>
      <c r="F60" s="212"/>
      <c r="G60" s="212"/>
      <c r="H60" s="212"/>
      <c r="I60" s="16" t="str">
        <f t="shared" si="9"/>
        <v/>
      </c>
      <c r="J60" s="16" t="str">
        <f t="shared" si="10"/>
        <v/>
      </c>
      <c r="K60" s="56" t="str">
        <f t="shared" si="11"/>
        <v/>
      </c>
      <c r="L60" s="56" t="str">
        <f t="shared" si="12"/>
        <v/>
      </c>
      <c r="M60" s="374" t="str">
        <f t="shared" si="13"/>
        <v/>
      </c>
      <c r="N60" s="56" t="str">
        <f t="shared" si="14"/>
        <v/>
      </c>
      <c r="O60" s="347" t="b">
        <f t="shared" si="7"/>
        <v>0</v>
      </c>
      <c r="P60" s="348">
        <f t="shared" si="15"/>
        <v>1</v>
      </c>
    </row>
    <row r="61" spans="1:16">
      <c r="A61" s="35">
        <v>52</v>
      </c>
      <c r="B61" s="6"/>
      <c r="C61" s="6"/>
      <c r="D61" s="6"/>
      <c r="E61" s="211"/>
      <c r="F61" s="212"/>
      <c r="G61" s="212"/>
      <c r="H61" s="212"/>
      <c r="I61" s="16" t="str">
        <f t="shared" si="9"/>
        <v/>
      </c>
      <c r="J61" s="16" t="str">
        <f t="shared" si="10"/>
        <v/>
      </c>
      <c r="K61" s="56" t="str">
        <f t="shared" si="11"/>
        <v/>
      </c>
      <c r="L61" s="56" t="str">
        <f t="shared" si="12"/>
        <v/>
      </c>
      <c r="M61" s="374" t="str">
        <f t="shared" si="13"/>
        <v/>
      </c>
      <c r="N61" s="56" t="str">
        <f t="shared" si="14"/>
        <v/>
      </c>
      <c r="O61" s="347" t="b">
        <f t="shared" si="7"/>
        <v>0</v>
      </c>
      <c r="P61" s="348">
        <f t="shared" si="15"/>
        <v>1</v>
      </c>
    </row>
    <row r="62" spans="1:16">
      <c r="A62" s="35">
        <v>53</v>
      </c>
      <c r="B62" s="6"/>
      <c r="C62" s="6"/>
      <c r="D62" s="6"/>
      <c r="E62" s="211"/>
      <c r="F62" s="212"/>
      <c r="G62" s="212"/>
      <c r="H62" s="212"/>
      <c r="I62" s="16" t="str">
        <f t="shared" si="9"/>
        <v/>
      </c>
      <c r="J62" s="16" t="str">
        <f t="shared" si="10"/>
        <v/>
      </c>
      <c r="K62" s="56" t="str">
        <f t="shared" si="11"/>
        <v/>
      </c>
      <c r="L62" s="56" t="str">
        <f t="shared" si="12"/>
        <v/>
      </c>
      <c r="M62" s="374" t="str">
        <f t="shared" si="13"/>
        <v/>
      </c>
      <c r="N62" s="56" t="str">
        <f t="shared" si="14"/>
        <v/>
      </c>
      <c r="O62" s="347" t="b">
        <f t="shared" si="7"/>
        <v>0</v>
      </c>
      <c r="P62" s="348">
        <f t="shared" si="15"/>
        <v>1</v>
      </c>
    </row>
    <row r="63" spans="1:16">
      <c r="A63" s="35">
        <v>54</v>
      </c>
      <c r="B63" s="6"/>
      <c r="C63" s="6"/>
      <c r="D63" s="6"/>
      <c r="E63" s="211"/>
      <c r="F63" s="212"/>
      <c r="G63" s="212"/>
      <c r="H63" s="212"/>
      <c r="I63" s="16" t="str">
        <f t="shared" si="9"/>
        <v/>
      </c>
      <c r="J63" s="16" t="str">
        <f t="shared" si="10"/>
        <v/>
      </c>
      <c r="K63" s="56" t="str">
        <f t="shared" si="11"/>
        <v/>
      </c>
      <c r="L63" s="56" t="str">
        <f t="shared" si="12"/>
        <v/>
      </c>
      <c r="M63" s="374" t="str">
        <f t="shared" si="13"/>
        <v/>
      </c>
      <c r="N63" s="56" t="str">
        <f t="shared" si="14"/>
        <v/>
      </c>
      <c r="O63" s="347" t="b">
        <f t="shared" si="7"/>
        <v>0</v>
      </c>
      <c r="P63" s="348">
        <f t="shared" si="15"/>
        <v>1</v>
      </c>
    </row>
    <row r="64" spans="1:16">
      <c r="A64" s="35">
        <v>55</v>
      </c>
      <c r="B64" s="6"/>
      <c r="C64" s="6"/>
      <c r="D64" s="6"/>
      <c r="E64" s="211"/>
      <c r="F64" s="212"/>
      <c r="G64" s="212"/>
      <c r="H64" s="212"/>
      <c r="I64" s="16" t="str">
        <f t="shared" si="9"/>
        <v/>
      </c>
      <c r="J64" s="16" t="str">
        <f t="shared" si="10"/>
        <v/>
      </c>
      <c r="K64" s="56" t="str">
        <f t="shared" si="11"/>
        <v/>
      </c>
      <c r="L64" s="56" t="str">
        <f t="shared" si="12"/>
        <v/>
      </c>
      <c r="M64" s="374" t="str">
        <f t="shared" si="13"/>
        <v/>
      </c>
      <c r="N64" s="56" t="str">
        <f t="shared" si="14"/>
        <v/>
      </c>
      <c r="O64" s="347" t="b">
        <f t="shared" si="7"/>
        <v>0</v>
      </c>
      <c r="P64" s="348">
        <f t="shared" si="15"/>
        <v>1</v>
      </c>
    </row>
    <row r="65" spans="1:16">
      <c r="A65" s="35">
        <v>56</v>
      </c>
      <c r="B65" s="6"/>
      <c r="C65" s="6"/>
      <c r="D65" s="6"/>
      <c r="E65" s="211"/>
      <c r="F65" s="212"/>
      <c r="G65" s="212"/>
      <c r="H65" s="212"/>
      <c r="I65" s="16" t="str">
        <f t="shared" si="9"/>
        <v/>
      </c>
      <c r="J65" s="16" t="str">
        <f t="shared" si="10"/>
        <v/>
      </c>
      <c r="K65" s="56" t="str">
        <f t="shared" si="11"/>
        <v/>
      </c>
      <c r="L65" s="56" t="str">
        <f t="shared" si="12"/>
        <v/>
      </c>
      <c r="M65" s="374" t="str">
        <f t="shared" si="13"/>
        <v/>
      </c>
      <c r="N65" s="56" t="str">
        <f t="shared" si="14"/>
        <v/>
      </c>
      <c r="O65" s="347" t="b">
        <f t="shared" si="7"/>
        <v>0</v>
      </c>
      <c r="P65" s="348">
        <f t="shared" si="15"/>
        <v>1</v>
      </c>
    </row>
    <row r="66" spans="1:16">
      <c r="A66" s="35">
        <v>57</v>
      </c>
      <c r="B66" s="6"/>
      <c r="C66" s="6"/>
      <c r="D66" s="6"/>
      <c r="E66" s="211"/>
      <c r="F66" s="212"/>
      <c r="G66" s="212"/>
      <c r="H66" s="212"/>
      <c r="I66" s="16" t="str">
        <f t="shared" si="9"/>
        <v/>
      </c>
      <c r="J66" s="16" t="str">
        <f t="shared" si="10"/>
        <v/>
      </c>
      <c r="K66" s="56" t="str">
        <f t="shared" si="11"/>
        <v/>
      </c>
      <c r="L66" s="56" t="str">
        <f t="shared" si="12"/>
        <v/>
      </c>
      <c r="M66" s="374" t="str">
        <f t="shared" si="13"/>
        <v/>
      </c>
      <c r="N66" s="56" t="str">
        <f t="shared" si="14"/>
        <v/>
      </c>
      <c r="O66" s="347" t="b">
        <f t="shared" si="7"/>
        <v>0</v>
      </c>
      <c r="P66" s="348">
        <f t="shared" si="15"/>
        <v>1</v>
      </c>
    </row>
    <row r="67" spans="1:16">
      <c r="A67" s="35">
        <v>58</v>
      </c>
      <c r="B67" s="6"/>
      <c r="C67" s="6"/>
      <c r="D67" s="6"/>
      <c r="E67" s="211"/>
      <c r="F67" s="212"/>
      <c r="G67" s="212"/>
      <c r="H67" s="212"/>
      <c r="I67" s="16" t="str">
        <f t="shared" si="9"/>
        <v/>
      </c>
      <c r="J67" s="16" t="str">
        <f t="shared" si="10"/>
        <v/>
      </c>
      <c r="K67" s="56" t="str">
        <f t="shared" si="11"/>
        <v/>
      </c>
      <c r="L67" s="56" t="str">
        <f t="shared" si="12"/>
        <v/>
      </c>
      <c r="M67" s="374" t="str">
        <f t="shared" si="13"/>
        <v/>
      </c>
      <c r="N67" s="56" t="str">
        <f t="shared" si="14"/>
        <v/>
      </c>
      <c r="O67" s="347" t="b">
        <f t="shared" si="7"/>
        <v>0</v>
      </c>
      <c r="P67" s="348">
        <f t="shared" si="15"/>
        <v>1</v>
      </c>
    </row>
    <row r="68" spans="1:16">
      <c r="A68" s="35">
        <v>59</v>
      </c>
      <c r="B68" s="6"/>
      <c r="C68" s="6"/>
      <c r="D68" s="6"/>
      <c r="E68" s="211"/>
      <c r="F68" s="212"/>
      <c r="G68" s="212"/>
      <c r="H68" s="212"/>
      <c r="I68" s="16" t="str">
        <f t="shared" si="9"/>
        <v/>
      </c>
      <c r="J68" s="16" t="str">
        <f t="shared" si="10"/>
        <v/>
      </c>
      <c r="K68" s="56" t="str">
        <f t="shared" si="11"/>
        <v/>
      </c>
      <c r="L68" s="56" t="str">
        <f t="shared" si="12"/>
        <v/>
      </c>
      <c r="M68" s="374" t="str">
        <f t="shared" si="13"/>
        <v/>
      </c>
      <c r="N68" s="56" t="str">
        <f t="shared" si="14"/>
        <v/>
      </c>
      <c r="O68" s="347" t="b">
        <f t="shared" si="7"/>
        <v>0</v>
      </c>
      <c r="P68" s="348">
        <f t="shared" si="15"/>
        <v>1</v>
      </c>
    </row>
    <row r="69" spans="1:16">
      <c r="A69" s="35">
        <v>60</v>
      </c>
      <c r="B69" s="6"/>
      <c r="C69" s="6"/>
      <c r="D69" s="6"/>
      <c r="E69" s="211"/>
      <c r="F69" s="212"/>
      <c r="G69" s="212"/>
      <c r="H69" s="212"/>
      <c r="I69" s="16" t="str">
        <f t="shared" si="9"/>
        <v/>
      </c>
      <c r="J69" s="16" t="str">
        <f t="shared" si="10"/>
        <v/>
      </c>
      <c r="K69" s="56" t="str">
        <f t="shared" si="11"/>
        <v/>
      </c>
      <c r="L69" s="56" t="str">
        <f t="shared" si="12"/>
        <v/>
      </c>
      <c r="M69" s="374" t="str">
        <f t="shared" si="13"/>
        <v/>
      </c>
      <c r="N69" s="56" t="str">
        <f t="shared" si="14"/>
        <v/>
      </c>
      <c r="O69" s="347" t="b">
        <f t="shared" si="7"/>
        <v>0</v>
      </c>
      <c r="P69" s="348">
        <f t="shared" si="15"/>
        <v>1</v>
      </c>
    </row>
    <row r="70" spans="1:16">
      <c r="A70" s="35">
        <v>61</v>
      </c>
      <c r="B70" s="6"/>
      <c r="C70" s="6"/>
      <c r="D70" s="6"/>
      <c r="E70" s="211"/>
      <c r="F70" s="212"/>
      <c r="G70" s="212"/>
      <c r="H70" s="212"/>
      <c r="I70" s="16" t="str">
        <f t="shared" si="9"/>
        <v/>
      </c>
      <c r="J70" s="16" t="str">
        <f t="shared" si="10"/>
        <v/>
      </c>
      <c r="K70" s="56" t="str">
        <f t="shared" si="11"/>
        <v/>
      </c>
      <c r="L70" s="56" t="str">
        <f t="shared" si="12"/>
        <v/>
      </c>
      <c r="M70" s="374" t="str">
        <f t="shared" si="13"/>
        <v/>
      </c>
      <c r="N70" s="56" t="str">
        <f t="shared" si="14"/>
        <v/>
      </c>
      <c r="O70" s="347" t="b">
        <f t="shared" si="7"/>
        <v>0</v>
      </c>
      <c r="P70" s="348">
        <f t="shared" si="15"/>
        <v>1</v>
      </c>
    </row>
    <row r="71" spans="1:16">
      <c r="A71" s="35">
        <v>62</v>
      </c>
      <c r="B71" s="6"/>
      <c r="C71" s="6"/>
      <c r="D71" s="6"/>
      <c r="E71" s="211"/>
      <c r="F71" s="212"/>
      <c r="G71" s="212"/>
      <c r="H71" s="212"/>
      <c r="I71" s="16" t="str">
        <f t="shared" si="9"/>
        <v/>
      </c>
      <c r="J71" s="16" t="str">
        <f t="shared" si="10"/>
        <v/>
      </c>
      <c r="K71" s="56" t="str">
        <f t="shared" si="11"/>
        <v/>
      </c>
      <c r="L71" s="56" t="str">
        <f t="shared" si="12"/>
        <v/>
      </c>
      <c r="M71" s="374" t="str">
        <f t="shared" si="13"/>
        <v/>
      </c>
      <c r="N71" s="56" t="str">
        <f t="shared" si="14"/>
        <v/>
      </c>
      <c r="O71" s="347" t="b">
        <f t="shared" si="7"/>
        <v>0</v>
      </c>
      <c r="P71" s="348">
        <f t="shared" si="15"/>
        <v>1</v>
      </c>
    </row>
    <row r="72" spans="1:16">
      <c r="A72" s="35">
        <v>63</v>
      </c>
      <c r="B72" s="6"/>
      <c r="C72" s="6"/>
      <c r="D72" s="6"/>
      <c r="E72" s="211"/>
      <c r="F72" s="212"/>
      <c r="G72" s="212"/>
      <c r="H72" s="212"/>
      <c r="I72" s="16" t="str">
        <f t="shared" si="9"/>
        <v/>
      </c>
      <c r="J72" s="16" t="str">
        <f t="shared" si="10"/>
        <v/>
      </c>
      <c r="K72" s="56" t="str">
        <f t="shared" si="11"/>
        <v/>
      </c>
      <c r="L72" s="56" t="str">
        <f t="shared" si="12"/>
        <v/>
      </c>
      <c r="M72" s="374" t="str">
        <f t="shared" si="13"/>
        <v/>
      </c>
      <c r="N72" s="56" t="str">
        <f t="shared" si="14"/>
        <v/>
      </c>
      <c r="O72" s="347" t="b">
        <f t="shared" si="7"/>
        <v>0</v>
      </c>
      <c r="P72" s="348">
        <f t="shared" si="15"/>
        <v>1</v>
      </c>
    </row>
    <row r="73" spans="1:16">
      <c r="A73" s="35">
        <v>64</v>
      </c>
      <c r="B73" s="6"/>
      <c r="C73" s="6"/>
      <c r="D73" s="6"/>
      <c r="E73" s="211"/>
      <c r="F73" s="212"/>
      <c r="G73" s="212"/>
      <c r="H73" s="212"/>
      <c r="I73" s="16" t="str">
        <f t="shared" si="9"/>
        <v/>
      </c>
      <c r="J73" s="16" t="str">
        <f t="shared" si="10"/>
        <v/>
      </c>
      <c r="K73" s="56" t="str">
        <f t="shared" si="11"/>
        <v/>
      </c>
      <c r="L73" s="56" t="str">
        <f t="shared" si="12"/>
        <v/>
      </c>
      <c r="M73" s="374" t="str">
        <f t="shared" si="13"/>
        <v/>
      </c>
      <c r="N73" s="56" t="str">
        <f t="shared" si="14"/>
        <v/>
      </c>
      <c r="O73" s="347" t="b">
        <f t="shared" si="7"/>
        <v>0</v>
      </c>
      <c r="P73" s="348">
        <f t="shared" si="15"/>
        <v>1</v>
      </c>
    </row>
    <row r="74" spans="1:16">
      <c r="A74" s="35">
        <v>65</v>
      </c>
      <c r="B74" s="6"/>
      <c r="C74" s="6"/>
      <c r="D74" s="6"/>
      <c r="E74" s="211"/>
      <c r="F74" s="212"/>
      <c r="G74" s="212"/>
      <c r="H74" s="212"/>
      <c r="I74" s="16" t="str">
        <f t="shared" ref="I74:I107" si="16">IF(OR($B74="",$C74="",$D74="",$E74="",$F74&lt;an_initial,$F74&gt;an_final,$O74=FALSE),"",IF($H74="",CS_STR_A*$G74/P74,CS_STR_A*$H74))</f>
        <v/>
      </c>
      <c r="J74" s="16" t="str">
        <f t="shared" ref="J74:J107" si="17">IF(OR($B74="",$C74="",$D74="",$E74="",$F74="",$F74&gt;an_final,$O74=FALSE),"",IF($H74="",CS_STR_A*$G74/P74,CS_STR_A*$H74))</f>
        <v/>
      </c>
      <c r="K74" s="56" t="str">
        <f t="shared" ref="K74:K108" si="18">IF(OR($B74="",$C74="",$D74="",$E74="",$F74="",$F74&gt;an_final,$O74=FALSE),"",IF($F74&gt;=an_initial,1,""))</f>
        <v/>
      </c>
      <c r="L74" s="56" t="str">
        <f t="shared" ref="L74:L108" si="19">IF(OR($B74="",$C74="",$D74="",$E74="",$F74="",$F74&gt;an_final,$O74=FALSE),"",1)</f>
        <v/>
      </c>
      <c r="M74" s="374" t="str">
        <f t="shared" ref="M74:M108" si="20">IF(OR($B74="",$C74="",$D74="",$E74="",$F74="",$F74&gt;an_final,$O74=FALSE),"",IF($H74="",$G74/P74,$H74))</f>
        <v/>
      </c>
      <c r="N74" s="56" t="str">
        <f t="shared" ref="N74:N108" si="21">IF(OR($B74="",$C74="",$D74="",$E74="",$F74="",$F74&lt;an_initial,$F74&gt;an_final,$O74=FALSE),"",IF($H74="",$G74/P74,$H74))</f>
        <v/>
      </c>
      <c r="O74" s="347" t="b">
        <f t="shared" ref="O74:O108" si="22">IF(nume_candidat="",FALSE,ISNUMBER(SEARCH(nume_candidat,$B74)))</f>
        <v>0</v>
      </c>
      <c r="P74" s="348">
        <f t="shared" si="15"/>
        <v>1</v>
      </c>
    </row>
    <row r="75" spans="1:16">
      <c r="A75" s="35">
        <v>66</v>
      </c>
      <c r="B75" s="6"/>
      <c r="C75" s="6"/>
      <c r="D75" s="6"/>
      <c r="E75" s="211"/>
      <c r="F75" s="212"/>
      <c r="G75" s="212"/>
      <c r="H75" s="212"/>
      <c r="I75" s="16" t="str">
        <f t="shared" si="16"/>
        <v/>
      </c>
      <c r="J75" s="16" t="str">
        <f t="shared" si="17"/>
        <v/>
      </c>
      <c r="K75" s="56" t="str">
        <f t="shared" si="18"/>
        <v/>
      </c>
      <c r="L75" s="56" t="str">
        <f t="shared" si="19"/>
        <v/>
      </c>
      <c r="M75" s="374" t="str">
        <f t="shared" si="20"/>
        <v/>
      </c>
      <c r="N75" s="56" t="str">
        <f t="shared" si="21"/>
        <v/>
      </c>
      <c r="O75" s="347" t="b">
        <f t="shared" si="22"/>
        <v>0</v>
      </c>
      <c r="P75" s="348">
        <f t="shared" ref="P75:P108" si="23">LEN(B75)-LEN(SUBSTITUTE(B75,",",""))+1</f>
        <v>1</v>
      </c>
    </row>
    <row r="76" spans="1:16">
      <c r="A76" s="35">
        <v>67</v>
      </c>
      <c r="B76" s="6"/>
      <c r="C76" s="6"/>
      <c r="D76" s="6"/>
      <c r="E76" s="211"/>
      <c r="F76" s="212"/>
      <c r="G76" s="212"/>
      <c r="H76" s="212"/>
      <c r="I76" s="16" t="str">
        <f t="shared" si="16"/>
        <v/>
      </c>
      <c r="J76" s="16" t="str">
        <f t="shared" si="17"/>
        <v/>
      </c>
      <c r="K76" s="56" t="str">
        <f t="shared" si="18"/>
        <v/>
      </c>
      <c r="L76" s="56" t="str">
        <f t="shared" si="19"/>
        <v/>
      </c>
      <c r="M76" s="374" t="str">
        <f t="shared" si="20"/>
        <v/>
      </c>
      <c r="N76" s="56" t="str">
        <f t="shared" si="21"/>
        <v/>
      </c>
      <c r="O76" s="347" t="b">
        <f t="shared" si="22"/>
        <v>0</v>
      </c>
      <c r="P76" s="348">
        <f t="shared" si="23"/>
        <v>1</v>
      </c>
    </row>
    <row r="77" spans="1:16">
      <c r="A77" s="35">
        <v>68</v>
      </c>
      <c r="B77" s="6"/>
      <c r="C77" s="6"/>
      <c r="D77" s="6"/>
      <c r="E77" s="211"/>
      <c r="F77" s="212"/>
      <c r="G77" s="212"/>
      <c r="H77" s="212"/>
      <c r="I77" s="16" t="str">
        <f t="shared" si="16"/>
        <v/>
      </c>
      <c r="J77" s="16" t="str">
        <f t="shared" si="17"/>
        <v/>
      </c>
      <c r="K77" s="56" t="str">
        <f t="shared" si="18"/>
        <v/>
      </c>
      <c r="L77" s="56" t="str">
        <f t="shared" si="19"/>
        <v/>
      </c>
      <c r="M77" s="374" t="str">
        <f t="shared" si="20"/>
        <v/>
      </c>
      <c r="N77" s="56" t="str">
        <f t="shared" si="21"/>
        <v/>
      </c>
      <c r="O77" s="347" t="b">
        <f t="shared" si="22"/>
        <v>0</v>
      </c>
      <c r="P77" s="348">
        <f t="shared" si="23"/>
        <v>1</v>
      </c>
    </row>
    <row r="78" spans="1:16">
      <c r="A78" s="35">
        <v>69</v>
      </c>
      <c r="B78" s="6"/>
      <c r="C78" s="6"/>
      <c r="D78" s="6"/>
      <c r="E78" s="211"/>
      <c r="F78" s="212"/>
      <c r="G78" s="212"/>
      <c r="H78" s="212"/>
      <c r="I78" s="16" t="str">
        <f t="shared" si="16"/>
        <v/>
      </c>
      <c r="J78" s="16" t="str">
        <f t="shared" si="17"/>
        <v/>
      </c>
      <c r="K78" s="56" t="str">
        <f t="shared" si="18"/>
        <v/>
      </c>
      <c r="L78" s="56" t="str">
        <f t="shared" si="19"/>
        <v/>
      </c>
      <c r="M78" s="374" t="str">
        <f t="shared" si="20"/>
        <v/>
      </c>
      <c r="N78" s="56" t="str">
        <f t="shared" si="21"/>
        <v/>
      </c>
      <c r="O78" s="347" t="b">
        <f t="shared" si="22"/>
        <v>0</v>
      </c>
      <c r="P78" s="348">
        <f t="shared" si="23"/>
        <v>1</v>
      </c>
    </row>
    <row r="79" spans="1:16">
      <c r="A79" s="35">
        <v>70</v>
      </c>
      <c r="B79" s="6"/>
      <c r="C79" s="6"/>
      <c r="D79" s="6"/>
      <c r="E79" s="211"/>
      <c r="F79" s="212"/>
      <c r="G79" s="212"/>
      <c r="H79" s="212"/>
      <c r="I79" s="16" t="str">
        <f t="shared" si="16"/>
        <v/>
      </c>
      <c r="J79" s="16" t="str">
        <f t="shared" si="17"/>
        <v/>
      </c>
      <c r="K79" s="56" t="str">
        <f t="shared" si="18"/>
        <v/>
      </c>
      <c r="L79" s="56" t="str">
        <f t="shared" si="19"/>
        <v/>
      </c>
      <c r="M79" s="374" t="str">
        <f t="shared" si="20"/>
        <v/>
      </c>
      <c r="N79" s="56" t="str">
        <f t="shared" si="21"/>
        <v/>
      </c>
      <c r="O79" s="347" t="b">
        <f t="shared" si="22"/>
        <v>0</v>
      </c>
      <c r="P79" s="348">
        <f t="shared" si="23"/>
        <v>1</v>
      </c>
    </row>
    <row r="80" spans="1:16">
      <c r="A80" s="35">
        <v>71</v>
      </c>
      <c r="B80" s="6"/>
      <c r="C80" s="6"/>
      <c r="D80" s="6"/>
      <c r="E80" s="211"/>
      <c r="F80" s="212"/>
      <c r="G80" s="212"/>
      <c r="H80" s="212"/>
      <c r="I80" s="16" t="str">
        <f t="shared" si="16"/>
        <v/>
      </c>
      <c r="J80" s="16" t="str">
        <f t="shared" si="17"/>
        <v/>
      </c>
      <c r="K80" s="56" t="str">
        <f t="shared" si="18"/>
        <v/>
      </c>
      <c r="L80" s="56" t="str">
        <f t="shared" si="19"/>
        <v/>
      </c>
      <c r="M80" s="374" t="str">
        <f t="shared" si="20"/>
        <v/>
      </c>
      <c r="N80" s="56" t="str">
        <f t="shared" si="21"/>
        <v/>
      </c>
      <c r="O80" s="347" t="b">
        <f t="shared" si="22"/>
        <v>0</v>
      </c>
      <c r="P80" s="348">
        <f t="shared" si="23"/>
        <v>1</v>
      </c>
    </row>
    <row r="81" spans="1:16">
      <c r="A81" s="35">
        <v>72</v>
      </c>
      <c r="B81" s="6"/>
      <c r="C81" s="6"/>
      <c r="D81" s="6"/>
      <c r="E81" s="211"/>
      <c r="F81" s="212"/>
      <c r="G81" s="212"/>
      <c r="H81" s="212"/>
      <c r="I81" s="16" t="str">
        <f t="shared" si="16"/>
        <v/>
      </c>
      <c r="J81" s="16" t="str">
        <f t="shared" si="17"/>
        <v/>
      </c>
      <c r="K81" s="56" t="str">
        <f t="shared" si="18"/>
        <v/>
      </c>
      <c r="L81" s="56" t="str">
        <f t="shared" si="19"/>
        <v/>
      </c>
      <c r="M81" s="374" t="str">
        <f t="shared" si="20"/>
        <v/>
      </c>
      <c r="N81" s="56" t="str">
        <f t="shared" si="21"/>
        <v/>
      </c>
      <c r="O81" s="347" t="b">
        <f t="shared" si="22"/>
        <v>0</v>
      </c>
      <c r="P81" s="348">
        <f t="shared" si="23"/>
        <v>1</v>
      </c>
    </row>
    <row r="82" spans="1:16">
      <c r="A82" s="35">
        <v>73</v>
      </c>
      <c r="B82" s="6"/>
      <c r="C82" s="6"/>
      <c r="D82" s="6"/>
      <c r="E82" s="211"/>
      <c r="F82" s="212"/>
      <c r="G82" s="212"/>
      <c r="H82" s="212"/>
      <c r="I82" s="16" t="str">
        <f t="shared" si="16"/>
        <v/>
      </c>
      <c r="J82" s="16" t="str">
        <f t="shared" si="17"/>
        <v/>
      </c>
      <c r="K82" s="56" t="str">
        <f t="shared" si="18"/>
        <v/>
      </c>
      <c r="L82" s="56" t="str">
        <f t="shared" si="19"/>
        <v/>
      </c>
      <c r="M82" s="374" t="str">
        <f t="shared" si="20"/>
        <v/>
      </c>
      <c r="N82" s="56" t="str">
        <f t="shared" si="21"/>
        <v/>
      </c>
      <c r="O82" s="347" t="b">
        <f t="shared" si="22"/>
        <v>0</v>
      </c>
      <c r="P82" s="348">
        <f t="shared" si="23"/>
        <v>1</v>
      </c>
    </row>
    <row r="83" spans="1:16">
      <c r="A83" s="35">
        <v>74</v>
      </c>
      <c r="B83" s="6"/>
      <c r="C83" s="6"/>
      <c r="D83" s="6"/>
      <c r="E83" s="211"/>
      <c r="F83" s="212"/>
      <c r="G83" s="212"/>
      <c r="H83" s="212"/>
      <c r="I83" s="16" t="str">
        <f t="shared" si="16"/>
        <v/>
      </c>
      <c r="J83" s="16" t="str">
        <f t="shared" si="17"/>
        <v/>
      </c>
      <c r="K83" s="56" t="str">
        <f t="shared" si="18"/>
        <v/>
      </c>
      <c r="L83" s="56" t="str">
        <f t="shared" si="19"/>
        <v/>
      </c>
      <c r="M83" s="374" t="str">
        <f t="shared" si="20"/>
        <v/>
      </c>
      <c r="N83" s="56" t="str">
        <f t="shared" si="21"/>
        <v/>
      </c>
      <c r="O83" s="347" t="b">
        <f t="shared" si="22"/>
        <v>0</v>
      </c>
      <c r="P83" s="348">
        <f t="shared" si="23"/>
        <v>1</v>
      </c>
    </row>
    <row r="84" spans="1:16">
      <c r="A84" s="35">
        <v>75</v>
      </c>
      <c r="B84" s="6"/>
      <c r="C84" s="6"/>
      <c r="D84" s="6"/>
      <c r="E84" s="211"/>
      <c r="F84" s="212"/>
      <c r="G84" s="212"/>
      <c r="H84" s="212"/>
      <c r="I84" s="16" t="str">
        <f t="shared" si="16"/>
        <v/>
      </c>
      <c r="J84" s="16" t="str">
        <f t="shared" si="17"/>
        <v/>
      </c>
      <c r="K84" s="56" t="str">
        <f t="shared" si="18"/>
        <v/>
      </c>
      <c r="L84" s="56" t="str">
        <f t="shared" si="19"/>
        <v/>
      </c>
      <c r="M84" s="374" t="str">
        <f t="shared" si="20"/>
        <v/>
      </c>
      <c r="N84" s="56" t="str">
        <f t="shared" si="21"/>
        <v/>
      </c>
      <c r="O84" s="347" t="b">
        <f t="shared" si="22"/>
        <v>0</v>
      </c>
      <c r="P84" s="348">
        <f t="shared" si="23"/>
        <v>1</v>
      </c>
    </row>
    <row r="85" spans="1:16">
      <c r="A85" s="35">
        <v>76</v>
      </c>
      <c r="B85" s="6"/>
      <c r="C85" s="6"/>
      <c r="D85" s="6"/>
      <c r="E85" s="211"/>
      <c r="F85" s="212"/>
      <c r="G85" s="212"/>
      <c r="H85" s="212"/>
      <c r="I85" s="16" t="str">
        <f t="shared" si="16"/>
        <v/>
      </c>
      <c r="J85" s="16" t="str">
        <f t="shared" si="17"/>
        <v/>
      </c>
      <c r="K85" s="56" t="str">
        <f t="shared" si="18"/>
        <v/>
      </c>
      <c r="L85" s="56" t="str">
        <f t="shared" si="19"/>
        <v/>
      </c>
      <c r="M85" s="374" t="str">
        <f t="shared" si="20"/>
        <v/>
      </c>
      <c r="N85" s="56" t="str">
        <f t="shared" si="21"/>
        <v/>
      </c>
      <c r="O85" s="347" t="b">
        <f t="shared" si="22"/>
        <v>0</v>
      </c>
      <c r="P85" s="348">
        <f t="shared" si="23"/>
        <v>1</v>
      </c>
    </row>
    <row r="86" spans="1:16">
      <c r="A86" s="35">
        <v>77</v>
      </c>
      <c r="B86" s="6"/>
      <c r="C86" s="6"/>
      <c r="D86" s="6"/>
      <c r="E86" s="211"/>
      <c r="F86" s="212"/>
      <c r="G86" s="212"/>
      <c r="H86" s="212"/>
      <c r="I86" s="16" t="str">
        <f t="shared" si="16"/>
        <v/>
      </c>
      <c r="J86" s="16" t="str">
        <f t="shared" si="17"/>
        <v/>
      </c>
      <c r="K86" s="56" t="str">
        <f t="shared" si="18"/>
        <v/>
      </c>
      <c r="L86" s="56" t="str">
        <f t="shared" si="19"/>
        <v/>
      </c>
      <c r="M86" s="374" t="str">
        <f t="shared" si="20"/>
        <v/>
      </c>
      <c r="N86" s="56" t="str">
        <f t="shared" si="21"/>
        <v/>
      </c>
      <c r="O86" s="347" t="b">
        <f t="shared" si="22"/>
        <v>0</v>
      </c>
      <c r="P86" s="348">
        <f t="shared" si="23"/>
        <v>1</v>
      </c>
    </row>
    <row r="87" spans="1:16">
      <c r="A87" s="35">
        <v>78</v>
      </c>
      <c r="B87" s="6"/>
      <c r="C87" s="6"/>
      <c r="D87" s="6"/>
      <c r="E87" s="211"/>
      <c r="F87" s="212"/>
      <c r="G87" s="212"/>
      <c r="H87" s="212"/>
      <c r="I87" s="16" t="str">
        <f t="shared" si="16"/>
        <v/>
      </c>
      <c r="J87" s="16" t="str">
        <f t="shared" si="17"/>
        <v/>
      </c>
      <c r="K87" s="56" t="str">
        <f t="shared" si="18"/>
        <v/>
      </c>
      <c r="L87" s="56" t="str">
        <f t="shared" si="19"/>
        <v/>
      </c>
      <c r="M87" s="374" t="str">
        <f t="shared" si="20"/>
        <v/>
      </c>
      <c r="N87" s="56" t="str">
        <f t="shared" si="21"/>
        <v/>
      </c>
      <c r="O87" s="347" t="b">
        <f t="shared" si="22"/>
        <v>0</v>
      </c>
      <c r="P87" s="348">
        <f t="shared" si="23"/>
        <v>1</v>
      </c>
    </row>
    <row r="88" spans="1:16">
      <c r="A88" s="35">
        <v>79</v>
      </c>
      <c r="B88" s="6"/>
      <c r="C88" s="6"/>
      <c r="D88" s="6"/>
      <c r="E88" s="211"/>
      <c r="F88" s="212"/>
      <c r="G88" s="212"/>
      <c r="H88" s="212"/>
      <c r="I88" s="16" t="str">
        <f t="shared" si="16"/>
        <v/>
      </c>
      <c r="J88" s="16" t="str">
        <f t="shared" si="17"/>
        <v/>
      </c>
      <c r="K88" s="56" t="str">
        <f t="shared" si="18"/>
        <v/>
      </c>
      <c r="L88" s="56" t="str">
        <f t="shared" si="19"/>
        <v/>
      </c>
      <c r="M88" s="374" t="str">
        <f t="shared" si="20"/>
        <v/>
      </c>
      <c r="N88" s="56" t="str">
        <f t="shared" si="21"/>
        <v/>
      </c>
      <c r="O88" s="347" t="b">
        <f t="shared" si="22"/>
        <v>0</v>
      </c>
      <c r="P88" s="348">
        <f t="shared" si="23"/>
        <v>1</v>
      </c>
    </row>
    <row r="89" spans="1:16">
      <c r="A89" s="35">
        <v>80</v>
      </c>
      <c r="B89" s="6"/>
      <c r="C89" s="6"/>
      <c r="D89" s="6"/>
      <c r="E89" s="211"/>
      <c r="F89" s="212"/>
      <c r="G89" s="212"/>
      <c r="H89" s="212"/>
      <c r="I89" s="16" t="str">
        <f t="shared" si="16"/>
        <v/>
      </c>
      <c r="J89" s="16" t="str">
        <f t="shared" si="17"/>
        <v/>
      </c>
      <c r="K89" s="56" t="str">
        <f t="shared" si="18"/>
        <v/>
      </c>
      <c r="L89" s="56" t="str">
        <f t="shared" si="19"/>
        <v/>
      </c>
      <c r="M89" s="374" t="str">
        <f t="shared" si="20"/>
        <v/>
      </c>
      <c r="N89" s="56" t="str">
        <f t="shared" si="21"/>
        <v/>
      </c>
      <c r="O89" s="347" t="b">
        <f t="shared" si="22"/>
        <v>0</v>
      </c>
      <c r="P89" s="348">
        <f t="shared" si="23"/>
        <v>1</v>
      </c>
    </row>
    <row r="90" spans="1:16">
      <c r="A90" s="35">
        <v>81</v>
      </c>
      <c r="B90" s="6"/>
      <c r="C90" s="6"/>
      <c r="D90" s="6"/>
      <c r="E90" s="211"/>
      <c r="F90" s="212"/>
      <c r="G90" s="212"/>
      <c r="H90" s="212"/>
      <c r="I90" s="16" t="str">
        <f t="shared" si="16"/>
        <v/>
      </c>
      <c r="J90" s="16" t="str">
        <f t="shared" si="17"/>
        <v/>
      </c>
      <c r="K90" s="56" t="str">
        <f t="shared" si="18"/>
        <v/>
      </c>
      <c r="L90" s="56" t="str">
        <f t="shared" si="19"/>
        <v/>
      </c>
      <c r="M90" s="374" t="str">
        <f t="shared" si="20"/>
        <v/>
      </c>
      <c r="N90" s="56" t="str">
        <f t="shared" si="21"/>
        <v/>
      </c>
      <c r="O90" s="347" t="b">
        <f t="shared" si="22"/>
        <v>0</v>
      </c>
      <c r="P90" s="348">
        <f t="shared" si="23"/>
        <v>1</v>
      </c>
    </row>
    <row r="91" spans="1:16">
      <c r="A91" s="35">
        <v>82</v>
      </c>
      <c r="B91" s="6"/>
      <c r="C91" s="6"/>
      <c r="D91" s="6"/>
      <c r="E91" s="211"/>
      <c r="F91" s="212"/>
      <c r="G91" s="212"/>
      <c r="H91" s="212"/>
      <c r="I91" s="16" t="str">
        <f t="shared" si="16"/>
        <v/>
      </c>
      <c r="J91" s="16" t="str">
        <f t="shared" si="17"/>
        <v/>
      </c>
      <c r="K91" s="56" t="str">
        <f t="shared" si="18"/>
        <v/>
      </c>
      <c r="L91" s="56" t="str">
        <f t="shared" si="19"/>
        <v/>
      </c>
      <c r="M91" s="374" t="str">
        <f t="shared" si="20"/>
        <v/>
      </c>
      <c r="N91" s="56" t="str">
        <f t="shared" si="21"/>
        <v/>
      </c>
      <c r="O91" s="347" t="b">
        <f t="shared" si="22"/>
        <v>0</v>
      </c>
      <c r="P91" s="348">
        <f t="shared" si="23"/>
        <v>1</v>
      </c>
    </row>
    <row r="92" spans="1:16">
      <c r="A92" s="35">
        <v>83</v>
      </c>
      <c r="B92" s="6"/>
      <c r="C92" s="6"/>
      <c r="D92" s="6"/>
      <c r="E92" s="211"/>
      <c r="F92" s="212"/>
      <c r="G92" s="212"/>
      <c r="H92" s="212"/>
      <c r="I92" s="16" t="str">
        <f t="shared" si="16"/>
        <v/>
      </c>
      <c r="J92" s="16" t="str">
        <f t="shared" si="17"/>
        <v/>
      </c>
      <c r="K92" s="56" t="str">
        <f t="shared" si="18"/>
        <v/>
      </c>
      <c r="L92" s="56" t="str">
        <f t="shared" si="19"/>
        <v/>
      </c>
      <c r="M92" s="374" t="str">
        <f t="shared" si="20"/>
        <v/>
      </c>
      <c r="N92" s="56" t="str">
        <f t="shared" si="21"/>
        <v/>
      </c>
      <c r="O92" s="347" t="b">
        <f t="shared" si="22"/>
        <v>0</v>
      </c>
      <c r="P92" s="348">
        <f t="shared" si="23"/>
        <v>1</v>
      </c>
    </row>
    <row r="93" spans="1:16">
      <c r="A93" s="35">
        <v>84</v>
      </c>
      <c r="B93" s="6"/>
      <c r="C93" s="6"/>
      <c r="D93" s="6"/>
      <c r="E93" s="211"/>
      <c r="F93" s="212"/>
      <c r="G93" s="212"/>
      <c r="H93" s="212"/>
      <c r="I93" s="16" t="str">
        <f t="shared" si="16"/>
        <v/>
      </c>
      <c r="J93" s="16" t="str">
        <f t="shared" si="17"/>
        <v/>
      </c>
      <c r="K93" s="56" t="str">
        <f t="shared" si="18"/>
        <v/>
      </c>
      <c r="L93" s="56" t="str">
        <f t="shared" si="19"/>
        <v/>
      </c>
      <c r="M93" s="374" t="str">
        <f t="shared" si="20"/>
        <v/>
      </c>
      <c r="N93" s="56" t="str">
        <f t="shared" si="21"/>
        <v/>
      </c>
      <c r="O93" s="347" t="b">
        <f t="shared" si="22"/>
        <v>0</v>
      </c>
      <c r="P93" s="348">
        <f t="shared" si="23"/>
        <v>1</v>
      </c>
    </row>
    <row r="94" spans="1:16">
      <c r="A94" s="35">
        <v>85</v>
      </c>
      <c r="B94" s="6"/>
      <c r="C94" s="6"/>
      <c r="D94" s="6"/>
      <c r="E94" s="211"/>
      <c r="F94" s="212"/>
      <c r="G94" s="212"/>
      <c r="H94" s="212"/>
      <c r="I94" s="16" t="str">
        <f t="shared" si="16"/>
        <v/>
      </c>
      <c r="J94" s="16" t="str">
        <f t="shared" si="17"/>
        <v/>
      </c>
      <c r="K94" s="56" t="str">
        <f t="shared" si="18"/>
        <v/>
      </c>
      <c r="L94" s="56" t="str">
        <f t="shared" si="19"/>
        <v/>
      </c>
      <c r="M94" s="374" t="str">
        <f t="shared" si="20"/>
        <v/>
      </c>
      <c r="N94" s="56" t="str">
        <f t="shared" si="21"/>
        <v/>
      </c>
      <c r="O94" s="347" t="b">
        <f t="shared" si="22"/>
        <v>0</v>
      </c>
      <c r="P94" s="348">
        <f t="shared" si="23"/>
        <v>1</v>
      </c>
    </row>
    <row r="95" spans="1:16">
      <c r="A95" s="35">
        <v>86</v>
      </c>
      <c r="B95" s="6"/>
      <c r="C95" s="6"/>
      <c r="D95" s="6"/>
      <c r="E95" s="211"/>
      <c r="F95" s="212"/>
      <c r="G95" s="212"/>
      <c r="H95" s="212"/>
      <c r="I95" s="16" t="str">
        <f t="shared" si="16"/>
        <v/>
      </c>
      <c r="J95" s="16" t="str">
        <f t="shared" si="17"/>
        <v/>
      </c>
      <c r="K95" s="56" t="str">
        <f t="shared" si="18"/>
        <v/>
      </c>
      <c r="L95" s="56" t="str">
        <f t="shared" si="19"/>
        <v/>
      </c>
      <c r="M95" s="374" t="str">
        <f t="shared" si="20"/>
        <v/>
      </c>
      <c r="N95" s="56" t="str">
        <f t="shared" si="21"/>
        <v/>
      </c>
      <c r="O95" s="347" t="b">
        <f t="shared" si="22"/>
        <v>0</v>
      </c>
      <c r="P95" s="348">
        <f t="shared" si="23"/>
        <v>1</v>
      </c>
    </row>
    <row r="96" spans="1:16">
      <c r="A96" s="35">
        <v>87</v>
      </c>
      <c r="B96" s="6"/>
      <c r="C96" s="6"/>
      <c r="D96" s="6"/>
      <c r="E96" s="211"/>
      <c r="F96" s="212"/>
      <c r="G96" s="212"/>
      <c r="H96" s="212"/>
      <c r="I96" s="16" t="str">
        <f t="shared" si="16"/>
        <v/>
      </c>
      <c r="J96" s="16" t="str">
        <f t="shared" si="17"/>
        <v/>
      </c>
      <c r="K96" s="56" t="str">
        <f t="shared" si="18"/>
        <v/>
      </c>
      <c r="L96" s="56" t="str">
        <f t="shared" si="19"/>
        <v/>
      </c>
      <c r="M96" s="374" t="str">
        <f t="shared" si="20"/>
        <v/>
      </c>
      <c r="N96" s="56" t="str">
        <f t="shared" si="21"/>
        <v/>
      </c>
      <c r="O96" s="347" t="b">
        <f t="shared" si="22"/>
        <v>0</v>
      </c>
      <c r="P96" s="348">
        <f t="shared" si="23"/>
        <v>1</v>
      </c>
    </row>
    <row r="97" spans="1:16">
      <c r="A97" s="35">
        <v>88</v>
      </c>
      <c r="B97" s="6"/>
      <c r="C97" s="6"/>
      <c r="D97" s="6"/>
      <c r="E97" s="211"/>
      <c r="F97" s="212"/>
      <c r="G97" s="212"/>
      <c r="H97" s="212"/>
      <c r="I97" s="16" t="str">
        <f t="shared" si="16"/>
        <v/>
      </c>
      <c r="J97" s="16" t="str">
        <f t="shared" si="17"/>
        <v/>
      </c>
      <c r="K97" s="56" t="str">
        <f t="shared" si="18"/>
        <v/>
      </c>
      <c r="L97" s="56" t="str">
        <f t="shared" si="19"/>
        <v/>
      </c>
      <c r="M97" s="374" t="str">
        <f t="shared" si="20"/>
        <v/>
      </c>
      <c r="N97" s="56" t="str">
        <f t="shared" si="21"/>
        <v/>
      </c>
      <c r="O97" s="347" t="b">
        <f t="shared" si="22"/>
        <v>0</v>
      </c>
      <c r="P97" s="348">
        <f t="shared" si="23"/>
        <v>1</v>
      </c>
    </row>
    <row r="98" spans="1:16">
      <c r="A98" s="35">
        <v>89</v>
      </c>
      <c r="B98" s="6"/>
      <c r="C98" s="6"/>
      <c r="D98" s="6"/>
      <c r="E98" s="211"/>
      <c r="F98" s="212"/>
      <c r="G98" s="212"/>
      <c r="H98" s="212"/>
      <c r="I98" s="16" t="str">
        <f t="shared" si="16"/>
        <v/>
      </c>
      <c r="J98" s="16" t="str">
        <f t="shared" si="17"/>
        <v/>
      </c>
      <c r="K98" s="56" t="str">
        <f t="shared" si="18"/>
        <v/>
      </c>
      <c r="L98" s="56" t="str">
        <f t="shared" si="19"/>
        <v/>
      </c>
      <c r="M98" s="374" t="str">
        <f t="shared" si="20"/>
        <v/>
      </c>
      <c r="N98" s="56" t="str">
        <f t="shared" si="21"/>
        <v/>
      </c>
      <c r="O98" s="347" t="b">
        <f t="shared" si="22"/>
        <v>0</v>
      </c>
      <c r="P98" s="348">
        <f t="shared" si="23"/>
        <v>1</v>
      </c>
    </row>
    <row r="99" spans="1:16">
      <c r="A99" s="35">
        <v>90</v>
      </c>
      <c r="B99" s="6"/>
      <c r="C99" s="6"/>
      <c r="D99" s="6"/>
      <c r="E99" s="211"/>
      <c r="F99" s="212"/>
      <c r="G99" s="212"/>
      <c r="H99" s="212"/>
      <c r="I99" s="16" t="str">
        <f t="shared" si="16"/>
        <v/>
      </c>
      <c r="J99" s="16" t="str">
        <f t="shared" si="17"/>
        <v/>
      </c>
      <c r="K99" s="56" t="str">
        <f t="shared" si="18"/>
        <v/>
      </c>
      <c r="L99" s="56" t="str">
        <f t="shared" si="19"/>
        <v/>
      </c>
      <c r="M99" s="374" t="str">
        <f t="shared" si="20"/>
        <v/>
      </c>
      <c r="N99" s="56" t="str">
        <f t="shared" si="21"/>
        <v/>
      </c>
      <c r="O99" s="347" t="b">
        <f t="shared" si="22"/>
        <v>0</v>
      </c>
      <c r="P99" s="348">
        <f t="shared" si="23"/>
        <v>1</v>
      </c>
    </row>
    <row r="100" spans="1:16">
      <c r="A100" s="35">
        <v>91</v>
      </c>
      <c r="B100" s="6"/>
      <c r="C100" s="6"/>
      <c r="D100" s="6"/>
      <c r="E100" s="211"/>
      <c r="F100" s="212"/>
      <c r="G100" s="212"/>
      <c r="H100" s="212"/>
      <c r="I100" s="16" t="str">
        <f t="shared" si="16"/>
        <v/>
      </c>
      <c r="J100" s="16" t="str">
        <f t="shared" si="17"/>
        <v/>
      </c>
      <c r="K100" s="56" t="str">
        <f t="shared" si="18"/>
        <v/>
      </c>
      <c r="L100" s="56" t="str">
        <f t="shared" si="19"/>
        <v/>
      </c>
      <c r="M100" s="374" t="str">
        <f t="shared" si="20"/>
        <v/>
      </c>
      <c r="N100" s="56" t="str">
        <f t="shared" si="21"/>
        <v/>
      </c>
      <c r="O100" s="347" t="b">
        <f t="shared" si="22"/>
        <v>0</v>
      </c>
      <c r="P100" s="348">
        <f t="shared" si="23"/>
        <v>1</v>
      </c>
    </row>
    <row r="101" spans="1:16">
      <c r="A101" s="35">
        <v>92</v>
      </c>
      <c r="B101" s="6"/>
      <c r="C101" s="6"/>
      <c r="D101" s="6"/>
      <c r="E101" s="211"/>
      <c r="F101" s="212"/>
      <c r="G101" s="212"/>
      <c r="H101" s="212"/>
      <c r="I101" s="16" t="str">
        <f t="shared" si="16"/>
        <v/>
      </c>
      <c r="J101" s="16" t="str">
        <f t="shared" si="17"/>
        <v/>
      </c>
      <c r="K101" s="56" t="str">
        <f t="shared" si="18"/>
        <v/>
      </c>
      <c r="L101" s="56" t="str">
        <f t="shared" si="19"/>
        <v/>
      </c>
      <c r="M101" s="374" t="str">
        <f t="shared" si="20"/>
        <v/>
      </c>
      <c r="N101" s="56" t="str">
        <f t="shared" si="21"/>
        <v/>
      </c>
      <c r="O101" s="347" t="b">
        <f t="shared" si="22"/>
        <v>0</v>
      </c>
      <c r="P101" s="348">
        <f t="shared" si="23"/>
        <v>1</v>
      </c>
    </row>
    <row r="102" spans="1:16">
      <c r="A102" s="35">
        <v>93</v>
      </c>
      <c r="B102" s="6"/>
      <c r="C102" s="6"/>
      <c r="D102" s="6"/>
      <c r="E102" s="211"/>
      <c r="F102" s="212"/>
      <c r="G102" s="212"/>
      <c r="H102" s="212"/>
      <c r="I102" s="16" t="str">
        <f t="shared" si="16"/>
        <v/>
      </c>
      <c r="J102" s="16" t="str">
        <f t="shared" si="17"/>
        <v/>
      </c>
      <c r="K102" s="56" t="str">
        <f t="shared" si="18"/>
        <v/>
      </c>
      <c r="L102" s="56" t="str">
        <f t="shared" si="19"/>
        <v/>
      </c>
      <c r="M102" s="374" t="str">
        <f t="shared" si="20"/>
        <v/>
      </c>
      <c r="N102" s="56" t="str">
        <f t="shared" si="21"/>
        <v/>
      </c>
      <c r="O102" s="347" t="b">
        <f t="shared" si="22"/>
        <v>0</v>
      </c>
      <c r="P102" s="348">
        <f t="shared" si="23"/>
        <v>1</v>
      </c>
    </row>
    <row r="103" spans="1:16">
      <c r="A103" s="35">
        <v>94</v>
      </c>
      <c r="B103" s="6"/>
      <c r="C103" s="6"/>
      <c r="D103" s="6"/>
      <c r="E103" s="211"/>
      <c r="F103" s="212"/>
      <c r="G103" s="212"/>
      <c r="H103" s="212"/>
      <c r="I103" s="16" t="str">
        <f t="shared" si="16"/>
        <v/>
      </c>
      <c r="J103" s="16" t="str">
        <f t="shared" si="17"/>
        <v/>
      </c>
      <c r="K103" s="56" t="str">
        <f t="shared" si="18"/>
        <v/>
      </c>
      <c r="L103" s="56" t="str">
        <f t="shared" si="19"/>
        <v/>
      </c>
      <c r="M103" s="374" t="str">
        <f t="shared" si="20"/>
        <v/>
      </c>
      <c r="N103" s="56" t="str">
        <f t="shared" si="21"/>
        <v/>
      </c>
      <c r="O103" s="347" t="b">
        <f t="shared" si="22"/>
        <v>0</v>
      </c>
      <c r="P103" s="348">
        <f t="shared" si="23"/>
        <v>1</v>
      </c>
    </row>
    <row r="104" spans="1:16">
      <c r="A104" s="35">
        <v>95</v>
      </c>
      <c r="B104" s="6"/>
      <c r="C104" s="6"/>
      <c r="D104" s="6"/>
      <c r="E104" s="211"/>
      <c r="F104" s="212"/>
      <c r="G104" s="212"/>
      <c r="H104" s="212"/>
      <c r="I104" s="16" t="str">
        <f t="shared" si="16"/>
        <v/>
      </c>
      <c r="J104" s="16" t="str">
        <f t="shared" si="17"/>
        <v/>
      </c>
      <c r="K104" s="56" t="str">
        <f t="shared" si="18"/>
        <v/>
      </c>
      <c r="L104" s="56" t="str">
        <f t="shared" si="19"/>
        <v/>
      </c>
      <c r="M104" s="374" t="str">
        <f t="shared" si="20"/>
        <v/>
      </c>
      <c r="N104" s="56" t="str">
        <f t="shared" si="21"/>
        <v/>
      </c>
      <c r="O104" s="347" t="b">
        <f t="shared" si="22"/>
        <v>0</v>
      </c>
      <c r="P104" s="348">
        <f t="shared" si="23"/>
        <v>1</v>
      </c>
    </row>
    <row r="105" spans="1:16">
      <c r="A105" s="35">
        <v>96</v>
      </c>
      <c r="B105" s="6"/>
      <c r="C105" s="6"/>
      <c r="D105" s="6"/>
      <c r="E105" s="211"/>
      <c r="F105" s="212"/>
      <c r="G105" s="212"/>
      <c r="H105" s="212"/>
      <c r="I105" s="16" t="str">
        <f t="shared" si="16"/>
        <v/>
      </c>
      <c r="J105" s="16" t="str">
        <f t="shared" si="17"/>
        <v/>
      </c>
      <c r="K105" s="56" t="str">
        <f t="shared" si="18"/>
        <v/>
      </c>
      <c r="L105" s="56" t="str">
        <f t="shared" si="19"/>
        <v/>
      </c>
      <c r="M105" s="374" t="str">
        <f t="shared" si="20"/>
        <v/>
      </c>
      <c r="N105" s="56" t="str">
        <f t="shared" si="21"/>
        <v/>
      </c>
      <c r="O105" s="347" t="b">
        <f t="shared" si="22"/>
        <v>0</v>
      </c>
      <c r="P105" s="348">
        <f t="shared" si="23"/>
        <v>1</v>
      </c>
    </row>
    <row r="106" spans="1:16">
      <c r="A106" s="35">
        <v>97</v>
      </c>
      <c r="B106" s="6"/>
      <c r="C106" s="6"/>
      <c r="D106" s="6"/>
      <c r="E106" s="211"/>
      <c r="F106" s="212"/>
      <c r="G106" s="212"/>
      <c r="H106" s="212"/>
      <c r="I106" s="16" t="str">
        <f t="shared" si="16"/>
        <v/>
      </c>
      <c r="J106" s="16" t="str">
        <f t="shared" si="17"/>
        <v/>
      </c>
      <c r="K106" s="56" t="str">
        <f t="shared" si="18"/>
        <v/>
      </c>
      <c r="L106" s="56" t="str">
        <f t="shared" si="19"/>
        <v/>
      </c>
      <c r="M106" s="374" t="str">
        <f t="shared" si="20"/>
        <v/>
      </c>
      <c r="N106" s="56" t="str">
        <f t="shared" si="21"/>
        <v/>
      </c>
      <c r="O106" s="347" t="b">
        <f t="shared" si="22"/>
        <v>0</v>
      </c>
      <c r="P106" s="348">
        <f t="shared" si="23"/>
        <v>1</v>
      </c>
    </row>
    <row r="107" spans="1:16">
      <c r="A107" s="35">
        <v>98</v>
      </c>
      <c r="B107" s="6"/>
      <c r="C107" s="6"/>
      <c r="D107" s="6"/>
      <c r="E107" s="211"/>
      <c r="F107" s="212"/>
      <c r="G107" s="212"/>
      <c r="H107" s="212"/>
      <c r="I107" s="16" t="str">
        <f t="shared" si="16"/>
        <v/>
      </c>
      <c r="J107" s="16" t="str">
        <f t="shared" si="17"/>
        <v/>
      </c>
      <c r="K107" s="56" t="str">
        <f t="shared" si="18"/>
        <v/>
      </c>
      <c r="L107" s="56" t="str">
        <f t="shared" si="19"/>
        <v/>
      </c>
      <c r="M107" s="374" t="str">
        <f t="shared" si="20"/>
        <v/>
      </c>
      <c r="N107" s="56" t="str">
        <f t="shared" si="21"/>
        <v/>
      </c>
      <c r="O107" s="347" t="b">
        <f t="shared" si="22"/>
        <v>0</v>
      </c>
      <c r="P107" s="348">
        <f t="shared" si="23"/>
        <v>1</v>
      </c>
    </row>
    <row r="108" spans="1:16">
      <c r="A108" s="141">
        <v>99</v>
      </c>
      <c r="B108" s="6"/>
      <c r="C108" s="6"/>
      <c r="D108" s="6"/>
      <c r="E108" s="211"/>
      <c r="F108" s="212"/>
      <c r="G108" s="212"/>
      <c r="H108" s="212"/>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3" t="str">
        <f t="shared" si="18"/>
        <v/>
      </c>
      <c r="L108" s="56" t="str">
        <f t="shared" si="19"/>
        <v/>
      </c>
      <c r="M108" s="374" t="str">
        <f t="shared" si="20"/>
        <v/>
      </c>
      <c r="N108" s="56" t="str">
        <f t="shared" si="21"/>
        <v/>
      </c>
      <c r="O108" s="347" t="b">
        <f t="shared" si="22"/>
        <v>0</v>
      </c>
      <c r="P108" s="348">
        <f t="shared" si="23"/>
        <v>1</v>
      </c>
    </row>
    <row r="109" spans="1:16">
      <c r="A109" s="141">
        <v>100</v>
      </c>
      <c r="B109" s="142"/>
      <c r="C109" s="142"/>
      <c r="D109" s="142"/>
      <c r="E109" s="143"/>
      <c r="F109" s="144"/>
      <c r="G109" s="142"/>
      <c r="H109" s="143"/>
      <c r="I109" s="16" t="str">
        <f t="shared" si="24"/>
        <v/>
      </c>
      <c r="J109" s="16" t="str">
        <f t="shared" si="25"/>
        <v/>
      </c>
    </row>
    <row r="110" spans="1:16">
      <c r="A110" s="141">
        <v>101</v>
      </c>
      <c r="B110" s="142"/>
      <c r="C110" s="142"/>
      <c r="D110" s="142"/>
      <c r="E110" s="143"/>
      <c r="F110" s="144"/>
      <c r="G110" s="142"/>
      <c r="H110" s="143"/>
      <c r="I110" s="16" t="str">
        <f t="shared" si="24"/>
        <v/>
      </c>
      <c r="J110" s="16" t="str">
        <f t="shared" si="25"/>
        <v/>
      </c>
    </row>
    <row r="111" spans="1:16">
      <c r="A111" s="141">
        <v>102</v>
      </c>
      <c r="B111" s="142"/>
      <c r="C111" s="142"/>
      <c r="D111" s="142"/>
      <c r="E111" s="143"/>
      <c r="F111" s="144"/>
      <c r="G111" s="142"/>
      <c r="H111" s="143"/>
      <c r="I111" s="16" t="str">
        <f t="shared" si="24"/>
        <v/>
      </c>
      <c r="J111" s="16" t="str">
        <f t="shared" si="25"/>
        <v/>
      </c>
    </row>
    <row r="112" spans="1:16">
      <c r="A112" s="141">
        <v>103</v>
      </c>
      <c r="B112" s="142"/>
      <c r="C112" s="142"/>
      <c r="D112" s="142"/>
      <c r="E112" s="143"/>
      <c r="F112" s="144"/>
      <c r="G112" s="142"/>
      <c r="H112" s="143"/>
      <c r="I112" s="16" t="str">
        <f t="shared" si="24"/>
        <v/>
      </c>
      <c r="J112" s="16" t="str">
        <f t="shared" si="25"/>
        <v/>
      </c>
    </row>
    <row r="113" spans="1:10">
      <c r="A113" s="141">
        <v>104</v>
      </c>
      <c r="B113" s="142"/>
      <c r="C113" s="142"/>
      <c r="D113" s="142"/>
      <c r="E113" s="143"/>
      <c r="F113" s="144"/>
      <c r="G113" s="142"/>
      <c r="H113" s="143"/>
      <c r="I113" s="16" t="str">
        <f t="shared" si="24"/>
        <v/>
      </c>
      <c r="J113" s="16" t="str">
        <f t="shared" si="25"/>
        <v/>
      </c>
    </row>
    <row r="114" spans="1:10">
      <c r="A114" s="141">
        <v>105</v>
      </c>
      <c r="B114" s="142"/>
      <c r="C114" s="142"/>
      <c r="D114" s="142"/>
      <c r="E114" s="143"/>
      <c r="F114" s="144"/>
      <c r="G114" s="142"/>
      <c r="H114" s="143"/>
      <c r="I114" s="16" t="str">
        <f t="shared" si="24"/>
        <v/>
      </c>
      <c r="J114" s="16" t="str">
        <f t="shared" si="25"/>
        <v/>
      </c>
    </row>
    <row r="115" spans="1:10">
      <c r="A115" s="141">
        <v>106</v>
      </c>
      <c r="B115" s="142"/>
      <c r="C115" s="142"/>
      <c r="D115" s="142"/>
      <c r="E115" s="143"/>
      <c r="F115" s="144"/>
      <c r="G115" s="142"/>
      <c r="H115" s="143"/>
      <c r="I115" s="16" t="str">
        <f t="shared" si="24"/>
        <v/>
      </c>
      <c r="J115" s="16" t="str">
        <f t="shared" si="25"/>
        <v/>
      </c>
    </row>
    <row r="116" spans="1:10">
      <c r="A116" s="141">
        <v>107</v>
      </c>
      <c r="B116" s="142"/>
      <c r="C116" s="142"/>
      <c r="D116" s="142"/>
      <c r="E116" s="143"/>
      <c r="F116" s="144"/>
      <c r="G116" s="142"/>
      <c r="H116" s="143"/>
      <c r="I116" s="16" t="str">
        <f t="shared" si="24"/>
        <v/>
      </c>
      <c r="J116" s="16" t="str">
        <f t="shared" si="25"/>
        <v/>
      </c>
    </row>
    <row r="117" spans="1:10">
      <c r="A117" s="141">
        <v>108</v>
      </c>
      <c r="B117" s="142"/>
      <c r="C117" s="142"/>
      <c r="D117" s="142"/>
      <c r="E117" s="143"/>
      <c r="F117" s="144"/>
      <c r="G117" s="142"/>
      <c r="H117" s="143"/>
      <c r="I117" s="16" t="str">
        <f t="shared" si="24"/>
        <v/>
      </c>
      <c r="J117" s="16" t="str">
        <f t="shared" si="25"/>
        <v/>
      </c>
    </row>
    <row r="118" spans="1:10">
      <c r="A118" s="141">
        <v>109</v>
      </c>
      <c r="B118" s="142"/>
      <c r="C118" s="142"/>
      <c r="D118" s="142"/>
      <c r="E118" s="143"/>
      <c r="F118" s="144"/>
      <c r="G118" s="142"/>
      <c r="H118" s="143"/>
      <c r="I118" s="16" t="str">
        <f t="shared" si="24"/>
        <v/>
      </c>
      <c r="J118" s="16" t="str">
        <f t="shared" si="25"/>
        <v/>
      </c>
    </row>
    <row r="119" spans="1:10">
      <c r="A119" s="141">
        <v>110</v>
      </c>
      <c r="B119" s="142"/>
      <c r="C119" s="142"/>
      <c r="D119" s="142"/>
      <c r="E119" s="143"/>
      <c r="F119" s="144"/>
      <c r="G119" s="142"/>
      <c r="H119" s="143"/>
      <c r="I119" s="16" t="str">
        <f t="shared" si="24"/>
        <v/>
      </c>
      <c r="J119" s="16" t="str">
        <f t="shared" si="25"/>
        <v/>
      </c>
    </row>
    <row r="120" spans="1:10">
      <c r="A120" s="141">
        <v>111</v>
      </c>
      <c r="B120" s="142"/>
      <c r="C120" s="142"/>
      <c r="D120" s="142"/>
      <c r="E120" s="143"/>
      <c r="F120" s="144"/>
      <c r="G120" s="142"/>
      <c r="H120" s="143"/>
      <c r="I120" s="16" t="str">
        <f t="shared" si="24"/>
        <v/>
      </c>
      <c r="J120" s="16" t="str">
        <f t="shared" si="25"/>
        <v/>
      </c>
    </row>
    <row r="121" spans="1:10">
      <c r="A121" s="141">
        <v>112</v>
      </c>
      <c r="B121" s="142"/>
      <c r="C121" s="142"/>
      <c r="D121" s="142"/>
      <c r="E121" s="143"/>
      <c r="F121" s="144"/>
      <c r="G121" s="142"/>
      <c r="H121" s="143"/>
      <c r="I121" s="16" t="str">
        <f t="shared" si="24"/>
        <v/>
      </c>
      <c r="J121" s="16" t="str">
        <f t="shared" si="25"/>
        <v/>
      </c>
    </row>
    <row r="122" spans="1:10">
      <c r="A122" s="141">
        <v>113</v>
      </c>
      <c r="B122" s="142"/>
      <c r="C122" s="142"/>
      <c r="D122" s="142"/>
      <c r="E122" s="143"/>
      <c r="F122" s="144"/>
      <c r="G122" s="142"/>
      <c r="H122" s="143"/>
      <c r="I122" s="16" t="str">
        <f t="shared" si="24"/>
        <v/>
      </c>
      <c r="J122" s="16" t="str">
        <f t="shared" si="25"/>
        <v/>
      </c>
    </row>
    <row r="123" spans="1:10">
      <c r="A123" s="141">
        <v>114</v>
      </c>
      <c r="B123" s="142"/>
      <c r="C123" s="142"/>
      <c r="D123" s="142"/>
      <c r="E123" s="143"/>
      <c r="F123" s="144"/>
      <c r="G123" s="142"/>
      <c r="H123" s="143"/>
      <c r="I123" s="16" t="str">
        <f t="shared" si="24"/>
        <v/>
      </c>
      <c r="J123" s="16" t="str">
        <f t="shared" si="25"/>
        <v/>
      </c>
    </row>
    <row r="124" spans="1:10">
      <c r="A124" s="141">
        <v>115</v>
      </c>
      <c r="B124" s="142"/>
      <c r="C124" s="142"/>
      <c r="D124" s="142"/>
      <c r="E124" s="143"/>
      <c r="F124" s="144"/>
      <c r="G124" s="142"/>
      <c r="H124" s="143"/>
      <c r="I124" s="16" t="str">
        <f t="shared" si="24"/>
        <v/>
      </c>
      <c r="J124" s="16" t="str">
        <f t="shared" si="25"/>
        <v/>
      </c>
    </row>
    <row r="125" spans="1:10">
      <c r="A125" s="141">
        <v>116</v>
      </c>
      <c r="B125" s="142"/>
      <c r="C125" s="142"/>
      <c r="D125" s="142"/>
      <c r="E125" s="143"/>
      <c r="F125" s="144"/>
      <c r="G125" s="142"/>
      <c r="H125" s="143"/>
      <c r="I125" s="16" t="str">
        <f t="shared" si="24"/>
        <v/>
      </c>
      <c r="J125" s="16" t="str">
        <f t="shared" si="25"/>
        <v/>
      </c>
    </row>
    <row r="126" spans="1:10">
      <c r="A126" s="141">
        <v>117</v>
      </c>
      <c r="B126" s="142"/>
      <c r="C126" s="142"/>
      <c r="D126" s="142"/>
      <c r="E126" s="143"/>
      <c r="F126" s="144"/>
      <c r="G126" s="142"/>
      <c r="H126" s="143"/>
      <c r="I126" s="16" t="str">
        <f t="shared" si="24"/>
        <v/>
      </c>
      <c r="J126" s="16" t="str">
        <f t="shared" si="25"/>
        <v/>
      </c>
    </row>
    <row r="127" spans="1:10">
      <c r="A127" s="141">
        <v>118</v>
      </c>
      <c r="B127" s="142"/>
      <c r="C127" s="142"/>
      <c r="D127" s="142"/>
      <c r="E127" s="143"/>
      <c r="F127" s="144"/>
      <c r="G127" s="142"/>
      <c r="H127" s="143"/>
      <c r="I127" s="16" t="str">
        <f t="shared" si="24"/>
        <v/>
      </c>
      <c r="J127" s="16" t="str">
        <f t="shared" si="25"/>
        <v/>
      </c>
    </row>
    <row r="128" spans="1:10">
      <c r="A128" s="141">
        <v>119</v>
      </c>
      <c r="B128" s="142"/>
      <c r="C128" s="142"/>
      <c r="D128" s="142"/>
      <c r="E128" s="143"/>
      <c r="F128" s="144"/>
      <c r="G128" s="142"/>
      <c r="H128" s="143"/>
      <c r="I128" s="16" t="str">
        <f t="shared" si="24"/>
        <v/>
      </c>
      <c r="J128" s="16" t="str">
        <f t="shared" si="25"/>
        <v/>
      </c>
    </row>
    <row r="129" spans="1:10">
      <c r="A129" s="141">
        <v>120</v>
      </c>
      <c r="B129" s="142"/>
      <c r="C129" s="142"/>
      <c r="D129" s="142"/>
      <c r="E129" s="143"/>
      <c r="F129" s="144"/>
      <c r="G129" s="142"/>
      <c r="H129" s="143"/>
      <c r="I129" s="16" t="str">
        <f t="shared" si="24"/>
        <v/>
      </c>
      <c r="J129" s="16" t="str">
        <f t="shared" si="25"/>
        <v/>
      </c>
    </row>
    <row r="130" spans="1:10">
      <c r="A130" s="141">
        <v>121</v>
      </c>
      <c r="B130" s="142"/>
      <c r="C130" s="142"/>
      <c r="D130" s="142"/>
      <c r="E130" s="143"/>
      <c r="F130" s="144"/>
      <c r="G130" s="142"/>
      <c r="H130" s="143"/>
      <c r="I130" s="16" t="str">
        <f t="shared" si="24"/>
        <v/>
      </c>
      <c r="J130" s="16" t="str">
        <f t="shared" si="25"/>
        <v/>
      </c>
    </row>
    <row r="131" spans="1:10">
      <c r="A131" s="141">
        <v>122</v>
      </c>
      <c r="B131" s="142"/>
      <c r="C131" s="142"/>
      <c r="D131" s="142"/>
      <c r="E131" s="143"/>
      <c r="F131" s="144"/>
      <c r="G131" s="142"/>
      <c r="H131" s="143"/>
      <c r="I131" s="16" t="str">
        <f t="shared" si="24"/>
        <v/>
      </c>
      <c r="J131" s="16" t="str">
        <f t="shared" si="25"/>
        <v/>
      </c>
    </row>
    <row r="132" spans="1:10">
      <c r="A132" s="141">
        <v>123</v>
      </c>
      <c r="B132" s="142"/>
      <c r="C132" s="142"/>
      <c r="D132" s="142"/>
      <c r="E132" s="143"/>
      <c r="F132" s="144"/>
      <c r="G132" s="142"/>
      <c r="H132" s="143"/>
      <c r="I132" s="16" t="str">
        <f t="shared" si="24"/>
        <v/>
      </c>
      <c r="J132" s="16" t="str">
        <f t="shared" si="25"/>
        <v/>
      </c>
    </row>
    <row r="133" spans="1:10">
      <c r="A133" s="141">
        <v>124</v>
      </c>
      <c r="B133" s="142"/>
      <c r="C133" s="142"/>
      <c r="D133" s="142"/>
      <c r="E133" s="143"/>
      <c r="F133" s="144"/>
      <c r="G133" s="142"/>
      <c r="H133" s="143"/>
      <c r="I133" s="16" t="str">
        <f t="shared" si="24"/>
        <v/>
      </c>
      <c r="J133" s="16" t="str">
        <f t="shared" si="25"/>
        <v/>
      </c>
    </row>
    <row r="134" spans="1:10">
      <c r="A134" s="141">
        <v>125</v>
      </c>
      <c r="B134" s="142"/>
      <c r="C134" s="142"/>
      <c r="D134" s="142"/>
      <c r="E134" s="143"/>
      <c r="F134" s="144"/>
      <c r="G134" s="142"/>
      <c r="H134" s="143"/>
      <c r="I134" s="16" t="str">
        <f t="shared" si="24"/>
        <v/>
      </c>
      <c r="J134" s="16" t="str">
        <f t="shared" si="25"/>
        <v/>
      </c>
    </row>
    <row r="135" spans="1:10">
      <c r="A135" s="141">
        <v>126</v>
      </c>
      <c r="B135" s="142"/>
      <c r="C135" s="142"/>
      <c r="D135" s="142"/>
      <c r="E135" s="143"/>
      <c r="F135" s="144"/>
      <c r="G135" s="142"/>
      <c r="H135" s="143"/>
      <c r="I135" s="16" t="str">
        <f t="shared" si="24"/>
        <v/>
      </c>
      <c r="J135" s="16" t="str">
        <f t="shared" si="25"/>
        <v/>
      </c>
    </row>
    <row r="136" spans="1:10">
      <c r="A136" s="141">
        <v>127</v>
      </c>
      <c r="B136" s="142"/>
      <c r="C136" s="142"/>
      <c r="D136" s="142"/>
      <c r="E136" s="143"/>
      <c r="F136" s="144"/>
      <c r="G136" s="142"/>
      <c r="H136" s="143"/>
      <c r="I136" s="16" t="str">
        <f t="shared" si="24"/>
        <v/>
      </c>
      <c r="J136" s="16" t="str">
        <f t="shared" si="25"/>
        <v/>
      </c>
    </row>
    <row r="137" spans="1:10">
      <c r="A137" s="141">
        <v>128</v>
      </c>
      <c r="B137" s="142"/>
      <c r="C137" s="142"/>
      <c r="D137" s="142"/>
      <c r="E137" s="143"/>
      <c r="F137" s="144"/>
      <c r="G137" s="142"/>
      <c r="H137" s="143"/>
      <c r="I137" s="16" t="str">
        <f t="shared" si="24"/>
        <v/>
      </c>
      <c r="J137" s="16" t="str">
        <f t="shared" si="25"/>
        <v/>
      </c>
    </row>
    <row r="138" spans="1:10">
      <c r="A138" s="141">
        <v>129</v>
      </c>
      <c r="B138" s="142"/>
      <c r="C138" s="142"/>
      <c r="D138" s="142"/>
      <c r="E138" s="143"/>
      <c r="F138" s="144"/>
      <c r="G138" s="142"/>
      <c r="H138" s="143"/>
      <c r="I138" s="16" t="str">
        <f t="shared" si="24"/>
        <v/>
      </c>
      <c r="J138" s="16" t="str">
        <f t="shared" si="25"/>
        <v/>
      </c>
    </row>
    <row r="139" spans="1:10">
      <c r="A139" s="141">
        <v>130</v>
      </c>
      <c r="B139" s="142"/>
      <c r="C139" s="142"/>
      <c r="D139" s="142"/>
      <c r="E139" s="143"/>
      <c r="F139" s="144"/>
      <c r="G139" s="142"/>
      <c r="H139" s="143"/>
      <c r="I139" s="16" t="str">
        <f t="shared" si="24"/>
        <v/>
      </c>
      <c r="J139" s="16" t="str">
        <f t="shared" si="25"/>
        <v/>
      </c>
    </row>
    <row r="140" spans="1:10">
      <c r="A140" s="141">
        <v>131</v>
      </c>
      <c r="B140" s="142"/>
      <c r="C140" s="142"/>
      <c r="D140" s="142"/>
      <c r="E140" s="143"/>
      <c r="F140" s="144"/>
      <c r="G140" s="142"/>
      <c r="H140" s="143"/>
      <c r="I140" s="16" t="str">
        <f t="shared" si="24"/>
        <v/>
      </c>
      <c r="J140" s="16" t="str">
        <f t="shared" si="25"/>
        <v/>
      </c>
    </row>
    <row r="141" spans="1:10">
      <c r="A141" s="141">
        <v>132</v>
      </c>
      <c r="B141" s="142"/>
      <c r="C141" s="142"/>
      <c r="D141" s="142"/>
      <c r="E141" s="143"/>
      <c r="F141" s="144"/>
      <c r="G141" s="142"/>
      <c r="H141" s="143"/>
      <c r="I141" s="16" t="str">
        <f t="shared" si="24"/>
        <v/>
      </c>
      <c r="J141" s="16" t="str">
        <f t="shared" si="25"/>
        <v/>
      </c>
    </row>
    <row r="142" spans="1:10">
      <c r="A142" s="141">
        <v>133</v>
      </c>
      <c r="B142" s="142"/>
      <c r="C142" s="142"/>
      <c r="D142" s="142"/>
      <c r="E142" s="143"/>
      <c r="F142" s="144"/>
      <c r="G142" s="142"/>
      <c r="H142" s="143"/>
      <c r="I142" s="16" t="str">
        <f t="shared" si="24"/>
        <v/>
      </c>
      <c r="J142" s="16" t="str">
        <f t="shared" si="25"/>
        <v/>
      </c>
    </row>
    <row r="143" spans="1:10">
      <c r="A143" s="141">
        <v>134</v>
      </c>
      <c r="B143" s="142"/>
      <c r="C143" s="142"/>
      <c r="D143" s="142"/>
      <c r="E143" s="143"/>
      <c r="F143" s="144"/>
      <c r="G143" s="142"/>
      <c r="H143" s="143"/>
      <c r="I143" s="16" t="str">
        <f t="shared" si="24"/>
        <v/>
      </c>
      <c r="J143" s="16" t="str">
        <f t="shared" si="25"/>
        <v/>
      </c>
    </row>
    <row r="144" spans="1:10">
      <c r="A144" s="141">
        <v>135</v>
      </c>
      <c r="B144" s="142"/>
      <c r="C144" s="142"/>
      <c r="D144" s="142"/>
      <c r="E144" s="143"/>
      <c r="F144" s="144"/>
      <c r="G144" s="142"/>
      <c r="H144" s="143"/>
      <c r="I144" s="16" t="str">
        <f t="shared" si="24"/>
        <v/>
      </c>
      <c r="J144" s="16" t="str">
        <f t="shared" si="25"/>
        <v/>
      </c>
    </row>
    <row r="145" spans="1:10">
      <c r="A145" s="141">
        <v>136</v>
      </c>
      <c r="B145" s="142"/>
      <c r="C145" s="142"/>
      <c r="D145" s="142"/>
      <c r="E145" s="143"/>
      <c r="F145" s="144"/>
      <c r="G145" s="142"/>
      <c r="H145" s="143"/>
      <c r="I145" s="16" t="str">
        <f t="shared" si="24"/>
        <v/>
      </c>
      <c r="J145" s="16" t="str">
        <f t="shared" si="25"/>
        <v/>
      </c>
    </row>
    <row r="146" spans="1:10">
      <c r="A146" s="141">
        <v>137</v>
      </c>
      <c r="B146" s="142"/>
      <c r="C146" s="142"/>
      <c r="D146" s="142"/>
      <c r="E146" s="143"/>
      <c r="F146" s="144"/>
      <c r="G146" s="142"/>
      <c r="H146" s="143"/>
      <c r="I146" s="16" t="str">
        <f t="shared" si="24"/>
        <v/>
      </c>
      <c r="J146" s="16" t="str">
        <f t="shared" si="25"/>
        <v/>
      </c>
    </row>
    <row r="147" spans="1:10">
      <c r="A147" s="141">
        <v>138</v>
      </c>
      <c r="B147" s="142"/>
      <c r="C147" s="142"/>
      <c r="D147" s="142"/>
      <c r="E147" s="143"/>
      <c r="F147" s="144"/>
      <c r="G147" s="142"/>
      <c r="H147" s="143"/>
      <c r="I147" s="16" t="str">
        <f t="shared" si="24"/>
        <v/>
      </c>
      <c r="J147" s="16" t="str">
        <f t="shared" si="25"/>
        <v/>
      </c>
    </row>
    <row r="148" spans="1:10">
      <c r="A148" s="141">
        <v>139</v>
      </c>
      <c r="B148" s="142"/>
      <c r="C148" s="142"/>
      <c r="D148" s="142"/>
      <c r="E148" s="143"/>
      <c r="F148" s="144"/>
      <c r="G148" s="142"/>
      <c r="H148" s="143"/>
      <c r="I148" s="16" t="str">
        <f t="shared" si="24"/>
        <v/>
      </c>
      <c r="J148" s="16" t="str">
        <f t="shared" si="25"/>
        <v/>
      </c>
    </row>
    <row r="149" spans="1:10">
      <c r="A149" s="141">
        <v>140</v>
      </c>
      <c r="B149" s="142"/>
      <c r="C149" s="142"/>
      <c r="D149" s="142"/>
      <c r="E149" s="143"/>
      <c r="F149" s="144"/>
      <c r="G149" s="142"/>
      <c r="H149" s="143"/>
      <c r="I149" s="16" t="str">
        <f t="shared" si="24"/>
        <v/>
      </c>
      <c r="J149" s="16" t="str">
        <f t="shared" si="25"/>
        <v/>
      </c>
    </row>
    <row r="150" spans="1:10">
      <c r="A150" s="141">
        <v>141</v>
      </c>
      <c r="B150" s="142"/>
      <c r="C150" s="142"/>
      <c r="D150" s="142"/>
      <c r="E150" s="143"/>
      <c r="F150" s="144"/>
      <c r="G150" s="142"/>
      <c r="H150" s="143"/>
      <c r="I150" s="16" t="str">
        <f t="shared" si="24"/>
        <v/>
      </c>
      <c r="J150" s="16" t="str">
        <f t="shared" si="25"/>
        <v/>
      </c>
    </row>
    <row r="151" spans="1:10">
      <c r="A151" s="141">
        <v>142</v>
      </c>
      <c r="B151" s="142"/>
      <c r="C151" s="142"/>
      <c r="D151" s="142"/>
      <c r="E151" s="143"/>
      <c r="F151" s="144"/>
      <c r="G151" s="142"/>
      <c r="H151" s="143"/>
      <c r="I151" s="16" t="str">
        <f t="shared" si="24"/>
        <v/>
      </c>
      <c r="J151" s="16" t="str">
        <f t="shared" si="25"/>
        <v/>
      </c>
    </row>
    <row r="152" spans="1:10">
      <c r="A152" s="141">
        <v>143</v>
      </c>
      <c r="B152" s="142"/>
      <c r="C152" s="142"/>
      <c r="D152" s="142"/>
      <c r="E152" s="143"/>
      <c r="F152" s="144"/>
      <c r="G152" s="142"/>
      <c r="H152" s="143"/>
      <c r="I152" s="16" t="str">
        <f t="shared" si="24"/>
        <v/>
      </c>
      <c r="J152" s="16" t="str">
        <f t="shared" si="25"/>
        <v/>
      </c>
    </row>
    <row r="153" spans="1:10">
      <c r="A153" s="141">
        <v>144</v>
      </c>
      <c r="B153" s="142"/>
      <c r="C153" s="142"/>
      <c r="D153" s="142"/>
      <c r="E153" s="143"/>
      <c r="F153" s="144"/>
      <c r="G153" s="142"/>
      <c r="H153" s="143"/>
      <c r="I153" s="16" t="str">
        <f t="shared" si="24"/>
        <v/>
      </c>
      <c r="J153" s="16" t="str">
        <f t="shared" si="25"/>
        <v/>
      </c>
    </row>
    <row r="154" spans="1:10">
      <c r="A154" s="141">
        <v>145</v>
      </c>
      <c r="B154" s="142"/>
      <c r="C154" s="142"/>
      <c r="D154" s="142"/>
      <c r="E154" s="143"/>
      <c r="F154" s="144"/>
      <c r="G154" s="142"/>
      <c r="H154" s="143"/>
      <c r="I154" s="16" t="str">
        <f t="shared" si="24"/>
        <v/>
      </c>
      <c r="J154" s="16" t="str">
        <f t="shared" si="25"/>
        <v/>
      </c>
    </row>
    <row r="155" spans="1:10">
      <c r="A155" s="141">
        <v>146</v>
      </c>
      <c r="B155" s="142"/>
      <c r="C155" s="142"/>
      <c r="D155" s="142"/>
      <c r="E155" s="143"/>
      <c r="F155" s="144"/>
      <c r="G155" s="142"/>
      <c r="H155" s="143"/>
      <c r="I155" s="16" t="str">
        <f t="shared" si="24"/>
        <v/>
      </c>
      <c r="J155" s="16" t="str">
        <f t="shared" si="25"/>
        <v/>
      </c>
    </row>
    <row r="156" spans="1:10">
      <c r="A156" s="141">
        <v>147</v>
      </c>
      <c r="B156" s="142"/>
      <c r="C156" s="142"/>
      <c r="D156" s="142"/>
      <c r="E156" s="143"/>
      <c r="F156" s="144"/>
      <c r="G156" s="142"/>
      <c r="H156" s="143"/>
      <c r="I156" s="16" t="str">
        <f t="shared" si="24"/>
        <v/>
      </c>
      <c r="J156" s="16" t="str">
        <f t="shared" si="25"/>
        <v/>
      </c>
    </row>
    <row r="157" spans="1:10">
      <c r="A157" s="141">
        <v>148</v>
      </c>
      <c r="B157" s="142"/>
      <c r="C157" s="142"/>
      <c r="D157" s="142"/>
      <c r="E157" s="143"/>
      <c r="F157" s="144"/>
      <c r="G157" s="142"/>
      <c r="H157" s="143"/>
      <c r="I157" s="16" t="str">
        <f t="shared" si="24"/>
        <v/>
      </c>
      <c r="J157" s="16" t="str">
        <f t="shared" si="25"/>
        <v/>
      </c>
    </row>
    <row r="158" spans="1:10">
      <c r="A158" s="141">
        <v>149</v>
      </c>
      <c r="B158" s="142"/>
      <c r="C158" s="142"/>
      <c r="D158" s="142"/>
      <c r="E158" s="143"/>
      <c r="F158" s="144"/>
      <c r="G158" s="142"/>
      <c r="H158" s="143"/>
      <c r="I158" s="16" t="str">
        <f t="shared" si="24"/>
        <v/>
      </c>
      <c r="J158" s="16" t="str">
        <f t="shared" si="25"/>
        <v/>
      </c>
    </row>
    <row r="159" spans="1:10">
      <c r="A159" s="141">
        <v>150</v>
      </c>
      <c r="B159" s="142"/>
      <c r="C159" s="142"/>
      <c r="D159" s="142"/>
      <c r="E159" s="143"/>
      <c r="F159" s="144"/>
      <c r="G159" s="142"/>
      <c r="H159" s="143"/>
      <c r="I159" s="16" t="str">
        <f t="shared" si="24"/>
        <v/>
      </c>
      <c r="J159" s="16" t="str">
        <f t="shared" si="25"/>
        <v/>
      </c>
    </row>
    <row r="160" spans="1:10">
      <c r="A160" s="141">
        <v>151</v>
      </c>
      <c r="B160" s="142"/>
      <c r="C160" s="142"/>
      <c r="D160" s="142"/>
      <c r="E160" s="143"/>
      <c r="F160" s="144"/>
      <c r="G160" s="142"/>
      <c r="H160" s="143"/>
      <c r="I160" s="16" t="str">
        <f t="shared" si="24"/>
        <v/>
      </c>
      <c r="J160" s="16" t="str">
        <f t="shared" si="25"/>
        <v/>
      </c>
    </row>
    <row r="161" spans="1:10">
      <c r="A161" s="141">
        <v>152</v>
      </c>
      <c r="B161" s="142"/>
      <c r="C161" s="142"/>
      <c r="D161" s="142"/>
      <c r="E161" s="143"/>
      <c r="F161" s="144"/>
      <c r="G161" s="142"/>
      <c r="H161" s="143"/>
      <c r="I161" s="16" t="str">
        <f t="shared" si="24"/>
        <v/>
      </c>
      <c r="J161" s="16" t="str">
        <f t="shared" si="25"/>
        <v/>
      </c>
    </row>
    <row r="162" spans="1:10">
      <c r="A162" s="141">
        <v>153</v>
      </c>
      <c r="B162" s="142"/>
      <c r="C162" s="142"/>
      <c r="D162" s="142"/>
      <c r="E162" s="143"/>
      <c r="F162" s="144"/>
      <c r="G162" s="142"/>
      <c r="H162" s="143"/>
      <c r="I162" s="16" t="str">
        <f t="shared" si="24"/>
        <v/>
      </c>
      <c r="J162" s="16" t="str">
        <f t="shared" si="25"/>
        <v/>
      </c>
    </row>
    <row r="163" spans="1:10">
      <c r="A163" s="141">
        <v>154</v>
      </c>
      <c r="B163" s="142"/>
      <c r="C163" s="142"/>
      <c r="D163" s="142"/>
      <c r="E163" s="143"/>
      <c r="F163" s="144"/>
      <c r="G163" s="142"/>
      <c r="H163" s="143"/>
      <c r="I163" s="16" t="str">
        <f t="shared" si="24"/>
        <v/>
      </c>
      <c r="J163" s="16" t="str">
        <f t="shared" si="25"/>
        <v/>
      </c>
    </row>
    <row r="164" spans="1:10">
      <c r="A164" s="141">
        <v>155</v>
      </c>
      <c r="B164" s="142"/>
      <c r="C164" s="142"/>
      <c r="D164" s="142"/>
      <c r="E164" s="143"/>
      <c r="F164" s="144"/>
      <c r="G164" s="142"/>
      <c r="H164" s="143"/>
      <c r="I164" s="16" t="str">
        <f t="shared" si="24"/>
        <v/>
      </c>
      <c r="J164" s="16" t="str">
        <f t="shared" si="25"/>
        <v/>
      </c>
    </row>
    <row r="165" spans="1:10">
      <c r="A165" s="141">
        <v>156</v>
      </c>
      <c r="B165" s="142"/>
      <c r="C165" s="142"/>
      <c r="D165" s="142"/>
      <c r="E165" s="143"/>
      <c r="F165" s="144"/>
      <c r="G165" s="142"/>
      <c r="H165" s="143"/>
      <c r="I165" s="16" t="str">
        <f t="shared" si="24"/>
        <v/>
      </c>
      <c r="J165" s="16" t="str">
        <f t="shared" si="25"/>
        <v/>
      </c>
    </row>
    <row r="166" spans="1:10">
      <c r="A166" s="141">
        <v>157</v>
      </c>
      <c r="B166" s="142"/>
      <c r="C166" s="142"/>
      <c r="D166" s="142"/>
      <c r="E166" s="143"/>
      <c r="F166" s="144"/>
      <c r="G166" s="142"/>
      <c r="H166" s="143"/>
      <c r="I166" s="16" t="str">
        <f t="shared" si="24"/>
        <v/>
      </c>
      <c r="J166" s="16" t="str">
        <f t="shared" si="25"/>
        <v/>
      </c>
    </row>
    <row r="167" spans="1:10">
      <c r="A167" s="141">
        <v>158</v>
      </c>
      <c r="B167" s="142"/>
      <c r="C167" s="142"/>
      <c r="D167" s="142"/>
      <c r="E167" s="143"/>
      <c r="F167" s="144"/>
      <c r="G167" s="142"/>
      <c r="H167" s="143"/>
      <c r="I167" s="16" t="str">
        <f t="shared" si="24"/>
        <v/>
      </c>
      <c r="J167" s="16" t="str">
        <f t="shared" si="25"/>
        <v/>
      </c>
    </row>
    <row r="168" spans="1:10">
      <c r="A168" s="141">
        <v>159</v>
      </c>
      <c r="B168" s="142"/>
      <c r="C168" s="142"/>
      <c r="D168" s="142"/>
      <c r="E168" s="143"/>
      <c r="F168" s="144"/>
      <c r="G168" s="142"/>
      <c r="H168" s="143"/>
      <c r="I168" s="16" t="str">
        <f t="shared" si="24"/>
        <v/>
      </c>
      <c r="J168" s="16" t="str">
        <f t="shared" si="25"/>
        <v/>
      </c>
    </row>
    <row r="169" spans="1:10">
      <c r="A169" s="141">
        <v>160</v>
      </c>
      <c r="B169" s="142"/>
      <c r="C169" s="142"/>
      <c r="D169" s="142"/>
      <c r="E169" s="143"/>
      <c r="F169" s="144"/>
      <c r="G169" s="142"/>
      <c r="H169" s="143"/>
      <c r="I169" s="16" t="str">
        <f t="shared" si="24"/>
        <v/>
      </c>
      <c r="J169" s="16" t="str">
        <f t="shared" si="25"/>
        <v/>
      </c>
    </row>
    <row r="170" spans="1:10">
      <c r="A170" s="141">
        <v>161</v>
      </c>
      <c r="B170" s="142"/>
      <c r="C170" s="142"/>
      <c r="D170" s="142"/>
      <c r="E170" s="143"/>
      <c r="F170" s="144"/>
      <c r="G170" s="142"/>
      <c r="H170" s="143"/>
      <c r="I170" s="16" t="str">
        <f t="shared" si="24"/>
        <v/>
      </c>
      <c r="J170" s="16" t="str">
        <f t="shared" si="25"/>
        <v/>
      </c>
    </row>
    <row r="171" spans="1:10">
      <c r="A171" s="141">
        <v>162</v>
      </c>
      <c r="B171" s="142"/>
      <c r="C171" s="142"/>
      <c r="D171" s="142"/>
      <c r="E171" s="143"/>
      <c r="F171" s="144"/>
      <c r="G171" s="142"/>
      <c r="H171" s="143"/>
      <c r="I171" s="16" t="str">
        <f t="shared" si="24"/>
        <v/>
      </c>
      <c r="J171" s="16" t="str">
        <f t="shared" si="25"/>
        <v/>
      </c>
    </row>
    <row r="172" spans="1:10">
      <c r="A172" s="141">
        <v>163</v>
      </c>
      <c r="B172" s="142"/>
      <c r="C172" s="142"/>
      <c r="D172" s="142"/>
      <c r="E172" s="143"/>
      <c r="F172" s="144"/>
      <c r="G172" s="142"/>
      <c r="H172" s="143"/>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1">
        <v>164</v>
      </c>
      <c r="B173" s="142"/>
      <c r="C173" s="142"/>
      <c r="D173" s="142"/>
      <c r="E173" s="143"/>
      <c r="F173" s="144"/>
      <c r="G173" s="142"/>
      <c r="H173" s="143"/>
      <c r="I173" s="16" t="str">
        <f t="shared" si="26"/>
        <v/>
      </c>
      <c r="J173" s="16" t="str">
        <f t="shared" si="27"/>
        <v/>
      </c>
    </row>
    <row r="174" spans="1:10">
      <c r="A174" s="141">
        <v>165</v>
      </c>
      <c r="B174" s="142"/>
      <c r="C174" s="142"/>
      <c r="D174" s="142"/>
      <c r="E174" s="143"/>
      <c r="F174" s="144"/>
      <c r="G174" s="142"/>
      <c r="H174" s="143"/>
      <c r="I174" s="16" t="str">
        <f t="shared" si="26"/>
        <v/>
      </c>
      <c r="J174" s="16" t="str">
        <f t="shared" si="27"/>
        <v/>
      </c>
    </row>
    <row r="175" spans="1:10">
      <c r="A175" s="141">
        <v>166</v>
      </c>
      <c r="B175" s="142"/>
      <c r="C175" s="142"/>
      <c r="D175" s="142"/>
      <c r="E175" s="143"/>
      <c r="F175" s="144"/>
      <c r="G175" s="142"/>
      <c r="H175" s="143"/>
      <c r="I175" s="16" t="str">
        <f t="shared" si="26"/>
        <v/>
      </c>
      <c r="J175" s="16" t="str">
        <f t="shared" si="27"/>
        <v/>
      </c>
    </row>
    <row r="176" spans="1:10">
      <c r="A176" s="141">
        <v>167</v>
      </c>
      <c r="B176" s="142"/>
      <c r="C176" s="142"/>
      <c r="D176" s="142"/>
      <c r="E176" s="143"/>
      <c r="F176" s="144"/>
      <c r="G176" s="142"/>
      <c r="H176" s="143"/>
      <c r="I176" s="16" t="str">
        <f t="shared" si="26"/>
        <v/>
      </c>
      <c r="J176" s="16" t="str">
        <f t="shared" si="27"/>
        <v/>
      </c>
    </row>
    <row r="177" spans="1:10">
      <c r="A177" s="141">
        <v>168</v>
      </c>
      <c r="B177" s="142"/>
      <c r="C177" s="142"/>
      <c r="D177" s="142"/>
      <c r="E177" s="143"/>
      <c r="F177" s="144"/>
      <c r="G177" s="142"/>
      <c r="H177" s="143"/>
      <c r="I177" s="16" t="str">
        <f t="shared" si="26"/>
        <v/>
      </c>
      <c r="J177" s="16" t="str">
        <f t="shared" si="27"/>
        <v/>
      </c>
    </row>
    <row r="178" spans="1:10">
      <c r="A178" s="141">
        <v>169</v>
      </c>
      <c r="B178" s="142"/>
      <c r="C178" s="142"/>
      <c r="D178" s="142"/>
      <c r="E178" s="143"/>
      <c r="F178" s="144"/>
      <c r="G178" s="142"/>
      <c r="H178" s="143"/>
      <c r="I178" s="16" t="str">
        <f t="shared" si="26"/>
        <v/>
      </c>
      <c r="J178" s="16" t="str">
        <f t="shared" si="27"/>
        <v/>
      </c>
    </row>
    <row r="179" spans="1:10">
      <c r="A179" s="141">
        <v>170</v>
      </c>
      <c r="B179" s="142"/>
      <c r="C179" s="142"/>
      <c r="D179" s="142"/>
      <c r="E179" s="143"/>
      <c r="F179" s="144"/>
      <c r="G179" s="142"/>
      <c r="H179" s="143"/>
      <c r="I179" s="16" t="str">
        <f t="shared" si="26"/>
        <v/>
      </c>
      <c r="J179" s="16" t="str">
        <f t="shared" si="27"/>
        <v/>
      </c>
    </row>
    <row r="180" spans="1:10">
      <c r="A180" s="141">
        <v>171</v>
      </c>
      <c r="B180" s="142"/>
      <c r="C180" s="142"/>
      <c r="D180" s="142"/>
      <c r="E180" s="143"/>
      <c r="F180" s="144"/>
      <c r="G180" s="142"/>
      <c r="H180" s="143"/>
      <c r="I180" s="16" t="str">
        <f t="shared" si="26"/>
        <v/>
      </c>
      <c r="J180" s="16" t="str">
        <f t="shared" si="27"/>
        <v/>
      </c>
    </row>
    <row r="181" spans="1:10">
      <c r="A181" s="141">
        <v>172</v>
      </c>
      <c r="B181" s="142"/>
      <c r="C181" s="142"/>
      <c r="D181" s="142"/>
      <c r="E181" s="143"/>
      <c r="F181" s="144"/>
      <c r="G181" s="142"/>
      <c r="H181" s="143"/>
      <c r="I181" s="16" t="str">
        <f t="shared" si="26"/>
        <v/>
      </c>
      <c r="J181" s="16" t="str">
        <f t="shared" si="27"/>
        <v/>
      </c>
    </row>
    <row r="182" spans="1:10">
      <c r="A182" s="141">
        <v>173</v>
      </c>
      <c r="B182" s="142"/>
      <c r="C182" s="142"/>
      <c r="D182" s="142"/>
      <c r="E182" s="143"/>
      <c r="F182" s="144"/>
      <c r="G182" s="142"/>
      <c r="H182" s="143"/>
      <c r="I182" s="16" t="str">
        <f t="shared" si="26"/>
        <v/>
      </c>
      <c r="J182" s="16" t="str">
        <f t="shared" si="27"/>
        <v/>
      </c>
    </row>
    <row r="183" spans="1:10">
      <c r="A183" s="141">
        <v>174</v>
      </c>
      <c r="B183" s="142"/>
      <c r="C183" s="142"/>
      <c r="D183" s="142"/>
      <c r="E183" s="143"/>
      <c r="F183" s="144"/>
      <c r="G183" s="142"/>
      <c r="H183" s="143"/>
      <c r="I183" s="16" t="str">
        <f t="shared" si="26"/>
        <v/>
      </c>
      <c r="J183" s="16" t="str">
        <f t="shared" si="27"/>
        <v/>
      </c>
    </row>
    <row r="184" spans="1:10">
      <c r="A184" s="141">
        <v>175</v>
      </c>
      <c r="B184" s="142"/>
      <c r="C184" s="142"/>
      <c r="D184" s="142"/>
      <c r="E184" s="143"/>
      <c r="F184" s="144"/>
      <c r="G184" s="142"/>
      <c r="H184" s="143"/>
      <c r="I184" s="16" t="str">
        <f t="shared" si="26"/>
        <v/>
      </c>
      <c r="J184" s="16" t="str">
        <f t="shared" si="27"/>
        <v/>
      </c>
    </row>
    <row r="185" spans="1:10">
      <c r="A185" s="141">
        <v>176</v>
      </c>
      <c r="B185" s="142"/>
      <c r="C185" s="142"/>
      <c r="D185" s="142"/>
      <c r="E185" s="143"/>
      <c r="F185" s="144"/>
      <c r="G185" s="142"/>
      <c r="H185" s="143"/>
      <c r="I185" s="16" t="str">
        <f t="shared" si="26"/>
        <v/>
      </c>
      <c r="J185" s="16" t="str">
        <f t="shared" si="27"/>
        <v/>
      </c>
    </row>
    <row r="186" spans="1:10">
      <c r="A186" s="141">
        <v>177</v>
      </c>
      <c r="B186" s="142"/>
      <c r="C186" s="142"/>
      <c r="D186" s="142"/>
      <c r="E186" s="143"/>
      <c r="F186" s="144"/>
      <c r="G186" s="142"/>
      <c r="H186" s="143"/>
      <c r="I186" s="16" t="str">
        <f t="shared" si="26"/>
        <v/>
      </c>
      <c r="J186" s="16" t="str">
        <f t="shared" si="27"/>
        <v/>
      </c>
    </row>
    <row r="187" spans="1:10">
      <c r="A187" s="141">
        <v>178</v>
      </c>
      <c r="B187" s="142"/>
      <c r="C187" s="142"/>
      <c r="D187" s="142"/>
      <c r="E187" s="143"/>
      <c r="F187" s="144"/>
      <c r="G187" s="142"/>
      <c r="H187" s="143"/>
      <c r="I187" s="16" t="str">
        <f t="shared" si="26"/>
        <v/>
      </c>
      <c r="J187" s="16" t="str">
        <f t="shared" si="27"/>
        <v/>
      </c>
    </row>
    <row r="188" spans="1:10">
      <c r="A188" s="141">
        <v>179</v>
      </c>
      <c r="B188" s="142"/>
      <c r="C188" s="142"/>
      <c r="D188" s="142"/>
      <c r="E188" s="143"/>
      <c r="F188" s="144"/>
      <c r="G188" s="142"/>
      <c r="H188" s="143"/>
      <c r="I188" s="16" t="str">
        <f t="shared" si="26"/>
        <v/>
      </c>
      <c r="J188" s="16" t="str">
        <f t="shared" si="27"/>
        <v/>
      </c>
    </row>
    <row r="189" spans="1:10">
      <c r="A189" s="141">
        <v>180</v>
      </c>
      <c r="B189" s="142"/>
      <c r="C189" s="142"/>
      <c r="D189" s="142"/>
      <c r="E189" s="143"/>
      <c r="F189" s="144"/>
      <c r="G189" s="142"/>
      <c r="H189" s="143"/>
      <c r="I189" s="16" t="str">
        <f t="shared" si="26"/>
        <v/>
      </c>
      <c r="J189" s="16" t="str">
        <f t="shared" si="27"/>
        <v/>
      </c>
    </row>
    <row r="190" spans="1:10">
      <c r="A190" s="141">
        <v>181</v>
      </c>
      <c r="B190" s="142"/>
      <c r="C190" s="142"/>
      <c r="D190" s="142"/>
      <c r="E190" s="143"/>
      <c r="F190" s="144"/>
      <c r="G190" s="142"/>
      <c r="H190" s="143"/>
      <c r="I190" s="16" t="str">
        <f t="shared" si="26"/>
        <v/>
      </c>
      <c r="J190" s="16" t="str">
        <f t="shared" si="27"/>
        <v/>
      </c>
    </row>
    <row r="191" spans="1:10">
      <c r="A191" s="141">
        <v>182</v>
      </c>
      <c r="B191" s="142"/>
      <c r="C191" s="142"/>
      <c r="D191" s="142"/>
      <c r="E191" s="143"/>
      <c r="F191" s="144"/>
      <c r="G191" s="142"/>
      <c r="H191" s="143"/>
      <c r="I191" s="16" t="str">
        <f t="shared" si="26"/>
        <v/>
      </c>
      <c r="J191" s="16" t="str">
        <f t="shared" si="27"/>
        <v/>
      </c>
    </row>
    <row r="192" spans="1:10">
      <c r="A192" s="141">
        <v>183</v>
      </c>
      <c r="B192" s="142"/>
      <c r="C192" s="142"/>
      <c r="D192" s="142"/>
      <c r="E192" s="143"/>
      <c r="F192" s="144"/>
      <c r="G192" s="142"/>
      <c r="H192" s="143"/>
      <c r="I192" s="16" t="str">
        <f t="shared" si="26"/>
        <v/>
      </c>
      <c r="J192" s="16" t="str">
        <f t="shared" si="27"/>
        <v/>
      </c>
    </row>
    <row r="193" spans="1:10">
      <c r="A193" s="141">
        <v>184</v>
      </c>
      <c r="B193" s="142"/>
      <c r="C193" s="142"/>
      <c r="D193" s="142"/>
      <c r="E193" s="143"/>
      <c r="F193" s="144"/>
      <c r="G193" s="142"/>
      <c r="H193" s="143"/>
      <c r="I193" s="16" t="str">
        <f t="shared" si="26"/>
        <v/>
      </c>
      <c r="J193" s="16" t="str">
        <f t="shared" si="27"/>
        <v/>
      </c>
    </row>
    <row r="194" spans="1:10">
      <c r="A194" s="141">
        <v>185</v>
      </c>
      <c r="B194" s="142"/>
      <c r="C194" s="142"/>
      <c r="D194" s="142"/>
      <c r="E194" s="143"/>
      <c r="F194" s="144"/>
      <c r="G194" s="142"/>
      <c r="H194" s="143"/>
      <c r="I194" s="16" t="str">
        <f t="shared" si="26"/>
        <v/>
      </c>
      <c r="J194" s="16" t="str">
        <f t="shared" si="27"/>
        <v/>
      </c>
    </row>
    <row r="195" spans="1:10">
      <c r="A195" s="141">
        <v>186</v>
      </c>
      <c r="B195" s="142"/>
      <c r="C195" s="142"/>
      <c r="D195" s="142"/>
      <c r="E195" s="143"/>
      <c r="F195" s="144"/>
      <c r="G195" s="142"/>
      <c r="H195" s="143"/>
      <c r="I195" s="16" t="str">
        <f t="shared" si="26"/>
        <v/>
      </c>
      <c r="J195" s="16" t="str">
        <f t="shared" si="27"/>
        <v/>
      </c>
    </row>
    <row r="196" spans="1:10">
      <c r="A196" s="141">
        <v>187</v>
      </c>
      <c r="B196" s="142"/>
      <c r="C196" s="142"/>
      <c r="D196" s="142"/>
      <c r="E196" s="143"/>
      <c r="F196" s="144"/>
      <c r="G196" s="142"/>
      <c r="H196" s="143"/>
      <c r="I196" s="16" t="str">
        <f t="shared" si="26"/>
        <v/>
      </c>
      <c r="J196" s="16" t="str">
        <f t="shared" si="27"/>
        <v/>
      </c>
    </row>
    <row r="197" spans="1:10">
      <c r="A197" s="141">
        <v>188</v>
      </c>
      <c r="B197" s="142"/>
      <c r="C197" s="142"/>
      <c r="D197" s="142"/>
      <c r="E197" s="143"/>
      <c r="F197" s="144"/>
      <c r="G197" s="142"/>
      <c r="H197" s="143"/>
      <c r="I197" s="16" t="str">
        <f t="shared" si="26"/>
        <v/>
      </c>
      <c r="J197" s="16" t="str">
        <f t="shared" si="27"/>
        <v/>
      </c>
    </row>
    <row r="198" spans="1:10">
      <c r="A198" s="141">
        <v>189</v>
      </c>
      <c r="B198" s="142"/>
      <c r="C198" s="142"/>
      <c r="D198" s="142"/>
      <c r="E198" s="143"/>
      <c r="F198" s="144"/>
      <c r="G198" s="142"/>
      <c r="H198" s="143"/>
      <c r="I198" s="16" t="str">
        <f t="shared" si="26"/>
        <v/>
      </c>
      <c r="J198" s="16" t="str">
        <f t="shared" si="27"/>
        <v/>
      </c>
    </row>
    <row r="199" spans="1:10">
      <c r="A199" s="141">
        <v>190</v>
      </c>
      <c r="B199" s="142"/>
      <c r="C199" s="142"/>
      <c r="D199" s="142"/>
      <c r="E199" s="143"/>
      <c r="F199" s="144"/>
      <c r="G199" s="142"/>
      <c r="H199" s="143"/>
      <c r="I199" s="16" t="str">
        <f t="shared" si="26"/>
        <v/>
      </c>
      <c r="J199" s="16" t="str">
        <f t="shared" si="27"/>
        <v/>
      </c>
    </row>
    <row r="200" spans="1:10">
      <c r="A200" s="141">
        <v>191</v>
      </c>
      <c r="B200" s="142"/>
      <c r="C200" s="142"/>
      <c r="D200" s="142"/>
      <c r="E200" s="143"/>
      <c r="F200" s="144"/>
      <c r="G200" s="142"/>
      <c r="H200" s="143"/>
      <c r="I200" s="16" t="str">
        <f t="shared" si="26"/>
        <v/>
      </c>
      <c r="J200" s="16" t="str">
        <f t="shared" si="27"/>
        <v/>
      </c>
    </row>
    <row r="201" spans="1:10">
      <c r="A201" s="141">
        <v>192</v>
      </c>
      <c r="B201" s="142"/>
      <c r="C201" s="142"/>
      <c r="D201" s="142"/>
      <c r="E201" s="143"/>
      <c r="F201" s="144"/>
      <c r="G201" s="142"/>
      <c r="H201" s="143"/>
      <c r="I201" s="16" t="str">
        <f t="shared" si="26"/>
        <v/>
      </c>
      <c r="J201" s="16" t="str">
        <f t="shared" si="27"/>
        <v/>
      </c>
    </row>
    <row r="202" spans="1:10">
      <c r="A202" s="141">
        <v>193</v>
      </c>
      <c r="B202" s="142"/>
      <c r="C202" s="142"/>
      <c r="D202" s="142"/>
      <c r="E202" s="143"/>
      <c r="F202" s="144"/>
      <c r="G202" s="142"/>
      <c r="H202" s="143"/>
      <c r="I202" s="16" t="str">
        <f t="shared" si="26"/>
        <v/>
      </c>
      <c r="J202" s="16" t="str">
        <f t="shared" si="27"/>
        <v/>
      </c>
    </row>
    <row r="203" spans="1:10">
      <c r="A203" s="141">
        <v>194</v>
      </c>
      <c r="B203" s="142"/>
      <c r="C203" s="142"/>
      <c r="D203" s="142"/>
      <c r="E203" s="143"/>
      <c r="F203" s="144"/>
      <c r="G203" s="142"/>
      <c r="H203" s="143"/>
      <c r="I203" s="16" t="str">
        <f t="shared" si="26"/>
        <v/>
      </c>
      <c r="J203" s="16" t="str">
        <f t="shared" si="27"/>
        <v/>
      </c>
    </row>
    <row r="204" spans="1:10">
      <c r="A204" s="141">
        <v>195</v>
      </c>
      <c r="B204" s="142"/>
      <c r="C204" s="142"/>
      <c r="D204" s="142"/>
      <c r="E204" s="143"/>
      <c r="F204" s="144"/>
      <c r="G204" s="142"/>
      <c r="H204" s="143"/>
      <c r="I204" s="16" t="str">
        <f t="shared" si="26"/>
        <v/>
      </c>
      <c r="J204" s="16" t="str">
        <f t="shared" si="27"/>
        <v/>
      </c>
    </row>
    <row r="205" spans="1:10">
      <c r="A205" s="141">
        <v>196</v>
      </c>
      <c r="B205" s="142"/>
      <c r="C205" s="142"/>
      <c r="D205" s="142"/>
      <c r="E205" s="143"/>
      <c r="F205" s="144"/>
      <c r="G205" s="142"/>
      <c r="H205" s="143"/>
      <c r="I205" s="16" t="str">
        <f t="shared" si="26"/>
        <v/>
      </c>
      <c r="J205" s="16" t="str">
        <f t="shared" si="27"/>
        <v/>
      </c>
    </row>
    <row r="206" spans="1:10">
      <c r="A206" s="141">
        <v>197</v>
      </c>
      <c r="B206" s="142"/>
      <c r="C206" s="142"/>
      <c r="D206" s="142"/>
      <c r="E206" s="143"/>
      <c r="F206" s="144"/>
      <c r="G206" s="142"/>
      <c r="H206" s="143"/>
      <c r="I206" s="16" t="str">
        <f t="shared" si="26"/>
        <v/>
      </c>
      <c r="J206" s="16" t="str">
        <f t="shared" si="27"/>
        <v/>
      </c>
    </row>
    <row r="207" spans="1:10">
      <c r="A207" s="141">
        <v>198</v>
      </c>
      <c r="B207" s="142"/>
      <c r="C207" s="142"/>
      <c r="D207" s="142"/>
      <c r="E207" s="143"/>
      <c r="F207" s="144"/>
      <c r="G207" s="142"/>
      <c r="H207" s="143"/>
      <c r="I207" s="16" t="str">
        <f t="shared" si="26"/>
        <v/>
      </c>
      <c r="J207" s="16" t="str">
        <f t="shared" si="27"/>
        <v/>
      </c>
    </row>
    <row r="208" spans="1:10">
      <c r="A208" s="141">
        <v>199</v>
      </c>
      <c r="B208" s="142"/>
      <c r="C208" s="142"/>
      <c r="D208" s="142"/>
      <c r="E208" s="143"/>
      <c r="F208" s="144"/>
      <c r="G208" s="142"/>
      <c r="H208" s="143"/>
      <c r="I208" s="16" t="str">
        <f t="shared" si="26"/>
        <v/>
      </c>
      <c r="J208" s="16" t="str">
        <f t="shared" si="27"/>
        <v/>
      </c>
    </row>
    <row r="209" spans="1:10">
      <c r="A209" s="141">
        <v>200</v>
      </c>
      <c r="B209" s="142"/>
      <c r="C209" s="142"/>
      <c r="D209" s="142"/>
      <c r="E209" s="143"/>
      <c r="F209" s="144"/>
      <c r="G209" s="142"/>
      <c r="H209" s="143"/>
      <c r="I209" s="16" t="str">
        <f t="shared" si="26"/>
        <v/>
      </c>
      <c r="J209" s="16" t="str">
        <f t="shared" si="27"/>
        <v/>
      </c>
    </row>
    <row r="210" spans="1:10">
      <c r="A210" s="141">
        <v>201</v>
      </c>
      <c r="B210" s="142"/>
      <c r="C210" s="142"/>
      <c r="D210" s="142"/>
      <c r="E210" s="143"/>
      <c r="F210" s="144"/>
      <c r="G210" s="142"/>
      <c r="H210" s="143"/>
      <c r="I210" s="16" t="str">
        <f t="shared" si="26"/>
        <v/>
      </c>
      <c r="J210" s="16" t="str">
        <f t="shared" si="27"/>
        <v/>
      </c>
    </row>
    <row r="211" spans="1:10">
      <c r="A211" s="141">
        <v>202</v>
      </c>
      <c r="B211" s="142"/>
      <c r="C211" s="142"/>
      <c r="D211" s="142"/>
      <c r="E211" s="143"/>
      <c r="F211" s="144"/>
      <c r="G211" s="142"/>
      <c r="H211" s="143"/>
      <c r="I211" s="16" t="str">
        <f t="shared" si="26"/>
        <v/>
      </c>
      <c r="J211" s="16" t="str">
        <f t="shared" si="27"/>
        <v/>
      </c>
    </row>
    <row r="212" spans="1:10">
      <c r="A212" s="141">
        <v>203</v>
      </c>
      <c r="B212" s="142"/>
      <c r="C212" s="142"/>
      <c r="D212" s="142"/>
      <c r="E212" s="143"/>
      <c r="F212" s="144"/>
      <c r="G212" s="142"/>
      <c r="H212" s="143"/>
      <c r="I212" s="16" t="str">
        <f t="shared" si="26"/>
        <v/>
      </c>
      <c r="J212" s="16" t="str">
        <f t="shared" si="27"/>
        <v/>
      </c>
    </row>
    <row r="213" spans="1:10">
      <c r="A213" s="141">
        <v>204</v>
      </c>
      <c r="B213" s="142"/>
      <c r="C213" s="142"/>
      <c r="D213" s="142"/>
      <c r="E213" s="143"/>
      <c r="F213" s="144"/>
      <c r="G213" s="142"/>
      <c r="H213" s="143"/>
      <c r="I213" s="16" t="str">
        <f t="shared" si="26"/>
        <v/>
      </c>
      <c r="J213" s="16" t="str">
        <f t="shared" si="27"/>
        <v/>
      </c>
    </row>
    <row r="214" spans="1:10">
      <c r="A214" s="141">
        <v>205</v>
      </c>
      <c r="B214" s="142"/>
      <c r="C214" s="142"/>
      <c r="D214" s="142"/>
      <c r="E214" s="143"/>
      <c r="F214" s="144"/>
      <c r="G214" s="142"/>
      <c r="H214" s="143"/>
      <c r="I214" s="16" t="str">
        <f t="shared" si="26"/>
        <v/>
      </c>
      <c r="J214" s="16" t="str">
        <f t="shared" si="27"/>
        <v/>
      </c>
    </row>
    <row r="215" spans="1:10">
      <c r="A215" s="141">
        <v>206</v>
      </c>
      <c r="B215" s="142"/>
      <c r="C215" s="142"/>
      <c r="D215" s="142"/>
      <c r="E215" s="143"/>
      <c r="F215" s="144"/>
      <c r="G215" s="142"/>
      <c r="H215" s="143"/>
      <c r="I215" s="16" t="str">
        <f t="shared" si="26"/>
        <v/>
      </c>
      <c r="J215" s="16" t="str">
        <f t="shared" si="27"/>
        <v/>
      </c>
    </row>
    <row r="216" spans="1:10">
      <c r="A216" s="141">
        <v>207</v>
      </c>
      <c r="B216" s="142"/>
      <c r="C216" s="142"/>
      <c r="D216" s="142"/>
      <c r="E216" s="143"/>
      <c r="F216" s="144"/>
      <c r="G216" s="142"/>
      <c r="H216" s="143"/>
      <c r="I216" s="16" t="str">
        <f t="shared" si="26"/>
        <v/>
      </c>
      <c r="J216" s="16" t="str">
        <f t="shared" si="27"/>
        <v/>
      </c>
    </row>
    <row r="217" spans="1:10">
      <c r="A217" s="141">
        <v>208</v>
      </c>
      <c r="B217" s="142"/>
      <c r="C217" s="142"/>
      <c r="D217" s="142"/>
      <c r="E217" s="143"/>
      <c r="F217" s="144"/>
      <c r="G217" s="142"/>
      <c r="H217" s="143"/>
      <c r="I217" s="16" t="str">
        <f t="shared" si="26"/>
        <v/>
      </c>
      <c r="J217" s="16" t="str">
        <f t="shared" si="27"/>
        <v/>
      </c>
    </row>
    <row r="218" spans="1:10">
      <c r="A218" s="141">
        <v>209</v>
      </c>
      <c r="B218" s="142"/>
      <c r="C218" s="142"/>
      <c r="D218" s="142"/>
      <c r="E218" s="143"/>
      <c r="F218" s="144"/>
      <c r="G218" s="142"/>
      <c r="H218" s="143"/>
      <c r="I218" s="16" t="str">
        <f t="shared" si="26"/>
        <v/>
      </c>
      <c r="J218" s="16" t="str">
        <f t="shared" si="27"/>
        <v/>
      </c>
    </row>
    <row r="219" spans="1:10">
      <c r="A219" s="141">
        <v>210</v>
      </c>
      <c r="B219" s="142"/>
      <c r="C219" s="142"/>
      <c r="D219" s="142"/>
      <c r="E219" s="143"/>
      <c r="F219" s="144"/>
      <c r="G219" s="142"/>
      <c r="H219" s="143"/>
      <c r="I219" s="16" t="str">
        <f t="shared" si="26"/>
        <v/>
      </c>
      <c r="J219" s="16" t="str">
        <f t="shared" si="27"/>
        <v/>
      </c>
    </row>
    <row r="220" spans="1:10">
      <c r="A220" s="141">
        <v>211</v>
      </c>
      <c r="B220" s="142"/>
      <c r="C220" s="142"/>
      <c r="D220" s="142"/>
      <c r="E220" s="143"/>
      <c r="F220" s="144"/>
      <c r="G220" s="142"/>
      <c r="H220" s="143"/>
      <c r="I220" s="16" t="str">
        <f t="shared" si="26"/>
        <v/>
      </c>
      <c r="J220" s="16" t="str">
        <f t="shared" si="27"/>
        <v/>
      </c>
    </row>
    <row r="221" spans="1:10">
      <c r="A221" s="141">
        <v>212</v>
      </c>
      <c r="B221" s="142"/>
      <c r="C221" s="142"/>
      <c r="D221" s="142"/>
      <c r="E221" s="143"/>
      <c r="F221" s="144"/>
      <c r="G221" s="142"/>
      <c r="H221" s="143"/>
      <c r="I221" s="16" t="str">
        <f t="shared" si="26"/>
        <v/>
      </c>
      <c r="J221" s="16" t="str">
        <f t="shared" si="27"/>
        <v/>
      </c>
    </row>
    <row r="222" spans="1:10">
      <c r="A222" s="141">
        <v>213</v>
      </c>
      <c r="B222" s="142"/>
      <c r="C222" s="142"/>
      <c r="D222" s="142"/>
      <c r="E222" s="143"/>
      <c r="F222" s="144"/>
      <c r="G222" s="142"/>
      <c r="H222" s="143"/>
      <c r="I222" s="16" t="str">
        <f t="shared" si="26"/>
        <v/>
      </c>
      <c r="J222" s="16" t="str">
        <f t="shared" si="27"/>
        <v/>
      </c>
    </row>
    <row r="223" spans="1:10">
      <c r="A223" s="141">
        <v>214</v>
      </c>
      <c r="B223" s="142"/>
      <c r="C223" s="142"/>
      <c r="D223" s="142"/>
      <c r="E223" s="143"/>
      <c r="F223" s="144"/>
      <c r="G223" s="142"/>
      <c r="H223" s="143"/>
      <c r="I223" s="16" t="str">
        <f t="shared" si="26"/>
        <v/>
      </c>
      <c r="J223" s="16" t="str">
        <f t="shared" si="27"/>
        <v/>
      </c>
    </row>
    <row r="224" spans="1:10">
      <c r="A224" s="141">
        <v>215</v>
      </c>
      <c r="B224" s="142"/>
      <c r="C224" s="142"/>
      <c r="D224" s="142"/>
      <c r="E224" s="143"/>
      <c r="F224" s="144"/>
      <c r="G224" s="142"/>
      <c r="H224" s="143"/>
      <c r="I224" s="16" t="str">
        <f t="shared" si="26"/>
        <v/>
      </c>
      <c r="J224" s="16" t="str">
        <f t="shared" si="27"/>
        <v/>
      </c>
    </row>
    <row r="225" spans="1:10">
      <c r="A225" s="141">
        <v>216</v>
      </c>
      <c r="B225" s="142"/>
      <c r="C225" s="142"/>
      <c r="D225" s="142"/>
      <c r="E225" s="143"/>
      <c r="F225" s="144"/>
      <c r="G225" s="142"/>
      <c r="H225" s="143"/>
      <c r="I225" s="16" t="str">
        <f t="shared" si="26"/>
        <v/>
      </c>
      <c r="J225" s="16" t="str">
        <f t="shared" si="27"/>
        <v/>
      </c>
    </row>
    <row r="226" spans="1:10">
      <c r="A226" s="141">
        <v>217</v>
      </c>
      <c r="B226" s="142"/>
      <c r="C226" s="142"/>
      <c r="D226" s="142"/>
      <c r="E226" s="143"/>
      <c r="F226" s="144"/>
      <c r="G226" s="142"/>
      <c r="H226" s="143"/>
      <c r="I226" s="16" t="str">
        <f t="shared" si="26"/>
        <v/>
      </c>
      <c r="J226" s="16" t="str">
        <f t="shared" si="27"/>
        <v/>
      </c>
    </row>
    <row r="227" spans="1:10">
      <c r="A227" s="141">
        <v>218</v>
      </c>
      <c r="B227" s="142"/>
      <c r="C227" s="142"/>
      <c r="D227" s="142"/>
      <c r="E227" s="143"/>
      <c r="F227" s="144"/>
      <c r="G227" s="142"/>
      <c r="H227" s="143"/>
      <c r="I227" s="16" t="str">
        <f t="shared" si="26"/>
        <v/>
      </c>
      <c r="J227" s="16" t="str">
        <f t="shared" si="27"/>
        <v/>
      </c>
    </row>
    <row r="228" spans="1:10">
      <c r="A228" s="141">
        <v>219</v>
      </c>
      <c r="B228" s="142"/>
      <c r="C228" s="142"/>
      <c r="D228" s="142"/>
      <c r="E228" s="143"/>
      <c r="F228" s="144"/>
      <c r="G228" s="142"/>
      <c r="H228" s="143"/>
      <c r="I228" s="16" t="str">
        <f t="shared" si="26"/>
        <v/>
      </c>
      <c r="J228" s="16" t="str">
        <f t="shared" si="27"/>
        <v/>
      </c>
    </row>
    <row r="229" spans="1:10">
      <c r="A229" s="141">
        <v>220</v>
      </c>
      <c r="B229" s="142"/>
      <c r="C229" s="142"/>
      <c r="D229" s="142"/>
      <c r="E229" s="143"/>
      <c r="F229" s="144"/>
      <c r="G229" s="142"/>
      <c r="H229" s="143"/>
      <c r="I229" s="16" t="str">
        <f t="shared" si="26"/>
        <v/>
      </c>
      <c r="J229" s="16" t="str">
        <f t="shared" si="27"/>
        <v/>
      </c>
    </row>
    <row r="230" spans="1:10">
      <c r="A230" s="141">
        <v>221</v>
      </c>
      <c r="B230" s="142"/>
      <c r="C230" s="142"/>
      <c r="D230" s="142"/>
      <c r="E230" s="143"/>
      <c r="F230" s="144"/>
      <c r="G230" s="142"/>
      <c r="H230" s="143"/>
      <c r="I230" s="16" t="str">
        <f t="shared" si="26"/>
        <v/>
      </c>
      <c r="J230" s="16" t="str">
        <f t="shared" si="27"/>
        <v/>
      </c>
    </row>
    <row r="231" spans="1:10">
      <c r="A231" s="141">
        <v>222</v>
      </c>
      <c r="B231" s="142"/>
      <c r="C231" s="142"/>
      <c r="D231" s="142"/>
      <c r="E231" s="143"/>
      <c r="F231" s="144"/>
      <c r="G231" s="142"/>
      <c r="H231" s="143"/>
      <c r="I231" s="16" t="str">
        <f t="shared" si="26"/>
        <v/>
      </c>
      <c r="J231" s="16" t="str">
        <f t="shared" si="27"/>
        <v/>
      </c>
    </row>
    <row r="232" spans="1:10">
      <c r="A232" s="141">
        <v>223</v>
      </c>
      <c r="B232" s="142"/>
      <c r="C232" s="142"/>
      <c r="D232" s="142"/>
      <c r="E232" s="143"/>
      <c r="F232" s="144"/>
      <c r="G232" s="142"/>
      <c r="H232" s="143"/>
      <c r="I232" s="16" t="str">
        <f t="shared" si="26"/>
        <v/>
      </c>
      <c r="J232" s="16" t="str">
        <f t="shared" si="27"/>
        <v/>
      </c>
    </row>
    <row r="233" spans="1:10">
      <c r="A233" s="141">
        <v>224</v>
      </c>
      <c r="B233" s="142"/>
      <c r="C233" s="142"/>
      <c r="D233" s="142"/>
      <c r="E233" s="143"/>
      <c r="F233" s="144"/>
      <c r="G233" s="142"/>
      <c r="H233" s="143"/>
      <c r="I233" s="16" t="str">
        <f t="shared" si="26"/>
        <v/>
      </c>
      <c r="J233" s="16" t="str">
        <f t="shared" si="27"/>
        <v/>
      </c>
    </row>
    <row r="234" spans="1:10">
      <c r="A234" s="141">
        <v>225</v>
      </c>
      <c r="B234" s="142"/>
      <c r="C234" s="142"/>
      <c r="D234" s="142"/>
      <c r="E234" s="143"/>
      <c r="F234" s="144"/>
      <c r="G234" s="142"/>
      <c r="H234" s="143"/>
      <c r="I234" s="16" t="str">
        <f t="shared" si="26"/>
        <v/>
      </c>
      <c r="J234" s="16" t="str">
        <f t="shared" si="27"/>
        <v/>
      </c>
    </row>
    <row r="235" spans="1:10">
      <c r="A235" s="141">
        <v>226</v>
      </c>
      <c r="B235" s="142"/>
      <c r="C235" s="142"/>
      <c r="D235" s="142"/>
      <c r="E235" s="143"/>
      <c r="F235" s="144"/>
      <c r="G235" s="142"/>
      <c r="H235" s="143"/>
      <c r="I235" s="16" t="str">
        <f t="shared" si="26"/>
        <v/>
      </c>
      <c r="J235" s="16" t="str">
        <f t="shared" si="27"/>
        <v/>
      </c>
    </row>
    <row r="236" spans="1:10">
      <c r="A236" s="141">
        <v>227</v>
      </c>
      <c r="B236" s="142"/>
      <c r="C236" s="142"/>
      <c r="D236" s="142"/>
      <c r="E236" s="143"/>
      <c r="F236" s="144"/>
      <c r="G236" s="142"/>
      <c r="H236" s="143"/>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1">
        <v>228</v>
      </c>
      <c r="B237" s="142"/>
      <c r="C237" s="142"/>
      <c r="D237" s="142"/>
      <c r="E237" s="143"/>
      <c r="F237" s="144"/>
      <c r="G237" s="142"/>
      <c r="H237" s="143"/>
      <c r="I237" s="16" t="str">
        <f t="shared" si="28"/>
        <v/>
      </c>
      <c r="J237" s="16" t="str">
        <f t="shared" si="29"/>
        <v/>
      </c>
    </row>
    <row r="238" spans="1:10">
      <c r="A238" s="141">
        <v>229</v>
      </c>
      <c r="B238" s="142"/>
      <c r="C238" s="142"/>
      <c r="D238" s="142"/>
      <c r="E238" s="143"/>
      <c r="F238" s="144"/>
      <c r="G238" s="142"/>
      <c r="H238" s="143"/>
      <c r="I238" s="16" t="str">
        <f t="shared" si="28"/>
        <v/>
      </c>
      <c r="J238" s="16" t="str">
        <f t="shared" si="29"/>
        <v/>
      </c>
    </row>
    <row r="239" spans="1:10">
      <c r="A239" s="141">
        <v>230</v>
      </c>
      <c r="B239" s="142"/>
      <c r="C239" s="142"/>
      <c r="D239" s="142"/>
      <c r="E239" s="143"/>
      <c r="F239" s="144"/>
      <c r="G239" s="142"/>
      <c r="H239" s="143"/>
      <c r="I239" s="16" t="str">
        <f t="shared" si="28"/>
        <v/>
      </c>
      <c r="J239" s="16" t="str">
        <f t="shared" si="29"/>
        <v/>
      </c>
    </row>
    <row r="240" spans="1:10">
      <c r="A240" s="141">
        <v>231</v>
      </c>
      <c r="B240" s="142"/>
      <c r="C240" s="142"/>
      <c r="D240" s="142"/>
      <c r="E240" s="143"/>
      <c r="F240" s="144"/>
      <c r="G240" s="142"/>
      <c r="H240" s="143"/>
      <c r="I240" s="16" t="str">
        <f t="shared" si="28"/>
        <v/>
      </c>
      <c r="J240" s="16" t="str">
        <f t="shared" si="29"/>
        <v/>
      </c>
    </row>
    <row r="241" spans="1:10">
      <c r="A241" s="141">
        <v>232</v>
      </c>
      <c r="B241" s="142"/>
      <c r="C241" s="142"/>
      <c r="D241" s="142"/>
      <c r="E241" s="143"/>
      <c r="F241" s="144"/>
      <c r="G241" s="142"/>
      <c r="H241" s="143"/>
      <c r="I241" s="16" t="str">
        <f t="shared" si="28"/>
        <v/>
      </c>
      <c r="J241" s="16" t="str">
        <f t="shared" si="29"/>
        <v/>
      </c>
    </row>
    <row r="242" spans="1:10">
      <c r="A242" s="141">
        <v>233</v>
      </c>
      <c r="B242" s="142"/>
      <c r="C242" s="142"/>
      <c r="D242" s="142"/>
      <c r="E242" s="143"/>
      <c r="F242" s="144"/>
      <c r="G242" s="142"/>
      <c r="H242" s="143"/>
      <c r="I242" s="16" t="str">
        <f t="shared" si="28"/>
        <v/>
      </c>
      <c r="J242" s="16" t="str">
        <f t="shared" si="29"/>
        <v/>
      </c>
    </row>
    <row r="243" spans="1:10">
      <c r="A243" s="141">
        <v>234</v>
      </c>
      <c r="B243" s="142"/>
      <c r="C243" s="142"/>
      <c r="D243" s="142"/>
      <c r="E243" s="143"/>
      <c r="F243" s="144"/>
      <c r="G243" s="142"/>
      <c r="H243" s="143"/>
      <c r="I243" s="16" t="str">
        <f t="shared" si="28"/>
        <v/>
      </c>
      <c r="J243" s="16" t="str">
        <f t="shared" si="29"/>
        <v/>
      </c>
    </row>
    <row r="244" spans="1:10">
      <c r="A244" s="141">
        <v>235</v>
      </c>
      <c r="B244" s="142"/>
      <c r="C244" s="142"/>
      <c r="D244" s="142"/>
      <c r="E244" s="143"/>
      <c r="F244" s="144"/>
      <c r="G244" s="142"/>
      <c r="H244" s="143"/>
      <c r="I244" s="16" t="str">
        <f t="shared" si="28"/>
        <v/>
      </c>
      <c r="J244" s="16" t="str">
        <f t="shared" si="29"/>
        <v/>
      </c>
    </row>
    <row r="245" spans="1:10">
      <c r="A245" s="141">
        <v>236</v>
      </c>
      <c r="B245" s="142"/>
      <c r="C245" s="142"/>
      <c r="D245" s="142"/>
      <c r="E245" s="143"/>
      <c r="F245" s="144"/>
      <c r="G245" s="142"/>
      <c r="H245" s="143"/>
      <c r="I245" s="16" t="str">
        <f t="shared" si="28"/>
        <v/>
      </c>
      <c r="J245" s="16" t="str">
        <f t="shared" si="29"/>
        <v/>
      </c>
    </row>
    <row r="246" spans="1:10">
      <c r="A246" s="141">
        <v>237</v>
      </c>
      <c r="B246" s="142"/>
      <c r="C246" s="142"/>
      <c r="D246" s="142"/>
      <c r="E246" s="143"/>
      <c r="F246" s="144"/>
      <c r="G246" s="142"/>
      <c r="H246" s="143"/>
      <c r="I246" s="16" t="str">
        <f t="shared" si="28"/>
        <v/>
      </c>
      <c r="J246" s="16" t="str">
        <f t="shared" si="29"/>
        <v/>
      </c>
    </row>
    <row r="247" spans="1:10">
      <c r="A247" s="141">
        <v>238</v>
      </c>
      <c r="B247" s="142"/>
      <c r="C247" s="142"/>
      <c r="D247" s="142"/>
      <c r="E247" s="143"/>
      <c r="F247" s="144"/>
      <c r="G247" s="142"/>
      <c r="H247" s="143"/>
      <c r="I247" s="16" t="str">
        <f t="shared" si="28"/>
        <v/>
      </c>
      <c r="J247" s="16" t="str">
        <f t="shared" si="29"/>
        <v/>
      </c>
    </row>
    <row r="248" spans="1:10">
      <c r="A248" s="141">
        <v>239</v>
      </c>
      <c r="B248" s="142"/>
      <c r="C248" s="142"/>
      <c r="D248" s="142"/>
      <c r="E248" s="143"/>
      <c r="F248" s="144"/>
      <c r="G248" s="142"/>
      <c r="H248" s="143"/>
      <c r="I248" s="16" t="str">
        <f t="shared" si="28"/>
        <v/>
      </c>
      <c r="J248" s="16" t="str">
        <f t="shared" si="29"/>
        <v/>
      </c>
    </row>
    <row r="249" spans="1:10">
      <c r="A249" s="141">
        <v>240</v>
      </c>
      <c r="B249" s="142"/>
      <c r="C249" s="142"/>
      <c r="D249" s="142"/>
      <c r="E249" s="143"/>
      <c r="F249" s="144"/>
      <c r="G249" s="142"/>
      <c r="H249" s="143"/>
      <c r="I249" s="16" t="str">
        <f t="shared" si="28"/>
        <v/>
      </c>
      <c r="J249" s="16" t="str">
        <f t="shared" si="29"/>
        <v/>
      </c>
    </row>
    <row r="250" spans="1:10">
      <c r="A250" s="141">
        <v>241</v>
      </c>
      <c r="B250" s="142"/>
      <c r="C250" s="142"/>
      <c r="D250" s="142"/>
      <c r="E250" s="143"/>
      <c r="F250" s="144"/>
      <c r="G250" s="142"/>
      <c r="H250" s="143"/>
      <c r="I250" s="16" t="str">
        <f t="shared" si="28"/>
        <v/>
      </c>
      <c r="J250" s="16" t="str">
        <f t="shared" si="29"/>
        <v/>
      </c>
    </row>
    <row r="251" spans="1:10">
      <c r="A251" s="141">
        <v>242</v>
      </c>
      <c r="B251" s="142"/>
      <c r="C251" s="142"/>
      <c r="D251" s="142"/>
      <c r="E251" s="143"/>
      <c r="F251" s="144"/>
      <c r="G251" s="142"/>
      <c r="H251" s="143"/>
      <c r="I251" s="16" t="str">
        <f t="shared" si="28"/>
        <v/>
      </c>
      <c r="J251" s="16" t="str">
        <f t="shared" si="29"/>
        <v/>
      </c>
    </row>
    <row r="252" spans="1:10">
      <c r="A252" s="141">
        <v>243</v>
      </c>
      <c r="B252" s="142"/>
      <c r="C252" s="142"/>
      <c r="D252" s="142"/>
      <c r="E252" s="143"/>
      <c r="F252" s="144"/>
      <c r="G252" s="142"/>
      <c r="H252" s="143"/>
      <c r="I252" s="16" t="str">
        <f t="shared" si="28"/>
        <v/>
      </c>
      <c r="J252" s="16" t="str">
        <f t="shared" si="29"/>
        <v/>
      </c>
    </row>
    <row r="253" spans="1:10">
      <c r="A253" s="141">
        <v>244</v>
      </c>
      <c r="B253" s="142"/>
      <c r="C253" s="142"/>
      <c r="D253" s="142"/>
      <c r="E253" s="143"/>
      <c r="F253" s="144"/>
      <c r="G253" s="142"/>
      <c r="H253" s="143"/>
      <c r="I253" s="16" t="str">
        <f t="shared" si="28"/>
        <v/>
      </c>
      <c r="J253" s="16" t="str">
        <f t="shared" si="29"/>
        <v/>
      </c>
    </row>
    <row r="254" spans="1:10">
      <c r="A254" s="141">
        <v>245</v>
      </c>
      <c r="B254" s="142"/>
      <c r="C254" s="142"/>
      <c r="D254" s="142"/>
      <c r="E254" s="143"/>
      <c r="F254" s="144"/>
      <c r="G254" s="142"/>
      <c r="H254" s="143"/>
      <c r="I254" s="16" t="str">
        <f t="shared" si="28"/>
        <v/>
      </c>
      <c r="J254" s="16" t="str">
        <f t="shared" si="29"/>
        <v/>
      </c>
    </row>
    <row r="255" spans="1:10">
      <c r="A255" s="141">
        <v>246</v>
      </c>
      <c r="B255" s="142"/>
      <c r="C255" s="142"/>
      <c r="D255" s="142"/>
      <c r="E255" s="143"/>
      <c r="F255" s="144"/>
      <c r="G255" s="142"/>
      <c r="H255" s="143"/>
      <c r="I255" s="16" t="str">
        <f t="shared" si="28"/>
        <v/>
      </c>
      <c r="J255" s="16" t="str">
        <f t="shared" si="29"/>
        <v/>
      </c>
    </row>
    <row r="256" spans="1:10">
      <c r="A256" s="141">
        <v>247</v>
      </c>
      <c r="B256" s="142"/>
      <c r="C256" s="142"/>
      <c r="D256" s="142"/>
      <c r="E256" s="143"/>
      <c r="F256" s="144"/>
      <c r="G256" s="142"/>
      <c r="H256" s="143"/>
      <c r="I256" s="16" t="str">
        <f t="shared" si="28"/>
        <v/>
      </c>
      <c r="J256" s="16" t="str">
        <f t="shared" si="29"/>
        <v/>
      </c>
    </row>
    <row r="257" spans="1:10">
      <c r="A257" s="141">
        <v>248</v>
      </c>
      <c r="B257" s="142"/>
      <c r="C257" s="142"/>
      <c r="D257" s="142"/>
      <c r="E257" s="143"/>
      <c r="F257" s="144"/>
      <c r="G257" s="142"/>
      <c r="H257" s="143"/>
      <c r="I257" s="16" t="str">
        <f t="shared" si="28"/>
        <v/>
      </c>
      <c r="J257" s="16" t="str">
        <f t="shared" si="29"/>
        <v/>
      </c>
    </row>
    <row r="258" spans="1:10">
      <c r="A258" s="141">
        <v>249</v>
      </c>
      <c r="B258" s="142"/>
      <c r="C258" s="142"/>
      <c r="D258" s="142"/>
      <c r="E258" s="143"/>
      <c r="F258" s="144"/>
      <c r="G258" s="142"/>
      <c r="H258" s="143"/>
      <c r="I258" s="16" t="str">
        <f t="shared" si="28"/>
        <v/>
      </c>
      <c r="J258" s="16" t="str">
        <f t="shared" si="29"/>
        <v/>
      </c>
    </row>
    <row r="259" spans="1:10">
      <c r="A259" s="141">
        <v>250</v>
      </c>
      <c r="B259" s="142"/>
      <c r="C259" s="142"/>
      <c r="D259" s="142"/>
      <c r="E259" s="143"/>
      <c r="F259" s="144"/>
      <c r="G259" s="142"/>
      <c r="H259" s="143"/>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7"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B10" sqref="B10:H12"/>
    </sheetView>
  </sheetViews>
  <sheetFormatPr defaultColWidth="9.109375" defaultRowHeight="15.6"/>
  <cols>
    <col min="1" max="1" width="5.6640625" style="58" customWidth="1"/>
    <col min="2" max="3" width="35.6640625" style="62" customWidth="1"/>
    <col min="4" max="4" width="18.6640625" style="62" customWidth="1"/>
    <col min="5" max="5" width="18.6640625" style="288" customWidth="1"/>
    <col min="6" max="6" width="10.6640625" style="67" customWidth="1"/>
    <col min="7" max="7" width="10.6640625" style="62" customWidth="1"/>
    <col min="8" max="8" width="12.33203125" style="288" customWidth="1"/>
    <col min="9" max="9" width="17.6640625" style="62" customWidth="1"/>
    <col min="10" max="10" width="10.6640625" style="62" hidden="1" customWidth="1"/>
    <col min="11" max="14" width="10.6640625" style="68" hidden="1" customWidth="1"/>
    <col min="15" max="15" width="9.109375" style="69" hidden="1" customWidth="1"/>
    <col min="16" max="16" width="9.109375" style="62" hidden="1" customWidth="1"/>
    <col min="17" max="26" width="9.109375" style="62" customWidth="1"/>
    <col min="27" max="16384" width="9.109375" style="62"/>
  </cols>
  <sheetData>
    <row r="1" spans="1:16" s="58" customFormat="1">
      <c r="A1" s="57" t="s">
        <v>481</v>
      </c>
      <c r="E1" s="59"/>
      <c r="F1" s="59"/>
      <c r="H1" s="60"/>
      <c r="I1" s="61"/>
      <c r="K1" s="60"/>
      <c r="M1" s="287"/>
      <c r="N1" s="287"/>
      <c r="O1" s="287"/>
    </row>
    <row r="2" spans="1:16" s="58" customFormat="1">
      <c r="A2" s="344" t="str">
        <f>IF(ISBLANK(facultate), IF(ISBLANK(departament),"","Departament " &amp; departament), "Facultatea " &amp; facultate)</f>
        <v>Facultatea Construcții</v>
      </c>
      <c r="E2" s="59"/>
      <c r="F2" s="59"/>
      <c r="H2" s="60"/>
      <c r="I2" s="61"/>
      <c r="K2" s="60"/>
      <c r="M2" s="287"/>
      <c r="N2" s="287"/>
      <c r="O2" s="287"/>
    </row>
    <row r="3" spans="1:16" s="58" customFormat="1">
      <c r="A3" s="344" t="str">
        <f>IF(ISBLANK(departament),"","Departamentul " &amp; departament)</f>
        <v>Departamentul Căi de Comunicație Terestre, Fundații și Cadastru</v>
      </c>
      <c r="E3" s="59"/>
      <c r="F3" s="59"/>
      <c r="H3" s="60"/>
      <c r="I3" s="61"/>
      <c r="K3" s="60"/>
      <c r="M3" s="287"/>
      <c r="N3" s="287"/>
      <c r="O3" s="287"/>
    </row>
    <row r="4" spans="1:16">
      <c r="A4" s="531" t="s">
        <v>782</v>
      </c>
      <c r="B4" s="531"/>
      <c r="C4" s="531"/>
      <c r="D4" s="531"/>
      <c r="E4" s="531"/>
      <c r="F4" s="531"/>
      <c r="G4" s="531"/>
      <c r="H4" s="531"/>
      <c r="I4" s="531"/>
      <c r="J4" s="224"/>
      <c r="K4" s="224"/>
      <c r="L4" s="224"/>
      <c r="M4" s="224"/>
      <c r="N4" s="62"/>
      <c r="O4" s="289"/>
    </row>
    <row r="5" spans="1:16">
      <c r="A5" s="531" t="s">
        <v>651</v>
      </c>
      <c r="B5" s="531"/>
      <c r="C5" s="531"/>
      <c r="D5" s="531"/>
      <c r="E5" s="531"/>
      <c r="F5" s="531"/>
      <c r="G5" s="531"/>
      <c r="H5" s="531"/>
      <c r="I5" s="531"/>
      <c r="J5" s="224"/>
      <c r="K5" s="224"/>
      <c r="L5" s="224"/>
      <c r="M5" s="224"/>
      <c r="N5" s="62"/>
    </row>
    <row r="6" spans="1:16" ht="13.5" customHeight="1">
      <c r="E6" s="62"/>
      <c r="F6" s="62"/>
      <c r="H6" s="62"/>
      <c r="I6" s="299"/>
      <c r="J6" s="345" t="str">
        <f>CONCATENATE(functie," ",nume_candidat)</f>
        <v>Șef de lucrări Halbac-Cotoara-Zamfir Rares</v>
      </c>
      <c r="N6" s="62"/>
    </row>
    <row r="7" spans="1:16" ht="18.75" customHeight="1">
      <c r="A7" s="528" t="s">
        <v>336</v>
      </c>
      <c r="B7" s="528" t="s">
        <v>0</v>
      </c>
      <c r="C7" s="528" t="s">
        <v>543</v>
      </c>
      <c r="D7" s="528" t="s">
        <v>16</v>
      </c>
      <c r="E7" s="529" t="s">
        <v>17</v>
      </c>
      <c r="F7" s="534" t="s">
        <v>2</v>
      </c>
      <c r="G7" s="528" t="s">
        <v>18</v>
      </c>
      <c r="H7" s="529" t="s">
        <v>544</v>
      </c>
      <c r="I7" s="528" t="s">
        <v>542</v>
      </c>
      <c r="J7" s="528"/>
      <c r="K7" s="528" t="s">
        <v>4</v>
      </c>
      <c r="L7" s="528"/>
      <c r="M7" s="532" t="s">
        <v>48</v>
      </c>
      <c r="N7" s="533"/>
      <c r="O7" s="535" t="s">
        <v>539</v>
      </c>
      <c r="P7" s="536" t="s">
        <v>549</v>
      </c>
    </row>
    <row r="8" spans="1:16" ht="45.75" customHeight="1">
      <c r="A8" s="528"/>
      <c r="B8" s="528"/>
      <c r="C8" s="528"/>
      <c r="D8" s="528"/>
      <c r="E8" s="530"/>
      <c r="F8" s="534"/>
      <c r="G8" s="528"/>
      <c r="H8" s="530"/>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35"/>
      <c r="P8" s="536"/>
    </row>
    <row r="9" spans="1:16">
      <c r="A9" s="86"/>
      <c r="B9" s="63"/>
      <c r="C9" s="63"/>
      <c r="D9" s="63"/>
      <c r="E9" s="64"/>
      <c r="F9" s="28"/>
      <c r="G9" s="72"/>
      <c r="H9" s="65"/>
      <c r="I9" s="146">
        <f>SUMIF(I10:I1010,"&gt;0")</f>
        <v>0</v>
      </c>
      <c r="J9" s="146">
        <f t="shared" ref="J9:N9" si="0">SUMIF(J10:J108,"&gt;0")</f>
        <v>0</v>
      </c>
      <c r="K9" s="4">
        <f t="shared" si="0"/>
        <v>0</v>
      </c>
      <c r="L9" s="4">
        <f t="shared" si="0"/>
        <v>0</v>
      </c>
      <c r="M9" s="4">
        <f t="shared" si="0"/>
        <v>0</v>
      </c>
      <c r="N9" s="4">
        <f t="shared" si="0"/>
        <v>0</v>
      </c>
      <c r="O9" s="296"/>
    </row>
    <row r="10" spans="1:16">
      <c r="A10" s="35">
        <v>1</v>
      </c>
      <c r="B10" s="7"/>
      <c r="C10" s="7"/>
      <c r="D10" s="7"/>
      <c r="E10" s="5"/>
      <c r="F10" s="218"/>
      <c r="G10" s="218"/>
      <c r="H10" s="218"/>
      <c r="I10" s="16" t="str">
        <f t="shared" ref="I10:I41" si="1">IF(OR($B10="",$C10="",$D10="",$E10="",$F10&lt;an_initial,$F10&gt;an_final,$O10=FALSE),"",IF($H10="",CS_STR_B*$G10/P10,CS_STR_B*$H10))</f>
        <v/>
      </c>
      <c r="J10" s="16" t="str">
        <f t="shared" ref="J10:J41" si="2">IF(OR($B10="",$C10="",$D10="",$E10="",$F10="",$F10&gt;an_final,$O10=FALSE),"",IF($H10="",CS_STR_B*$G10/P10,CS_STR_B*$H10))</f>
        <v/>
      </c>
      <c r="K10" s="56" t="str">
        <f t="shared" ref="K10:K41" si="3">IF(OR($B10="",$C10="",$D10="",$E10="",$F10="",$F10&gt;an_final,$O10=FALSE),"",IF($F10&gt;=an_initial,1,""))</f>
        <v/>
      </c>
      <c r="L10" s="56" t="str">
        <f t="shared" ref="L10:L41" si="4">IF(OR($B10="",$C10="",$D10="",$E10="",$F10="",$F10&gt;an_final,$O10=FALSE),"",1)</f>
        <v/>
      </c>
      <c r="M10" s="374" t="str">
        <f t="shared" ref="M10:M41" si="5">IF(OR($B10="",$C10="",$D10="",$E10="",$F10="",$F10&gt;an_final,$O10=FALSE),"",IF($H10="",$G10/P10,$H10))</f>
        <v/>
      </c>
      <c r="N10" s="56" t="str">
        <f t="shared" ref="N10:N41" si="6">IF(OR($B10="",$C10="",$D10="",$E10="",$F10="",$F10&lt;an_initial,$F10&gt;an_final,$O10=FALSE),"",IF($H10="",$G10/P10,$H10))</f>
        <v/>
      </c>
      <c r="O10" s="347" t="b">
        <f t="shared" ref="O10:O73" si="7">IF(nume_candidat="",FALSE,ISNUMBER(SEARCH(nume_candidat,$B10)))</f>
        <v>0</v>
      </c>
      <c r="P10" s="348">
        <f t="shared" ref="P10:P41" si="8">LEN(B10)-LEN(SUBSTITUTE(B10,",",""))+1</f>
        <v>1</v>
      </c>
    </row>
    <row r="11" spans="1:16">
      <c r="A11" s="35">
        <v>2</v>
      </c>
      <c r="B11" s="7"/>
      <c r="C11" s="7"/>
      <c r="D11" s="7"/>
      <c r="E11" s="5"/>
      <c r="F11" s="218"/>
      <c r="G11" s="218"/>
      <c r="H11" s="218"/>
      <c r="I11" s="16" t="str">
        <f t="shared" si="1"/>
        <v/>
      </c>
      <c r="J11" s="16" t="str">
        <f t="shared" si="2"/>
        <v/>
      </c>
      <c r="K11" s="56" t="str">
        <f t="shared" si="3"/>
        <v/>
      </c>
      <c r="L11" s="56" t="str">
        <f t="shared" si="4"/>
        <v/>
      </c>
      <c r="M11" s="374" t="str">
        <f t="shared" si="5"/>
        <v/>
      </c>
      <c r="N11" s="56" t="str">
        <f t="shared" si="6"/>
        <v/>
      </c>
      <c r="O11" s="347" t="b">
        <f t="shared" si="7"/>
        <v>0</v>
      </c>
      <c r="P11" s="348">
        <f t="shared" si="8"/>
        <v>1</v>
      </c>
    </row>
    <row r="12" spans="1:16">
      <c r="A12" s="35">
        <v>3</v>
      </c>
      <c r="B12" s="6"/>
      <c r="C12" s="7"/>
      <c r="D12" s="7"/>
      <c r="E12" s="5"/>
      <c r="F12" s="218"/>
      <c r="G12" s="218"/>
      <c r="H12" s="218"/>
      <c r="I12" s="16" t="str">
        <f t="shared" si="1"/>
        <v/>
      </c>
      <c r="J12" s="16" t="str">
        <f t="shared" si="2"/>
        <v/>
      </c>
      <c r="K12" s="56" t="str">
        <f t="shared" si="3"/>
        <v/>
      </c>
      <c r="L12" s="56" t="str">
        <f t="shared" si="4"/>
        <v/>
      </c>
      <c r="M12" s="374" t="str">
        <f t="shared" si="5"/>
        <v/>
      </c>
      <c r="N12" s="56" t="str">
        <f t="shared" si="6"/>
        <v/>
      </c>
      <c r="O12" s="347" t="b">
        <f t="shared" si="7"/>
        <v>0</v>
      </c>
      <c r="P12" s="348">
        <f t="shared" si="8"/>
        <v>1</v>
      </c>
    </row>
    <row r="13" spans="1:16">
      <c r="A13" s="35">
        <v>4</v>
      </c>
      <c r="B13" s="6"/>
      <c r="C13" s="6"/>
      <c r="D13" s="6"/>
      <c r="E13" s="215"/>
      <c r="F13" s="214"/>
      <c r="G13" s="214"/>
      <c r="H13" s="214"/>
      <c r="I13" s="16" t="str">
        <f t="shared" si="1"/>
        <v/>
      </c>
      <c r="J13" s="16" t="str">
        <f t="shared" si="2"/>
        <v/>
      </c>
      <c r="K13" s="56" t="str">
        <f t="shared" si="3"/>
        <v/>
      </c>
      <c r="L13" s="56" t="str">
        <f t="shared" si="4"/>
        <v/>
      </c>
      <c r="M13" s="374" t="str">
        <f t="shared" si="5"/>
        <v/>
      </c>
      <c r="N13" s="56" t="str">
        <f t="shared" si="6"/>
        <v/>
      </c>
      <c r="O13" s="347" t="b">
        <f t="shared" si="7"/>
        <v>0</v>
      </c>
      <c r="P13" s="348">
        <f t="shared" si="8"/>
        <v>1</v>
      </c>
    </row>
    <row r="14" spans="1:16">
      <c r="A14" s="141">
        <v>5</v>
      </c>
      <c r="B14" s="6"/>
      <c r="C14" s="6"/>
      <c r="D14" s="6"/>
      <c r="E14" s="215"/>
      <c r="F14" s="214"/>
      <c r="G14" s="214"/>
      <c r="H14" s="214"/>
      <c r="I14" s="16" t="str">
        <f t="shared" si="1"/>
        <v/>
      </c>
      <c r="J14" s="16" t="str">
        <f t="shared" si="2"/>
        <v/>
      </c>
      <c r="K14" s="373" t="str">
        <f t="shared" si="3"/>
        <v/>
      </c>
      <c r="L14" s="56" t="str">
        <f t="shared" si="4"/>
        <v/>
      </c>
      <c r="M14" s="374" t="str">
        <f t="shared" si="5"/>
        <v/>
      </c>
      <c r="N14" s="56" t="str">
        <f t="shared" si="6"/>
        <v/>
      </c>
      <c r="O14" s="347" t="b">
        <f t="shared" si="7"/>
        <v>0</v>
      </c>
      <c r="P14" s="348">
        <f t="shared" si="8"/>
        <v>1</v>
      </c>
    </row>
    <row r="15" spans="1:16">
      <c r="A15" s="141">
        <v>6</v>
      </c>
      <c r="B15" s="6"/>
      <c r="C15" s="6"/>
      <c r="D15" s="6"/>
      <c r="E15" s="215"/>
      <c r="F15" s="214"/>
      <c r="G15" s="214"/>
      <c r="H15" s="214"/>
      <c r="I15" s="16" t="str">
        <f t="shared" si="1"/>
        <v/>
      </c>
      <c r="J15" s="16" t="str">
        <f t="shared" si="2"/>
        <v/>
      </c>
      <c r="K15" s="373" t="str">
        <f t="shared" si="3"/>
        <v/>
      </c>
      <c r="L15" s="56" t="str">
        <f t="shared" si="4"/>
        <v/>
      </c>
      <c r="M15" s="374" t="str">
        <f t="shared" si="5"/>
        <v/>
      </c>
      <c r="N15" s="56" t="str">
        <f t="shared" si="6"/>
        <v/>
      </c>
      <c r="O15" s="347" t="b">
        <f t="shared" si="7"/>
        <v>0</v>
      </c>
      <c r="P15" s="348">
        <f t="shared" si="8"/>
        <v>1</v>
      </c>
    </row>
    <row r="16" spans="1:16">
      <c r="A16" s="141">
        <v>7</v>
      </c>
      <c r="B16" s="6"/>
      <c r="C16" s="6"/>
      <c r="D16" s="6"/>
      <c r="E16" s="215"/>
      <c r="F16" s="214"/>
      <c r="G16" s="214"/>
      <c r="H16" s="214"/>
      <c r="I16" s="16" t="str">
        <f t="shared" si="1"/>
        <v/>
      </c>
      <c r="J16" s="16" t="str">
        <f t="shared" si="2"/>
        <v/>
      </c>
      <c r="K16" s="373" t="str">
        <f t="shared" si="3"/>
        <v/>
      </c>
      <c r="L16" s="56" t="str">
        <f t="shared" si="4"/>
        <v/>
      </c>
      <c r="M16" s="374" t="str">
        <f t="shared" si="5"/>
        <v/>
      </c>
      <c r="N16" s="56" t="str">
        <f t="shared" si="6"/>
        <v/>
      </c>
      <c r="O16" s="347" t="b">
        <f t="shared" si="7"/>
        <v>0</v>
      </c>
      <c r="P16" s="348">
        <f t="shared" si="8"/>
        <v>1</v>
      </c>
    </row>
    <row r="17" spans="1:16">
      <c r="A17" s="141">
        <v>8</v>
      </c>
      <c r="B17" s="6"/>
      <c r="C17" s="6"/>
      <c r="D17" s="6"/>
      <c r="E17" s="215"/>
      <c r="F17" s="214"/>
      <c r="G17" s="214"/>
      <c r="H17" s="214"/>
      <c r="I17" s="16" t="str">
        <f t="shared" si="1"/>
        <v/>
      </c>
      <c r="J17" s="16" t="str">
        <f t="shared" si="2"/>
        <v/>
      </c>
      <c r="K17" s="373" t="str">
        <f t="shared" si="3"/>
        <v/>
      </c>
      <c r="L17" s="56" t="str">
        <f t="shared" si="4"/>
        <v/>
      </c>
      <c r="M17" s="374" t="str">
        <f t="shared" si="5"/>
        <v/>
      </c>
      <c r="N17" s="56" t="str">
        <f t="shared" si="6"/>
        <v/>
      </c>
      <c r="O17" s="347" t="b">
        <f t="shared" si="7"/>
        <v>0</v>
      </c>
      <c r="P17" s="348">
        <f t="shared" si="8"/>
        <v>1</v>
      </c>
    </row>
    <row r="18" spans="1:16">
      <c r="A18" s="141">
        <v>9</v>
      </c>
      <c r="B18" s="6"/>
      <c r="C18" s="6"/>
      <c r="D18" s="6"/>
      <c r="E18" s="215"/>
      <c r="F18" s="214"/>
      <c r="G18" s="214"/>
      <c r="H18" s="214"/>
      <c r="I18" s="16" t="str">
        <f t="shared" si="1"/>
        <v/>
      </c>
      <c r="J18" s="16" t="str">
        <f t="shared" si="2"/>
        <v/>
      </c>
      <c r="K18" s="373" t="str">
        <f t="shared" si="3"/>
        <v/>
      </c>
      <c r="L18" s="56" t="str">
        <f t="shared" si="4"/>
        <v/>
      </c>
      <c r="M18" s="374" t="str">
        <f t="shared" si="5"/>
        <v/>
      </c>
      <c r="N18" s="56" t="str">
        <f t="shared" si="6"/>
        <v/>
      </c>
      <c r="O18" s="347" t="b">
        <f t="shared" si="7"/>
        <v>0</v>
      </c>
      <c r="P18" s="348">
        <f t="shared" si="8"/>
        <v>1</v>
      </c>
    </row>
    <row r="19" spans="1:16">
      <c r="A19" s="141">
        <v>10</v>
      </c>
      <c r="B19" s="6"/>
      <c r="C19" s="6"/>
      <c r="D19" s="6"/>
      <c r="E19" s="215"/>
      <c r="F19" s="214"/>
      <c r="G19" s="214"/>
      <c r="H19" s="214"/>
      <c r="I19" s="16" t="str">
        <f t="shared" si="1"/>
        <v/>
      </c>
      <c r="J19" s="16" t="str">
        <f t="shared" si="2"/>
        <v/>
      </c>
      <c r="K19" s="373" t="str">
        <f t="shared" si="3"/>
        <v/>
      </c>
      <c r="L19" s="56" t="str">
        <f t="shared" si="4"/>
        <v/>
      </c>
      <c r="M19" s="374" t="str">
        <f t="shared" si="5"/>
        <v/>
      </c>
      <c r="N19" s="56" t="str">
        <f t="shared" si="6"/>
        <v/>
      </c>
      <c r="O19" s="347" t="b">
        <f t="shared" si="7"/>
        <v>0</v>
      </c>
      <c r="P19" s="348">
        <f t="shared" si="8"/>
        <v>1</v>
      </c>
    </row>
    <row r="20" spans="1:16">
      <c r="A20" s="141">
        <v>11</v>
      </c>
      <c r="B20" s="6"/>
      <c r="C20" s="6"/>
      <c r="D20" s="6"/>
      <c r="E20" s="215"/>
      <c r="F20" s="214"/>
      <c r="G20" s="214"/>
      <c r="H20" s="214"/>
      <c r="I20" s="16" t="str">
        <f t="shared" si="1"/>
        <v/>
      </c>
      <c r="J20" s="16" t="str">
        <f t="shared" si="2"/>
        <v/>
      </c>
      <c r="K20" s="373" t="str">
        <f t="shared" si="3"/>
        <v/>
      </c>
      <c r="L20" s="56" t="str">
        <f t="shared" si="4"/>
        <v/>
      </c>
      <c r="M20" s="374" t="str">
        <f t="shared" si="5"/>
        <v/>
      </c>
      <c r="N20" s="56" t="str">
        <f t="shared" si="6"/>
        <v/>
      </c>
      <c r="O20" s="347" t="b">
        <f t="shared" si="7"/>
        <v>0</v>
      </c>
      <c r="P20" s="348">
        <f t="shared" si="8"/>
        <v>1</v>
      </c>
    </row>
    <row r="21" spans="1:16">
      <c r="A21" s="141">
        <v>12</v>
      </c>
      <c r="B21" s="6"/>
      <c r="C21" s="6"/>
      <c r="D21" s="6"/>
      <c r="E21" s="215"/>
      <c r="F21" s="214"/>
      <c r="G21" s="214"/>
      <c r="H21" s="214"/>
      <c r="I21" s="16" t="str">
        <f t="shared" si="1"/>
        <v/>
      </c>
      <c r="J21" s="16" t="str">
        <f t="shared" si="2"/>
        <v/>
      </c>
      <c r="K21" s="373" t="str">
        <f t="shared" si="3"/>
        <v/>
      </c>
      <c r="L21" s="56" t="str">
        <f t="shared" si="4"/>
        <v/>
      </c>
      <c r="M21" s="374" t="str">
        <f t="shared" si="5"/>
        <v/>
      </c>
      <c r="N21" s="56" t="str">
        <f t="shared" si="6"/>
        <v/>
      </c>
      <c r="O21" s="347" t="b">
        <f t="shared" si="7"/>
        <v>0</v>
      </c>
      <c r="P21" s="348">
        <f t="shared" si="8"/>
        <v>1</v>
      </c>
    </row>
    <row r="22" spans="1:16">
      <c r="A22" s="141">
        <v>13</v>
      </c>
      <c r="B22" s="6"/>
      <c r="C22" s="6"/>
      <c r="D22" s="6"/>
      <c r="E22" s="215"/>
      <c r="F22" s="214"/>
      <c r="G22" s="214"/>
      <c r="H22" s="214"/>
      <c r="I22" s="16" t="str">
        <f t="shared" si="1"/>
        <v/>
      </c>
      <c r="J22" s="16" t="str">
        <f t="shared" si="2"/>
        <v/>
      </c>
      <c r="K22" s="373" t="str">
        <f t="shared" si="3"/>
        <v/>
      </c>
      <c r="L22" s="56" t="str">
        <f t="shared" si="4"/>
        <v/>
      </c>
      <c r="M22" s="374" t="str">
        <f t="shared" si="5"/>
        <v/>
      </c>
      <c r="N22" s="56" t="str">
        <f t="shared" si="6"/>
        <v/>
      </c>
      <c r="O22" s="347" t="b">
        <f t="shared" si="7"/>
        <v>0</v>
      </c>
      <c r="P22" s="348">
        <f t="shared" si="8"/>
        <v>1</v>
      </c>
    </row>
    <row r="23" spans="1:16">
      <c r="A23" s="141">
        <v>14</v>
      </c>
      <c r="B23" s="6"/>
      <c r="C23" s="6"/>
      <c r="D23" s="6"/>
      <c r="E23" s="215"/>
      <c r="F23" s="214"/>
      <c r="G23" s="214"/>
      <c r="H23" s="214"/>
      <c r="I23" s="16" t="str">
        <f t="shared" si="1"/>
        <v/>
      </c>
      <c r="J23" s="16" t="str">
        <f t="shared" si="2"/>
        <v/>
      </c>
      <c r="K23" s="373" t="str">
        <f t="shared" si="3"/>
        <v/>
      </c>
      <c r="L23" s="56" t="str">
        <f t="shared" si="4"/>
        <v/>
      </c>
      <c r="M23" s="374" t="str">
        <f t="shared" si="5"/>
        <v/>
      </c>
      <c r="N23" s="56" t="str">
        <f t="shared" si="6"/>
        <v/>
      </c>
      <c r="O23" s="347" t="b">
        <f t="shared" si="7"/>
        <v>0</v>
      </c>
      <c r="P23" s="348">
        <f t="shared" si="8"/>
        <v>1</v>
      </c>
    </row>
    <row r="24" spans="1:16">
      <c r="A24" s="141">
        <v>15</v>
      </c>
      <c r="B24" s="6"/>
      <c r="C24" s="6"/>
      <c r="D24" s="6"/>
      <c r="E24" s="215"/>
      <c r="F24" s="214"/>
      <c r="G24" s="214"/>
      <c r="H24" s="214"/>
      <c r="I24" s="16" t="str">
        <f t="shared" si="1"/>
        <v/>
      </c>
      <c r="J24" s="16" t="str">
        <f t="shared" si="2"/>
        <v/>
      </c>
      <c r="K24" s="373" t="str">
        <f t="shared" si="3"/>
        <v/>
      </c>
      <c r="L24" s="56" t="str">
        <f t="shared" si="4"/>
        <v/>
      </c>
      <c r="M24" s="374" t="str">
        <f t="shared" si="5"/>
        <v/>
      </c>
      <c r="N24" s="56" t="str">
        <f t="shared" si="6"/>
        <v/>
      </c>
      <c r="O24" s="347" t="b">
        <f t="shared" si="7"/>
        <v>0</v>
      </c>
      <c r="P24" s="348">
        <f t="shared" si="8"/>
        <v>1</v>
      </c>
    </row>
    <row r="25" spans="1:16">
      <c r="A25" s="141">
        <v>16</v>
      </c>
      <c r="B25" s="6"/>
      <c r="C25" s="6"/>
      <c r="D25" s="6"/>
      <c r="E25" s="215"/>
      <c r="F25" s="214"/>
      <c r="G25" s="214"/>
      <c r="H25" s="214"/>
      <c r="I25" s="16" t="str">
        <f t="shared" si="1"/>
        <v/>
      </c>
      <c r="J25" s="16" t="str">
        <f t="shared" si="2"/>
        <v/>
      </c>
      <c r="K25" s="373" t="str">
        <f t="shared" si="3"/>
        <v/>
      </c>
      <c r="L25" s="56" t="str">
        <f t="shared" si="4"/>
        <v/>
      </c>
      <c r="M25" s="374" t="str">
        <f t="shared" si="5"/>
        <v/>
      </c>
      <c r="N25" s="56" t="str">
        <f t="shared" si="6"/>
        <v/>
      </c>
      <c r="O25" s="347" t="b">
        <f t="shared" si="7"/>
        <v>0</v>
      </c>
      <c r="P25" s="348">
        <f t="shared" si="8"/>
        <v>1</v>
      </c>
    </row>
    <row r="26" spans="1:16">
      <c r="A26" s="141">
        <v>17</v>
      </c>
      <c r="B26" s="6"/>
      <c r="C26" s="6"/>
      <c r="D26" s="6"/>
      <c r="E26" s="215"/>
      <c r="F26" s="214"/>
      <c r="G26" s="214"/>
      <c r="H26" s="214"/>
      <c r="I26" s="16" t="str">
        <f t="shared" si="1"/>
        <v/>
      </c>
      <c r="J26" s="16" t="str">
        <f t="shared" si="2"/>
        <v/>
      </c>
      <c r="K26" s="373" t="str">
        <f t="shared" si="3"/>
        <v/>
      </c>
      <c r="L26" s="56" t="str">
        <f t="shared" si="4"/>
        <v/>
      </c>
      <c r="M26" s="374" t="str">
        <f t="shared" si="5"/>
        <v/>
      </c>
      <c r="N26" s="56" t="str">
        <f t="shared" si="6"/>
        <v/>
      </c>
      <c r="O26" s="347" t="b">
        <f t="shared" si="7"/>
        <v>0</v>
      </c>
      <c r="P26" s="348">
        <f t="shared" si="8"/>
        <v>1</v>
      </c>
    </row>
    <row r="27" spans="1:16">
      <c r="A27" s="141">
        <v>18</v>
      </c>
      <c r="B27" s="6"/>
      <c r="C27" s="6"/>
      <c r="D27" s="6"/>
      <c r="E27" s="215"/>
      <c r="F27" s="214"/>
      <c r="G27" s="214"/>
      <c r="H27" s="214"/>
      <c r="I27" s="16" t="str">
        <f t="shared" si="1"/>
        <v/>
      </c>
      <c r="J27" s="16" t="str">
        <f t="shared" si="2"/>
        <v/>
      </c>
      <c r="K27" s="373" t="str">
        <f t="shared" si="3"/>
        <v/>
      </c>
      <c r="L27" s="56" t="str">
        <f t="shared" si="4"/>
        <v/>
      </c>
      <c r="M27" s="374" t="str">
        <f t="shared" si="5"/>
        <v/>
      </c>
      <c r="N27" s="56" t="str">
        <f t="shared" si="6"/>
        <v/>
      </c>
      <c r="O27" s="347" t="b">
        <f t="shared" si="7"/>
        <v>0</v>
      </c>
      <c r="P27" s="348">
        <f t="shared" si="8"/>
        <v>1</v>
      </c>
    </row>
    <row r="28" spans="1:16">
      <c r="A28" s="141">
        <v>19</v>
      </c>
      <c r="B28" s="6"/>
      <c r="C28" s="6"/>
      <c r="D28" s="6"/>
      <c r="E28" s="215"/>
      <c r="F28" s="214"/>
      <c r="G28" s="214"/>
      <c r="H28" s="214"/>
      <c r="I28" s="16" t="str">
        <f t="shared" si="1"/>
        <v/>
      </c>
      <c r="J28" s="16" t="str">
        <f t="shared" si="2"/>
        <v/>
      </c>
      <c r="K28" s="373" t="str">
        <f t="shared" si="3"/>
        <v/>
      </c>
      <c r="L28" s="56" t="str">
        <f t="shared" si="4"/>
        <v/>
      </c>
      <c r="M28" s="374" t="str">
        <f t="shared" si="5"/>
        <v/>
      </c>
      <c r="N28" s="56" t="str">
        <f t="shared" si="6"/>
        <v/>
      </c>
      <c r="O28" s="347" t="b">
        <f t="shared" si="7"/>
        <v>0</v>
      </c>
      <c r="P28" s="348">
        <f t="shared" si="8"/>
        <v>1</v>
      </c>
    </row>
    <row r="29" spans="1:16">
      <c r="A29" s="141">
        <v>20</v>
      </c>
      <c r="B29" s="6"/>
      <c r="C29" s="6"/>
      <c r="D29" s="6"/>
      <c r="E29" s="215"/>
      <c r="F29" s="214"/>
      <c r="G29" s="214"/>
      <c r="H29" s="214"/>
      <c r="I29" s="16" t="str">
        <f t="shared" si="1"/>
        <v/>
      </c>
      <c r="J29" s="16" t="str">
        <f t="shared" si="2"/>
        <v/>
      </c>
      <c r="K29" s="373" t="str">
        <f t="shared" si="3"/>
        <v/>
      </c>
      <c r="L29" s="56" t="str">
        <f t="shared" si="4"/>
        <v/>
      </c>
      <c r="M29" s="374" t="str">
        <f t="shared" si="5"/>
        <v/>
      </c>
      <c r="N29" s="56" t="str">
        <f t="shared" si="6"/>
        <v/>
      </c>
      <c r="O29" s="347" t="b">
        <f t="shared" si="7"/>
        <v>0</v>
      </c>
      <c r="P29" s="348">
        <f t="shared" si="8"/>
        <v>1</v>
      </c>
    </row>
    <row r="30" spans="1:16">
      <c r="A30" s="141">
        <v>21</v>
      </c>
      <c r="B30" s="6"/>
      <c r="C30" s="6"/>
      <c r="D30" s="6"/>
      <c r="E30" s="215"/>
      <c r="F30" s="214"/>
      <c r="G30" s="214"/>
      <c r="H30" s="214"/>
      <c r="I30" s="16" t="str">
        <f t="shared" si="1"/>
        <v/>
      </c>
      <c r="J30" s="16" t="str">
        <f t="shared" si="2"/>
        <v/>
      </c>
      <c r="K30" s="373" t="str">
        <f t="shared" si="3"/>
        <v/>
      </c>
      <c r="L30" s="56" t="str">
        <f t="shared" si="4"/>
        <v/>
      </c>
      <c r="M30" s="374" t="str">
        <f t="shared" si="5"/>
        <v/>
      </c>
      <c r="N30" s="56" t="str">
        <f t="shared" si="6"/>
        <v/>
      </c>
      <c r="O30" s="347" t="b">
        <f t="shared" si="7"/>
        <v>0</v>
      </c>
      <c r="P30" s="348">
        <f t="shared" si="8"/>
        <v>1</v>
      </c>
    </row>
    <row r="31" spans="1:16">
      <c r="A31" s="141">
        <v>22</v>
      </c>
      <c r="B31" s="6"/>
      <c r="C31" s="6"/>
      <c r="D31" s="6"/>
      <c r="E31" s="215"/>
      <c r="F31" s="214"/>
      <c r="G31" s="214"/>
      <c r="H31" s="214"/>
      <c r="I31" s="16" t="str">
        <f t="shared" si="1"/>
        <v/>
      </c>
      <c r="J31" s="16" t="str">
        <f t="shared" si="2"/>
        <v/>
      </c>
      <c r="K31" s="373" t="str">
        <f t="shared" si="3"/>
        <v/>
      </c>
      <c r="L31" s="56" t="str">
        <f t="shared" si="4"/>
        <v/>
      </c>
      <c r="M31" s="374" t="str">
        <f t="shared" si="5"/>
        <v/>
      </c>
      <c r="N31" s="56" t="str">
        <f t="shared" si="6"/>
        <v/>
      </c>
      <c r="O31" s="347" t="b">
        <f t="shared" si="7"/>
        <v>0</v>
      </c>
      <c r="P31" s="348">
        <f t="shared" si="8"/>
        <v>1</v>
      </c>
    </row>
    <row r="32" spans="1:16">
      <c r="A32" s="141">
        <v>23</v>
      </c>
      <c r="B32" s="6"/>
      <c r="C32" s="6"/>
      <c r="D32" s="6"/>
      <c r="E32" s="215"/>
      <c r="F32" s="214"/>
      <c r="G32" s="214"/>
      <c r="H32" s="214"/>
      <c r="I32" s="16" t="str">
        <f t="shared" si="1"/>
        <v/>
      </c>
      <c r="J32" s="16" t="str">
        <f t="shared" si="2"/>
        <v/>
      </c>
      <c r="K32" s="373" t="str">
        <f t="shared" si="3"/>
        <v/>
      </c>
      <c r="L32" s="56" t="str">
        <f t="shared" si="4"/>
        <v/>
      </c>
      <c r="M32" s="374" t="str">
        <f t="shared" si="5"/>
        <v/>
      </c>
      <c r="N32" s="56" t="str">
        <f t="shared" si="6"/>
        <v/>
      </c>
      <c r="O32" s="347" t="b">
        <f t="shared" si="7"/>
        <v>0</v>
      </c>
      <c r="P32" s="348">
        <f t="shared" si="8"/>
        <v>1</v>
      </c>
    </row>
    <row r="33" spans="1:16">
      <c r="A33" s="141">
        <v>24</v>
      </c>
      <c r="B33" s="6"/>
      <c r="C33" s="6"/>
      <c r="D33" s="6"/>
      <c r="E33" s="215"/>
      <c r="F33" s="214"/>
      <c r="G33" s="214"/>
      <c r="H33" s="214"/>
      <c r="I33" s="16" t="str">
        <f t="shared" si="1"/>
        <v/>
      </c>
      <c r="J33" s="16" t="str">
        <f t="shared" si="2"/>
        <v/>
      </c>
      <c r="K33" s="373" t="str">
        <f t="shared" si="3"/>
        <v/>
      </c>
      <c r="L33" s="56" t="str">
        <f t="shared" si="4"/>
        <v/>
      </c>
      <c r="M33" s="374" t="str">
        <f t="shared" si="5"/>
        <v/>
      </c>
      <c r="N33" s="56" t="str">
        <f t="shared" si="6"/>
        <v/>
      </c>
      <c r="O33" s="347" t="b">
        <f t="shared" si="7"/>
        <v>0</v>
      </c>
      <c r="P33" s="348">
        <f t="shared" si="8"/>
        <v>1</v>
      </c>
    </row>
    <row r="34" spans="1:16">
      <c r="A34" s="141">
        <v>25</v>
      </c>
      <c r="B34" s="6"/>
      <c r="C34" s="6"/>
      <c r="D34" s="6"/>
      <c r="E34" s="215"/>
      <c r="F34" s="214"/>
      <c r="G34" s="214"/>
      <c r="H34" s="214"/>
      <c r="I34" s="16" t="str">
        <f t="shared" si="1"/>
        <v/>
      </c>
      <c r="J34" s="16" t="str">
        <f t="shared" si="2"/>
        <v/>
      </c>
      <c r="K34" s="373" t="str">
        <f t="shared" si="3"/>
        <v/>
      </c>
      <c r="L34" s="56" t="str">
        <f t="shared" si="4"/>
        <v/>
      </c>
      <c r="M34" s="374" t="str">
        <f t="shared" si="5"/>
        <v/>
      </c>
      <c r="N34" s="56" t="str">
        <f t="shared" si="6"/>
        <v/>
      </c>
      <c r="O34" s="347" t="b">
        <f t="shared" si="7"/>
        <v>0</v>
      </c>
      <c r="P34" s="348">
        <f t="shared" si="8"/>
        <v>1</v>
      </c>
    </row>
    <row r="35" spans="1:16">
      <c r="A35" s="141">
        <v>26</v>
      </c>
      <c r="B35" s="6"/>
      <c r="C35" s="6"/>
      <c r="D35" s="6"/>
      <c r="E35" s="215"/>
      <c r="F35" s="214"/>
      <c r="G35" s="214"/>
      <c r="H35" s="214"/>
      <c r="I35" s="16" t="str">
        <f t="shared" si="1"/>
        <v/>
      </c>
      <c r="J35" s="16" t="str">
        <f t="shared" si="2"/>
        <v/>
      </c>
      <c r="K35" s="373" t="str">
        <f t="shared" si="3"/>
        <v/>
      </c>
      <c r="L35" s="56" t="str">
        <f t="shared" si="4"/>
        <v/>
      </c>
      <c r="M35" s="374" t="str">
        <f t="shared" si="5"/>
        <v/>
      </c>
      <c r="N35" s="56" t="str">
        <f t="shared" si="6"/>
        <v/>
      </c>
      <c r="O35" s="347" t="b">
        <f t="shared" si="7"/>
        <v>0</v>
      </c>
      <c r="P35" s="348">
        <f t="shared" si="8"/>
        <v>1</v>
      </c>
    </row>
    <row r="36" spans="1:16">
      <c r="A36" s="141">
        <v>27</v>
      </c>
      <c r="B36" s="6"/>
      <c r="C36" s="6"/>
      <c r="D36" s="6"/>
      <c r="E36" s="215"/>
      <c r="F36" s="214"/>
      <c r="G36" s="214"/>
      <c r="H36" s="214"/>
      <c r="I36" s="16" t="str">
        <f t="shared" si="1"/>
        <v/>
      </c>
      <c r="J36" s="16" t="str">
        <f t="shared" si="2"/>
        <v/>
      </c>
      <c r="K36" s="373" t="str">
        <f t="shared" si="3"/>
        <v/>
      </c>
      <c r="L36" s="56" t="str">
        <f t="shared" si="4"/>
        <v/>
      </c>
      <c r="M36" s="374" t="str">
        <f t="shared" si="5"/>
        <v/>
      </c>
      <c r="N36" s="56" t="str">
        <f t="shared" si="6"/>
        <v/>
      </c>
      <c r="O36" s="347" t="b">
        <f t="shared" si="7"/>
        <v>0</v>
      </c>
      <c r="P36" s="348">
        <f t="shared" si="8"/>
        <v>1</v>
      </c>
    </row>
    <row r="37" spans="1:16">
      <c r="A37" s="141">
        <v>28</v>
      </c>
      <c r="B37" s="6"/>
      <c r="C37" s="6"/>
      <c r="D37" s="6"/>
      <c r="E37" s="215"/>
      <c r="F37" s="214"/>
      <c r="G37" s="214"/>
      <c r="H37" s="214"/>
      <c r="I37" s="16" t="str">
        <f t="shared" si="1"/>
        <v/>
      </c>
      <c r="J37" s="16" t="str">
        <f t="shared" si="2"/>
        <v/>
      </c>
      <c r="K37" s="373" t="str">
        <f t="shared" si="3"/>
        <v/>
      </c>
      <c r="L37" s="56" t="str">
        <f t="shared" si="4"/>
        <v/>
      </c>
      <c r="M37" s="374" t="str">
        <f t="shared" si="5"/>
        <v/>
      </c>
      <c r="N37" s="56" t="str">
        <f t="shared" si="6"/>
        <v/>
      </c>
      <c r="O37" s="347" t="b">
        <f t="shared" si="7"/>
        <v>0</v>
      </c>
      <c r="P37" s="348">
        <f t="shared" si="8"/>
        <v>1</v>
      </c>
    </row>
    <row r="38" spans="1:16">
      <c r="A38" s="141">
        <v>29</v>
      </c>
      <c r="B38" s="6"/>
      <c r="C38" s="6"/>
      <c r="D38" s="6"/>
      <c r="E38" s="215"/>
      <c r="F38" s="214"/>
      <c r="G38" s="214"/>
      <c r="H38" s="214"/>
      <c r="I38" s="16" t="str">
        <f t="shared" si="1"/>
        <v/>
      </c>
      <c r="J38" s="16" t="str">
        <f t="shared" si="2"/>
        <v/>
      </c>
      <c r="K38" s="373" t="str">
        <f t="shared" si="3"/>
        <v/>
      </c>
      <c r="L38" s="56" t="str">
        <f t="shared" si="4"/>
        <v/>
      </c>
      <c r="M38" s="374" t="str">
        <f t="shared" si="5"/>
        <v/>
      </c>
      <c r="N38" s="56" t="str">
        <f t="shared" si="6"/>
        <v/>
      </c>
      <c r="O38" s="347" t="b">
        <f t="shared" si="7"/>
        <v>0</v>
      </c>
      <c r="P38" s="348">
        <f t="shared" si="8"/>
        <v>1</v>
      </c>
    </row>
    <row r="39" spans="1:16">
      <c r="A39" s="141">
        <v>30</v>
      </c>
      <c r="B39" s="6"/>
      <c r="C39" s="6"/>
      <c r="D39" s="6"/>
      <c r="E39" s="215"/>
      <c r="F39" s="214"/>
      <c r="G39" s="214"/>
      <c r="H39" s="214"/>
      <c r="I39" s="16" t="str">
        <f t="shared" si="1"/>
        <v/>
      </c>
      <c r="J39" s="16" t="str">
        <f t="shared" si="2"/>
        <v/>
      </c>
      <c r="K39" s="373" t="str">
        <f t="shared" si="3"/>
        <v/>
      </c>
      <c r="L39" s="56" t="str">
        <f t="shared" si="4"/>
        <v/>
      </c>
      <c r="M39" s="374" t="str">
        <f t="shared" si="5"/>
        <v/>
      </c>
      <c r="N39" s="56" t="str">
        <f t="shared" si="6"/>
        <v/>
      </c>
      <c r="O39" s="347" t="b">
        <f t="shared" si="7"/>
        <v>0</v>
      </c>
      <c r="P39" s="348">
        <f t="shared" si="8"/>
        <v>1</v>
      </c>
    </row>
    <row r="40" spans="1:16">
      <c r="A40" s="141">
        <v>31</v>
      </c>
      <c r="B40" s="6"/>
      <c r="C40" s="6"/>
      <c r="D40" s="6"/>
      <c r="E40" s="215"/>
      <c r="F40" s="214"/>
      <c r="G40" s="214"/>
      <c r="H40" s="214"/>
      <c r="I40" s="16" t="str">
        <f t="shared" si="1"/>
        <v/>
      </c>
      <c r="J40" s="16" t="str">
        <f t="shared" si="2"/>
        <v/>
      </c>
      <c r="K40" s="373" t="str">
        <f t="shared" si="3"/>
        <v/>
      </c>
      <c r="L40" s="56" t="str">
        <f t="shared" si="4"/>
        <v/>
      </c>
      <c r="M40" s="374" t="str">
        <f t="shared" si="5"/>
        <v/>
      </c>
      <c r="N40" s="56" t="str">
        <f t="shared" si="6"/>
        <v/>
      </c>
      <c r="O40" s="347" t="b">
        <f t="shared" si="7"/>
        <v>0</v>
      </c>
      <c r="P40" s="348">
        <f t="shared" si="8"/>
        <v>1</v>
      </c>
    </row>
    <row r="41" spans="1:16">
      <c r="A41" s="141">
        <v>32</v>
      </c>
      <c r="B41" s="6"/>
      <c r="C41" s="6"/>
      <c r="D41" s="6"/>
      <c r="E41" s="215"/>
      <c r="F41" s="214"/>
      <c r="G41" s="214"/>
      <c r="H41" s="214"/>
      <c r="I41" s="16" t="str">
        <f t="shared" si="1"/>
        <v/>
      </c>
      <c r="J41" s="16" t="str">
        <f t="shared" si="2"/>
        <v/>
      </c>
      <c r="K41" s="373" t="str">
        <f t="shared" si="3"/>
        <v/>
      </c>
      <c r="L41" s="56" t="str">
        <f t="shared" si="4"/>
        <v/>
      </c>
      <c r="M41" s="374" t="str">
        <f t="shared" si="5"/>
        <v/>
      </c>
      <c r="N41" s="56" t="str">
        <f t="shared" si="6"/>
        <v/>
      </c>
      <c r="O41" s="347" t="b">
        <f t="shared" si="7"/>
        <v>0</v>
      </c>
      <c r="P41" s="348">
        <f t="shared" si="8"/>
        <v>1</v>
      </c>
    </row>
    <row r="42" spans="1:16">
      <c r="A42" s="141">
        <v>33</v>
      </c>
      <c r="B42" s="6"/>
      <c r="C42" s="6"/>
      <c r="D42" s="6"/>
      <c r="E42" s="215"/>
      <c r="F42" s="214"/>
      <c r="G42" s="214"/>
      <c r="H42" s="214"/>
      <c r="I42" s="16" t="str">
        <f t="shared" ref="I42:I73" si="9">IF(OR($B42="",$C42="",$D42="",$E42="",$F42&lt;an_initial,$F42&gt;an_final,$O42=FALSE),"",IF($H42="",CS_STR_B*$G42/P42,CS_STR_B*$H42))</f>
        <v/>
      </c>
      <c r="J42" s="16" t="str">
        <f t="shared" ref="J42:J73" si="10">IF(OR($B42="",$C42="",$D42="",$E42="",$F42="",$F42&gt;an_final,$O42=FALSE),"",IF($H42="",CS_STR_B*$G42/P42,CS_STR_B*$H42))</f>
        <v/>
      </c>
      <c r="K42" s="373" t="str">
        <f t="shared" ref="K42:K73" si="11">IF(OR($B42="",$C42="",$D42="",$E42="",$F42="",$F42&gt;an_final,$O42=FALSE),"",IF($F42&gt;=an_initial,1,""))</f>
        <v/>
      </c>
      <c r="L42" s="56" t="str">
        <f t="shared" ref="L42:L73" si="12">IF(OR($B42="",$C42="",$D42="",$E42="",$F42="",$F42&gt;an_final,$O42=FALSE),"",1)</f>
        <v/>
      </c>
      <c r="M42" s="374" t="str">
        <f t="shared" ref="M42:M73" si="13">IF(OR($B42="",$C42="",$D42="",$E42="",$F42="",$F42&gt;an_final,$O42=FALSE),"",IF($H42="",$G42/P42,$H42))</f>
        <v/>
      </c>
      <c r="N42" s="56" t="str">
        <f t="shared" ref="N42:N73" si="14">IF(OR($B42="",$C42="",$D42="",$E42="",$F42="",$F42&lt;an_initial,$F42&gt;an_final,$O42=FALSE),"",IF($H42="",$G42/P42,$H42))</f>
        <v/>
      </c>
      <c r="O42" s="347" t="b">
        <f t="shared" si="7"/>
        <v>0</v>
      </c>
      <c r="P42" s="348">
        <f t="shared" ref="P42:P74" si="15">LEN(B42)-LEN(SUBSTITUTE(B42,",",""))+1</f>
        <v>1</v>
      </c>
    </row>
    <row r="43" spans="1:16">
      <c r="A43" s="141">
        <v>34</v>
      </c>
      <c r="B43" s="6"/>
      <c r="C43" s="6"/>
      <c r="D43" s="6"/>
      <c r="E43" s="215"/>
      <c r="F43" s="214"/>
      <c r="G43" s="214"/>
      <c r="H43" s="214"/>
      <c r="I43" s="16" t="str">
        <f t="shared" si="9"/>
        <v/>
      </c>
      <c r="J43" s="16" t="str">
        <f t="shared" si="10"/>
        <v/>
      </c>
      <c r="K43" s="373" t="str">
        <f t="shared" si="11"/>
        <v/>
      </c>
      <c r="L43" s="56" t="str">
        <f t="shared" si="12"/>
        <v/>
      </c>
      <c r="M43" s="374" t="str">
        <f t="shared" si="13"/>
        <v/>
      </c>
      <c r="N43" s="56" t="str">
        <f t="shared" si="14"/>
        <v/>
      </c>
      <c r="O43" s="347" t="b">
        <f t="shared" si="7"/>
        <v>0</v>
      </c>
      <c r="P43" s="348">
        <f t="shared" si="15"/>
        <v>1</v>
      </c>
    </row>
    <row r="44" spans="1:16">
      <c r="A44" s="141">
        <v>35</v>
      </c>
      <c r="B44" s="6"/>
      <c r="C44" s="6"/>
      <c r="D44" s="6"/>
      <c r="E44" s="215"/>
      <c r="F44" s="214"/>
      <c r="G44" s="214"/>
      <c r="H44" s="214"/>
      <c r="I44" s="16" t="str">
        <f t="shared" si="9"/>
        <v/>
      </c>
      <c r="J44" s="16" t="str">
        <f t="shared" si="10"/>
        <v/>
      </c>
      <c r="K44" s="373" t="str">
        <f t="shared" si="11"/>
        <v/>
      </c>
      <c r="L44" s="56" t="str">
        <f t="shared" si="12"/>
        <v/>
      </c>
      <c r="M44" s="374" t="str">
        <f t="shared" si="13"/>
        <v/>
      </c>
      <c r="N44" s="56" t="str">
        <f t="shared" si="14"/>
        <v/>
      </c>
      <c r="O44" s="347" t="b">
        <f t="shared" si="7"/>
        <v>0</v>
      </c>
      <c r="P44" s="348">
        <f t="shared" si="15"/>
        <v>1</v>
      </c>
    </row>
    <row r="45" spans="1:16">
      <c r="A45" s="141">
        <v>36</v>
      </c>
      <c r="B45" s="6"/>
      <c r="C45" s="6"/>
      <c r="D45" s="6"/>
      <c r="E45" s="215"/>
      <c r="F45" s="214"/>
      <c r="G45" s="214"/>
      <c r="H45" s="214"/>
      <c r="I45" s="16" t="str">
        <f t="shared" si="9"/>
        <v/>
      </c>
      <c r="J45" s="16" t="str">
        <f t="shared" si="10"/>
        <v/>
      </c>
      <c r="K45" s="373" t="str">
        <f t="shared" si="11"/>
        <v/>
      </c>
      <c r="L45" s="56" t="str">
        <f t="shared" si="12"/>
        <v/>
      </c>
      <c r="M45" s="374" t="str">
        <f t="shared" si="13"/>
        <v/>
      </c>
      <c r="N45" s="56" t="str">
        <f t="shared" si="14"/>
        <v/>
      </c>
      <c r="O45" s="347" t="b">
        <f t="shared" si="7"/>
        <v>0</v>
      </c>
      <c r="P45" s="348">
        <f t="shared" si="15"/>
        <v>1</v>
      </c>
    </row>
    <row r="46" spans="1:16">
      <c r="A46" s="141">
        <v>37</v>
      </c>
      <c r="B46" s="6"/>
      <c r="C46" s="6"/>
      <c r="D46" s="6"/>
      <c r="E46" s="215"/>
      <c r="F46" s="214"/>
      <c r="G46" s="214"/>
      <c r="H46" s="214"/>
      <c r="I46" s="16" t="str">
        <f t="shared" si="9"/>
        <v/>
      </c>
      <c r="J46" s="16" t="str">
        <f t="shared" si="10"/>
        <v/>
      </c>
      <c r="K46" s="373" t="str">
        <f t="shared" si="11"/>
        <v/>
      </c>
      <c r="L46" s="56" t="str">
        <f t="shared" si="12"/>
        <v/>
      </c>
      <c r="M46" s="374" t="str">
        <f t="shared" si="13"/>
        <v/>
      </c>
      <c r="N46" s="56" t="str">
        <f t="shared" si="14"/>
        <v/>
      </c>
      <c r="O46" s="347" t="b">
        <f t="shared" si="7"/>
        <v>0</v>
      </c>
      <c r="P46" s="348">
        <f t="shared" si="15"/>
        <v>1</v>
      </c>
    </row>
    <row r="47" spans="1:16">
      <c r="A47" s="141">
        <v>38</v>
      </c>
      <c r="B47" s="6"/>
      <c r="C47" s="6"/>
      <c r="D47" s="6"/>
      <c r="E47" s="215"/>
      <c r="F47" s="214"/>
      <c r="G47" s="214"/>
      <c r="H47" s="214"/>
      <c r="I47" s="16" t="str">
        <f t="shared" si="9"/>
        <v/>
      </c>
      <c r="J47" s="16" t="str">
        <f t="shared" si="10"/>
        <v/>
      </c>
      <c r="K47" s="373" t="str">
        <f t="shared" si="11"/>
        <v/>
      </c>
      <c r="L47" s="56" t="str">
        <f t="shared" si="12"/>
        <v/>
      </c>
      <c r="M47" s="374" t="str">
        <f t="shared" si="13"/>
        <v/>
      </c>
      <c r="N47" s="56" t="str">
        <f t="shared" si="14"/>
        <v/>
      </c>
      <c r="O47" s="347" t="b">
        <f t="shared" si="7"/>
        <v>0</v>
      </c>
      <c r="P47" s="348">
        <f t="shared" si="15"/>
        <v>1</v>
      </c>
    </row>
    <row r="48" spans="1:16">
      <c r="A48" s="141">
        <v>39</v>
      </c>
      <c r="B48" s="6"/>
      <c r="C48" s="6"/>
      <c r="D48" s="6"/>
      <c r="E48" s="215"/>
      <c r="F48" s="214"/>
      <c r="G48" s="214"/>
      <c r="H48" s="214"/>
      <c r="I48" s="16" t="str">
        <f t="shared" si="9"/>
        <v/>
      </c>
      <c r="J48" s="16" t="str">
        <f t="shared" si="10"/>
        <v/>
      </c>
      <c r="K48" s="373" t="str">
        <f t="shared" si="11"/>
        <v/>
      </c>
      <c r="L48" s="56" t="str">
        <f t="shared" si="12"/>
        <v/>
      </c>
      <c r="M48" s="374" t="str">
        <f t="shared" si="13"/>
        <v/>
      </c>
      <c r="N48" s="56" t="str">
        <f t="shared" si="14"/>
        <v/>
      </c>
      <c r="O48" s="347" t="b">
        <f t="shared" si="7"/>
        <v>0</v>
      </c>
      <c r="P48" s="348">
        <f t="shared" si="15"/>
        <v>1</v>
      </c>
    </row>
    <row r="49" spans="1:16">
      <c r="A49" s="141">
        <v>40</v>
      </c>
      <c r="B49" s="6"/>
      <c r="C49" s="6"/>
      <c r="D49" s="6"/>
      <c r="E49" s="215"/>
      <c r="F49" s="214"/>
      <c r="G49" s="214"/>
      <c r="H49" s="214"/>
      <c r="I49" s="16" t="str">
        <f t="shared" si="9"/>
        <v/>
      </c>
      <c r="J49" s="16" t="str">
        <f t="shared" si="10"/>
        <v/>
      </c>
      <c r="K49" s="373" t="str">
        <f t="shared" si="11"/>
        <v/>
      </c>
      <c r="L49" s="56" t="str">
        <f t="shared" si="12"/>
        <v/>
      </c>
      <c r="M49" s="374" t="str">
        <f t="shared" si="13"/>
        <v/>
      </c>
      <c r="N49" s="56" t="str">
        <f t="shared" si="14"/>
        <v/>
      </c>
      <c r="O49" s="347" t="b">
        <f t="shared" si="7"/>
        <v>0</v>
      </c>
      <c r="P49" s="348">
        <f t="shared" si="15"/>
        <v>1</v>
      </c>
    </row>
    <row r="50" spans="1:16">
      <c r="A50" s="141">
        <v>41</v>
      </c>
      <c r="B50" s="6"/>
      <c r="C50" s="6"/>
      <c r="D50" s="6"/>
      <c r="E50" s="215"/>
      <c r="F50" s="214"/>
      <c r="G50" s="214"/>
      <c r="H50" s="214"/>
      <c r="I50" s="16" t="str">
        <f t="shared" si="9"/>
        <v/>
      </c>
      <c r="J50" s="16" t="str">
        <f t="shared" si="10"/>
        <v/>
      </c>
      <c r="K50" s="373" t="str">
        <f t="shared" si="11"/>
        <v/>
      </c>
      <c r="L50" s="56" t="str">
        <f t="shared" si="12"/>
        <v/>
      </c>
      <c r="M50" s="374" t="str">
        <f t="shared" si="13"/>
        <v/>
      </c>
      <c r="N50" s="56" t="str">
        <f t="shared" si="14"/>
        <v/>
      </c>
      <c r="O50" s="347" t="b">
        <f t="shared" si="7"/>
        <v>0</v>
      </c>
      <c r="P50" s="348">
        <f t="shared" si="15"/>
        <v>1</v>
      </c>
    </row>
    <row r="51" spans="1:16">
      <c r="A51" s="141">
        <v>42</v>
      </c>
      <c r="B51" s="6"/>
      <c r="C51" s="6"/>
      <c r="D51" s="6"/>
      <c r="E51" s="215"/>
      <c r="F51" s="214"/>
      <c r="G51" s="214"/>
      <c r="H51" s="214"/>
      <c r="I51" s="16" t="str">
        <f t="shared" si="9"/>
        <v/>
      </c>
      <c r="J51" s="16" t="str">
        <f t="shared" si="10"/>
        <v/>
      </c>
      <c r="K51" s="373" t="str">
        <f t="shared" si="11"/>
        <v/>
      </c>
      <c r="L51" s="56" t="str">
        <f t="shared" si="12"/>
        <v/>
      </c>
      <c r="M51" s="374" t="str">
        <f t="shared" si="13"/>
        <v/>
      </c>
      <c r="N51" s="56" t="str">
        <f t="shared" si="14"/>
        <v/>
      </c>
      <c r="O51" s="347" t="b">
        <f t="shared" si="7"/>
        <v>0</v>
      </c>
      <c r="P51" s="348">
        <f t="shared" si="15"/>
        <v>1</v>
      </c>
    </row>
    <row r="52" spans="1:16">
      <c r="A52" s="141">
        <v>43</v>
      </c>
      <c r="B52" s="6"/>
      <c r="C52" s="6"/>
      <c r="D52" s="6"/>
      <c r="E52" s="215"/>
      <c r="F52" s="214"/>
      <c r="G52" s="214"/>
      <c r="H52" s="214"/>
      <c r="I52" s="16" t="str">
        <f t="shared" si="9"/>
        <v/>
      </c>
      <c r="J52" s="16" t="str">
        <f t="shared" si="10"/>
        <v/>
      </c>
      <c r="K52" s="373" t="str">
        <f t="shared" si="11"/>
        <v/>
      </c>
      <c r="L52" s="56" t="str">
        <f t="shared" si="12"/>
        <v/>
      </c>
      <c r="M52" s="374" t="str">
        <f t="shared" si="13"/>
        <v/>
      </c>
      <c r="N52" s="56" t="str">
        <f t="shared" si="14"/>
        <v/>
      </c>
      <c r="O52" s="347" t="b">
        <f t="shared" si="7"/>
        <v>0</v>
      </c>
      <c r="P52" s="348">
        <f t="shared" si="15"/>
        <v>1</v>
      </c>
    </row>
    <row r="53" spans="1:16">
      <c r="A53" s="141">
        <v>44</v>
      </c>
      <c r="B53" s="6"/>
      <c r="C53" s="6"/>
      <c r="D53" s="6"/>
      <c r="E53" s="215"/>
      <c r="F53" s="214"/>
      <c r="G53" s="214"/>
      <c r="H53" s="214"/>
      <c r="I53" s="16" t="str">
        <f t="shared" si="9"/>
        <v/>
      </c>
      <c r="J53" s="16" t="str">
        <f t="shared" si="10"/>
        <v/>
      </c>
      <c r="K53" s="373" t="str">
        <f t="shared" si="11"/>
        <v/>
      </c>
      <c r="L53" s="56" t="str">
        <f t="shared" si="12"/>
        <v/>
      </c>
      <c r="M53" s="374" t="str">
        <f t="shared" si="13"/>
        <v/>
      </c>
      <c r="N53" s="56" t="str">
        <f t="shared" si="14"/>
        <v/>
      </c>
      <c r="O53" s="347" t="b">
        <f t="shared" si="7"/>
        <v>0</v>
      </c>
      <c r="P53" s="348">
        <f t="shared" si="15"/>
        <v>1</v>
      </c>
    </row>
    <row r="54" spans="1:16">
      <c r="A54" s="141">
        <v>45</v>
      </c>
      <c r="B54" s="6"/>
      <c r="C54" s="6"/>
      <c r="D54" s="6"/>
      <c r="E54" s="215"/>
      <c r="F54" s="214"/>
      <c r="G54" s="214"/>
      <c r="H54" s="214"/>
      <c r="I54" s="16" t="str">
        <f t="shared" si="9"/>
        <v/>
      </c>
      <c r="J54" s="16" t="str">
        <f t="shared" si="10"/>
        <v/>
      </c>
      <c r="K54" s="373" t="str">
        <f t="shared" si="11"/>
        <v/>
      </c>
      <c r="L54" s="56" t="str">
        <f t="shared" si="12"/>
        <v/>
      </c>
      <c r="M54" s="374" t="str">
        <f t="shared" si="13"/>
        <v/>
      </c>
      <c r="N54" s="56" t="str">
        <f t="shared" si="14"/>
        <v/>
      </c>
      <c r="O54" s="347" t="b">
        <f t="shared" si="7"/>
        <v>0</v>
      </c>
      <c r="P54" s="348">
        <f t="shared" si="15"/>
        <v>1</v>
      </c>
    </row>
    <row r="55" spans="1:16">
      <c r="A55" s="141">
        <v>46</v>
      </c>
      <c r="B55" s="6"/>
      <c r="C55" s="6"/>
      <c r="D55" s="6"/>
      <c r="E55" s="215"/>
      <c r="F55" s="214"/>
      <c r="G55" s="214"/>
      <c r="H55" s="214"/>
      <c r="I55" s="16" t="str">
        <f t="shared" si="9"/>
        <v/>
      </c>
      <c r="J55" s="16" t="str">
        <f t="shared" si="10"/>
        <v/>
      </c>
      <c r="K55" s="373" t="str">
        <f t="shared" si="11"/>
        <v/>
      </c>
      <c r="L55" s="56" t="str">
        <f t="shared" si="12"/>
        <v/>
      </c>
      <c r="M55" s="374" t="str">
        <f t="shared" si="13"/>
        <v/>
      </c>
      <c r="N55" s="56" t="str">
        <f t="shared" si="14"/>
        <v/>
      </c>
      <c r="O55" s="347" t="b">
        <f t="shared" si="7"/>
        <v>0</v>
      </c>
      <c r="P55" s="348">
        <f t="shared" si="15"/>
        <v>1</v>
      </c>
    </row>
    <row r="56" spans="1:16">
      <c r="A56" s="141">
        <v>47</v>
      </c>
      <c r="B56" s="6"/>
      <c r="C56" s="6"/>
      <c r="D56" s="6"/>
      <c r="E56" s="215"/>
      <c r="F56" s="214"/>
      <c r="G56" s="214"/>
      <c r="H56" s="214"/>
      <c r="I56" s="16" t="str">
        <f t="shared" si="9"/>
        <v/>
      </c>
      <c r="J56" s="16" t="str">
        <f t="shared" si="10"/>
        <v/>
      </c>
      <c r="K56" s="373" t="str">
        <f t="shared" si="11"/>
        <v/>
      </c>
      <c r="L56" s="56" t="str">
        <f t="shared" si="12"/>
        <v/>
      </c>
      <c r="M56" s="374" t="str">
        <f t="shared" si="13"/>
        <v/>
      </c>
      <c r="N56" s="56" t="str">
        <f t="shared" si="14"/>
        <v/>
      </c>
      <c r="O56" s="347" t="b">
        <f t="shared" si="7"/>
        <v>0</v>
      </c>
      <c r="P56" s="348">
        <f t="shared" si="15"/>
        <v>1</v>
      </c>
    </row>
    <row r="57" spans="1:16">
      <c r="A57" s="141">
        <v>48</v>
      </c>
      <c r="B57" s="6"/>
      <c r="C57" s="6"/>
      <c r="D57" s="6"/>
      <c r="E57" s="215"/>
      <c r="F57" s="214"/>
      <c r="G57" s="214"/>
      <c r="H57" s="214"/>
      <c r="I57" s="16" t="str">
        <f t="shared" si="9"/>
        <v/>
      </c>
      <c r="J57" s="16" t="str">
        <f t="shared" si="10"/>
        <v/>
      </c>
      <c r="K57" s="373" t="str">
        <f t="shared" si="11"/>
        <v/>
      </c>
      <c r="L57" s="56" t="str">
        <f t="shared" si="12"/>
        <v/>
      </c>
      <c r="M57" s="374" t="str">
        <f t="shared" si="13"/>
        <v/>
      </c>
      <c r="N57" s="56" t="str">
        <f t="shared" si="14"/>
        <v/>
      </c>
      <c r="O57" s="347" t="b">
        <f t="shared" si="7"/>
        <v>0</v>
      </c>
      <c r="P57" s="348">
        <f t="shared" si="15"/>
        <v>1</v>
      </c>
    </row>
    <row r="58" spans="1:16">
      <c r="A58" s="141">
        <v>49</v>
      </c>
      <c r="B58" s="6"/>
      <c r="C58" s="6"/>
      <c r="D58" s="6"/>
      <c r="E58" s="215"/>
      <c r="F58" s="214"/>
      <c r="G58" s="214"/>
      <c r="H58" s="214"/>
      <c r="I58" s="16" t="str">
        <f t="shared" si="9"/>
        <v/>
      </c>
      <c r="J58" s="16" t="str">
        <f t="shared" si="10"/>
        <v/>
      </c>
      <c r="K58" s="373" t="str">
        <f t="shared" si="11"/>
        <v/>
      </c>
      <c r="L58" s="56" t="str">
        <f t="shared" si="12"/>
        <v/>
      </c>
      <c r="M58" s="374" t="str">
        <f t="shared" si="13"/>
        <v/>
      </c>
      <c r="N58" s="56" t="str">
        <f t="shared" si="14"/>
        <v/>
      </c>
      <c r="O58" s="347" t="b">
        <f t="shared" si="7"/>
        <v>0</v>
      </c>
      <c r="P58" s="348">
        <f t="shared" si="15"/>
        <v>1</v>
      </c>
    </row>
    <row r="59" spans="1:16">
      <c r="A59" s="141">
        <v>50</v>
      </c>
      <c r="B59" s="6"/>
      <c r="C59" s="6"/>
      <c r="D59" s="6"/>
      <c r="E59" s="215"/>
      <c r="F59" s="214"/>
      <c r="G59" s="214"/>
      <c r="H59" s="214"/>
      <c r="I59" s="16" t="str">
        <f t="shared" si="9"/>
        <v/>
      </c>
      <c r="J59" s="16" t="str">
        <f t="shared" si="10"/>
        <v/>
      </c>
      <c r="K59" s="373" t="str">
        <f t="shared" si="11"/>
        <v/>
      </c>
      <c r="L59" s="56" t="str">
        <f t="shared" si="12"/>
        <v/>
      </c>
      <c r="M59" s="374" t="str">
        <f t="shared" si="13"/>
        <v/>
      </c>
      <c r="N59" s="56" t="str">
        <f t="shared" si="14"/>
        <v/>
      </c>
      <c r="O59" s="347" t="b">
        <f t="shared" si="7"/>
        <v>0</v>
      </c>
      <c r="P59" s="348">
        <f t="shared" si="15"/>
        <v>1</v>
      </c>
    </row>
    <row r="60" spans="1:16">
      <c r="A60" s="141">
        <v>51</v>
      </c>
      <c r="B60" s="6"/>
      <c r="C60" s="6"/>
      <c r="D60" s="6"/>
      <c r="E60" s="215"/>
      <c r="F60" s="214"/>
      <c r="G60" s="214"/>
      <c r="H60" s="214"/>
      <c r="I60" s="16" t="str">
        <f t="shared" si="9"/>
        <v/>
      </c>
      <c r="J60" s="16" t="str">
        <f t="shared" si="10"/>
        <v/>
      </c>
      <c r="K60" s="373" t="str">
        <f t="shared" si="11"/>
        <v/>
      </c>
      <c r="L60" s="56" t="str">
        <f t="shared" si="12"/>
        <v/>
      </c>
      <c r="M60" s="374" t="str">
        <f t="shared" si="13"/>
        <v/>
      </c>
      <c r="N60" s="56" t="str">
        <f t="shared" si="14"/>
        <v/>
      </c>
      <c r="O60" s="347" t="b">
        <f t="shared" si="7"/>
        <v>0</v>
      </c>
      <c r="P60" s="348">
        <f t="shared" si="15"/>
        <v>1</v>
      </c>
    </row>
    <row r="61" spans="1:16">
      <c r="A61" s="141">
        <v>52</v>
      </c>
      <c r="B61" s="6"/>
      <c r="C61" s="6"/>
      <c r="D61" s="6"/>
      <c r="E61" s="215"/>
      <c r="F61" s="214"/>
      <c r="G61" s="214"/>
      <c r="H61" s="214"/>
      <c r="I61" s="16" t="str">
        <f t="shared" si="9"/>
        <v/>
      </c>
      <c r="J61" s="16" t="str">
        <f t="shared" si="10"/>
        <v/>
      </c>
      <c r="K61" s="373" t="str">
        <f t="shared" si="11"/>
        <v/>
      </c>
      <c r="L61" s="56" t="str">
        <f t="shared" si="12"/>
        <v/>
      </c>
      <c r="M61" s="374" t="str">
        <f t="shared" si="13"/>
        <v/>
      </c>
      <c r="N61" s="56" t="str">
        <f t="shared" si="14"/>
        <v/>
      </c>
      <c r="O61" s="347" t="b">
        <f t="shared" si="7"/>
        <v>0</v>
      </c>
      <c r="P61" s="348">
        <f t="shared" si="15"/>
        <v>1</v>
      </c>
    </row>
    <row r="62" spans="1:16">
      <c r="A62" s="141">
        <v>53</v>
      </c>
      <c r="B62" s="6"/>
      <c r="C62" s="6"/>
      <c r="D62" s="6"/>
      <c r="E62" s="215"/>
      <c r="F62" s="214"/>
      <c r="G62" s="214"/>
      <c r="H62" s="214"/>
      <c r="I62" s="16" t="str">
        <f t="shared" si="9"/>
        <v/>
      </c>
      <c r="J62" s="16" t="str">
        <f t="shared" si="10"/>
        <v/>
      </c>
      <c r="K62" s="373" t="str">
        <f t="shared" si="11"/>
        <v/>
      </c>
      <c r="L62" s="56" t="str">
        <f t="shared" si="12"/>
        <v/>
      </c>
      <c r="M62" s="374" t="str">
        <f t="shared" si="13"/>
        <v/>
      </c>
      <c r="N62" s="56" t="str">
        <f t="shared" si="14"/>
        <v/>
      </c>
      <c r="O62" s="347" t="b">
        <f t="shared" si="7"/>
        <v>0</v>
      </c>
      <c r="P62" s="348">
        <f t="shared" si="15"/>
        <v>1</v>
      </c>
    </row>
    <row r="63" spans="1:16">
      <c r="A63" s="141">
        <v>54</v>
      </c>
      <c r="B63" s="6"/>
      <c r="C63" s="6"/>
      <c r="D63" s="6"/>
      <c r="E63" s="215"/>
      <c r="F63" s="214"/>
      <c r="G63" s="214"/>
      <c r="H63" s="214"/>
      <c r="I63" s="16" t="str">
        <f t="shared" si="9"/>
        <v/>
      </c>
      <c r="J63" s="16" t="str">
        <f t="shared" si="10"/>
        <v/>
      </c>
      <c r="K63" s="373" t="str">
        <f t="shared" si="11"/>
        <v/>
      </c>
      <c r="L63" s="56" t="str">
        <f t="shared" si="12"/>
        <v/>
      </c>
      <c r="M63" s="374" t="str">
        <f t="shared" si="13"/>
        <v/>
      </c>
      <c r="N63" s="56" t="str">
        <f t="shared" si="14"/>
        <v/>
      </c>
      <c r="O63" s="347" t="b">
        <f t="shared" si="7"/>
        <v>0</v>
      </c>
      <c r="P63" s="348">
        <f t="shared" si="15"/>
        <v>1</v>
      </c>
    </row>
    <row r="64" spans="1:16">
      <c r="A64" s="141">
        <v>55</v>
      </c>
      <c r="B64" s="6"/>
      <c r="C64" s="6"/>
      <c r="D64" s="6"/>
      <c r="E64" s="215"/>
      <c r="F64" s="214"/>
      <c r="G64" s="214"/>
      <c r="H64" s="214"/>
      <c r="I64" s="16" t="str">
        <f t="shared" si="9"/>
        <v/>
      </c>
      <c r="J64" s="16" t="str">
        <f t="shared" si="10"/>
        <v/>
      </c>
      <c r="K64" s="373" t="str">
        <f t="shared" si="11"/>
        <v/>
      </c>
      <c r="L64" s="56" t="str">
        <f t="shared" si="12"/>
        <v/>
      </c>
      <c r="M64" s="374" t="str">
        <f t="shared" si="13"/>
        <v/>
      </c>
      <c r="N64" s="56" t="str">
        <f t="shared" si="14"/>
        <v/>
      </c>
      <c r="O64" s="347" t="b">
        <f t="shared" si="7"/>
        <v>0</v>
      </c>
      <c r="P64" s="348">
        <f t="shared" si="15"/>
        <v>1</v>
      </c>
    </row>
    <row r="65" spans="1:16">
      <c r="A65" s="141">
        <v>56</v>
      </c>
      <c r="B65" s="6"/>
      <c r="C65" s="6"/>
      <c r="D65" s="6"/>
      <c r="E65" s="215"/>
      <c r="F65" s="214"/>
      <c r="G65" s="214"/>
      <c r="H65" s="214"/>
      <c r="I65" s="16" t="str">
        <f t="shared" si="9"/>
        <v/>
      </c>
      <c r="J65" s="16" t="str">
        <f t="shared" si="10"/>
        <v/>
      </c>
      <c r="K65" s="373" t="str">
        <f t="shared" si="11"/>
        <v/>
      </c>
      <c r="L65" s="56" t="str">
        <f t="shared" si="12"/>
        <v/>
      </c>
      <c r="M65" s="374" t="str">
        <f t="shared" si="13"/>
        <v/>
      </c>
      <c r="N65" s="56" t="str">
        <f t="shared" si="14"/>
        <v/>
      </c>
      <c r="O65" s="347" t="b">
        <f t="shared" si="7"/>
        <v>0</v>
      </c>
      <c r="P65" s="348">
        <f t="shared" si="15"/>
        <v>1</v>
      </c>
    </row>
    <row r="66" spans="1:16">
      <c r="A66" s="141">
        <v>57</v>
      </c>
      <c r="B66" s="6"/>
      <c r="C66" s="6"/>
      <c r="D66" s="6"/>
      <c r="E66" s="215"/>
      <c r="F66" s="214"/>
      <c r="G66" s="214"/>
      <c r="H66" s="214"/>
      <c r="I66" s="16" t="str">
        <f t="shared" si="9"/>
        <v/>
      </c>
      <c r="J66" s="16" t="str">
        <f t="shared" si="10"/>
        <v/>
      </c>
      <c r="K66" s="373" t="str">
        <f t="shared" si="11"/>
        <v/>
      </c>
      <c r="L66" s="56" t="str">
        <f t="shared" si="12"/>
        <v/>
      </c>
      <c r="M66" s="374" t="str">
        <f t="shared" si="13"/>
        <v/>
      </c>
      <c r="N66" s="56" t="str">
        <f t="shared" si="14"/>
        <v/>
      </c>
      <c r="O66" s="347" t="b">
        <f t="shared" si="7"/>
        <v>0</v>
      </c>
      <c r="P66" s="348">
        <f t="shared" si="15"/>
        <v>1</v>
      </c>
    </row>
    <row r="67" spans="1:16">
      <c r="A67" s="141">
        <v>58</v>
      </c>
      <c r="B67" s="6"/>
      <c r="C67" s="6"/>
      <c r="D67" s="6"/>
      <c r="E67" s="215"/>
      <c r="F67" s="214"/>
      <c r="G67" s="214"/>
      <c r="H67" s="214"/>
      <c r="I67" s="16" t="str">
        <f t="shared" si="9"/>
        <v/>
      </c>
      <c r="J67" s="16" t="str">
        <f t="shared" si="10"/>
        <v/>
      </c>
      <c r="K67" s="373" t="str">
        <f t="shared" si="11"/>
        <v/>
      </c>
      <c r="L67" s="56" t="str">
        <f t="shared" si="12"/>
        <v/>
      </c>
      <c r="M67" s="374" t="str">
        <f t="shared" si="13"/>
        <v/>
      </c>
      <c r="N67" s="56" t="str">
        <f t="shared" si="14"/>
        <v/>
      </c>
      <c r="O67" s="347" t="b">
        <f t="shared" si="7"/>
        <v>0</v>
      </c>
      <c r="P67" s="348">
        <f t="shared" si="15"/>
        <v>1</v>
      </c>
    </row>
    <row r="68" spans="1:16">
      <c r="A68" s="141">
        <v>59</v>
      </c>
      <c r="B68" s="6"/>
      <c r="C68" s="6"/>
      <c r="D68" s="6"/>
      <c r="E68" s="215"/>
      <c r="F68" s="214"/>
      <c r="G68" s="214"/>
      <c r="H68" s="214"/>
      <c r="I68" s="16" t="str">
        <f t="shared" si="9"/>
        <v/>
      </c>
      <c r="J68" s="16" t="str">
        <f t="shared" si="10"/>
        <v/>
      </c>
      <c r="K68" s="373" t="str">
        <f t="shared" si="11"/>
        <v/>
      </c>
      <c r="L68" s="56" t="str">
        <f t="shared" si="12"/>
        <v/>
      </c>
      <c r="M68" s="374" t="str">
        <f t="shared" si="13"/>
        <v/>
      </c>
      <c r="N68" s="56" t="str">
        <f t="shared" si="14"/>
        <v/>
      </c>
      <c r="O68" s="347" t="b">
        <f t="shared" si="7"/>
        <v>0</v>
      </c>
      <c r="P68" s="348">
        <f t="shared" si="15"/>
        <v>1</v>
      </c>
    </row>
    <row r="69" spans="1:16">
      <c r="A69" s="141">
        <v>60</v>
      </c>
      <c r="B69" s="6"/>
      <c r="C69" s="6"/>
      <c r="D69" s="6"/>
      <c r="E69" s="215"/>
      <c r="F69" s="214"/>
      <c r="G69" s="214"/>
      <c r="H69" s="214"/>
      <c r="I69" s="16" t="str">
        <f t="shared" si="9"/>
        <v/>
      </c>
      <c r="J69" s="16" t="str">
        <f t="shared" si="10"/>
        <v/>
      </c>
      <c r="K69" s="373" t="str">
        <f t="shared" si="11"/>
        <v/>
      </c>
      <c r="L69" s="56" t="str">
        <f t="shared" si="12"/>
        <v/>
      </c>
      <c r="M69" s="374" t="str">
        <f t="shared" si="13"/>
        <v/>
      </c>
      <c r="N69" s="56" t="str">
        <f t="shared" si="14"/>
        <v/>
      </c>
      <c r="O69" s="347" t="b">
        <f t="shared" si="7"/>
        <v>0</v>
      </c>
      <c r="P69" s="348">
        <f t="shared" si="15"/>
        <v>1</v>
      </c>
    </row>
    <row r="70" spans="1:16">
      <c r="A70" s="141">
        <v>61</v>
      </c>
      <c r="B70" s="6"/>
      <c r="C70" s="6"/>
      <c r="D70" s="6"/>
      <c r="E70" s="215"/>
      <c r="F70" s="214"/>
      <c r="G70" s="214"/>
      <c r="H70" s="214"/>
      <c r="I70" s="16" t="str">
        <f t="shared" si="9"/>
        <v/>
      </c>
      <c r="J70" s="16" t="str">
        <f t="shared" si="10"/>
        <v/>
      </c>
      <c r="K70" s="373" t="str">
        <f t="shared" si="11"/>
        <v/>
      </c>
      <c r="L70" s="56" t="str">
        <f t="shared" si="12"/>
        <v/>
      </c>
      <c r="M70" s="374" t="str">
        <f t="shared" si="13"/>
        <v/>
      </c>
      <c r="N70" s="56" t="str">
        <f t="shared" si="14"/>
        <v/>
      </c>
      <c r="O70" s="347" t="b">
        <f t="shared" si="7"/>
        <v>0</v>
      </c>
      <c r="P70" s="348">
        <f t="shared" si="15"/>
        <v>1</v>
      </c>
    </row>
    <row r="71" spans="1:16">
      <c r="A71" s="141">
        <v>62</v>
      </c>
      <c r="B71" s="6"/>
      <c r="C71" s="6"/>
      <c r="D71" s="6"/>
      <c r="E71" s="215"/>
      <c r="F71" s="214"/>
      <c r="G71" s="214"/>
      <c r="H71" s="214"/>
      <c r="I71" s="16" t="str">
        <f t="shared" si="9"/>
        <v/>
      </c>
      <c r="J71" s="16" t="str">
        <f t="shared" si="10"/>
        <v/>
      </c>
      <c r="K71" s="373" t="str">
        <f t="shared" si="11"/>
        <v/>
      </c>
      <c r="L71" s="56" t="str">
        <f t="shared" si="12"/>
        <v/>
      </c>
      <c r="M71" s="374" t="str">
        <f t="shared" si="13"/>
        <v/>
      </c>
      <c r="N71" s="56" t="str">
        <f t="shared" si="14"/>
        <v/>
      </c>
      <c r="O71" s="347" t="b">
        <f t="shared" si="7"/>
        <v>0</v>
      </c>
      <c r="P71" s="348">
        <f t="shared" si="15"/>
        <v>1</v>
      </c>
    </row>
    <row r="72" spans="1:16">
      <c r="A72" s="141">
        <v>63</v>
      </c>
      <c r="B72" s="6"/>
      <c r="C72" s="6"/>
      <c r="D72" s="6"/>
      <c r="E72" s="215"/>
      <c r="F72" s="214"/>
      <c r="G72" s="214"/>
      <c r="H72" s="214"/>
      <c r="I72" s="16" t="str">
        <f t="shared" si="9"/>
        <v/>
      </c>
      <c r="J72" s="16" t="str">
        <f t="shared" si="10"/>
        <v/>
      </c>
      <c r="K72" s="373" t="str">
        <f t="shared" si="11"/>
        <v/>
      </c>
      <c r="L72" s="56" t="str">
        <f t="shared" si="12"/>
        <v/>
      </c>
      <c r="M72" s="374" t="str">
        <f t="shared" si="13"/>
        <v/>
      </c>
      <c r="N72" s="56" t="str">
        <f t="shared" si="14"/>
        <v/>
      </c>
      <c r="O72" s="347" t="b">
        <f t="shared" si="7"/>
        <v>0</v>
      </c>
      <c r="P72" s="348">
        <f t="shared" si="15"/>
        <v>1</v>
      </c>
    </row>
    <row r="73" spans="1:16">
      <c r="A73" s="141">
        <v>64</v>
      </c>
      <c r="B73" s="6"/>
      <c r="C73" s="6"/>
      <c r="D73" s="6"/>
      <c r="E73" s="215"/>
      <c r="F73" s="214"/>
      <c r="G73" s="214"/>
      <c r="H73" s="214"/>
      <c r="I73" s="16" t="str">
        <f t="shared" si="9"/>
        <v/>
      </c>
      <c r="J73" s="16" t="str">
        <f t="shared" si="10"/>
        <v/>
      </c>
      <c r="K73" s="373" t="str">
        <f t="shared" si="11"/>
        <v/>
      </c>
      <c r="L73" s="56" t="str">
        <f t="shared" si="12"/>
        <v/>
      </c>
      <c r="M73" s="374" t="str">
        <f t="shared" si="13"/>
        <v/>
      </c>
      <c r="N73" s="56" t="str">
        <f t="shared" si="14"/>
        <v/>
      </c>
      <c r="O73" s="347" t="b">
        <f t="shared" si="7"/>
        <v>0</v>
      </c>
      <c r="P73" s="348">
        <f t="shared" si="15"/>
        <v>1</v>
      </c>
    </row>
    <row r="74" spans="1:16">
      <c r="A74" s="141">
        <v>65</v>
      </c>
      <c r="B74" s="6"/>
      <c r="C74" s="6"/>
      <c r="D74" s="6"/>
      <c r="E74" s="215"/>
      <c r="F74" s="214"/>
      <c r="G74" s="214"/>
      <c r="H74" s="214"/>
      <c r="I74" s="16" t="str">
        <f t="shared" ref="I74:I137" si="16">IF(OR($B74="",$C74="",$D74="",$E74="",$F74&lt;an_initial,$F74&gt;an_final,$O74=FALSE),"",IF($H74="",CS_STR_B*$G74/P74,CS_STR_B*$H74))</f>
        <v/>
      </c>
      <c r="J74" s="16" t="str">
        <f t="shared" ref="J74:J137" si="17">IF(OR($B74="",$C74="",$D74="",$E74="",$F74="",$F74&gt;an_final,$O74=FALSE),"",IF($H74="",CS_STR_B*$G74/P74,CS_STR_B*$H74))</f>
        <v/>
      </c>
      <c r="K74" s="373" t="str">
        <f t="shared" ref="K74:K108" si="18">IF(OR($B74="",$C74="",$D74="",$E74="",$F74="",$F74&gt;an_final,$O74=FALSE),"",IF($F74&gt;=an_initial,1,""))</f>
        <v/>
      </c>
      <c r="L74" s="56" t="str">
        <f t="shared" ref="L74:L108" si="19">IF(OR($B74="",$C74="",$D74="",$E74="",$F74="",$F74&gt;an_final,$O74=FALSE),"",1)</f>
        <v/>
      </c>
      <c r="M74" s="374" t="str">
        <f t="shared" ref="M74:M108" si="20">IF(OR($B74="",$C74="",$D74="",$E74="",$F74="",$F74&gt;an_final,$O74=FALSE),"",IF($H74="",$G74/P74,$H74))</f>
        <v/>
      </c>
      <c r="N74" s="56" t="str">
        <f t="shared" ref="N74:N108" si="21">IF(OR($B74="",$C74="",$D74="",$E74="",$F74="",$F74&lt;an_initial,$F74&gt;an_final,$O74=FALSE),"",IF($H74="",$G74/P74,$H74))</f>
        <v/>
      </c>
      <c r="O74" s="347" t="b">
        <f t="shared" ref="O74:O108" si="22">IF(nume_candidat="",FALSE,ISNUMBER(SEARCH(nume_candidat,$B74)))</f>
        <v>0</v>
      </c>
      <c r="P74" s="348">
        <f t="shared" si="15"/>
        <v>1</v>
      </c>
    </row>
    <row r="75" spans="1:16">
      <c r="A75" s="141">
        <v>66</v>
      </c>
      <c r="B75" s="6"/>
      <c r="C75" s="6"/>
      <c r="D75" s="6"/>
      <c r="E75" s="215"/>
      <c r="F75" s="214"/>
      <c r="G75" s="214"/>
      <c r="H75" s="214"/>
      <c r="I75" s="16" t="str">
        <f t="shared" si="16"/>
        <v/>
      </c>
      <c r="J75" s="16" t="str">
        <f t="shared" si="17"/>
        <v/>
      </c>
      <c r="K75" s="373" t="str">
        <f t="shared" si="18"/>
        <v/>
      </c>
      <c r="L75" s="56" t="str">
        <f t="shared" si="19"/>
        <v/>
      </c>
      <c r="M75" s="374" t="str">
        <f t="shared" si="20"/>
        <v/>
      </c>
      <c r="N75" s="56" t="str">
        <f t="shared" si="21"/>
        <v/>
      </c>
      <c r="O75" s="347" t="b">
        <f t="shared" si="22"/>
        <v>0</v>
      </c>
      <c r="P75" s="348">
        <f t="shared" ref="P75:P108" si="23">LEN(B75)-LEN(SUBSTITUTE(B75,",",""))+1</f>
        <v>1</v>
      </c>
    </row>
    <row r="76" spans="1:16">
      <c r="A76" s="141">
        <v>67</v>
      </c>
      <c r="B76" s="6"/>
      <c r="C76" s="6"/>
      <c r="D76" s="6"/>
      <c r="E76" s="215"/>
      <c r="F76" s="214"/>
      <c r="G76" s="214"/>
      <c r="H76" s="214"/>
      <c r="I76" s="16" t="str">
        <f t="shared" si="16"/>
        <v/>
      </c>
      <c r="J76" s="16" t="str">
        <f t="shared" si="17"/>
        <v/>
      </c>
      <c r="K76" s="373" t="str">
        <f t="shared" si="18"/>
        <v/>
      </c>
      <c r="L76" s="56" t="str">
        <f t="shared" si="19"/>
        <v/>
      </c>
      <c r="M76" s="374" t="str">
        <f t="shared" si="20"/>
        <v/>
      </c>
      <c r="N76" s="56" t="str">
        <f t="shared" si="21"/>
        <v/>
      </c>
      <c r="O76" s="347" t="b">
        <f t="shared" si="22"/>
        <v>0</v>
      </c>
      <c r="P76" s="348">
        <f t="shared" si="23"/>
        <v>1</v>
      </c>
    </row>
    <row r="77" spans="1:16">
      <c r="A77" s="141">
        <v>68</v>
      </c>
      <c r="B77" s="6"/>
      <c r="C77" s="6"/>
      <c r="D77" s="6"/>
      <c r="E77" s="215"/>
      <c r="F77" s="214"/>
      <c r="G77" s="214"/>
      <c r="H77" s="214"/>
      <c r="I77" s="16" t="str">
        <f t="shared" si="16"/>
        <v/>
      </c>
      <c r="J77" s="16" t="str">
        <f t="shared" si="17"/>
        <v/>
      </c>
      <c r="K77" s="373" t="str">
        <f t="shared" si="18"/>
        <v/>
      </c>
      <c r="L77" s="56" t="str">
        <f t="shared" si="19"/>
        <v/>
      </c>
      <c r="M77" s="374" t="str">
        <f t="shared" si="20"/>
        <v/>
      </c>
      <c r="N77" s="56" t="str">
        <f t="shared" si="21"/>
        <v/>
      </c>
      <c r="O77" s="347" t="b">
        <f t="shared" si="22"/>
        <v>0</v>
      </c>
      <c r="P77" s="348">
        <f t="shared" si="23"/>
        <v>1</v>
      </c>
    </row>
    <row r="78" spans="1:16">
      <c r="A78" s="141">
        <v>69</v>
      </c>
      <c r="B78" s="6"/>
      <c r="C78" s="6"/>
      <c r="D78" s="6"/>
      <c r="E78" s="215"/>
      <c r="F78" s="214"/>
      <c r="G78" s="214"/>
      <c r="H78" s="214"/>
      <c r="I78" s="16" t="str">
        <f t="shared" si="16"/>
        <v/>
      </c>
      <c r="J78" s="16" t="str">
        <f t="shared" si="17"/>
        <v/>
      </c>
      <c r="K78" s="373" t="str">
        <f t="shared" si="18"/>
        <v/>
      </c>
      <c r="L78" s="56" t="str">
        <f t="shared" si="19"/>
        <v/>
      </c>
      <c r="M78" s="374" t="str">
        <f t="shared" si="20"/>
        <v/>
      </c>
      <c r="N78" s="56" t="str">
        <f t="shared" si="21"/>
        <v/>
      </c>
      <c r="O78" s="347" t="b">
        <f t="shared" si="22"/>
        <v>0</v>
      </c>
      <c r="P78" s="348">
        <f t="shared" si="23"/>
        <v>1</v>
      </c>
    </row>
    <row r="79" spans="1:16">
      <c r="A79" s="141">
        <v>70</v>
      </c>
      <c r="B79" s="6"/>
      <c r="C79" s="6"/>
      <c r="D79" s="6"/>
      <c r="E79" s="215"/>
      <c r="F79" s="214"/>
      <c r="G79" s="214"/>
      <c r="H79" s="214"/>
      <c r="I79" s="16" t="str">
        <f t="shared" si="16"/>
        <v/>
      </c>
      <c r="J79" s="16" t="str">
        <f t="shared" si="17"/>
        <v/>
      </c>
      <c r="K79" s="373" t="str">
        <f t="shared" si="18"/>
        <v/>
      </c>
      <c r="L79" s="56" t="str">
        <f t="shared" si="19"/>
        <v/>
      </c>
      <c r="M79" s="374" t="str">
        <f t="shared" si="20"/>
        <v/>
      </c>
      <c r="N79" s="56" t="str">
        <f t="shared" si="21"/>
        <v/>
      </c>
      <c r="O79" s="347" t="b">
        <f t="shared" si="22"/>
        <v>0</v>
      </c>
      <c r="P79" s="348">
        <f t="shared" si="23"/>
        <v>1</v>
      </c>
    </row>
    <row r="80" spans="1:16">
      <c r="A80" s="141">
        <v>71</v>
      </c>
      <c r="B80" s="6"/>
      <c r="C80" s="6"/>
      <c r="D80" s="6"/>
      <c r="E80" s="215"/>
      <c r="F80" s="214"/>
      <c r="G80" s="214"/>
      <c r="H80" s="214"/>
      <c r="I80" s="16" t="str">
        <f t="shared" si="16"/>
        <v/>
      </c>
      <c r="J80" s="16" t="str">
        <f t="shared" si="17"/>
        <v/>
      </c>
      <c r="K80" s="373" t="str">
        <f t="shared" si="18"/>
        <v/>
      </c>
      <c r="L80" s="56" t="str">
        <f t="shared" si="19"/>
        <v/>
      </c>
      <c r="M80" s="374" t="str">
        <f t="shared" si="20"/>
        <v/>
      </c>
      <c r="N80" s="56" t="str">
        <f t="shared" si="21"/>
        <v/>
      </c>
      <c r="O80" s="347" t="b">
        <f t="shared" si="22"/>
        <v>0</v>
      </c>
      <c r="P80" s="348">
        <f t="shared" si="23"/>
        <v>1</v>
      </c>
    </row>
    <row r="81" spans="1:16">
      <c r="A81" s="141">
        <v>72</v>
      </c>
      <c r="B81" s="6"/>
      <c r="C81" s="6"/>
      <c r="D81" s="6"/>
      <c r="E81" s="215"/>
      <c r="F81" s="214"/>
      <c r="G81" s="214"/>
      <c r="H81" s="214"/>
      <c r="I81" s="16" t="str">
        <f t="shared" si="16"/>
        <v/>
      </c>
      <c r="J81" s="16" t="str">
        <f t="shared" si="17"/>
        <v/>
      </c>
      <c r="K81" s="373" t="str">
        <f t="shared" si="18"/>
        <v/>
      </c>
      <c r="L81" s="56" t="str">
        <f t="shared" si="19"/>
        <v/>
      </c>
      <c r="M81" s="374" t="str">
        <f t="shared" si="20"/>
        <v/>
      </c>
      <c r="N81" s="56" t="str">
        <f t="shared" si="21"/>
        <v/>
      </c>
      <c r="O81" s="347" t="b">
        <f t="shared" si="22"/>
        <v>0</v>
      </c>
      <c r="P81" s="348">
        <f t="shared" si="23"/>
        <v>1</v>
      </c>
    </row>
    <row r="82" spans="1:16">
      <c r="A82" s="141">
        <v>73</v>
      </c>
      <c r="B82" s="6"/>
      <c r="C82" s="6"/>
      <c r="D82" s="6"/>
      <c r="E82" s="215"/>
      <c r="F82" s="214"/>
      <c r="G82" s="214"/>
      <c r="H82" s="214"/>
      <c r="I82" s="16" t="str">
        <f t="shared" si="16"/>
        <v/>
      </c>
      <c r="J82" s="16" t="str">
        <f t="shared" si="17"/>
        <v/>
      </c>
      <c r="K82" s="373" t="str">
        <f t="shared" si="18"/>
        <v/>
      </c>
      <c r="L82" s="56" t="str">
        <f t="shared" si="19"/>
        <v/>
      </c>
      <c r="M82" s="374" t="str">
        <f t="shared" si="20"/>
        <v/>
      </c>
      <c r="N82" s="56" t="str">
        <f t="shared" si="21"/>
        <v/>
      </c>
      <c r="O82" s="347" t="b">
        <f t="shared" si="22"/>
        <v>0</v>
      </c>
      <c r="P82" s="348">
        <f t="shared" si="23"/>
        <v>1</v>
      </c>
    </row>
    <row r="83" spans="1:16">
      <c r="A83" s="141">
        <v>74</v>
      </c>
      <c r="B83" s="6"/>
      <c r="C83" s="6"/>
      <c r="D83" s="6"/>
      <c r="E83" s="215"/>
      <c r="F83" s="214"/>
      <c r="G83" s="214"/>
      <c r="H83" s="214"/>
      <c r="I83" s="16" t="str">
        <f t="shared" si="16"/>
        <v/>
      </c>
      <c r="J83" s="16" t="str">
        <f t="shared" si="17"/>
        <v/>
      </c>
      <c r="K83" s="373" t="str">
        <f t="shared" si="18"/>
        <v/>
      </c>
      <c r="L83" s="56" t="str">
        <f t="shared" si="19"/>
        <v/>
      </c>
      <c r="M83" s="374" t="str">
        <f t="shared" si="20"/>
        <v/>
      </c>
      <c r="N83" s="56" t="str">
        <f t="shared" si="21"/>
        <v/>
      </c>
      <c r="O83" s="347" t="b">
        <f t="shared" si="22"/>
        <v>0</v>
      </c>
      <c r="P83" s="348">
        <f t="shared" si="23"/>
        <v>1</v>
      </c>
    </row>
    <row r="84" spans="1:16">
      <c r="A84" s="141">
        <v>75</v>
      </c>
      <c r="B84" s="6"/>
      <c r="C84" s="6"/>
      <c r="D84" s="6"/>
      <c r="E84" s="215"/>
      <c r="F84" s="214"/>
      <c r="G84" s="214"/>
      <c r="H84" s="214"/>
      <c r="I84" s="16" t="str">
        <f t="shared" si="16"/>
        <v/>
      </c>
      <c r="J84" s="16" t="str">
        <f t="shared" si="17"/>
        <v/>
      </c>
      <c r="K84" s="373" t="str">
        <f t="shared" si="18"/>
        <v/>
      </c>
      <c r="L84" s="56" t="str">
        <f t="shared" si="19"/>
        <v/>
      </c>
      <c r="M84" s="374" t="str">
        <f t="shared" si="20"/>
        <v/>
      </c>
      <c r="N84" s="56" t="str">
        <f t="shared" si="21"/>
        <v/>
      </c>
      <c r="O84" s="347" t="b">
        <f t="shared" si="22"/>
        <v>0</v>
      </c>
      <c r="P84" s="348">
        <f t="shared" si="23"/>
        <v>1</v>
      </c>
    </row>
    <row r="85" spans="1:16">
      <c r="A85" s="141">
        <v>76</v>
      </c>
      <c r="B85" s="6"/>
      <c r="C85" s="6"/>
      <c r="D85" s="6"/>
      <c r="E85" s="215"/>
      <c r="F85" s="214"/>
      <c r="G85" s="214"/>
      <c r="H85" s="214"/>
      <c r="I85" s="16" t="str">
        <f t="shared" si="16"/>
        <v/>
      </c>
      <c r="J85" s="16" t="str">
        <f t="shared" si="17"/>
        <v/>
      </c>
      <c r="K85" s="373" t="str">
        <f t="shared" si="18"/>
        <v/>
      </c>
      <c r="L85" s="56" t="str">
        <f t="shared" si="19"/>
        <v/>
      </c>
      <c r="M85" s="374" t="str">
        <f t="shared" si="20"/>
        <v/>
      </c>
      <c r="N85" s="56" t="str">
        <f t="shared" si="21"/>
        <v/>
      </c>
      <c r="O85" s="347" t="b">
        <f t="shared" si="22"/>
        <v>0</v>
      </c>
      <c r="P85" s="348">
        <f t="shared" si="23"/>
        <v>1</v>
      </c>
    </row>
    <row r="86" spans="1:16">
      <c r="A86" s="141">
        <v>77</v>
      </c>
      <c r="B86" s="6"/>
      <c r="C86" s="6"/>
      <c r="D86" s="6"/>
      <c r="E86" s="215"/>
      <c r="F86" s="214"/>
      <c r="G86" s="214"/>
      <c r="H86" s="214"/>
      <c r="I86" s="16" t="str">
        <f t="shared" si="16"/>
        <v/>
      </c>
      <c r="J86" s="16" t="str">
        <f t="shared" si="17"/>
        <v/>
      </c>
      <c r="K86" s="373" t="str">
        <f t="shared" si="18"/>
        <v/>
      </c>
      <c r="L86" s="56" t="str">
        <f t="shared" si="19"/>
        <v/>
      </c>
      <c r="M86" s="374" t="str">
        <f t="shared" si="20"/>
        <v/>
      </c>
      <c r="N86" s="56" t="str">
        <f t="shared" si="21"/>
        <v/>
      </c>
      <c r="O86" s="347" t="b">
        <f t="shared" si="22"/>
        <v>0</v>
      </c>
      <c r="P86" s="348">
        <f t="shared" si="23"/>
        <v>1</v>
      </c>
    </row>
    <row r="87" spans="1:16">
      <c r="A87" s="141">
        <v>78</v>
      </c>
      <c r="B87" s="6"/>
      <c r="C87" s="6"/>
      <c r="D87" s="6"/>
      <c r="E87" s="215"/>
      <c r="F87" s="214"/>
      <c r="G87" s="214"/>
      <c r="H87" s="214"/>
      <c r="I87" s="16" t="str">
        <f t="shared" si="16"/>
        <v/>
      </c>
      <c r="J87" s="16" t="str">
        <f t="shared" si="17"/>
        <v/>
      </c>
      <c r="K87" s="373" t="str">
        <f t="shared" si="18"/>
        <v/>
      </c>
      <c r="L87" s="56" t="str">
        <f t="shared" si="19"/>
        <v/>
      </c>
      <c r="M87" s="374" t="str">
        <f t="shared" si="20"/>
        <v/>
      </c>
      <c r="N87" s="56" t="str">
        <f t="shared" si="21"/>
        <v/>
      </c>
      <c r="O87" s="347" t="b">
        <f t="shared" si="22"/>
        <v>0</v>
      </c>
      <c r="P87" s="348">
        <f t="shared" si="23"/>
        <v>1</v>
      </c>
    </row>
    <row r="88" spans="1:16">
      <c r="A88" s="141">
        <v>79</v>
      </c>
      <c r="B88" s="6"/>
      <c r="C88" s="6"/>
      <c r="D88" s="6"/>
      <c r="E88" s="215"/>
      <c r="F88" s="214"/>
      <c r="G88" s="214"/>
      <c r="H88" s="214"/>
      <c r="I88" s="16" t="str">
        <f t="shared" si="16"/>
        <v/>
      </c>
      <c r="J88" s="16" t="str">
        <f t="shared" si="17"/>
        <v/>
      </c>
      <c r="K88" s="373" t="str">
        <f t="shared" si="18"/>
        <v/>
      </c>
      <c r="L88" s="56" t="str">
        <f t="shared" si="19"/>
        <v/>
      </c>
      <c r="M88" s="374" t="str">
        <f t="shared" si="20"/>
        <v/>
      </c>
      <c r="N88" s="56" t="str">
        <f t="shared" si="21"/>
        <v/>
      </c>
      <c r="O88" s="347" t="b">
        <f t="shared" si="22"/>
        <v>0</v>
      </c>
      <c r="P88" s="348">
        <f t="shared" si="23"/>
        <v>1</v>
      </c>
    </row>
    <row r="89" spans="1:16">
      <c r="A89" s="141">
        <v>80</v>
      </c>
      <c r="B89" s="6"/>
      <c r="C89" s="6"/>
      <c r="D89" s="6"/>
      <c r="E89" s="215"/>
      <c r="F89" s="214"/>
      <c r="G89" s="214"/>
      <c r="H89" s="214"/>
      <c r="I89" s="16" t="str">
        <f t="shared" si="16"/>
        <v/>
      </c>
      <c r="J89" s="16" t="str">
        <f t="shared" si="17"/>
        <v/>
      </c>
      <c r="K89" s="373" t="str">
        <f t="shared" si="18"/>
        <v/>
      </c>
      <c r="L89" s="56" t="str">
        <f t="shared" si="19"/>
        <v/>
      </c>
      <c r="M89" s="374" t="str">
        <f t="shared" si="20"/>
        <v/>
      </c>
      <c r="N89" s="56" t="str">
        <f t="shared" si="21"/>
        <v/>
      </c>
      <c r="O89" s="347" t="b">
        <f t="shared" si="22"/>
        <v>0</v>
      </c>
      <c r="P89" s="348">
        <f t="shared" si="23"/>
        <v>1</v>
      </c>
    </row>
    <row r="90" spans="1:16">
      <c r="A90" s="141">
        <v>81</v>
      </c>
      <c r="B90" s="6"/>
      <c r="C90" s="6"/>
      <c r="D90" s="6"/>
      <c r="E90" s="215"/>
      <c r="F90" s="214"/>
      <c r="G90" s="214"/>
      <c r="H90" s="214"/>
      <c r="I90" s="16" t="str">
        <f t="shared" si="16"/>
        <v/>
      </c>
      <c r="J90" s="16" t="str">
        <f t="shared" si="17"/>
        <v/>
      </c>
      <c r="K90" s="373" t="str">
        <f t="shared" si="18"/>
        <v/>
      </c>
      <c r="L90" s="56" t="str">
        <f t="shared" si="19"/>
        <v/>
      </c>
      <c r="M90" s="374" t="str">
        <f t="shared" si="20"/>
        <v/>
      </c>
      <c r="N90" s="56" t="str">
        <f t="shared" si="21"/>
        <v/>
      </c>
      <c r="O90" s="347" t="b">
        <f t="shared" si="22"/>
        <v>0</v>
      </c>
      <c r="P90" s="348">
        <f t="shared" si="23"/>
        <v>1</v>
      </c>
    </row>
    <row r="91" spans="1:16">
      <c r="A91" s="141">
        <v>82</v>
      </c>
      <c r="B91" s="6"/>
      <c r="C91" s="6"/>
      <c r="D91" s="6"/>
      <c r="E91" s="215"/>
      <c r="F91" s="214"/>
      <c r="G91" s="214"/>
      <c r="H91" s="214"/>
      <c r="I91" s="16" t="str">
        <f t="shared" si="16"/>
        <v/>
      </c>
      <c r="J91" s="16" t="str">
        <f t="shared" si="17"/>
        <v/>
      </c>
      <c r="K91" s="373" t="str">
        <f t="shared" si="18"/>
        <v/>
      </c>
      <c r="L91" s="56" t="str">
        <f t="shared" si="19"/>
        <v/>
      </c>
      <c r="M91" s="374" t="str">
        <f t="shared" si="20"/>
        <v/>
      </c>
      <c r="N91" s="56" t="str">
        <f t="shared" si="21"/>
        <v/>
      </c>
      <c r="O91" s="347" t="b">
        <f t="shared" si="22"/>
        <v>0</v>
      </c>
      <c r="P91" s="348">
        <f t="shared" si="23"/>
        <v>1</v>
      </c>
    </row>
    <row r="92" spans="1:16">
      <c r="A92" s="141">
        <v>83</v>
      </c>
      <c r="B92" s="6"/>
      <c r="C92" s="6"/>
      <c r="D92" s="6"/>
      <c r="E92" s="215"/>
      <c r="F92" s="214"/>
      <c r="G92" s="214"/>
      <c r="H92" s="214"/>
      <c r="I92" s="16" t="str">
        <f t="shared" si="16"/>
        <v/>
      </c>
      <c r="J92" s="16" t="str">
        <f t="shared" si="17"/>
        <v/>
      </c>
      <c r="K92" s="373" t="str">
        <f t="shared" si="18"/>
        <v/>
      </c>
      <c r="L92" s="56" t="str">
        <f t="shared" si="19"/>
        <v/>
      </c>
      <c r="M92" s="374" t="str">
        <f t="shared" si="20"/>
        <v/>
      </c>
      <c r="N92" s="56" t="str">
        <f t="shared" si="21"/>
        <v/>
      </c>
      <c r="O92" s="347" t="b">
        <f t="shared" si="22"/>
        <v>0</v>
      </c>
      <c r="P92" s="348">
        <f t="shared" si="23"/>
        <v>1</v>
      </c>
    </row>
    <row r="93" spans="1:16">
      <c r="A93" s="141">
        <v>84</v>
      </c>
      <c r="B93" s="6"/>
      <c r="C93" s="6"/>
      <c r="D93" s="6"/>
      <c r="E93" s="215"/>
      <c r="F93" s="214"/>
      <c r="G93" s="214"/>
      <c r="H93" s="214"/>
      <c r="I93" s="16" t="str">
        <f t="shared" si="16"/>
        <v/>
      </c>
      <c r="J93" s="16" t="str">
        <f t="shared" si="17"/>
        <v/>
      </c>
      <c r="K93" s="373" t="str">
        <f t="shared" si="18"/>
        <v/>
      </c>
      <c r="L93" s="56" t="str">
        <f t="shared" si="19"/>
        <v/>
      </c>
      <c r="M93" s="374" t="str">
        <f t="shared" si="20"/>
        <v/>
      </c>
      <c r="N93" s="56" t="str">
        <f t="shared" si="21"/>
        <v/>
      </c>
      <c r="O93" s="347" t="b">
        <f t="shared" si="22"/>
        <v>0</v>
      </c>
      <c r="P93" s="348">
        <f t="shared" si="23"/>
        <v>1</v>
      </c>
    </row>
    <row r="94" spans="1:16">
      <c r="A94" s="141">
        <v>85</v>
      </c>
      <c r="B94" s="6"/>
      <c r="C94" s="6"/>
      <c r="D94" s="6"/>
      <c r="E94" s="215"/>
      <c r="F94" s="214"/>
      <c r="G94" s="214"/>
      <c r="H94" s="214"/>
      <c r="I94" s="16" t="str">
        <f t="shared" si="16"/>
        <v/>
      </c>
      <c r="J94" s="16" t="str">
        <f t="shared" si="17"/>
        <v/>
      </c>
      <c r="K94" s="373" t="str">
        <f t="shared" si="18"/>
        <v/>
      </c>
      <c r="L94" s="56" t="str">
        <f t="shared" si="19"/>
        <v/>
      </c>
      <c r="M94" s="374" t="str">
        <f t="shared" si="20"/>
        <v/>
      </c>
      <c r="N94" s="56" t="str">
        <f t="shared" si="21"/>
        <v/>
      </c>
      <c r="O94" s="347" t="b">
        <f t="shared" si="22"/>
        <v>0</v>
      </c>
      <c r="P94" s="348">
        <f t="shared" si="23"/>
        <v>1</v>
      </c>
    </row>
    <row r="95" spans="1:16">
      <c r="A95" s="141">
        <v>86</v>
      </c>
      <c r="B95" s="6"/>
      <c r="C95" s="6"/>
      <c r="D95" s="6"/>
      <c r="E95" s="215"/>
      <c r="F95" s="214"/>
      <c r="G95" s="214"/>
      <c r="H95" s="214"/>
      <c r="I95" s="16" t="str">
        <f t="shared" si="16"/>
        <v/>
      </c>
      <c r="J95" s="16" t="str">
        <f t="shared" si="17"/>
        <v/>
      </c>
      <c r="K95" s="373" t="str">
        <f t="shared" si="18"/>
        <v/>
      </c>
      <c r="L95" s="56" t="str">
        <f t="shared" si="19"/>
        <v/>
      </c>
      <c r="M95" s="374" t="str">
        <f t="shared" si="20"/>
        <v/>
      </c>
      <c r="N95" s="56" t="str">
        <f t="shared" si="21"/>
        <v/>
      </c>
      <c r="O95" s="347" t="b">
        <f t="shared" si="22"/>
        <v>0</v>
      </c>
      <c r="P95" s="348">
        <f t="shared" si="23"/>
        <v>1</v>
      </c>
    </row>
    <row r="96" spans="1:16">
      <c r="A96" s="141">
        <v>87</v>
      </c>
      <c r="B96" s="6"/>
      <c r="C96" s="6"/>
      <c r="D96" s="6"/>
      <c r="E96" s="215"/>
      <c r="F96" s="214"/>
      <c r="G96" s="214"/>
      <c r="H96" s="214"/>
      <c r="I96" s="16" t="str">
        <f t="shared" si="16"/>
        <v/>
      </c>
      <c r="J96" s="16" t="str">
        <f t="shared" si="17"/>
        <v/>
      </c>
      <c r="K96" s="373" t="str">
        <f t="shared" si="18"/>
        <v/>
      </c>
      <c r="L96" s="56" t="str">
        <f t="shared" si="19"/>
        <v/>
      </c>
      <c r="M96" s="374" t="str">
        <f t="shared" si="20"/>
        <v/>
      </c>
      <c r="N96" s="56" t="str">
        <f t="shared" si="21"/>
        <v/>
      </c>
      <c r="O96" s="347" t="b">
        <f t="shared" si="22"/>
        <v>0</v>
      </c>
      <c r="P96" s="348">
        <f t="shared" si="23"/>
        <v>1</v>
      </c>
    </row>
    <row r="97" spans="1:16">
      <c r="A97" s="141">
        <v>88</v>
      </c>
      <c r="B97" s="6"/>
      <c r="C97" s="6"/>
      <c r="D97" s="6"/>
      <c r="E97" s="215"/>
      <c r="F97" s="214"/>
      <c r="G97" s="214"/>
      <c r="H97" s="214"/>
      <c r="I97" s="16" t="str">
        <f t="shared" si="16"/>
        <v/>
      </c>
      <c r="J97" s="16" t="str">
        <f t="shared" si="17"/>
        <v/>
      </c>
      <c r="K97" s="373" t="str">
        <f t="shared" si="18"/>
        <v/>
      </c>
      <c r="L97" s="56" t="str">
        <f t="shared" si="19"/>
        <v/>
      </c>
      <c r="M97" s="374" t="str">
        <f t="shared" si="20"/>
        <v/>
      </c>
      <c r="N97" s="56" t="str">
        <f t="shared" si="21"/>
        <v/>
      </c>
      <c r="O97" s="347" t="b">
        <f t="shared" si="22"/>
        <v>0</v>
      </c>
      <c r="P97" s="348">
        <f t="shared" si="23"/>
        <v>1</v>
      </c>
    </row>
    <row r="98" spans="1:16">
      <c r="A98" s="141">
        <v>89</v>
      </c>
      <c r="B98" s="6"/>
      <c r="C98" s="6"/>
      <c r="D98" s="6"/>
      <c r="E98" s="215"/>
      <c r="F98" s="214"/>
      <c r="G98" s="214"/>
      <c r="H98" s="214"/>
      <c r="I98" s="16" t="str">
        <f t="shared" si="16"/>
        <v/>
      </c>
      <c r="J98" s="16" t="str">
        <f t="shared" si="17"/>
        <v/>
      </c>
      <c r="K98" s="373" t="str">
        <f t="shared" si="18"/>
        <v/>
      </c>
      <c r="L98" s="56" t="str">
        <f t="shared" si="19"/>
        <v/>
      </c>
      <c r="M98" s="374" t="str">
        <f t="shared" si="20"/>
        <v/>
      </c>
      <c r="N98" s="56" t="str">
        <f t="shared" si="21"/>
        <v/>
      </c>
      <c r="O98" s="347" t="b">
        <f t="shared" si="22"/>
        <v>0</v>
      </c>
      <c r="P98" s="348">
        <f t="shared" si="23"/>
        <v>1</v>
      </c>
    </row>
    <row r="99" spans="1:16">
      <c r="A99" s="141">
        <v>90</v>
      </c>
      <c r="B99" s="6"/>
      <c r="C99" s="6"/>
      <c r="D99" s="6"/>
      <c r="E99" s="215"/>
      <c r="F99" s="214"/>
      <c r="G99" s="214"/>
      <c r="H99" s="214"/>
      <c r="I99" s="16" t="str">
        <f t="shared" si="16"/>
        <v/>
      </c>
      <c r="J99" s="16" t="str">
        <f t="shared" si="17"/>
        <v/>
      </c>
      <c r="K99" s="373" t="str">
        <f t="shared" si="18"/>
        <v/>
      </c>
      <c r="L99" s="56" t="str">
        <f t="shared" si="19"/>
        <v/>
      </c>
      <c r="M99" s="374" t="str">
        <f t="shared" si="20"/>
        <v/>
      </c>
      <c r="N99" s="56" t="str">
        <f t="shared" si="21"/>
        <v/>
      </c>
      <c r="O99" s="347" t="b">
        <f t="shared" si="22"/>
        <v>0</v>
      </c>
      <c r="P99" s="348">
        <f t="shared" si="23"/>
        <v>1</v>
      </c>
    </row>
    <row r="100" spans="1:16">
      <c r="A100" s="141">
        <v>91</v>
      </c>
      <c r="B100" s="6"/>
      <c r="C100" s="6"/>
      <c r="D100" s="6"/>
      <c r="E100" s="215"/>
      <c r="F100" s="214"/>
      <c r="G100" s="214"/>
      <c r="H100" s="214"/>
      <c r="I100" s="16" t="str">
        <f t="shared" si="16"/>
        <v/>
      </c>
      <c r="J100" s="16" t="str">
        <f t="shared" si="17"/>
        <v/>
      </c>
      <c r="K100" s="373" t="str">
        <f t="shared" si="18"/>
        <v/>
      </c>
      <c r="L100" s="56" t="str">
        <f t="shared" si="19"/>
        <v/>
      </c>
      <c r="M100" s="374" t="str">
        <f t="shared" si="20"/>
        <v/>
      </c>
      <c r="N100" s="56" t="str">
        <f t="shared" si="21"/>
        <v/>
      </c>
      <c r="O100" s="347" t="b">
        <f t="shared" si="22"/>
        <v>0</v>
      </c>
      <c r="P100" s="348">
        <f t="shared" si="23"/>
        <v>1</v>
      </c>
    </row>
    <row r="101" spans="1:16">
      <c r="A101" s="141">
        <v>92</v>
      </c>
      <c r="B101" s="6"/>
      <c r="C101" s="6"/>
      <c r="D101" s="6"/>
      <c r="E101" s="215"/>
      <c r="F101" s="214"/>
      <c r="G101" s="214"/>
      <c r="H101" s="214"/>
      <c r="I101" s="16" t="str">
        <f t="shared" si="16"/>
        <v/>
      </c>
      <c r="J101" s="16" t="str">
        <f t="shared" si="17"/>
        <v/>
      </c>
      <c r="K101" s="373" t="str">
        <f t="shared" si="18"/>
        <v/>
      </c>
      <c r="L101" s="56" t="str">
        <f t="shared" si="19"/>
        <v/>
      </c>
      <c r="M101" s="374" t="str">
        <f t="shared" si="20"/>
        <v/>
      </c>
      <c r="N101" s="56" t="str">
        <f t="shared" si="21"/>
        <v/>
      </c>
      <c r="O101" s="347" t="b">
        <f t="shared" si="22"/>
        <v>0</v>
      </c>
      <c r="P101" s="348">
        <f t="shared" si="23"/>
        <v>1</v>
      </c>
    </row>
    <row r="102" spans="1:16">
      <c r="A102" s="141">
        <v>93</v>
      </c>
      <c r="B102" s="6"/>
      <c r="C102" s="6"/>
      <c r="D102" s="6"/>
      <c r="E102" s="215"/>
      <c r="F102" s="214"/>
      <c r="G102" s="214"/>
      <c r="H102" s="214"/>
      <c r="I102" s="16" t="str">
        <f t="shared" si="16"/>
        <v/>
      </c>
      <c r="J102" s="16" t="str">
        <f t="shared" si="17"/>
        <v/>
      </c>
      <c r="K102" s="373" t="str">
        <f t="shared" si="18"/>
        <v/>
      </c>
      <c r="L102" s="56" t="str">
        <f t="shared" si="19"/>
        <v/>
      </c>
      <c r="M102" s="374" t="str">
        <f t="shared" si="20"/>
        <v/>
      </c>
      <c r="N102" s="56" t="str">
        <f t="shared" si="21"/>
        <v/>
      </c>
      <c r="O102" s="347" t="b">
        <f t="shared" si="22"/>
        <v>0</v>
      </c>
      <c r="P102" s="348">
        <f t="shared" si="23"/>
        <v>1</v>
      </c>
    </row>
    <row r="103" spans="1:16">
      <c r="A103" s="141">
        <v>94</v>
      </c>
      <c r="B103" s="6"/>
      <c r="C103" s="6"/>
      <c r="D103" s="6"/>
      <c r="E103" s="215"/>
      <c r="F103" s="214"/>
      <c r="G103" s="214"/>
      <c r="H103" s="214"/>
      <c r="I103" s="16" t="str">
        <f t="shared" si="16"/>
        <v/>
      </c>
      <c r="J103" s="16" t="str">
        <f t="shared" si="17"/>
        <v/>
      </c>
      <c r="K103" s="373" t="str">
        <f t="shared" si="18"/>
        <v/>
      </c>
      <c r="L103" s="56" t="str">
        <f t="shared" si="19"/>
        <v/>
      </c>
      <c r="M103" s="374" t="str">
        <f t="shared" si="20"/>
        <v/>
      </c>
      <c r="N103" s="56" t="str">
        <f t="shared" si="21"/>
        <v/>
      </c>
      <c r="O103" s="347" t="b">
        <f t="shared" si="22"/>
        <v>0</v>
      </c>
      <c r="P103" s="348">
        <f t="shared" si="23"/>
        <v>1</v>
      </c>
    </row>
    <row r="104" spans="1:16">
      <c r="A104" s="141">
        <v>95</v>
      </c>
      <c r="B104" s="6"/>
      <c r="C104" s="6"/>
      <c r="D104" s="6"/>
      <c r="E104" s="215"/>
      <c r="F104" s="214"/>
      <c r="G104" s="214"/>
      <c r="H104" s="214"/>
      <c r="I104" s="16" t="str">
        <f t="shared" si="16"/>
        <v/>
      </c>
      <c r="J104" s="16" t="str">
        <f t="shared" si="17"/>
        <v/>
      </c>
      <c r="K104" s="373" t="str">
        <f t="shared" si="18"/>
        <v/>
      </c>
      <c r="L104" s="56" t="str">
        <f t="shared" si="19"/>
        <v/>
      </c>
      <c r="M104" s="374" t="str">
        <f t="shared" si="20"/>
        <v/>
      </c>
      <c r="N104" s="56" t="str">
        <f t="shared" si="21"/>
        <v/>
      </c>
      <c r="O104" s="347" t="b">
        <f t="shared" si="22"/>
        <v>0</v>
      </c>
      <c r="P104" s="348">
        <f t="shared" si="23"/>
        <v>1</v>
      </c>
    </row>
    <row r="105" spans="1:16">
      <c r="A105" s="141">
        <v>96</v>
      </c>
      <c r="B105" s="6"/>
      <c r="C105" s="6"/>
      <c r="D105" s="6"/>
      <c r="E105" s="215"/>
      <c r="F105" s="214"/>
      <c r="G105" s="214"/>
      <c r="H105" s="214"/>
      <c r="I105" s="16" t="str">
        <f t="shared" si="16"/>
        <v/>
      </c>
      <c r="J105" s="16" t="str">
        <f t="shared" si="17"/>
        <v/>
      </c>
      <c r="K105" s="373" t="str">
        <f t="shared" si="18"/>
        <v/>
      </c>
      <c r="L105" s="56" t="str">
        <f t="shared" si="19"/>
        <v/>
      </c>
      <c r="M105" s="374" t="str">
        <f t="shared" si="20"/>
        <v/>
      </c>
      <c r="N105" s="56" t="str">
        <f t="shared" si="21"/>
        <v/>
      </c>
      <c r="O105" s="347" t="b">
        <f t="shared" si="22"/>
        <v>0</v>
      </c>
      <c r="P105" s="348">
        <f t="shared" si="23"/>
        <v>1</v>
      </c>
    </row>
    <row r="106" spans="1:16">
      <c r="A106" s="141">
        <v>97</v>
      </c>
      <c r="B106" s="6"/>
      <c r="C106" s="6"/>
      <c r="D106" s="6"/>
      <c r="E106" s="215"/>
      <c r="F106" s="214"/>
      <c r="G106" s="214"/>
      <c r="H106" s="214"/>
      <c r="I106" s="16" t="str">
        <f t="shared" si="16"/>
        <v/>
      </c>
      <c r="J106" s="16" t="str">
        <f t="shared" si="17"/>
        <v/>
      </c>
      <c r="K106" s="373" t="str">
        <f t="shared" si="18"/>
        <v/>
      </c>
      <c r="L106" s="56" t="str">
        <f t="shared" si="19"/>
        <v/>
      </c>
      <c r="M106" s="374" t="str">
        <f t="shared" si="20"/>
        <v/>
      </c>
      <c r="N106" s="56" t="str">
        <f t="shared" si="21"/>
        <v/>
      </c>
      <c r="O106" s="347" t="b">
        <f t="shared" si="22"/>
        <v>0</v>
      </c>
      <c r="P106" s="348">
        <f t="shared" si="23"/>
        <v>1</v>
      </c>
    </row>
    <row r="107" spans="1:16">
      <c r="A107" s="141">
        <v>98</v>
      </c>
      <c r="B107" s="6"/>
      <c r="C107" s="6"/>
      <c r="D107" s="6"/>
      <c r="E107" s="215"/>
      <c r="F107" s="214"/>
      <c r="G107" s="214"/>
      <c r="H107" s="214"/>
      <c r="I107" s="16" t="str">
        <f t="shared" si="16"/>
        <v/>
      </c>
      <c r="J107" s="16" t="str">
        <f t="shared" si="17"/>
        <v/>
      </c>
      <c r="K107" s="373" t="str">
        <f t="shared" si="18"/>
        <v/>
      </c>
      <c r="L107" s="56" t="str">
        <f t="shared" si="19"/>
        <v/>
      </c>
      <c r="M107" s="374" t="str">
        <f t="shared" si="20"/>
        <v/>
      </c>
      <c r="N107" s="56" t="str">
        <f t="shared" si="21"/>
        <v/>
      </c>
      <c r="O107" s="347" t="b">
        <f t="shared" si="22"/>
        <v>0</v>
      </c>
      <c r="P107" s="348">
        <f t="shared" si="23"/>
        <v>1</v>
      </c>
    </row>
    <row r="108" spans="1:16">
      <c r="A108" s="141">
        <v>99</v>
      </c>
      <c r="B108" s="6"/>
      <c r="C108" s="6"/>
      <c r="D108" s="6"/>
      <c r="E108" s="215"/>
      <c r="F108" s="214"/>
      <c r="G108" s="214"/>
      <c r="H108" s="214"/>
      <c r="I108" s="16" t="str">
        <f t="shared" si="16"/>
        <v/>
      </c>
      <c r="J108" s="16" t="str">
        <f t="shared" si="17"/>
        <v/>
      </c>
      <c r="K108" s="373" t="str">
        <f t="shared" si="18"/>
        <v/>
      </c>
      <c r="L108" s="56" t="str">
        <f t="shared" si="19"/>
        <v/>
      </c>
      <c r="M108" s="374" t="str">
        <f t="shared" si="20"/>
        <v/>
      </c>
      <c r="N108" s="56" t="str">
        <f t="shared" si="21"/>
        <v/>
      </c>
      <c r="O108" s="347" t="b">
        <f t="shared" si="22"/>
        <v>0</v>
      </c>
      <c r="P108" s="348">
        <f t="shared" si="23"/>
        <v>1</v>
      </c>
    </row>
    <row r="109" spans="1:16">
      <c r="A109" s="141">
        <v>100</v>
      </c>
      <c r="B109" s="142"/>
      <c r="C109" s="142"/>
      <c r="D109" s="142"/>
      <c r="E109" s="143"/>
      <c r="F109" s="144"/>
      <c r="G109" s="142"/>
      <c r="H109" s="143"/>
      <c r="I109" s="16" t="str">
        <f t="shared" si="16"/>
        <v/>
      </c>
      <c r="J109" s="16" t="str">
        <f t="shared" si="17"/>
        <v/>
      </c>
    </row>
    <row r="110" spans="1:16">
      <c r="A110" s="141">
        <v>101</v>
      </c>
      <c r="B110" s="142"/>
      <c r="C110" s="142"/>
      <c r="D110" s="142"/>
      <c r="E110" s="143"/>
      <c r="F110" s="144"/>
      <c r="G110" s="142"/>
      <c r="H110" s="143"/>
      <c r="I110" s="16" t="str">
        <f t="shared" si="16"/>
        <v/>
      </c>
      <c r="J110" s="16" t="str">
        <f t="shared" si="17"/>
        <v/>
      </c>
    </row>
    <row r="111" spans="1:16">
      <c r="A111" s="141">
        <v>102</v>
      </c>
      <c r="B111" s="142"/>
      <c r="C111" s="142"/>
      <c r="D111" s="142"/>
      <c r="E111" s="143"/>
      <c r="F111" s="144"/>
      <c r="G111" s="142"/>
      <c r="H111" s="143"/>
      <c r="I111" s="16" t="str">
        <f t="shared" si="16"/>
        <v/>
      </c>
      <c r="J111" s="16" t="str">
        <f t="shared" si="17"/>
        <v/>
      </c>
    </row>
    <row r="112" spans="1:16">
      <c r="A112" s="141">
        <v>103</v>
      </c>
      <c r="B112" s="142"/>
      <c r="C112" s="142"/>
      <c r="D112" s="142"/>
      <c r="E112" s="143"/>
      <c r="F112" s="144"/>
      <c r="G112" s="142"/>
      <c r="H112" s="143"/>
      <c r="I112" s="16" t="str">
        <f t="shared" si="16"/>
        <v/>
      </c>
      <c r="J112" s="16" t="str">
        <f t="shared" si="17"/>
        <v/>
      </c>
    </row>
    <row r="113" spans="1:10">
      <c r="A113" s="141">
        <v>104</v>
      </c>
      <c r="B113" s="142"/>
      <c r="C113" s="142"/>
      <c r="D113" s="142"/>
      <c r="E113" s="143"/>
      <c r="F113" s="144"/>
      <c r="G113" s="142"/>
      <c r="H113" s="143"/>
      <c r="I113" s="16" t="str">
        <f t="shared" si="16"/>
        <v/>
      </c>
      <c r="J113" s="16" t="str">
        <f t="shared" si="17"/>
        <v/>
      </c>
    </row>
    <row r="114" spans="1:10">
      <c r="A114" s="141">
        <v>105</v>
      </c>
      <c r="B114" s="142"/>
      <c r="C114" s="142"/>
      <c r="D114" s="142"/>
      <c r="E114" s="143"/>
      <c r="F114" s="144"/>
      <c r="G114" s="142"/>
      <c r="H114" s="143"/>
      <c r="I114" s="16" t="str">
        <f t="shared" si="16"/>
        <v/>
      </c>
      <c r="J114" s="16" t="str">
        <f t="shared" si="17"/>
        <v/>
      </c>
    </row>
    <row r="115" spans="1:10">
      <c r="A115" s="141">
        <v>106</v>
      </c>
      <c r="B115" s="142"/>
      <c r="C115" s="142"/>
      <c r="D115" s="142"/>
      <c r="E115" s="143"/>
      <c r="F115" s="144"/>
      <c r="G115" s="142"/>
      <c r="H115" s="143"/>
      <c r="I115" s="16" t="str">
        <f t="shared" si="16"/>
        <v/>
      </c>
      <c r="J115" s="16" t="str">
        <f t="shared" si="17"/>
        <v/>
      </c>
    </row>
    <row r="116" spans="1:10">
      <c r="A116" s="141">
        <v>107</v>
      </c>
      <c r="B116" s="142"/>
      <c r="C116" s="142"/>
      <c r="D116" s="142"/>
      <c r="E116" s="143"/>
      <c r="F116" s="144"/>
      <c r="G116" s="142"/>
      <c r="H116" s="143"/>
      <c r="I116" s="16" t="str">
        <f t="shared" si="16"/>
        <v/>
      </c>
      <c r="J116" s="16" t="str">
        <f t="shared" si="17"/>
        <v/>
      </c>
    </row>
    <row r="117" spans="1:10">
      <c r="A117" s="141">
        <v>108</v>
      </c>
      <c r="B117" s="142"/>
      <c r="C117" s="142"/>
      <c r="D117" s="142"/>
      <c r="E117" s="143"/>
      <c r="F117" s="144"/>
      <c r="G117" s="142"/>
      <c r="H117" s="143"/>
      <c r="I117" s="16" t="str">
        <f t="shared" si="16"/>
        <v/>
      </c>
      <c r="J117" s="16" t="str">
        <f t="shared" si="17"/>
        <v/>
      </c>
    </row>
    <row r="118" spans="1:10">
      <c r="A118" s="141">
        <v>109</v>
      </c>
      <c r="B118" s="142"/>
      <c r="C118" s="142"/>
      <c r="D118" s="142"/>
      <c r="E118" s="143"/>
      <c r="F118" s="144"/>
      <c r="G118" s="142"/>
      <c r="H118" s="143"/>
      <c r="I118" s="16" t="str">
        <f t="shared" si="16"/>
        <v/>
      </c>
      <c r="J118" s="16" t="str">
        <f t="shared" si="17"/>
        <v/>
      </c>
    </row>
    <row r="119" spans="1:10">
      <c r="A119" s="141">
        <v>110</v>
      </c>
      <c r="B119" s="142"/>
      <c r="C119" s="142"/>
      <c r="D119" s="142"/>
      <c r="E119" s="143"/>
      <c r="F119" s="144"/>
      <c r="G119" s="142"/>
      <c r="H119" s="143"/>
      <c r="I119" s="16" t="str">
        <f t="shared" si="16"/>
        <v/>
      </c>
      <c r="J119" s="16" t="str">
        <f t="shared" si="17"/>
        <v/>
      </c>
    </row>
    <row r="120" spans="1:10">
      <c r="A120" s="141">
        <v>111</v>
      </c>
      <c r="B120" s="142"/>
      <c r="C120" s="142"/>
      <c r="D120" s="142"/>
      <c r="E120" s="143"/>
      <c r="F120" s="144"/>
      <c r="G120" s="142"/>
      <c r="H120" s="143"/>
      <c r="I120" s="16" t="str">
        <f t="shared" si="16"/>
        <v/>
      </c>
      <c r="J120" s="16" t="str">
        <f t="shared" si="17"/>
        <v/>
      </c>
    </row>
    <row r="121" spans="1:10">
      <c r="A121" s="141">
        <v>112</v>
      </c>
      <c r="B121" s="142"/>
      <c r="C121" s="142"/>
      <c r="D121" s="142"/>
      <c r="E121" s="143"/>
      <c r="F121" s="144"/>
      <c r="G121" s="142"/>
      <c r="H121" s="143"/>
      <c r="I121" s="16" t="str">
        <f t="shared" si="16"/>
        <v/>
      </c>
      <c r="J121" s="16" t="str">
        <f t="shared" si="17"/>
        <v/>
      </c>
    </row>
    <row r="122" spans="1:10">
      <c r="A122" s="141">
        <v>113</v>
      </c>
      <c r="B122" s="142"/>
      <c r="C122" s="142"/>
      <c r="D122" s="142"/>
      <c r="E122" s="143"/>
      <c r="F122" s="144"/>
      <c r="G122" s="142"/>
      <c r="H122" s="143"/>
      <c r="I122" s="16" t="str">
        <f t="shared" si="16"/>
        <v/>
      </c>
      <c r="J122" s="16" t="str">
        <f t="shared" si="17"/>
        <v/>
      </c>
    </row>
    <row r="123" spans="1:10">
      <c r="A123" s="141">
        <v>114</v>
      </c>
      <c r="B123" s="142"/>
      <c r="C123" s="142"/>
      <c r="D123" s="142"/>
      <c r="E123" s="143"/>
      <c r="F123" s="144"/>
      <c r="G123" s="142"/>
      <c r="H123" s="143"/>
      <c r="I123" s="16" t="str">
        <f t="shared" si="16"/>
        <v/>
      </c>
      <c r="J123" s="16" t="str">
        <f t="shared" si="17"/>
        <v/>
      </c>
    </row>
    <row r="124" spans="1:10">
      <c r="A124" s="141">
        <v>115</v>
      </c>
      <c r="B124" s="142"/>
      <c r="C124" s="142"/>
      <c r="D124" s="142"/>
      <c r="E124" s="143"/>
      <c r="F124" s="144"/>
      <c r="G124" s="142"/>
      <c r="H124" s="143"/>
      <c r="I124" s="16" t="str">
        <f t="shared" si="16"/>
        <v/>
      </c>
      <c r="J124" s="16" t="str">
        <f t="shared" si="17"/>
        <v/>
      </c>
    </row>
    <row r="125" spans="1:10">
      <c r="A125" s="141">
        <v>116</v>
      </c>
      <c r="B125" s="142"/>
      <c r="C125" s="142"/>
      <c r="D125" s="142"/>
      <c r="E125" s="143"/>
      <c r="F125" s="144"/>
      <c r="G125" s="142"/>
      <c r="H125" s="143"/>
      <c r="I125" s="16" t="str">
        <f t="shared" si="16"/>
        <v/>
      </c>
      <c r="J125" s="16" t="str">
        <f t="shared" si="17"/>
        <v/>
      </c>
    </row>
    <row r="126" spans="1:10">
      <c r="A126" s="141">
        <v>117</v>
      </c>
      <c r="B126" s="142"/>
      <c r="C126" s="142"/>
      <c r="D126" s="142"/>
      <c r="E126" s="143"/>
      <c r="F126" s="144"/>
      <c r="G126" s="142"/>
      <c r="H126" s="143"/>
      <c r="I126" s="16" t="str">
        <f t="shared" si="16"/>
        <v/>
      </c>
      <c r="J126" s="16" t="str">
        <f t="shared" si="17"/>
        <v/>
      </c>
    </row>
    <row r="127" spans="1:10">
      <c r="A127" s="141">
        <v>118</v>
      </c>
      <c r="B127" s="142"/>
      <c r="C127" s="142"/>
      <c r="D127" s="142"/>
      <c r="E127" s="143"/>
      <c r="F127" s="144"/>
      <c r="G127" s="142"/>
      <c r="H127" s="143"/>
      <c r="I127" s="16" t="str">
        <f t="shared" si="16"/>
        <v/>
      </c>
      <c r="J127" s="16" t="str">
        <f t="shared" si="17"/>
        <v/>
      </c>
    </row>
    <row r="128" spans="1:10">
      <c r="A128" s="141">
        <v>119</v>
      </c>
      <c r="B128" s="142"/>
      <c r="C128" s="142"/>
      <c r="D128" s="142"/>
      <c r="E128" s="143"/>
      <c r="F128" s="144"/>
      <c r="G128" s="142"/>
      <c r="H128" s="143"/>
      <c r="I128" s="16" t="str">
        <f t="shared" si="16"/>
        <v/>
      </c>
      <c r="J128" s="16" t="str">
        <f t="shared" si="17"/>
        <v/>
      </c>
    </row>
    <row r="129" spans="1:10">
      <c r="A129" s="141">
        <v>120</v>
      </c>
      <c r="B129" s="142"/>
      <c r="C129" s="142"/>
      <c r="D129" s="142"/>
      <c r="E129" s="143"/>
      <c r="F129" s="144"/>
      <c r="G129" s="142"/>
      <c r="H129" s="143"/>
      <c r="I129" s="16" t="str">
        <f t="shared" si="16"/>
        <v/>
      </c>
      <c r="J129" s="16" t="str">
        <f t="shared" si="17"/>
        <v/>
      </c>
    </row>
    <row r="130" spans="1:10">
      <c r="A130" s="141">
        <v>121</v>
      </c>
      <c r="B130" s="142"/>
      <c r="C130" s="142"/>
      <c r="D130" s="142"/>
      <c r="E130" s="143"/>
      <c r="F130" s="144"/>
      <c r="G130" s="142"/>
      <c r="H130" s="143"/>
      <c r="I130" s="16" t="str">
        <f t="shared" si="16"/>
        <v/>
      </c>
      <c r="J130" s="16" t="str">
        <f t="shared" si="17"/>
        <v/>
      </c>
    </row>
    <row r="131" spans="1:10">
      <c r="A131" s="141">
        <v>122</v>
      </c>
      <c r="B131" s="142"/>
      <c r="C131" s="142"/>
      <c r="D131" s="142"/>
      <c r="E131" s="143"/>
      <c r="F131" s="144"/>
      <c r="G131" s="142"/>
      <c r="H131" s="143"/>
      <c r="I131" s="16" t="str">
        <f t="shared" si="16"/>
        <v/>
      </c>
      <c r="J131" s="16" t="str">
        <f t="shared" si="17"/>
        <v/>
      </c>
    </row>
    <row r="132" spans="1:10">
      <c r="A132" s="141">
        <v>123</v>
      </c>
      <c r="B132" s="142"/>
      <c r="C132" s="142"/>
      <c r="D132" s="142"/>
      <c r="E132" s="143"/>
      <c r="F132" s="144"/>
      <c r="G132" s="142"/>
      <c r="H132" s="143"/>
      <c r="I132" s="16" t="str">
        <f t="shared" si="16"/>
        <v/>
      </c>
      <c r="J132" s="16" t="str">
        <f t="shared" si="17"/>
        <v/>
      </c>
    </row>
    <row r="133" spans="1:10">
      <c r="A133" s="141">
        <v>124</v>
      </c>
      <c r="B133" s="142"/>
      <c r="C133" s="142"/>
      <c r="D133" s="142"/>
      <c r="E133" s="143"/>
      <c r="F133" s="144"/>
      <c r="G133" s="142"/>
      <c r="H133" s="143"/>
      <c r="I133" s="16" t="str">
        <f t="shared" si="16"/>
        <v/>
      </c>
      <c r="J133" s="16" t="str">
        <f t="shared" si="17"/>
        <v/>
      </c>
    </row>
    <row r="134" spans="1:10">
      <c r="A134" s="141">
        <v>125</v>
      </c>
      <c r="B134" s="142"/>
      <c r="C134" s="142"/>
      <c r="D134" s="142"/>
      <c r="E134" s="143"/>
      <c r="F134" s="144"/>
      <c r="G134" s="142"/>
      <c r="H134" s="143"/>
      <c r="I134" s="16" t="str">
        <f t="shared" si="16"/>
        <v/>
      </c>
      <c r="J134" s="16" t="str">
        <f t="shared" si="17"/>
        <v/>
      </c>
    </row>
    <row r="135" spans="1:10">
      <c r="A135" s="141">
        <v>126</v>
      </c>
      <c r="B135" s="142"/>
      <c r="C135" s="142"/>
      <c r="D135" s="142"/>
      <c r="E135" s="143"/>
      <c r="F135" s="144"/>
      <c r="G135" s="142"/>
      <c r="H135" s="143"/>
      <c r="I135" s="16" t="str">
        <f t="shared" si="16"/>
        <v/>
      </c>
      <c r="J135" s="16" t="str">
        <f t="shared" si="17"/>
        <v/>
      </c>
    </row>
    <row r="136" spans="1:10">
      <c r="A136" s="141">
        <v>127</v>
      </c>
      <c r="B136" s="142"/>
      <c r="C136" s="142"/>
      <c r="D136" s="142"/>
      <c r="E136" s="143"/>
      <c r="F136" s="144"/>
      <c r="G136" s="142"/>
      <c r="H136" s="143"/>
      <c r="I136" s="16" t="str">
        <f t="shared" si="16"/>
        <v/>
      </c>
      <c r="J136" s="16" t="str">
        <f t="shared" si="17"/>
        <v/>
      </c>
    </row>
    <row r="137" spans="1:10">
      <c r="A137" s="141">
        <v>128</v>
      </c>
      <c r="B137" s="142"/>
      <c r="C137" s="142"/>
      <c r="D137" s="142"/>
      <c r="E137" s="143"/>
      <c r="F137" s="144"/>
      <c r="G137" s="142"/>
      <c r="H137" s="143"/>
      <c r="I137" s="16" t="str">
        <f t="shared" si="16"/>
        <v/>
      </c>
      <c r="J137" s="16" t="str">
        <f t="shared" si="17"/>
        <v/>
      </c>
    </row>
    <row r="138" spans="1:10">
      <c r="A138" s="141">
        <v>129</v>
      </c>
      <c r="B138" s="142"/>
      <c r="C138" s="142"/>
      <c r="D138" s="142"/>
      <c r="E138" s="143"/>
      <c r="F138" s="144"/>
      <c r="G138" s="142"/>
      <c r="H138" s="143"/>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1">
        <v>130</v>
      </c>
      <c r="B139" s="142"/>
      <c r="C139" s="142"/>
      <c r="D139" s="142"/>
      <c r="E139" s="143"/>
      <c r="F139" s="144"/>
      <c r="G139" s="142"/>
      <c r="H139" s="143"/>
      <c r="I139" s="16" t="str">
        <f t="shared" si="24"/>
        <v/>
      </c>
      <c r="J139" s="16" t="str">
        <f t="shared" si="25"/>
        <v/>
      </c>
    </row>
    <row r="140" spans="1:10">
      <c r="A140" s="141">
        <v>131</v>
      </c>
      <c r="B140" s="142"/>
      <c r="C140" s="142"/>
      <c r="D140" s="142"/>
      <c r="E140" s="143"/>
      <c r="F140" s="144"/>
      <c r="G140" s="142"/>
      <c r="H140" s="143"/>
      <c r="I140" s="16" t="str">
        <f t="shared" si="24"/>
        <v/>
      </c>
      <c r="J140" s="16" t="str">
        <f t="shared" si="25"/>
        <v/>
      </c>
    </row>
    <row r="141" spans="1:10">
      <c r="A141" s="141">
        <v>132</v>
      </c>
      <c r="B141" s="142"/>
      <c r="C141" s="142"/>
      <c r="D141" s="142"/>
      <c r="E141" s="143"/>
      <c r="F141" s="144"/>
      <c r="G141" s="142"/>
      <c r="H141" s="143"/>
      <c r="I141" s="16" t="str">
        <f t="shared" si="24"/>
        <v/>
      </c>
      <c r="J141" s="16" t="str">
        <f t="shared" si="25"/>
        <v/>
      </c>
    </row>
    <row r="142" spans="1:10">
      <c r="A142" s="141">
        <v>133</v>
      </c>
      <c r="B142" s="142"/>
      <c r="C142" s="142"/>
      <c r="D142" s="142"/>
      <c r="E142" s="143"/>
      <c r="F142" s="144"/>
      <c r="G142" s="142"/>
      <c r="H142" s="143"/>
      <c r="I142" s="16" t="str">
        <f t="shared" si="24"/>
        <v/>
      </c>
      <c r="J142" s="16" t="str">
        <f t="shared" si="25"/>
        <v/>
      </c>
    </row>
    <row r="143" spans="1:10">
      <c r="A143" s="141">
        <v>134</v>
      </c>
      <c r="B143" s="142"/>
      <c r="C143" s="142"/>
      <c r="D143" s="142"/>
      <c r="E143" s="143"/>
      <c r="F143" s="144"/>
      <c r="G143" s="142"/>
      <c r="H143" s="143"/>
      <c r="I143" s="16" t="str">
        <f t="shared" si="24"/>
        <v/>
      </c>
      <c r="J143" s="16" t="str">
        <f t="shared" si="25"/>
        <v/>
      </c>
    </row>
    <row r="144" spans="1:10">
      <c r="A144" s="141">
        <v>135</v>
      </c>
      <c r="B144" s="142"/>
      <c r="C144" s="142"/>
      <c r="D144" s="142"/>
      <c r="E144" s="143"/>
      <c r="F144" s="144"/>
      <c r="G144" s="142"/>
      <c r="H144" s="143"/>
      <c r="I144" s="16" t="str">
        <f t="shared" si="24"/>
        <v/>
      </c>
      <c r="J144" s="16" t="str">
        <f t="shared" si="25"/>
        <v/>
      </c>
    </row>
    <row r="145" spans="1:10">
      <c r="A145" s="141">
        <v>136</v>
      </c>
      <c r="B145" s="142"/>
      <c r="C145" s="142"/>
      <c r="D145" s="142"/>
      <c r="E145" s="143"/>
      <c r="F145" s="144"/>
      <c r="G145" s="142"/>
      <c r="H145" s="143"/>
      <c r="I145" s="16" t="str">
        <f t="shared" si="24"/>
        <v/>
      </c>
      <c r="J145" s="16" t="str">
        <f t="shared" si="25"/>
        <v/>
      </c>
    </row>
    <row r="146" spans="1:10">
      <c r="A146" s="141">
        <v>137</v>
      </c>
      <c r="B146" s="142"/>
      <c r="C146" s="142"/>
      <c r="D146" s="142"/>
      <c r="E146" s="143"/>
      <c r="F146" s="144"/>
      <c r="G146" s="142"/>
      <c r="H146" s="143"/>
      <c r="I146" s="16" t="str">
        <f t="shared" si="24"/>
        <v/>
      </c>
      <c r="J146" s="16" t="str">
        <f t="shared" si="25"/>
        <v/>
      </c>
    </row>
    <row r="147" spans="1:10">
      <c r="A147" s="141">
        <v>138</v>
      </c>
      <c r="B147" s="142"/>
      <c r="C147" s="142"/>
      <c r="D147" s="142"/>
      <c r="E147" s="143"/>
      <c r="F147" s="144"/>
      <c r="G147" s="142"/>
      <c r="H147" s="143"/>
      <c r="I147" s="16" t="str">
        <f t="shared" si="24"/>
        <v/>
      </c>
      <c r="J147" s="16" t="str">
        <f t="shared" si="25"/>
        <v/>
      </c>
    </row>
    <row r="148" spans="1:10">
      <c r="A148" s="141">
        <v>139</v>
      </c>
      <c r="B148" s="142"/>
      <c r="C148" s="142"/>
      <c r="D148" s="142"/>
      <c r="E148" s="143"/>
      <c r="F148" s="144"/>
      <c r="G148" s="142"/>
      <c r="H148" s="143"/>
      <c r="I148" s="16" t="str">
        <f t="shared" si="24"/>
        <v/>
      </c>
      <c r="J148" s="16" t="str">
        <f t="shared" si="25"/>
        <v/>
      </c>
    </row>
    <row r="149" spans="1:10">
      <c r="A149" s="141">
        <v>140</v>
      </c>
      <c r="B149" s="142"/>
      <c r="C149" s="142"/>
      <c r="D149" s="142"/>
      <c r="E149" s="143"/>
      <c r="F149" s="144"/>
      <c r="G149" s="142"/>
      <c r="H149" s="143"/>
      <c r="I149" s="16" t="str">
        <f t="shared" si="24"/>
        <v/>
      </c>
      <c r="J149" s="16" t="str">
        <f t="shared" si="25"/>
        <v/>
      </c>
    </row>
    <row r="150" spans="1:10">
      <c r="A150" s="141">
        <v>141</v>
      </c>
      <c r="B150" s="142"/>
      <c r="C150" s="142"/>
      <c r="D150" s="142"/>
      <c r="E150" s="143"/>
      <c r="F150" s="144"/>
      <c r="G150" s="142"/>
      <c r="H150" s="143"/>
      <c r="I150" s="16" t="str">
        <f t="shared" si="24"/>
        <v/>
      </c>
      <c r="J150" s="16" t="str">
        <f t="shared" si="25"/>
        <v/>
      </c>
    </row>
    <row r="151" spans="1:10">
      <c r="A151" s="141">
        <v>142</v>
      </c>
      <c r="B151" s="142"/>
      <c r="C151" s="142"/>
      <c r="D151" s="142"/>
      <c r="E151" s="143"/>
      <c r="F151" s="144"/>
      <c r="G151" s="142"/>
      <c r="H151" s="143"/>
      <c r="I151" s="16" t="str">
        <f t="shared" si="24"/>
        <v/>
      </c>
      <c r="J151" s="16" t="str">
        <f t="shared" si="25"/>
        <v/>
      </c>
    </row>
    <row r="152" spans="1:10">
      <c r="A152" s="141">
        <v>143</v>
      </c>
      <c r="B152" s="142"/>
      <c r="C152" s="142"/>
      <c r="D152" s="142"/>
      <c r="E152" s="143"/>
      <c r="F152" s="144"/>
      <c r="G152" s="142"/>
      <c r="H152" s="143"/>
      <c r="I152" s="16" t="str">
        <f t="shared" si="24"/>
        <v/>
      </c>
      <c r="J152" s="16" t="str">
        <f t="shared" si="25"/>
        <v/>
      </c>
    </row>
    <row r="153" spans="1:10">
      <c r="A153" s="141">
        <v>144</v>
      </c>
      <c r="B153" s="142"/>
      <c r="C153" s="142"/>
      <c r="D153" s="142"/>
      <c r="E153" s="143"/>
      <c r="F153" s="144"/>
      <c r="G153" s="142"/>
      <c r="H153" s="143"/>
      <c r="I153" s="16" t="str">
        <f t="shared" si="24"/>
        <v/>
      </c>
      <c r="J153" s="16" t="str">
        <f t="shared" si="25"/>
        <v/>
      </c>
    </row>
    <row r="154" spans="1:10">
      <c r="A154" s="141">
        <v>145</v>
      </c>
      <c r="B154" s="142"/>
      <c r="C154" s="142"/>
      <c r="D154" s="142"/>
      <c r="E154" s="143"/>
      <c r="F154" s="144"/>
      <c r="G154" s="142"/>
      <c r="H154" s="143"/>
      <c r="I154" s="16" t="str">
        <f t="shared" si="24"/>
        <v/>
      </c>
      <c r="J154" s="16" t="str">
        <f t="shared" si="25"/>
        <v/>
      </c>
    </row>
    <row r="155" spans="1:10">
      <c r="A155" s="141">
        <v>146</v>
      </c>
      <c r="B155" s="142"/>
      <c r="C155" s="142"/>
      <c r="D155" s="142"/>
      <c r="E155" s="143"/>
      <c r="F155" s="144"/>
      <c r="G155" s="142"/>
      <c r="H155" s="143"/>
      <c r="I155" s="16" t="str">
        <f t="shared" si="24"/>
        <v/>
      </c>
      <c r="J155" s="16" t="str">
        <f t="shared" si="25"/>
        <v/>
      </c>
    </row>
    <row r="156" spans="1:10">
      <c r="A156" s="141">
        <v>147</v>
      </c>
      <c r="B156" s="142"/>
      <c r="C156" s="142"/>
      <c r="D156" s="142"/>
      <c r="E156" s="143"/>
      <c r="F156" s="144"/>
      <c r="G156" s="142"/>
      <c r="H156" s="143"/>
      <c r="I156" s="16" t="str">
        <f t="shared" si="24"/>
        <v/>
      </c>
      <c r="J156" s="16" t="str">
        <f t="shared" si="25"/>
        <v/>
      </c>
    </row>
    <row r="157" spans="1:10">
      <c r="A157" s="141">
        <v>148</v>
      </c>
      <c r="B157" s="142"/>
      <c r="C157" s="142"/>
      <c r="D157" s="142"/>
      <c r="E157" s="143"/>
      <c r="F157" s="144"/>
      <c r="G157" s="142"/>
      <c r="H157" s="143"/>
      <c r="I157" s="16" t="str">
        <f t="shared" si="24"/>
        <v/>
      </c>
      <c r="J157" s="16" t="str">
        <f t="shared" si="25"/>
        <v/>
      </c>
    </row>
    <row r="158" spans="1:10">
      <c r="A158" s="141">
        <v>149</v>
      </c>
      <c r="B158" s="142"/>
      <c r="C158" s="142"/>
      <c r="D158" s="142"/>
      <c r="E158" s="143"/>
      <c r="F158" s="144"/>
      <c r="G158" s="142"/>
      <c r="H158" s="143"/>
      <c r="I158" s="16" t="str">
        <f t="shared" si="24"/>
        <v/>
      </c>
      <c r="J158" s="16" t="str">
        <f t="shared" si="25"/>
        <v/>
      </c>
    </row>
    <row r="159" spans="1:10">
      <c r="A159" s="141">
        <v>150</v>
      </c>
      <c r="B159" s="142"/>
      <c r="C159" s="142"/>
      <c r="D159" s="142"/>
      <c r="E159" s="143"/>
      <c r="F159" s="144"/>
      <c r="G159" s="142"/>
      <c r="H159" s="143"/>
      <c r="I159" s="16" t="str">
        <f t="shared" si="24"/>
        <v/>
      </c>
      <c r="J159" s="16" t="str">
        <f t="shared" si="25"/>
        <v/>
      </c>
    </row>
    <row r="160" spans="1:10">
      <c r="A160" s="141">
        <v>151</v>
      </c>
      <c r="B160" s="142"/>
      <c r="C160" s="142"/>
      <c r="D160" s="142"/>
      <c r="E160" s="143"/>
      <c r="F160" s="144"/>
      <c r="G160" s="142"/>
      <c r="H160" s="143"/>
      <c r="I160" s="16" t="str">
        <f t="shared" si="24"/>
        <v/>
      </c>
      <c r="J160" s="16" t="str">
        <f t="shared" si="25"/>
        <v/>
      </c>
    </row>
    <row r="161" spans="1:10">
      <c r="A161" s="141">
        <v>152</v>
      </c>
      <c r="B161" s="142"/>
      <c r="C161" s="142"/>
      <c r="D161" s="142"/>
      <c r="E161" s="143"/>
      <c r="F161" s="144"/>
      <c r="G161" s="142"/>
      <c r="H161" s="143"/>
      <c r="I161" s="16" t="str">
        <f t="shared" si="24"/>
        <v/>
      </c>
      <c r="J161" s="16" t="str">
        <f t="shared" si="25"/>
        <v/>
      </c>
    </row>
    <row r="162" spans="1:10">
      <c r="A162" s="141">
        <v>153</v>
      </c>
      <c r="B162" s="142"/>
      <c r="C162" s="142"/>
      <c r="D162" s="142"/>
      <c r="E162" s="143"/>
      <c r="F162" s="144"/>
      <c r="G162" s="142"/>
      <c r="H162" s="143"/>
      <c r="I162" s="16" t="str">
        <f t="shared" si="24"/>
        <v/>
      </c>
      <c r="J162" s="16" t="str">
        <f t="shared" si="25"/>
        <v/>
      </c>
    </row>
    <row r="163" spans="1:10">
      <c r="A163" s="141">
        <v>154</v>
      </c>
      <c r="B163" s="142"/>
      <c r="C163" s="142"/>
      <c r="D163" s="142"/>
      <c r="E163" s="143"/>
      <c r="F163" s="144"/>
      <c r="G163" s="142"/>
      <c r="H163" s="143"/>
      <c r="I163" s="16" t="str">
        <f t="shared" si="24"/>
        <v/>
      </c>
      <c r="J163" s="16" t="str">
        <f t="shared" si="25"/>
        <v/>
      </c>
    </row>
    <row r="164" spans="1:10">
      <c r="A164" s="141">
        <v>155</v>
      </c>
      <c r="B164" s="142"/>
      <c r="C164" s="142"/>
      <c r="D164" s="142"/>
      <c r="E164" s="143"/>
      <c r="F164" s="144"/>
      <c r="G164" s="142"/>
      <c r="H164" s="143"/>
      <c r="I164" s="16" t="str">
        <f t="shared" si="24"/>
        <v/>
      </c>
      <c r="J164" s="16" t="str">
        <f t="shared" si="25"/>
        <v/>
      </c>
    </row>
    <row r="165" spans="1:10">
      <c r="A165" s="141">
        <v>156</v>
      </c>
      <c r="B165" s="142"/>
      <c r="C165" s="142"/>
      <c r="D165" s="142"/>
      <c r="E165" s="143"/>
      <c r="F165" s="144"/>
      <c r="G165" s="142"/>
      <c r="H165" s="143"/>
      <c r="I165" s="16" t="str">
        <f t="shared" si="24"/>
        <v/>
      </c>
      <c r="J165" s="16" t="str">
        <f t="shared" si="25"/>
        <v/>
      </c>
    </row>
    <row r="166" spans="1:10">
      <c r="A166" s="141">
        <v>157</v>
      </c>
      <c r="B166" s="142"/>
      <c r="C166" s="142"/>
      <c r="D166" s="142"/>
      <c r="E166" s="143"/>
      <c r="F166" s="144"/>
      <c r="G166" s="142"/>
      <c r="H166" s="143"/>
      <c r="I166" s="16" t="str">
        <f t="shared" si="24"/>
        <v/>
      </c>
      <c r="J166" s="16" t="str">
        <f t="shared" si="25"/>
        <v/>
      </c>
    </row>
    <row r="167" spans="1:10">
      <c r="A167" s="141">
        <v>158</v>
      </c>
      <c r="B167" s="142"/>
      <c r="C167" s="142"/>
      <c r="D167" s="142"/>
      <c r="E167" s="143"/>
      <c r="F167" s="144"/>
      <c r="G167" s="142"/>
      <c r="H167" s="143"/>
      <c r="I167" s="16" t="str">
        <f t="shared" si="24"/>
        <v/>
      </c>
      <c r="J167" s="16" t="str">
        <f t="shared" si="25"/>
        <v/>
      </c>
    </row>
    <row r="168" spans="1:10">
      <c r="A168" s="141">
        <v>159</v>
      </c>
      <c r="B168" s="142"/>
      <c r="C168" s="142"/>
      <c r="D168" s="142"/>
      <c r="E168" s="143"/>
      <c r="F168" s="144"/>
      <c r="G168" s="142"/>
      <c r="H168" s="143"/>
      <c r="I168" s="16" t="str">
        <f t="shared" si="24"/>
        <v/>
      </c>
      <c r="J168" s="16" t="str">
        <f t="shared" si="25"/>
        <v/>
      </c>
    </row>
    <row r="169" spans="1:10">
      <c r="A169" s="141">
        <v>160</v>
      </c>
      <c r="B169" s="142"/>
      <c r="C169" s="142"/>
      <c r="D169" s="142"/>
      <c r="E169" s="143"/>
      <c r="F169" s="144"/>
      <c r="G169" s="142"/>
      <c r="H169" s="143"/>
      <c r="I169" s="16" t="str">
        <f t="shared" si="24"/>
        <v/>
      </c>
      <c r="J169" s="16" t="str">
        <f t="shared" si="25"/>
        <v/>
      </c>
    </row>
    <row r="170" spans="1:10">
      <c r="A170" s="141">
        <v>161</v>
      </c>
      <c r="B170" s="142"/>
      <c r="C170" s="142"/>
      <c r="D170" s="142"/>
      <c r="E170" s="143"/>
      <c r="F170" s="144"/>
      <c r="G170" s="142"/>
      <c r="H170" s="143"/>
      <c r="I170" s="16" t="str">
        <f t="shared" si="24"/>
        <v/>
      </c>
      <c r="J170" s="16" t="str">
        <f t="shared" si="25"/>
        <v/>
      </c>
    </row>
    <row r="171" spans="1:10">
      <c r="A171" s="141">
        <v>162</v>
      </c>
      <c r="B171" s="142"/>
      <c r="C171" s="142"/>
      <c r="D171" s="142"/>
      <c r="E171" s="143"/>
      <c r="F171" s="144"/>
      <c r="G171" s="142"/>
      <c r="H171" s="143"/>
      <c r="I171" s="16" t="str">
        <f t="shared" si="24"/>
        <v/>
      </c>
      <c r="J171" s="16" t="str">
        <f t="shared" si="25"/>
        <v/>
      </c>
    </row>
    <row r="172" spans="1:10">
      <c r="A172" s="141">
        <v>163</v>
      </c>
      <c r="B172" s="142"/>
      <c r="C172" s="142"/>
      <c r="D172" s="142"/>
      <c r="E172" s="143"/>
      <c r="F172" s="144"/>
      <c r="G172" s="142"/>
      <c r="H172" s="143"/>
      <c r="I172" s="16" t="str">
        <f t="shared" si="24"/>
        <v/>
      </c>
      <c r="J172" s="16" t="str">
        <f t="shared" si="25"/>
        <v/>
      </c>
    </row>
    <row r="173" spans="1:10">
      <c r="A173" s="141">
        <v>164</v>
      </c>
      <c r="B173" s="142"/>
      <c r="C173" s="142"/>
      <c r="D173" s="142"/>
      <c r="E173" s="143"/>
      <c r="F173" s="144"/>
      <c r="G173" s="142"/>
      <c r="H173" s="143"/>
      <c r="I173" s="16" t="str">
        <f t="shared" si="24"/>
        <v/>
      </c>
      <c r="J173" s="16" t="str">
        <f t="shared" si="25"/>
        <v/>
      </c>
    </row>
    <row r="174" spans="1:10">
      <c r="A174" s="141">
        <v>165</v>
      </c>
      <c r="B174" s="142"/>
      <c r="C174" s="142"/>
      <c r="D174" s="142"/>
      <c r="E174" s="143"/>
      <c r="F174" s="144"/>
      <c r="G174" s="142"/>
      <c r="H174" s="143"/>
      <c r="I174" s="16" t="str">
        <f t="shared" si="24"/>
        <v/>
      </c>
      <c r="J174" s="16" t="str">
        <f t="shared" si="25"/>
        <v/>
      </c>
    </row>
    <row r="175" spans="1:10">
      <c r="A175" s="141">
        <v>166</v>
      </c>
      <c r="B175" s="142"/>
      <c r="C175" s="142"/>
      <c r="D175" s="142"/>
      <c r="E175" s="143"/>
      <c r="F175" s="144"/>
      <c r="G175" s="142"/>
      <c r="H175" s="143"/>
      <c r="I175" s="16" t="str">
        <f t="shared" si="24"/>
        <v/>
      </c>
      <c r="J175" s="16" t="str">
        <f t="shared" si="25"/>
        <v/>
      </c>
    </row>
    <row r="176" spans="1:10">
      <c r="A176" s="141">
        <v>167</v>
      </c>
      <c r="B176" s="142"/>
      <c r="C176" s="142"/>
      <c r="D176" s="142"/>
      <c r="E176" s="143"/>
      <c r="F176" s="144"/>
      <c r="G176" s="142"/>
      <c r="H176" s="143"/>
      <c r="I176" s="16" t="str">
        <f t="shared" si="24"/>
        <v/>
      </c>
      <c r="J176" s="16" t="str">
        <f t="shared" si="25"/>
        <v/>
      </c>
    </row>
    <row r="177" spans="1:10">
      <c r="A177" s="141">
        <v>168</v>
      </c>
      <c r="B177" s="142"/>
      <c r="C177" s="142"/>
      <c r="D177" s="142"/>
      <c r="E177" s="143"/>
      <c r="F177" s="144"/>
      <c r="G177" s="142"/>
      <c r="H177" s="143"/>
      <c r="I177" s="16" t="str">
        <f t="shared" si="24"/>
        <v/>
      </c>
      <c r="J177" s="16" t="str">
        <f t="shared" si="25"/>
        <v/>
      </c>
    </row>
    <row r="178" spans="1:10">
      <c r="A178" s="141">
        <v>169</v>
      </c>
      <c r="B178" s="142"/>
      <c r="C178" s="142"/>
      <c r="D178" s="142"/>
      <c r="E178" s="143"/>
      <c r="F178" s="144"/>
      <c r="G178" s="142"/>
      <c r="H178" s="143"/>
      <c r="I178" s="16" t="str">
        <f t="shared" si="24"/>
        <v/>
      </c>
      <c r="J178" s="16" t="str">
        <f t="shared" si="25"/>
        <v/>
      </c>
    </row>
    <row r="179" spans="1:10">
      <c r="A179" s="141">
        <v>170</v>
      </c>
      <c r="B179" s="142"/>
      <c r="C179" s="142"/>
      <c r="D179" s="142"/>
      <c r="E179" s="143"/>
      <c r="F179" s="144"/>
      <c r="G179" s="142"/>
      <c r="H179" s="143"/>
      <c r="I179" s="16" t="str">
        <f t="shared" si="24"/>
        <v/>
      </c>
      <c r="J179" s="16" t="str">
        <f t="shared" si="25"/>
        <v/>
      </c>
    </row>
    <row r="180" spans="1:10">
      <c r="A180" s="141">
        <v>171</v>
      </c>
      <c r="B180" s="142"/>
      <c r="C180" s="142"/>
      <c r="D180" s="142"/>
      <c r="E180" s="143"/>
      <c r="F180" s="144"/>
      <c r="G180" s="142"/>
      <c r="H180" s="143"/>
      <c r="I180" s="16" t="str">
        <f t="shared" si="24"/>
        <v/>
      </c>
      <c r="J180" s="16" t="str">
        <f t="shared" si="25"/>
        <v/>
      </c>
    </row>
    <row r="181" spans="1:10">
      <c r="A181" s="141">
        <v>172</v>
      </c>
      <c r="B181" s="142"/>
      <c r="C181" s="142"/>
      <c r="D181" s="142"/>
      <c r="E181" s="143"/>
      <c r="F181" s="144"/>
      <c r="G181" s="142"/>
      <c r="H181" s="143"/>
      <c r="I181" s="16" t="str">
        <f t="shared" si="24"/>
        <v/>
      </c>
      <c r="J181" s="16" t="str">
        <f t="shared" si="25"/>
        <v/>
      </c>
    </row>
    <row r="182" spans="1:10">
      <c r="A182" s="141">
        <v>173</v>
      </c>
      <c r="B182" s="142"/>
      <c r="C182" s="142"/>
      <c r="D182" s="142"/>
      <c r="E182" s="143"/>
      <c r="F182" s="144"/>
      <c r="G182" s="142"/>
      <c r="H182" s="143"/>
      <c r="I182" s="16" t="str">
        <f t="shared" si="24"/>
        <v/>
      </c>
      <c r="J182" s="16" t="str">
        <f t="shared" si="25"/>
        <v/>
      </c>
    </row>
    <row r="183" spans="1:10">
      <c r="A183" s="141">
        <v>174</v>
      </c>
      <c r="B183" s="142"/>
      <c r="C183" s="142"/>
      <c r="D183" s="142"/>
      <c r="E183" s="143"/>
      <c r="F183" s="144"/>
      <c r="G183" s="142"/>
      <c r="H183" s="143"/>
      <c r="I183" s="16" t="str">
        <f t="shared" si="24"/>
        <v/>
      </c>
      <c r="J183" s="16" t="str">
        <f t="shared" si="25"/>
        <v/>
      </c>
    </row>
    <row r="184" spans="1:10">
      <c r="A184" s="141">
        <v>175</v>
      </c>
      <c r="B184" s="142"/>
      <c r="C184" s="142"/>
      <c r="D184" s="142"/>
      <c r="E184" s="143"/>
      <c r="F184" s="144"/>
      <c r="G184" s="142"/>
      <c r="H184" s="143"/>
      <c r="I184" s="16" t="str">
        <f t="shared" si="24"/>
        <v/>
      </c>
      <c r="J184" s="16" t="str">
        <f t="shared" si="25"/>
        <v/>
      </c>
    </row>
    <row r="185" spans="1:10">
      <c r="A185" s="141">
        <v>176</v>
      </c>
      <c r="B185" s="142"/>
      <c r="C185" s="142"/>
      <c r="D185" s="142"/>
      <c r="E185" s="143"/>
      <c r="F185" s="144"/>
      <c r="G185" s="142"/>
      <c r="H185" s="143"/>
      <c r="I185" s="16" t="str">
        <f t="shared" si="24"/>
        <v/>
      </c>
      <c r="J185" s="16" t="str">
        <f t="shared" si="25"/>
        <v/>
      </c>
    </row>
    <row r="186" spans="1:10">
      <c r="A186" s="141">
        <v>177</v>
      </c>
      <c r="B186" s="142"/>
      <c r="C186" s="142"/>
      <c r="D186" s="142"/>
      <c r="E186" s="143"/>
      <c r="F186" s="144"/>
      <c r="G186" s="142"/>
      <c r="H186" s="143"/>
      <c r="I186" s="16" t="str">
        <f t="shared" si="24"/>
        <v/>
      </c>
      <c r="J186" s="16" t="str">
        <f t="shared" si="25"/>
        <v/>
      </c>
    </row>
    <row r="187" spans="1:10">
      <c r="A187" s="141">
        <v>178</v>
      </c>
      <c r="B187" s="142"/>
      <c r="C187" s="142"/>
      <c r="D187" s="142"/>
      <c r="E187" s="143"/>
      <c r="F187" s="144"/>
      <c r="G187" s="142"/>
      <c r="H187" s="143"/>
      <c r="I187" s="16" t="str">
        <f t="shared" si="24"/>
        <v/>
      </c>
      <c r="J187" s="16" t="str">
        <f t="shared" si="25"/>
        <v/>
      </c>
    </row>
    <row r="188" spans="1:10">
      <c r="A188" s="141">
        <v>179</v>
      </c>
      <c r="B188" s="142"/>
      <c r="C188" s="142"/>
      <c r="D188" s="142"/>
      <c r="E188" s="143"/>
      <c r="F188" s="144"/>
      <c r="G188" s="142"/>
      <c r="H188" s="143"/>
      <c r="I188" s="16" t="str">
        <f t="shared" si="24"/>
        <v/>
      </c>
      <c r="J188" s="16" t="str">
        <f t="shared" si="25"/>
        <v/>
      </c>
    </row>
    <row r="189" spans="1:10">
      <c r="A189" s="141">
        <v>180</v>
      </c>
      <c r="B189" s="142"/>
      <c r="C189" s="142"/>
      <c r="D189" s="142"/>
      <c r="E189" s="143"/>
      <c r="F189" s="144"/>
      <c r="G189" s="142"/>
      <c r="H189" s="143"/>
      <c r="I189" s="16" t="str">
        <f t="shared" si="24"/>
        <v/>
      </c>
      <c r="J189" s="16" t="str">
        <f t="shared" si="25"/>
        <v/>
      </c>
    </row>
    <row r="190" spans="1:10">
      <c r="A190" s="141">
        <v>181</v>
      </c>
      <c r="B190" s="142"/>
      <c r="C190" s="142"/>
      <c r="D190" s="142"/>
      <c r="E190" s="143"/>
      <c r="F190" s="144"/>
      <c r="G190" s="142"/>
      <c r="H190" s="143"/>
      <c r="I190" s="16" t="str">
        <f t="shared" si="24"/>
        <v/>
      </c>
      <c r="J190" s="16" t="str">
        <f t="shared" si="25"/>
        <v/>
      </c>
    </row>
    <row r="191" spans="1:10">
      <c r="A191" s="141">
        <v>182</v>
      </c>
      <c r="B191" s="142"/>
      <c r="C191" s="142"/>
      <c r="D191" s="142"/>
      <c r="E191" s="143"/>
      <c r="F191" s="144"/>
      <c r="G191" s="142"/>
      <c r="H191" s="143"/>
      <c r="I191" s="16" t="str">
        <f t="shared" si="24"/>
        <v/>
      </c>
      <c r="J191" s="16" t="str">
        <f t="shared" si="25"/>
        <v/>
      </c>
    </row>
    <row r="192" spans="1:10">
      <c r="A192" s="141">
        <v>183</v>
      </c>
      <c r="B192" s="142"/>
      <c r="C192" s="142"/>
      <c r="D192" s="142"/>
      <c r="E192" s="143"/>
      <c r="F192" s="144"/>
      <c r="G192" s="142"/>
      <c r="H192" s="143"/>
      <c r="I192" s="16" t="str">
        <f t="shared" si="24"/>
        <v/>
      </c>
      <c r="J192" s="16" t="str">
        <f t="shared" si="25"/>
        <v/>
      </c>
    </row>
    <row r="193" spans="1:10">
      <c r="A193" s="141">
        <v>184</v>
      </c>
      <c r="B193" s="142"/>
      <c r="C193" s="142"/>
      <c r="D193" s="142"/>
      <c r="E193" s="143"/>
      <c r="F193" s="144"/>
      <c r="G193" s="142"/>
      <c r="H193" s="143"/>
      <c r="I193" s="16" t="str">
        <f t="shared" si="24"/>
        <v/>
      </c>
      <c r="J193" s="16" t="str">
        <f t="shared" si="25"/>
        <v/>
      </c>
    </row>
    <row r="194" spans="1:10">
      <c r="A194" s="141">
        <v>185</v>
      </c>
      <c r="B194" s="142"/>
      <c r="C194" s="142"/>
      <c r="D194" s="142"/>
      <c r="E194" s="143"/>
      <c r="F194" s="144"/>
      <c r="G194" s="142"/>
      <c r="H194" s="143"/>
      <c r="I194" s="16" t="str">
        <f t="shared" si="24"/>
        <v/>
      </c>
      <c r="J194" s="16" t="str">
        <f t="shared" si="25"/>
        <v/>
      </c>
    </row>
    <row r="195" spans="1:10">
      <c r="A195" s="141">
        <v>186</v>
      </c>
      <c r="B195" s="142"/>
      <c r="C195" s="142"/>
      <c r="D195" s="142"/>
      <c r="E195" s="143"/>
      <c r="F195" s="144"/>
      <c r="G195" s="142"/>
      <c r="H195" s="143"/>
      <c r="I195" s="16" t="str">
        <f t="shared" si="24"/>
        <v/>
      </c>
      <c r="J195" s="16" t="str">
        <f t="shared" si="25"/>
        <v/>
      </c>
    </row>
    <row r="196" spans="1:10">
      <c r="A196" s="141">
        <v>187</v>
      </c>
      <c r="B196" s="142"/>
      <c r="C196" s="142"/>
      <c r="D196" s="142"/>
      <c r="E196" s="143"/>
      <c r="F196" s="144"/>
      <c r="G196" s="142"/>
      <c r="H196" s="143"/>
      <c r="I196" s="16" t="str">
        <f t="shared" si="24"/>
        <v/>
      </c>
      <c r="J196" s="16" t="str">
        <f t="shared" si="25"/>
        <v/>
      </c>
    </row>
    <row r="197" spans="1:10">
      <c r="A197" s="141">
        <v>188</v>
      </c>
      <c r="B197" s="142"/>
      <c r="C197" s="142"/>
      <c r="D197" s="142"/>
      <c r="E197" s="143"/>
      <c r="F197" s="144"/>
      <c r="G197" s="142"/>
      <c r="H197" s="143"/>
      <c r="I197" s="16" t="str">
        <f t="shared" si="24"/>
        <v/>
      </c>
      <c r="J197" s="16" t="str">
        <f t="shared" si="25"/>
        <v/>
      </c>
    </row>
    <row r="198" spans="1:10">
      <c r="A198" s="141">
        <v>189</v>
      </c>
      <c r="B198" s="142"/>
      <c r="C198" s="142"/>
      <c r="D198" s="142"/>
      <c r="E198" s="143"/>
      <c r="F198" s="144"/>
      <c r="G198" s="142"/>
      <c r="H198" s="143"/>
      <c r="I198" s="16" t="str">
        <f t="shared" si="24"/>
        <v/>
      </c>
      <c r="J198" s="16" t="str">
        <f t="shared" si="25"/>
        <v/>
      </c>
    </row>
    <row r="199" spans="1:10">
      <c r="A199" s="141">
        <v>190</v>
      </c>
      <c r="B199" s="142"/>
      <c r="C199" s="142"/>
      <c r="D199" s="142"/>
      <c r="E199" s="143"/>
      <c r="F199" s="144"/>
      <c r="G199" s="142"/>
      <c r="H199" s="143"/>
      <c r="I199" s="16" t="str">
        <f t="shared" si="24"/>
        <v/>
      </c>
      <c r="J199" s="16" t="str">
        <f t="shared" si="25"/>
        <v/>
      </c>
    </row>
    <row r="200" spans="1:10">
      <c r="A200" s="141">
        <v>191</v>
      </c>
      <c r="B200" s="142"/>
      <c r="C200" s="142"/>
      <c r="D200" s="142"/>
      <c r="E200" s="143"/>
      <c r="F200" s="144"/>
      <c r="G200" s="142"/>
      <c r="H200" s="143"/>
      <c r="I200" s="16" t="str">
        <f t="shared" si="24"/>
        <v/>
      </c>
      <c r="J200" s="16" t="str">
        <f t="shared" si="25"/>
        <v/>
      </c>
    </row>
    <row r="201" spans="1:10">
      <c r="A201" s="141">
        <v>192</v>
      </c>
      <c r="B201" s="142"/>
      <c r="C201" s="142"/>
      <c r="D201" s="142"/>
      <c r="E201" s="143"/>
      <c r="F201" s="144"/>
      <c r="G201" s="142"/>
      <c r="H201" s="143"/>
      <c r="I201" s="16" t="str">
        <f t="shared" si="24"/>
        <v/>
      </c>
      <c r="J201" s="16" t="str">
        <f t="shared" si="25"/>
        <v/>
      </c>
    </row>
    <row r="202" spans="1:10">
      <c r="A202" s="141">
        <v>193</v>
      </c>
      <c r="B202" s="142"/>
      <c r="C202" s="142"/>
      <c r="D202" s="142"/>
      <c r="E202" s="143"/>
      <c r="F202" s="144"/>
      <c r="G202" s="142"/>
      <c r="H202" s="143"/>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1">
        <v>194</v>
      </c>
      <c r="B203" s="142"/>
      <c r="C203" s="142"/>
      <c r="D203" s="142"/>
      <c r="E203" s="143"/>
      <c r="F203" s="144"/>
      <c r="G203" s="142"/>
      <c r="H203" s="143"/>
      <c r="I203" s="16" t="str">
        <f t="shared" si="26"/>
        <v/>
      </c>
      <c r="J203" s="16" t="str">
        <f t="shared" si="27"/>
        <v/>
      </c>
    </row>
    <row r="204" spans="1:10">
      <c r="A204" s="141">
        <v>195</v>
      </c>
      <c r="B204" s="142"/>
      <c r="C204" s="142"/>
      <c r="D204" s="142"/>
      <c r="E204" s="143"/>
      <c r="F204" s="144"/>
      <c r="G204" s="142"/>
      <c r="H204" s="143"/>
      <c r="I204" s="16" t="str">
        <f t="shared" si="26"/>
        <v/>
      </c>
      <c r="J204" s="16" t="str">
        <f t="shared" si="27"/>
        <v/>
      </c>
    </row>
    <row r="205" spans="1:10">
      <c r="A205" s="141">
        <v>196</v>
      </c>
      <c r="B205" s="142"/>
      <c r="C205" s="142"/>
      <c r="D205" s="142"/>
      <c r="E205" s="143"/>
      <c r="F205" s="144"/>
      <c r="G205" s="142"/>
      <c r="H205" s="143"/>
      <c r="I205" s="16" t="str">
        <f t="shared" si="26"/>
        <v/>
      </c>
      <c r="J205" s="16" t="str">
        <f t="shared" si="27"/>
        <v/>
      </c>
    </row>
    <row r="206" spans="1:10">
      <c r="A206" s="141">
        <v>197</v>
      </c>
      <c r="B206" s="142"/>
      <c r="C206" s="142"/>
      <c r="D206" s="142"/>
      <c r="E206" s="143"/>
      <c r="F206" s="144"/>
      <c r="G206" s="142"/>
      <c r="H206" s="143"/>
      <c r="I206" s="16" t="str">
        <f t="shared" si="26"/>
        <v/>
      </c>
      <c r="J206" s="16" t="str">
        <f t="shared" si="27"/>
        <v/>
      </c>
    </row>
    <row r="207" spans="1:10">
      <c r="A207" s="141">
        <v>198</v>
      </c>
      <c r="B207" s="142"/>
      <c r="C207" s="142"/>
      <c r="D207" s="142"/>
      <c r="E207" s="143"/>
      <c r="F207" s="144"/>
      <c r="G207" s="142"/>
      <c r="H207" s="143"/>
      <c r="I207" s="16" t="str">
        <f t="shared" si="26"/>
        <v/>
      </c>
      <c r="J207" s="16" t="str">
        <f t="shared" si="27"/>
        <v/>
      </c>
    </row>
    <row r="208" spans="1:10">
      <c r="A208" s="141">
        <v>199</v>
      </c>
      <c r="B208" s="142"/>
      <c r="C208" s="142"/>
      <c r="D208" s="142"/>
      <c r="E208" s="143"/>
      <c r="F208" s="144"/>
      <c r="G208" s="142"/>
      <c r="H208" s="143"/>
      <c r="I208" s="16" t="str">
        <f t="shared" si="26"/>
        <v/>
      </c>
      <c r="J208" s="16" t="str">
        <f t="shared" si="27"/>
        <v/>
      </c>
    </row>
    <row r="209" spans="1:10">
      <c r="A209" s="141">
        <v>200</v>
      </c>
      <c r="B209" s="142"/>
      <c r="C209" s="142"/>
      <c r="D209" s="142"/>
      <c r="E209" s="143"/>
      <c r="F209" s="144"/>
      <c r="G209" s="142"/>
      <c r="H209" s="143"/>
      <c r="I209" s="16" t="str">
        <f t="shared" si="26"/>
        <v/>
      </c>
      <c r="J209" s="16" t="str">
        <f t="shared" si="27"/>
        <v/>
      </c>
    </row>
    <row r="210" spans="1:10">
      <c r="A210" s="141">
        <v>201</v>
      </c>
      <c r="B210" s="142"/>
      <c r="C210" s="142"/>
      <c r="D210" s="142"/>
      <c r="E210" s="143"/>
      <c r="F210" s="144"/>
      <c r="G210" s="142"/>
      <c r="H210" s="143"/>
      <c r="I210" s="16" t="str">
        <f t="shared" si="26"/>
        <v/>
      </c>
      <c r="J210" s="16" t="str">
        <f t="shared" si="27"/>
        <v/>
      </c>
    </row>
    <row r="211" spans="1:10">
      <c r="A211" s="141">
        <v>202</v>
      </c>
      <c r="B211" s="142"/>
      <c r="C211" s="142"/>
      <c r="D211" s="142"/>
      <c r="E211" s="143"/>
      <c r="F211" s="144"/>
      <c r="G211" s="142"/>
      <c r="H211" s="143"/>
      <c r="I211" s="16" t="str">
        <f t="shared" si="26"/>
        <v/>
      </c>
      <c r="J211" s="16" t="str">
        <f t="shared" si="27"/>
        <v/>
      </c>
    </row>
    <row r="212" spans="1:10">
      <c r="A212" s="141">
        <v>203</v>
      </c>
      <c r="B212" s="142"/>
      <c r="C212" s="142"/>
      <c r="D212" s="142"/>
      <c r="E212" s="143"/>
      <c r="F212" s="144"/>
      <c r="G212" s="142"/>
      <c r="H212" s="143"/>
      <c r="I212" s="16" t="str">
        <f t="shared" si="26"/>
        <v/>
      </c>
      <c r="J212" s="16" t="str">
        <f t="shared" si="27"/>
        <v/>
      </c>
    </row>
    <row r="213" spans="1:10">
      <c r="A213" s="141">
        <v>204</v>
      </c>
      <c r="B213" s="142"/>
      <c r="C213" s="142"/>
      <c r="D213" s="142"/>
      <c r="E213" s="143"/>
      <c r="F213" s="144"/>
      <c r="G213" s="142"/>
      <c r="H213" s="143"/>
      <c r="I213" s="16" t="str">
        <f t="shared" si="26"/>
        <v/>
      </c>
      <c r="J213" s="16" t="str">
        <f t="shared" si="27"/>
        <v/>
      </c>
    </row>
    <row r="214" spans="1:10">
      <c r="A214" s="141">
        <v>205</v>
      </c>
      <c r="B214" s="142"/>
      <c r="C214" s="142"/>
      <c r="D214" s="142"/>
      <c r="E214" s="143"/>
      <c r="F214" s="144"/>
      <c r="G214" s="142"/>
      <c r="H214" s="143"/>
      <c r="I214" s="16" t="str">
        <f t="shared" si="26"/>
        <v/>
      </c>
      <c r="J214" s="16" t="str">
        <f t="shared" si="27"/>
        <v/>
      </c>
    </row>
    <row r="215" spans="1:10">
      <c r="A215" s="141">
        <v>206</v>
      </c>
      <c r="B215" s="142"/>
      <c r="C215" s="142"/>
      <c r="D215" s="142"/>
      <c r="E215" s="143"/>
      <c r="F215" s="144"/>
      <c r="G215" s="142"/>
      <c r="H215" s="143"/>
      <c r="I215" s="16" t="str">
        <f t="shared" si="26"/>
        <v/>
      </c>
      <c r="J215" s="16" t="str">
        <f t="shared" si="27"/>
        <v/>
      </c>
    </row>
    <row r="216" spans="1:10">
      <c r="A216" s="141">
        <v>207</v>
      </c>
      <c r="B216" s="142"/>
      <c r="C216" s="142"/>
      <c r="D216" s="142"/>
      <c r="E216" s="143"/>
      <c r="F216" s="144"/>
      <c r="G216" s="142"/>
      <c r="H216" s="143"/>
      <c r="I216" s="16" t="str">
        <f t="shared" si="26"/>
        <v/>
      </c>
      <c r="J216" s="16" t="str">
        <f t="shared" si="27"/>
        <v/>
      </c>
    </row>
    <row r="217" spans="1:10">
      <c r="A217" s="141">
        <v>208</v>
      </c>
      <c r="B217" s="142"/>
      <c r="C217" s="142"/>
      <c r="D217" s="142"/>
      <c r="E217" s="143"/>
      <c r="F217" s="144"/>
      <c r="G217" s="142"/>
      <c r="H217" s="143"/>
      <c r="I217" s="16" t="str">
        <f t="shared" si="26"/>
        <v/>
      </c>
      <c r="J217" s="16" t="str">
        <f t="shared" si="27"/>
        <v/>
      </c>
    </row>
    <row r="218" spans="1:10">
      <c r="A218" s="141">
        <v>209</v>
      </c>
      <c r="B218" s="142"/>
      <c r="C218" s="142"/>
      <c r="D218" s="142"/>
      <c r="E218" s="143"/>
      <c r="F218" s="144"/>
      <c r="G218" s="142"/>
      <c r="H218" s="143"/>
      <c r="I218" s="16" t="str">
        <f t="shared" si="26"/>
        <v/>
      </c>
      <c r="J218" s="16" t="str">
        <f t="shared" si="27"/>
        <v/>
      </c>
    </row>
    <row r="219" spans="1:10">
      <c r="A219" s="141">
        <v>210</v>
      </c>
      <c r="B219" s="142"/>
      <c r="C219" s="142"/>
      <c r="D219" s="142"/>
      <c r="E219" s="143"/>
      <c r="F219" s="144"/>
      <c r="G219" s="142"/>
      <c r="H219" s="143"/>
      <c r="I219" s="16" t="str">
        <f t="shared" si="26"/>
        <v/>
      </c>
      <c r="J219" s="16" t="str">
        <f t="shared" si="27"/>
        <v/>
      </c>
    </row>
    <row r="220" spans="1:10">
      <c r="A220" s="141">
        <v>211</v>
      </c>
      <c r="B220" s="142"/>
      <c r="C220" s="142"/>
      <c r="D220" s="142"/>
      <c r="E220" s="143"/>
      <c r="F220" s="144"/>
      <c r="G220" s="142"/>
      <c r="H220" s="143"/>
      <c r="I220" s="16" t="str">
        <f t="shared" si="26"/>
        <v/>
      </c>
      <c r="J220" s="16" t="str">
        <f t="shared" si="27"/>
        <v/>
      </c>
    </row>
    <row r="221" spans="1:10">
      <c r="A221" s="141">
        <v>212</v>
      </c>
      <c r="B221" s="142"/>
      <c r="C221" s="142"/>
      <c r="D221" s="142"/>
      <c r="E221" s="143"/>
      <c r="F221" s="144"/>
      <c r="G221" s="142"/>
      <c r="H221" s="143"/>
      <c r="I221" s="16" t="str">
        <f t="shared" si="26"/>
        <v/>
      </c>
      <c r="J221" s="16" t="str">
        <f t="shared" si="27"/>
        <v/>
      </c>
    </row>
    <row r="222" spans="1:10">
      <c r="A222" s="141">
        <v>213</v>
      </c>
      <c r="B222" s="142"/>
      <c r="C222" s="142"/>
      <c r="D222" s="142"/>
      <c r="E222" s="143"/>
      <c r="F222" s="144"/>
      <c r="G222" s="142"/>
      <c r="H222" s="143"/>
      <c r="I222" s="16" t="str">
        <f t="shared" si="26"/>
        <v/>
      </c>
      <c r="J222" s="16" t="str">
        <f t="shared" si="27"/>
        <v/>
      </c>
    </row>
    <row r="223" spans="1:10">
      <c r="A223" s="141">
        <v>214</v>
      </c>
      <c r="B223" s="142"/>
      <c r="C223" s="142"/>
      <c r="D223" s="142"/>
      <c r="E223" s="143"/>
      <c r="F223" s="144"/>
      <c r="G223" s="142"/>
      <c r="H223" s="143"/>
      <c r="I223" s="16" t="str">
        <f t="shared" si="26"/>
        <v/>
      </c>
      <c r="J223" s="16" t="str">
        <f t="shared" si="27"/>
        <v/>
      </c>
    </row>
    <row r="224" spans="1:10">
      <c r="A224" s="141">
        <v>215</v>
      </c>
      <c r="B224" s="142"/>
      <c r="C224" s="142"/>
      <c r="D224" s="142"/>
      <c r="E224" s="143"/>
      <c r="F224" s="144"/>
      <c r="G224" s="142"/>
      <c r="H224" s="143"/>
      <c r="I224" s="16" t="str">
        <f t="shared" si="26"/>
        <v/>
      </c>
      <c r="J224" s="16" t="str">
        <f t="shared" si="27"/>
        <v/>
      </c>
    </row>
    <row r="225" spans="1:10">
      <c r="A225" s="141">
        <v>216</v>
      </c>
      <c r="B225" s="142"/>
      <c r="C225" s="142"/>
      <c r="D225" s="142"/>
      <c r="E225" s="143"/>
      <c r="F225" s="144"/>
      <c r="G225" s="142"/>
      <c r="H225" s="143"/>
      <c r="I225" s="16" t="str">
        <f t="shared" si="26"/>
        <v/>
      </c>
      <c r="J225" s="16" t="str">
        <f t="shared" si="27"/>
        <v/>
      </c>
    </row>
    <row r="226" spans="1:10">
      <c r="A226" s="141">
        <v>217</v>
      </c>
      <c r="B226" s="142"/>
      <c r="C226" s="142"/>
      <c r="D226" s="142"/>
      <c r="E226" s="143"/>
      <c r="F226" s="144"/>
      <c r="G226" s="142"/>
      <c r="H226" s="143"/>
      <c r="I226" s="16" t="str">
        <f t="shared" si="26"/>
        <v/>
      </c>
      <c r="J226" s="16" t="str">
        <f t="shared" si="27"/>
        <v/>
      </c>
    </row>
    <row r="227" spans="1:10">
      <c r="A227" s="141">
        <v>218</v>
      </c>
      <c r="B227" s="142"/>
      <c r="C227" s="142"/>
      <c r="D227" s="142"/>
      <c r="E227" s="143"/>
      <c r="F227" s="144"/>
      <c r="G227" s="142"/>
      <c r="H227" s="143"/>
      <c r="I227" s="16" t="str">
        <f t="shared" si="26"/>
        <v/>
      </c>
      <c r="J227" s="16" t="str">
        <f t="shared" si="27"/>
        <v/>
      </c>
    </row>
    <row r="228" spans="1:10">
      <c r="A228" s="141">
        <v>219</v>
      </c>
      <c r="B228" s="142"/>
      <c r="C228" s="142"/>
      <c r="D228" s="142"/>
      <c r="E228" s="143"/>
      <c r="F228" s="144"/>
      <c r="G228" s="142"/>
      <c r="H228" s="143"/>
      <c r="I228" s="16" t="str">
        <f t="shared" si="26"/>
        <v/>
      </c>
      <c r="J228" s="16" t="str">
        <f t="shared" si="27"/>
        <v/>
      </c>
    </row>
    <row r="229" spans="1:10">
      <c r="A229" s="141">
        <v>220</v>
      </c>
      <c r="B229" s="142"/>
      <c r="C229" s="142"/>
      <c r="D229" s="142"/>
      <c r="E229" s="143"/>
      <c r="F229" s="144"/>
      <c r="G229" s="142"/>
      <c r="H229" s="143"/>
      <c r="I229" s="16" t="str">
        <f t="shared" si="26"/>
        <v/>
      </c>
      <c r="J229" s="16" t="str">
        <f t="shared" si="27"/>
        <v/>
      </c>
    </row>
    <row r="230" spans="1:10">
      <c r="A230" s="141">
        <v>221</v>
      </c>
      <c r="B230" s="142"/>
      <c r="C230" s="142"/>
      <c r="D230" s="142"/>
      <c r="E230" s="143"/>
      <c r="F230" s="144"/>
      <c r="G230" s="142"/>
      <c r="H230" s="143"/>
      <c r="I230" s="16" t="str">
        <f t="shared" si="26"/>
        <v/>
      </c>
      <c r="J230" s="16" t="str">
        <f t="shared" si="27"/>
        <v/>
      </c>
    </row>
    <row r="231" spans="1:10">
      <c r="A231" s="141">
        <v>222</v>
      </c>
      <c r="B231" s="142"/>
      <c r="C231" s="142"/>
      <c r="D231" s="142"/>
      <c r="E231" s="143"/>
      <c r="F231" s="144"/>
      <c r="G231" s="142"/>
      <c r="H231" s="143"/>
      <c r="I231" s="16" t="str">
        <f t="shared" si="26"/>
        <v/>
      </c>
      <c r="J231" s="16" t="str">
        <f t="shared" si="27"/>
        <v/>
      </c>
    </row>
    <row r="232" spans="1:10">
      <c r="A232" s="141">
        <v>223</v>
      </c>
      <c r="B232" s="142"/>
      <c r="C232" s="142"/>
      <c r="D232" s="142"/>
      <c r="E232" s="143"/>
      <c r="F232" s="144"/>
      <c r="G232" s="142"/>
      <c r="H232" s="143"/>
      <c r="I232" s="16" t="str">
        <f t="shared" si="26"/>
        <v/>
      </c>
      <c r="J232" s="16" t="str">
        <f t="shared" si="27"/>
        <v/>
      </c>
    </row>
    <row r="233" spans="1:10">
      <c r="A233" s="141">
        <v>224</v>
      </c>
      <c r="B233" s="142"/>
      <c r="C233" s="142"/>
      <c r="D233" s="142"/>
      <c r="E233" s="143"/>
      <c r="F233" s="144"/>
      <c r="G233" s="142"/>
      <c r="H233" s="143"/>
      <c r="I233" s="16" t="str">
        <f t="shared" si="26"/>
        <v/>
      </c>
      <c r="J233" s="16" t="str">
        <f t="shared" si="27"/>
        <v/>
      </c>
    </row>
    <row r="234" spans="1:10">
      <c r="A234" s="141">
        <v>225</v>
      </c>
      <c r="B234" s="142"/>
      <c r="C234" s="142"/>
      <c r="D234" s="142"/>
      <c r="E234" s="143"/>
      <c r="F234" s="144"/>
      <c r="G234" s="142"/>
      <c r="H234" s="143"/>
      <c r="I234" s="16" t="str">
        <f t="shared" si="26"/>
        <v/>
      </c>
      <c r="J234" s="16" t="str">
        <f t="shared" si="27"/>
        <v/>
      </c>
    </row>
    <row r="235" spans="1:10">
      <c r="A235" s="141">
        <v>226</v>
      </c>
      <c r="B235" s="142"/>
      <c r="C235" s="142"/>
      <c r="D235" s="142"/>
      <c r="E235" s="143"/>
      <c r="F235" s="144"/>
      <c r="G235" s="142"/>
      <c r="H235" s="143"/>
      <c r="I235" s="16" t="str">
        <f t="shared" si="26"/>
        <v/>
      </c>
      <c r="J235" s="16" t="str">
        <f t="shared" si="27"/>
        <v/>
      </c>
    </row>
    <row r="236" spans="1:10">
      <c r="A236" s="141">
        <v>227</v>
      </c>
      <c r="B236" s="142"/>
      <c r="C236" s="142"/>
      <c r="D236" s="142"/>
      <c r="E236" s="143"/>
      <c r="F236" s="144"/>
      <c r="G236" s="142"/>
      <c r="H236" s="143"/>
      <c r="I236" s="16" t="str">
        <f t="shared" si="26"/>
        <v/>
      </c>
      <c r="J236" s="16" t="str">
        <f t="shared" si="27"/>
        <v/>
      </c>
    </row>
    <row r="237" spans="1:10">
      <c r="A237" s="141">
        <v>228</v>
      </c>
      <c r="B237" s="142"/>
      <c r="C237" s="142"/>
      <c r="D237" s="142"/>
      <c r="E237" s="143"/>
      <c r="F237" s="144"/>
      <c r="G237" s="142"/>
      <c r="H237" s="143"/>
      <c r="I237" s="16" t="str">
        <f t="shared" si="26"/>
        <v/>
      </c>
      <c r="J237" s="16" t="str">
        <f t="shared" si="27"/>
        <v/>
      </c>
    </row>
    <row r="238" spans="1:10">
      <c r="A238" s="141">
        <v>229</v>
      </c>
      <c r="B238" s="142"/>
      <c r="C238" s="142"/>
      <c r="D238" s="142"/>
      <c r="E238" s="143"/>
      <c r="F238" s="144"/>
      <c r="G238" s="142"/>
      <c r="H238" s="143"/>
      <c r="I238" s="16" t="str">
        <f t="shared" si="26"/>
        <v/>
      </c>
      <c r="J238" s="16" t="str">
        <f t="shared" si="27"/>
        <v/>
      </c>
    </row>
    <row r="239" spans="1:10">
      <c r="A239" s="141">
        <v>230</v>
      </c>
      <c r="B239" s="142"/>
      <c r="C239" s="142"/>
      <c r="D239" s="142"/>
      <c r="E239" s="143"/>
      <c r="F239" s="144"/>
      <c r="G239" s="142"/>
      <c r="H239" s="143"/>
      <c r="I239" s="16" t="str">
        <f t="shared" si="26"/>
        <v/>
      </c>
      <c r="J239" s="16" t="str">
        <f t="shared" si="27"/>
        <v/>
      </c>
    </row>
    <row r="240" spans="1:10">
      <c r="A240" s="141">
        <v>231</v>
      </c>
      <c r="B240" s="142"/>
      <c r="C240" s="142"/>
      <c r="D240" s="142"/>
      <c r="E240" s="143"/>
      <c r="F240" s="144"/>
      <c r="G240" s="142"/>
      <c r="H240" s="143"/>
      <c r="I240" s="16" t="str">
        <f t="shared" si="26"/>
        <v/>
      </c>
      <c r="J240" s="16" t="str">
        <f t="shared" si="27"/>
        <v/>
      </c>
    </row>
    <row r="241" spans="1:10">
      <c r="A241" s="141">
        <v>232</v>
      </c>
      <c r="B241" s="142"/>
      <c r="C241" s="142"/>
      <c r="D241" s="142"/>
      <c r="E241" s="143"/>
      <c r="F241" s="144"/>
      <c r="G241" s="142"/>
      <c r="H241" s="143"/>
      <c r="I241" s="16" t="str">
        <f t="shared" si="26"/>
        <v/>
      </c>
      <c r="J241" s="16" t="str">
        <f t="shared" si="27"/>
        <v/>
      </c>
    </row>
    <row r="242" spans="1:10">
      <c r="A242" s="141">
        <v>233</v>
      </c>
      <c r="B242" s="142"/>
      <c r="C242" s="142"/>
      <c r="D242" s="142"/>
      <c r="E242" s="143"/>
      <c r="F242" s="144"/>
      <c r="G242" s="142"/>
      <c r="H242" s="143"/>
      <c r="I242" s="16" t="str">
        <f t="shared" si="26"/>
        <v/>
      </c>
      <c r="J242" s="16" t="str">
        <f t="shared" si="27"/>
        <v/>
      </c>
    </row>
    <row r="243" spans="1:10">
      <c r="A243" s="141">
        <v>234</v>
      </c>
      <c r="B243" s="142"/>
      <c r="C243" s="142"/>
      <c r="D243" s="142"/>
      <c r="E243" s="143"/>
      <c r="F243" s="144"/>
      <c r="G243" s="142"/>
      <c r="H243" s="143"/>
      <c r="I243" s="16" t="str">
        <f t="shared" si="26"/>
        <v/>
      </c>
      <c r="J243" s="16" t="str">
        <f t="shared" si="27"/>
        <v/>
      </c>
    </row>
    <row r="244" spans="1:10">
      <c r="A244" s="141">
        <v>235</v>
      </c>
      <c r="B244" s="142"/>
      <c r="C244" s="142"/>
      <c r="D244" s="142"/>
      <c r="E244" s="143"/>
      <c r="F244" s="144"/>
      <c r="G244" s="142"/>
      <c r="H244" s="143"/>
      <c r="I244" s="16" t="str">
        <f t="shared" si="26"/>
        <v/>
      </c>
      <c r="J244" s="16" t="str">
        <f t="shared" si="27"/>
        <v/>
      </c>
    </row>
    <row r="245" spans="1:10">
      <c r="A245" s="141">
        <v>236</v>
      </c>
      <c r="B245" s="142"/>
      <c r="C245" s="142"/>
      <c r="D245" s="142"/>
      <c r="E245" s="143"/>
      <c r="F245" s="144"/>
      <c r="G245" s="142"/>
      <c r="H245" s="143"/>
      <c r="I245" s="16" t="str">
        <f t="shared" si="26"/>
        <v/>
      </c>
      <c r="J245" s="16" t="str">
        <f t="shared" si="27"/>
        <v/>
      </c>
    </row>
    <row r="246" spans="1:10">
      <c r="A246" s="141">
        <v>237</v>
      </c>
      <c r="B246" s="142"/>
      <c r="C246" s="142"/>
      <c r="D246" s="142"/>
      <c r="E246" s="143"/>
      <c r="F246" s="144"/>
      <c r="G246" s="142"/>
      <c r="H246" s="143"/>
      <c r="I246" s="16" t="str">
        <f t="shared" si="26"/>
        <v/>
      </c>
      <c r="J246" s="16" t="str">
        <f t="shared" si="27"/>
        <v/>
      </c>
    </row>
    <row r="247" spans="1:10">
      <c r="A247" s="141">
        <v>238</v>
      </c>
      <c r="B247" s="142"/>
      <c r="C247" s="142"/>
      <c r="D247" s="142"/>
      <c r="E247" s="143"/>
      <c r="F247" s="144"/>
      <c r="G247" s="142"/>
      <c r="H247" s="143"/>
      <c r="I247" s="16" t="str">
        <f t="shared" si="26"/>
        <v/>
      </c>
      <c r="J247" s="16" t="str">
        <f t="shared" si="27"/>
        <v/>
      </c>
    </row>
    <row r="248" spans="1:10">
      <c r="A248" s="141">
        <v>239</v>
      </c>
      <c r="B248" s="142"/>
      <c r="C248" s="142"/>
      <c r="D248" s="142"/>
      <c r="E248" s="143"/>
      <c r="F248" s="144"/>
      <c r="G248" s="142"/>
      <c r="H248" s="143"/>
      <c r="I248" s="16" t="str">
        <f t="shared" si="26"/>
        <v/>
      </c>
      <c r="J248" s="16" t="str">
        <f t="shared" si="27"/>
        <v/>
      </c>
    </row>
    <row r="249" spans="1:10">
      <c r="A249" s="141">
        <v>240</v>
      </c>
      <c r="B249" s="142"/>
      <c r="C249" s="142"/>
      <c r="D249" s="142"/>
      <c r="E249" s="143"/>
      <c r="F249" s="144"/>
      <c r="G249" s="142"/>
      <c r="H249" s="143"/>
      <c r="I249" s="16" t="str">
        <f t="shared" si="26"/>
        <v/>
      </c>
      <c r="J249" s="16" t="str">
        <f t="shared" si="27"/>
        <v/>
      </c>
    </row>
    <row r="250" spans="1:10">
      <c r="A250" s="141">
        <v>241</v>
      </c>
      <c r="B250" s="142"/>
      <c r="C250" s="142"/>
      <c r="D250" s="142"/>
      <c r="E250" s="143"/>
      <c r="F250" s="144"/>
      <c r="G250" s="142"/>
      <c r="H250" s="143"/>
      <c r="I250" s="16" t="str">
        <f t="shared" si="26"/>
        <v/>
      </c>
      <c r="J250" s="16" t="str">
        <f t="shared" si="27"/>
        <v/>
      </c>
    </row>
    <row r="251" spans="1:10">
      <c r="A251" s="141">
        <v>242</v>
      </c>
      <c r="B251" s="142"/>
      <c r="C251" s="142"/>
      <c r="D251" s="142"/>
      <c r="E251" s="143"/>
      <c r="F251" s="144"/>
      <c r="G251" s="142"/>
      <c r="H251" s="143"/>
      <c r="I251" s="16" t="str">
        <f t="shared" si="26"/>
        <v/>
      </c>
      <c r="J251" s="16" t="str">
        <f t="shared" si="27"/>
        <v/>
      </c>
    </row>
    <row r="252" spans="1:10">
      <c r="A252" s="141">
        <v>243</v>
      </c>
      <c r="B252" s="142"/>
      <c r="C252" s="142"/>
      <c r="D252" s="142"/>
      <c r="E252" s="143"/>
      <c r="F252" s="144"/>
      <c r="G252" s="142"/>
      <c r="H252" s="143"/>
      <c r="I252" s="16" t="str">
        <f t="shared" si="26"/>
        <v/>
      </c>
      <c r="J252" s="16" t="str">
        <f t="shared" si="27"/>
        <v/>
      </c>
    </row>
    <row r="253" spans="1:10">
      <c r="A253" s="141">
        <v>244</v>
      </c>
      <c r="B253" s="142"/>
      <c r="C253" s="142"/>
      <c r="D253" s="142"/>
      <c r="E253" s="143"/>
      <c r="F253" s="144"/>
      <c r="G253" s="142"/>
      <c r="H253" s="143"/>
      <c r="I253" s="16" t="str">
        <f t="shared" si="26"/>
        <v/>
      </c>
      <c r="J253" s="16" t="str">
        <f t="shared" si="27"/>
        <v/>
      </c>
    </row>
    <row r="254" spans="1:10">
      <c r="A254" s="141">
        <v>245</v>
      </c>
      <c r="B254" s="142"/>
      <c r="C254" s="142"/>
      <c r="D254" s="142"/>
      <c r="E254" s="143"/>
      <c r="F254" s="144"/>
      <c r="G254" s="142"/>
      <c r="H254" s="143"/>
      <c r="I254" s="16" t="str">
        <f t="shared" si="26"/>
        <v/>
      </c>
      <c r="J254" s="16" t="str">
        <f t="shared" si="27"/>
        <v/>
      </c>
    </row>
    <row r="255" spans="1:10">
      <c r="A255" s="141">
        <v>246</v>
      </c>
      <c r="B255" s="142"/>
      <c r="C255" s="142"/>
      <c r="D255" s="142"/>
      <c r="E255" s="143"/>
      <c r="F255" s="144"/>
      <c r="G255" s="142"/>
      <c r="H255" s="143"/>
      <c r="I255" s="16" t="str">
        <f t="shared" si="26"/>
        <v/>
      </c>
      <c r="J255" s="16" t="str">
        <f t="shared" si="27"/>
        <v/>
      </c>
    </row>
    <row r="256" spans="1:10">
      <c r="A256" s="141">
        <v>247</v>
      </c>
      <c r="B256" s="142"/>
      <c r="C256" s="142"/>
      <c r="D256" s="142"/>
      <c r="E256" s="143"/>
      <c r="F256" s="144"/>
      <c r="G256" s="142"/>
      <c r="H256" s="143"/>
      <c r="I256" s="16" t="str">
        <f t="shared" si="26"/>
        <v/>
      </c>
      <c r="J256" s="16" t="str">
        <f t="shared" si="27"/>
        <v/>
      </c>
    </row>
    <row r="257" spans="1:10">
      <c r="A257" s="141">
        <v>248</v>
      </c>
      <c r="B257" s="142"/>
      <c r="C257" s="142"/>
      <c r="D257" s="142"/>
      <c r="E257" s="143"/>
      <c r="F257" s="144"/>
      <c r="G257" s="142"/>
      <c r="H257" s="143"/>
      <c r="I257" s="16" t="str">
        <f t="shared" si="26"/>
        <v/>
      </c>
      <c r="J257" s="16" t="str">
        <f t="shared" si="27"/>
        <v/>
      </c>
    </row>
    <row r="258" spans="1:10">
      <c r="A258" s="141">
        <v>249</v>
      </c>
      <c r="B258" s="142"/>
      <c r="C258" s="142"/>
      <c r="D258" s="142"/>
      <c r="E258" s="143"/>
      <c r="F258" s="144"/>
      <c r="G258" s="142"/>
      <c r="H258" s="143"/>
      <c r="I258" s="16" t="str">
        <f t="shared" si="26"/>
        <v/>
      </c>
      <c r="J258" s="16" t="str">
        <f t="shared" si="27"/>
        <v/>
      </c>
    </row>
    <row r="259" spans="1:10">
      <c r="A259" s="141">
        <v>250</v>
      </c>
      <c r="B259" s="142"/>
      <c r="C259" s="142"/>
      <c r="D259" s="142"/>
      <c r="E259" s="143"/>
      <c r="F259" s="144"/>
      <c r="G259" s="142"/>
      <c r="H259" s="143"/>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2021-01-04T13:51:34Z</dcterms:modified>
  <cp:category/>
</cp:coreProperties>
</file>